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\Documents\Projects\basketball_excel_grapher\example_spreadsheets\"/>
    </mc:Choice>
  </mc:AlternateContent>
  <xr:revisionPtr revIDLastSave="0" documentId="13_ncr:1_{0870AD0A-9B9B-41AA-A7F8-8D20A4AE59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s" sheetId="1" r:id="rId1"/>
    <sheet name="Rankings" sheetId="2" r:id="rId2"/>
    <sheet name="Progression" sheetId="3" r:id="rId3"/>
    <sheet name="Calculs last 5" sheetId="4" state="hidden" r:id="rId4"/>
    <sheet name="Calculs Graphs" sheetId="5" state="hidden" r:id="rId5"/>
    <sheet name="Calculs graphiques1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0" i="6" l="1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51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A45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44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A43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A42" i="6"/>
  <c r="N41" i="6"/>
  <c r="M41" i="6"/>
  <c r="L41" i="6"/>
  <c r="K41" i="6"/>
  <c r="J41" i="6"/>
  <c r="I41" i="6"/>
  <c r="H41" i="6"/>
  <c r="G41" i="6"/>
  <c r="F41" i="6"/>
  <c r="D41" i="6"/>
  <c r="C41" i="6"/>
  <c r="B41" i="6"/>
  <c r="A41" i="6"/>
  <c r="N40" i="6"/>
  <c r="M40" i="6"/>
  <c r="L40" i="6"/>
  <c r="K40" i="6"/>
  <c r="J40" i="6"/>
  <c r="I40" i="6"/>
  <c r="G40" i="6"/>
  <c r="F40" i="6"/>
  <c r="D40" i="6"/>
  <c r="B40" i="6"/>
  <c r="A40" i="6"/>
  <c r="N39" i="6"/>
  <c r="M39" i="6"/>
  <c r="L39" i="6"/>
  <c r="K39" i="6"/>
  <c r="J39" i="6"/>
  <c r="F39" i="6"/>
  <c r="D39" i="6"/>
  <c r="B39" i="6"/>
  <c r="A39" i="6"/>
  <c r="N38" i="6"/>
  <c r="M38" i="6"/>
  <c r="L38" i="6"/>
  <c r="K38" i="6"/>
  <c r="J38" i="6"/>
  <c r="F38" i="6"/>
  <c r="D38" i="6"/>
  <c r="B38" i="6"/>
  <c r="A38" i="6"/>
  <c r="N37" i="6"/>
  <c r="M37" i="6"/>
  <c r="L37" i="6"/>
  <c r="K37" i="6"/>
  <c r="J37" i="6"/>
  <c r="D37" i="6"/>
  <c r="B37" i="6"/>
  <c r="A37" i="6"/>
  <c r="N36" i="6"/>
  <c r="M36" i="6"/>
  <c r="L36" i="6"/>
  <c r="K36" i="6"/>
  <c r="J36" i="6"/>
  <c r="D36" i="6"/>
  <c r="B36" i="6"/>
  <c r="A36" i="6"/>
  <c r="N35" i="6"/>
  <c r="M35" i="6"/>
  <c r="L35" i="6"/>
  <c r="K35" i="6"/>
  <c r="D35" i="6"/>
  <c r="B35" i="6"/>
  <c r="A35" i="6"/>
  <c r="N34" i="6"/>
  <c r="M34" i="6"/>
  <c r="L34" i="6"/>
  <c r="K34" i="6"/>
  <c r="D34" i="6"/>
  <c r="B34" i="6"/>
  <c r="A34" i="6"/>
  <c r="N33" i="6"/>
  <c r="M33" i="6"/>
  <c r="L33" i="6"/>
  <c r="K33" i="6"/>
  <c r="D33" i="6"/>
  <c r="B33" i="6"/>
  <c r="A33" i="6"/>
  <c r="N32" i="6"/>
  <c r="M32" i="6"/>
  <c r="L32" i="6"/>
  <c r="K32" i="6"/>
  <c r="D32" i="6"/>
  <c r="B32" i="6"/>
  <c r="A32" i="6"/>
  <c r="N31" i="6"/>
  <c r="M31" i="6"/>
  <c r="L31" i="6"/>
  <c r="K31" i="6"/>
  <c r="B31" i="6"/>
  <c r="A31" i="6"/>
  <c r="N30" i="6"/>
  <c r="M30" i="6"/>
  <c r="L30" i="6"/>
  <c r="K30" i="6"/>
  <c r="B30" i="6"/>
  <c r="A30" i="6"/>
  <c r="N29" i="6"/>
  <c r="M29" i="6"/>
  <c r="L29" i="6"/>
  <c r="K29" i="6"/>
  <c r="B29" i="6"/>
  <c r="N28" i="6"/>
  <c r="M28" i="6"/>
  <c r="L28" i="6"/>
  <c r="K28" i="6"/>
  <c r="B28" i="6"/>
  <c r="N27" i="6"/>
  <c r="M27" i="6"/>
  <c r="L27" i="6"/>
  <c r="K27" i="6"/>
  <c r="B27" i="6"/>
  <c r="N26" i="6"/>
  <c r="M26" i="6"/>
  <c r="L26" i="6"/>
  <c r="K26" i="6"/>
  <c r="B26" i="6"/>
  <c r="N25" i="6"/>
  <c r="M25" i="6"/>
  <c r="L25" i="6"/>
  <c r="K25" i="6"/>
  <c r="B25" i="6"/>
  <c r="N24" i="6"/>
  <c r="M24" i="6"/>
  <c r="L24" i="6"/>
  <c r="K24" i="6"/>
  <c r="N23" i="6"/>
  <c r="M23" i="6"/>
  <c r="L23" i="6"/>
  <c r="K23" i="6"/>
  <c r="N22" i="6"/>
  <c r="M22" i="6"/>
  <c r="L22" i="6"/>
  <c r="N21" i="6"/>
  <c r="M21" i="6"/>
  <c r="L21" i="6"/>
  <c r="N20" i="6"/>
  <c r="M20" i="6"/>
  <c r="L20" i="6"/>
  <c r="N19" i="6"/>
  <c r="M19" i="6"/>
  <c r="L19" i="6"/>
  <c r="N18" i="6"/>
  <c r="M18" i="6"/>
  <c r="L18" i="6"/>
  <c r="N17" i="6"/>
  <c r="M17" i="6"/>
  <c r="L17" i="6"/>
  <c r="N16" i="6"/>
  <c r="M16" i="6"/>
  <c r="L16" i="6"/>
  <c r="N15" i="6"/>
  <c r="M15" i="6"/>
  <c r="L15" i="6"/>
  <c r="N14" i="6"/>
  <c r="M14" i="6"/>
  <c r="L14" i="6"/>
  <c r="N13" i="6"/>
  <c r="M13" i="6"/>
  <c r="L13" i="6"/>
  <c r="N12" i="6"/>
  <c r="M12" i="6"/>
  <c r="L12" i="6"/>
  <c r="N11" i="6"/>
  <c r="M11" i="6"/>
  <c r="L11" i="6"/>
  <c r="N10" i="6"/>
  <c r="M10" i="6"/>
  <c r="L10" i="6"/>
  <c r="N9" i="6"/>
  <c r="M9" i="6"/>
  <c r="L9" i="6"/>
  <c r="N8" i="6"/>
  <c r="M8" i="6"/>
  <c r="L8" i="6"/>
  <c r="N7" i="6"/>
  <c r="M7" i="6"/>
  <c r="L7" i="6"/>
  <c r="J43" i="5"/>
  <c r="I43" i="5"/>
  <c r="P42" i="5"/>
  <c r="O42" i="5"/>
  <c r="J42" i="5"/>
  <c r="I42" i="5"/>
  <c r="F42" i="5"/>
  <c r="E42" i="5"/>
  <c r="R41" i="5"/>
  <c r="Q41" i="5"/>
  <c r="P41" i="5"/>
  <c r="O41" i="5"/>
  <c r="N41" i="5"/>
  <c r="M41" i="5"/>
  <c r="J41" i="5"/>
  <c r="I41" i="5"/>
  <c r="F41" i="5"/>
  <c r="E41" i="5"/>
  <c r="R40" i="5"/>
  <c r="Q40" i="5"/>
  <c r="P40" i="5"/>
  <c r="O40" i="5"/>
  <c r="N40" i="5"/>
  <c r="M40" i="5"/>
  <c r="J40" i="5"/>
  <c r="I40" i="5"/>
  <c r="F40" i="5"/>
  <c r="E40" i="5"/>
  <c r="R39" i="5"/>
  <c r="Q39" i="5"/>
  <c r="P39" i="5"/>
  <c r="O39" i="5"/>
  <c r="N39" i="5"/>
  <c r="M39" i="5"/>
  <c r="L39" i="5"/>
  <c r="K39" i="5"/>
  <c r="J39" i="5"/>
  <c r="I39" i="5"/>
  <c r="F39" i="5"/>
  <c r="E39" i="5"/>
  <c r="R38" i="5"/>
  <c r="Q38" i="5"/>
  <c r="P38" i="5"/>
  <c r="O38" i="5"/>
  <c r="N38" i="5"/>
  <c r="M38" i="5"/>
  <c r="L38" i="5"/>
  <c r="K38" i="5"/>
  <c r="J38" i="5"/>
  <c r="I38" i="5"/>
  <c r="F38" i="5"/>
  <c r="E38" i="5"/>
  <c r="T37" i="5"/>
  <c r="S37" i="5"/>
  <c r="R37" i="5"/>
  <c r="Q37" i="5"/>
  <c r="P37" i="5"/>
  <c r="O37" i="5"/>
  <c r="N37" i="5"/>
  <c r="M37" i="5"/>
  <c r="L37" i="5"/>
  <c r="K37" i="5"/>
  <c r="J37" i="5"/>
  <c r="I37" i="5"/>
  <c r="F37" i="5"/>
  <c r="E37" i="5"/>
  <c r="T36" i="5"/>
  <c r="S36" i="5"/>
  <c r="R36" i="5"/>
  <c r="Q36" i="5"/>
  <c r="P36" i="5"/>
  <c r="O36" i="5"/>
  <c r="N36" i="5"/>
  <c r="M36" i="5"/>
  <c r="L36" i="5"/>
  <c r="K36" i="5"/>
  <c r="J36" i="5"/>
  <c r="I36" i="5"/>
  <c r="F36" i="5"/>
  <c r="E36" i="5"/>
  <c r="T35" i="5"/>
  <c r="S35" i="5"/>
  <c r="R35" i="5"/>
  <c r="Q35" i="5"/>
  <c r="P35" i="5"/>
  <c r="O35" i="5"/>
  <c r="N35" i="5"/>
  <c r="M35" i="5"/>
  <c r="L35" i="5"/>
  <c r="K35" i="5"/>
  <c r="J35" i="5"/>
  <c r="I35" i="5"/>
  <c r="F35" i="5"/>
  <c r="E35" i="5"/>
  <c r="T34" i="5"/>
  <c r="S34" i="5"/>
  <c r="R34" i="5"/>
  <c r="Q34" i="5"/>
  <c r="P34" i="5"/>
  <c r="O34" i="5"/>
  <c r="N34" i="5"/>
  <c r="M34" i="5"/>
  <c r="L34" i="5"/>
  <c r="K34" i="5"/>
  <c r="J34" i="5"/>
  <c r="I34" i="5"/>
  <c r="F34" i="5"/>
  <c r="E34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B31" i="5"/>
  <c r="A31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B30" i="5"/>
  <c r="A30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B29" i="5"/>
  <c r="A29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B28" i="5"/>
  <c r="A28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B27" i="5"/>
  <c r="A27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AB4" i="5"/>
  <c r="AB2" i="5" s="1"/>
  <c r="AA4" i="5"/>
  <c r="Z4" i="5"/>
  <c r="Y4" i="5"/>
  <c r="X4" i="5"/>
  <c r="X2" i="5" s="1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AA3" i="5"/>
  <c r="Y3" i="5"/>
  <c r="W3" i="5"/>
  <c r="U3" i="5"/>
  <c r="S3" i="5"/>
  <c r="Q3" i="5"/>
  <c r="O3" i="5"/>
  <c r="M3" i="5"/>
  <c r="K3" i="5"/>
  <c r="I3" i="5"/>
  <c r="G3" i="5"/>
  <c r="E3" i="5"/>
  <c r="C3" i="5"/>
  <c r="A3" i="5"/>
  <c r="Z2" i="5"/>
  <c r="Y2" i="5"/>
  <c r="R14" i="4"/>
  <c r="Q14" i="4"/>
  <c r="J14" i="4"/>
  <c r="I14" i="4"/>
  <c r="H14" i="4"/>
  <c r="G14" i="4"/>
  <c r="F14" i="4"/>
  <c r="E14" i="4"/>
  <c r="D14" i="4"/>
  <c r="C14" i="4"/>
  <c r="R13" i="4"/>
  <c r="Q13" i="4"/>
  <c r="P13" i="4"/>
  <c r="O13" i="4"/>
  <c r="J13" i="4"/>
  <c r="I13" i="4"/>
  <c r="H13" i="4"/>
  <c r="G13" i="4"/>
  <c r="F13" i="4"/>
  <c r="E13" i="4"/>
  <c r="D13" i="4"/>
  <c r="C13" i="4"/>
  <c r="B13" i="4"/>
  <c r="A13" i="4"/>
  <c r="V12" i="4"/>
  <c r="U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AA3" i="4"/>
  <c r="N1" i="6" s="1"/>
  <c r="Y3" i="4"/>
  <c r="W3" i="4"/>
  <c r="L1" i="6" s="1"/>
  <c r="U3" i="4"/>
  <c r="S3" i="4"/>
  <c r="J1" i="6" s="1"/>
  <c r="Q3" i="4"/>
  <c r="O3" i="4"/>
  <c r="H1" i="6" s="1"/>
  <c r="M3" i="4"/>
  <c r="G1" i="6" s="1"/>
  <c r="K3" i="4"/>
  <c r="F1" i="6" s="1"/>
  <c r="I3" i="4"/>
  <c r="E1" i="6" s="1"/>
  <c r="G3" i="4"/>
  <c r="D1" i="6" s="1"/>
  <c r="E3" i="4"/>
  <c r="C1" i="6" s="1"/>
  <c r="C3" i="4"/>
  <c r="B1" i="6" s="1"/>
  <c r="A3" i="4"/>
  <c r="A1" i="6" s="1"/>
  <c r="AQ23" i="1"/>
  <c r="AM23" i="1"/>
  <c r="AE23" i="1"/>
  <c r="AA23" i="1"/>
  <c r="W23" i="1"/>
  <c r="S23" i="1"/>
  <c r="K23" i="1"/>
  <c r="G23" i="1"/>
  <c r="C23" i="1"/>
  <c r="N2" i="5" l="1"/>
  <c r="AB2" i="4"/>
  <c r="AD13" i="4"/>
  <c r="AD9" i="4"/>
  <c r="AD5" i="4"/>
  <c r="Y1" i="5"/>
  <c r="C2" i="6"/>
  <c r="E2" i="6"/>
  <c r="I2" i="6"/>
  <c r="K2" i="6"/>
  <c r="M2" i="6"/>
  <c r="A3" i="6"/>
  <c r="C3" i="6"/>
  <c r="E3" i="6"/>
  <c r="G3" i="6"/>
  <c r="I3" i="6"/>
  <c r="K3" i="6"/>
  <c r="AD6" i="4"/>
  <c r="M3" i="6"/>
  <c r="M4" i="6"/>
  <c r="M5" i="6"/>
  <c r="M6" i="6"/>
  <c r="A29" i="6"/>
  <c r="D29" i="6"/>
  <c r="D30" i="6"/>
  <c r="D31" i="6"/>
  <c r="J35" i="6"/>
  <c r="G39" i="6"/>
  <c r="I39" i="6"/>
  <c r="E41" i="6"/>
  <c r="AD10" i="4"/>
  <c r="AD17" i="4"/>
  <c r="A2" i="4"/>
  <c r="M2" i="4"/>
  <c r="U2" i="4"/>
  <c r="G2" i="4"/>
  <c r="O2" i="4"/>
  <c r="Y2" i="4"/>
  <c r="E2" i="4"/>
  <c r="I2" i="4"/>
  <c r="Q2" i="4"/>
  <c r="C2" i="4"/>
  <c r="G4" i="6"/>
  <c r="A5" i="6"/>
  <c r="I5" i="6"/>
  <c r="C6" i="6"/>
  <c r="A7" i="6"/>
  <c r="D8" i="6"/>
  <c r="H10" i="6"/>
  <c r="E11" i="6"/>
  <c r="D12" i="6"/>
  <c r="I13" i="6"/>
  <c r="A15" i="6"/>
  <c r="H16" i="6"/>
  <c r="E17" i="6"/>
  <c r="E21" i="6"/>
  <c r="D22" i="6"/>
  <c r="G24" i="6"/>
  <c r="C26" i="6"/>
  <c r="F29" i="6"/>
  <c r="F35" i="6"/>
  <c r="K4" i="6"/>
  <c r="E5" i="6"/>
  <c r="K6" i="6"/>
  <c r="E7" i="6"/>
  <c r="H8" i="6"/>
  <c r="E9" i="6"/>
  <c r="D10" i="6"/>
  <c r="A11" i="6"/>
  <c r="A13" i="6"/>
  <c r="D14" i="6"/>
  <c r="I17" i="6"/>
  <c r="H18" i="6"/>
  <c r="D20" i="6"/>
  <c r="A21" i="6"/>
  <c r="A23" i="6"/>
  <c r="F25" i="6"/>
  <c r="G26" i="6"/>
  <c r="F27" i="6"/>
  <c r="J29" i="6"/>
  <c r="F31" i="6"/>
  <c r="F33" i="6"/>
  <c r="G34" i="6"/>
  <c r="G36" i="6"/>
  <c r="I37" i="6"/>
  <c r="K2" i="4"/>
  <c r="F2" i="5"/>
  <c r="V2" i="5"/>
  <c r="C4" i="6"/>
  <c r="G6" i="6"/>
  <c r="I7" i="6"/>
  <c r="A9" i="6"/>
  <c r="I9" i="6"/>
  <c r="I11" i="6"/>
  <c r="H12" i="6"/>
  <c r="E13" i="6"/>
  <c r="H14" i="6"/>
  <c r="I15" i="6"/>
  <c r="A17" i="6"/>
  <c r="D18" i="6"/>
  <c r="E19" i="6"/>
  <c r="I21" i="6"/>
  <c r="H22" i="6"/>
  <c r="I23" i="6"/>
  <c r="J25" i="6"/>
  <c r="A27" i="6"/>
  <c r="C28" i="6"/>
  <c r="H30" i="6"/>
  <c r="J31" i="6"/>
  <c r="H38" i="6"/>
  <c r="I2" i="5"/>
  <c r="B3" i="6"/>
  <c r="D3" i="6"/>
  <c r="F3" i="6"/>
  <c r="H3" i="6"/>
  <c r="J3" i="6"/>
  <c r="L3" i="6"/>
  <c r="N3" i="6"/>
  <c r="L4" i="6"/>
  <c r="N4" i="6"/>
  <c r="L5" i="6"/>
  <c r="N5" i="6"/>
  <c r="L6" i="6"/>
  <c r="N6" i="6"/>
  <c r="K22" i="6"/>
  <c r="B23" i="6"/>
  <c r="X2" i="4"/>
  <c r="E2" i="5"/>
  <c r="D4" i="6"/>
  <c r="H4" i="6"/>
  <c r="J4" i="6"/>
  <c r="D5" i="6"/>
  <c r="F5" i="6"/>
  <c r="H5" i="6"/>
  <c r="J5" i="6"/>
  <c r="B6" i="6"/>
  <c r="D6" i="6"/>
  <c r="F6" i="6"/>
  <c r="H6" i="6"/>
  <c r="J6" i="6"/>
  <c r="B7" i="6"/>
  <c r="D7" i="6"/>
  <c r="F7" i="6"/>
  <c r="H7" i="6"/>
  <c r="J7" i="6"/>
  <c r="A8" i="6"/>
  <c r="C8" i="6"/>
  <c r="E8" i="6"/>
  <c r="G8" i="6"/>
  <c r="I8" i="6"/>
  <c r="K8" i="6"/>
  <c r="B9" i="6"/>
  <c r="D9" i="6"/>
  <c r="F9" i="6"/>
  <c r="H9" i="6"/>
  <c r="J9" i="6"/>
  <c r="A10" i="6"/>
  <c r="C10" i="6"/>
  <c r="E10" i="6"/>
  <c r="G10" i="6"/>
  <c r="I10" i="6"/>
  <c r="K10" i="6"/>
  <c r="B11" i="6"/>
  <c r="D11" i="6"/>
  <c r="F11" i="6"/>
  <c r="H11" i="6"/>
  <c r="J11" i="6"/>
  <c r="A12" i="6"/>
  <c r="A2" i="6"/>
  <c r="A2" i="5"/>
  <c r="G2" i="6"/>
  <c r="M2" i="5"/>
  <c r="N2" i="4"/>
  <c r="Q2" i="5"/>
  <c r="B4" i="6"/>
  <c r="F4" i="6"/>
  <c r="B5" i="6"/>
  <c r="S2" i="4"/>
  <c r="W2" i="4"/>
  <c r="D2" i="4"/>
  <c r="H2" i="4"/>
  <c r="U2" i="5"/>
  <c r="C12" i="6"/>
  <c r="E12" i="6"/>
  <c r="G12" i="6"/>
  <c r="I12" i="6"/>
  <c r="K12" i="6"/>
  <c r="B13" i="6"/>
  <c r="D13" i="6"/>
  <c r="F13" i="6"/>
  <c r="H13" i="6"/>
  <c r="J13" i="6"/>
  <c r="A14" i="6"/>
  <c r="C14" i="6"/>
  <c r="E14" i="6"/>
  <c r="G14" i="6"/>
  <c r="I14" i="6"/>
  <c r="K14" i="6"/>
  <c r="B15" i="6"/>
  <c r="D15" i="6"/>
  <c r="F15" i="6"/>
  <c r="H15" i="6"/>
  <c r="J15" i="6"/>
  <c r="A16" i="6"/>
  <c r="C16" i="6"/>
  <c r="G16" i="6"/>
  <c r="I16" i="6"/>
  <c r="K16" i="6"/>
  <c r="B17" i="6"/>
  <c r="F17" i="6"/>
  <c r="H17" i="6"/>
  <c r="J17" i="6"/>
  <c r="A18" i="6"/>
  <c r="C18" i="6"/>
  <c r="E18" i="6"/>
  <c r="G18" i="6"/>
  <c r="I18" i="6"/>
  <c r="K18" i="6"/>
  <c r="B19" i="6"/>
  <c r="D19" i="6"/>
  <c r="F19" i="6"/>
  <c r="H19" i="6"/>
  <c r="J19" i="6"/>
  <c r="C20" i="6"/>
  <c r="E20" i="6"/>
  <c r="G20" i="6"/>
  <c r="K20" i="6"/>
  <c r="B21" i="6"/>
  <c r="D21" i="6"/>
  <c r="F21" i="6"/>
  <c r="J21" i="6"/>
  <c r="C22" i="6"/>
  <c r="G22" i="6"/>
  <c r="F23" i="6"/>
  <c r="J23" i="6"/>
  <c r="D24" i="6"/>
  <c r="H24" i="6"/>
  <c r="E25" i="6"/>
  <c r="I25" i="6"/>
  <c r="D26" i="6"/>
  <c r="H26" i="6"/>
  <c r="E27" i="6"/>
  <c r="I27" i="6"/>
  <c r="D28" i="6"/>
  <c r="H28" i="6"/>
  <c r="E29" i="6"/>
  <c r="I29" i="6"/>
  <c r="C30" i="6"/>
  <c r="G30" i="6"/>
  <c r="E31" i="6"/>
  <c r="I31" i="6"/>
  <c r="C32" i="6"/>
  <c r="H32" i="6"/>
  <c r="E33" i="6"/>
  <c r="I33" i="6"/>
  <c r="C34" i="6"/>
  <c r="H34" i="6"/>
  <c r="E35" i="6"/>
  <c r="I35" i="6"/>
  <c r="C36" i="6"/>
  <c r="H36" i="6"/>
  <c r="F37" i="6"/>
  <c r="C38" i="6"/>
  <c r="G38" i="6"/>
  <c r="E39" i="6"/>
  <c r="C40" i="6"/>
  <c r="H40" i="6"/>
  <c r="B2" i="4"/>
  <c r="F2" i="4"/>
  <c r="J2" i="4"/>
  <c r="R2" i="4"/>
  <c r="D2" i="5"/>
  <c r="H2" i="5"/>
  <c r="L2" i="5"/>
  <c r="P2" i="5"/>
  <c r="T2" i="5"/>
  <c r="B2" i="5"/>
  <c r="J2" i="5"/>
  <c r="R2" i="5"/>
  <c r="L2" i="4"/>
  <c r="P2" i="4"/>
  <c r="O1" i="4" s="1"/>
  <c r="AE11" i="4" s="1"/>
  <c r="T2" i="4"/>
  <c r="AA2" i="4"/>
  <c r="V2" i="4"/>
  <c r="K1" i="6"/>
  <c r="AD14" i="4"/>
  <c r="AD4" i="4"/>
  <c r="Z2" i="4"/>
  <c r="AD7" i="4"/>
  <c r="AD15" i="4"/>
  <c r="B2" i="6"/>
  <c r="C2" i="5"/>
  <c r="G2" i="5"/>
  <c r="G1" i="5" s="1"/>
  <c r="D2" i="6"/>
  <c r="F2" i="6"/>
  <c r="K2" i="5"/>
  <c r="H2" i="6"/>
  <c r="O2" i="5"/>
  <c r="J2" i="6"/>
  <c r="S2" i="5"/>
  <c r="W2" i="5"/>
  <c r="W1" i="5" s="1"/>
  <c r="L2" i="6"/>
  <c r="N2" i="6"/>
  <c r="AA2" i="5"/>
  <c r="AA1" i="5" s="1"/>
  <c r="E16" i="6"/>
  <c r="E15" i="6"/>
  <c r="D17" i="6"/>
  <c r="D16" i="6"/>
  <c r="A20" i="6"/>
  <c r="A19" i="6"/>
  <c r="I20" i="6"/>
  <c r="I19" i="6"/>
  <c r="H21" i="6"/>
  <c r="H20" i="6"/>
  <c r="AD12" i="4"/>
  <c r="I1" i="6"/>
  <c r="AD16" i="4"/>
  <c r="M1" i="6"/>
  <c r="AD8" i="4"/>
  <c r="AD11" i="4"/>
  <c r="A22" i="6"/>
  <c r="E22" i="6"/>
  <c r="I22" i="6"/>
  <c r="D23" i="6"/>
  <c r="H23" i="6"/>
  <c r="B24" i="6"/>
  <c r="F24" i="6"/>
  <c r="J24" i="6"/>
  <c r="C25" i="6"/>
  <c r="G25" i="6"/>
  <c r="A26" i="6"/>
  <c r="F26" i="6"/>
  <c r="J26" i="6"/>
  <c r="C27" i="6"/>
  <c r="G27" i="6"/>
  <c r="A28" i="6"/>
  <c r="F28" i="6"/>
  <c r="J28" i="6"/>
  <c r="C29" i="6"/>
  <c r="G29" i="6"/>
  <c r="E30" i="6"/>
  <c r="I30" i="6"/>
  <c r="C31" i="6"/>
  <c r="G31" i="6"/>
  <c r="F32" i="6"/>
  <c r="J32" i="6"/>
  <c r="G33" i="6"/>
  <c r="F34" i="6"/>
  <c r="J34" i="6"/>
  <c r="G35" i="6"/>
  <c r="F36" i="6"/>
  <c r="C37" i="6"/>
  <c r="H37" i="6"/>
  <c r="I38" i="6"/>
  <c r="H39" i="6"/>
  <c r="E23" i="6"/>
  <c r="C24" i="6"/>
  <c r="A25" i="6"/>
  <c r="J27" i="6"/>
  <c r="G28" i="6"/>
  <c r="G32" i="6"/>
  <c r="J33" i="6"/>
  <c r="E37" i="6"/>
  <c r="A4" i="6"/>
  <c r="E4" i="6"/>
  <c r="I4" i="6"/>
  <c r="C5" i="6"/>
  <c r="G5" i="6"/>
  <c r="K5" i="6"/>
  <c r="A6" i="6"/>
  <c r="E6" i="6"/>
  <c r="I6" i="6"/>
  <c r="C7" i="6"/>
  <c r="G7" i="6"/>
  <c r="K7" i="6"/>
  <c r="B8" i="6"/>
  <c r="F8" i="6"/>
  <c r="J8" i="6"/>
  <c r="C9" i="6"/>
  <c r="G9" i="6"/>
  <c r="K9" i="6"/>
  <c r="B10" i="6"/>
  <c r="F10" i="6"/>
  <c r="J10" i="6"/>
  <c r="A9" i="3" s="1" a="1"/>
  <c r="A9" i="3" s="1"/>
  <c r="C11" i="6"/>
  <c r="G11" i="6"/>
  <c r="K11" i="6"/>
  <c r="B12" i="6"/>
  <c r="F12" i="6"/>
  <c r="J12" i="6"/>
  <c r="C13" i="6"/>
  <c r="G13" i="6"/>
  <c r="K13" i="6"/>
  <c r="B14" i="6"/>
  <c r="F14" i="6"/>
  <c r="J14" i="6"/>
  <c r="C15" i="6"/>
  <c r="G15" i="6"/>
  <c r="K15" i="6"/>
  <c r="B16" i="6"/>
  <c r="F16" i="6"/>
  <c r="J16" i="6"/>
  <c r="C17" i="6"/>
  <c r="G17" i="6"/>
  <c r="K17" i="6"/>
  <c r="B18" i="6"/>
  <c r="F18" i="6"/>
  <c r="J18" i="6"/>
  <c r="A17" i="3" s="1" a="1"/>
  <c r="A17" i="3" s="1"/>
  <c r="C19" i="6"/>
  <c r="G19" i="6"/>
  <c r="K19" i="6"/>
  <c r="B20" i="6"/>
  <c r="F20" i="6"/>
  <c r="J20" i="6"/>
  <c r="C21" i="6"/>
  <c r="G21" i="6"/>
  <c r="K21" i="6"/>
  <c r="B22" i="6"/>
  <c r="F22" i="6"/>
  <c r="J22" i="6"/>
  <c r="C23" i="6"/>
  <c r="G23" i="6"/>
  <c r="A24" i="6"/>
  <c r="E24" i="6"/>
  <c r="I24" i="6"/>
  <c r="D25" i="6"/>
  <c r="H25" i="6"/>
  <c r="E26" i="6"/>
  <c r="I26" i="6"/>
  <c r="D27" i="6"/>
  <c r="H27" i="6"/>
  <c r="E28" i="6"/>
  <c r="I28" i="6"/>
  <c r="H29" i="6"/>
  <c r="F30" i="6"/>
  <c r="J30" i="6"/>
  <c r="H31" i="6"/>
  <c r="E32" i="6"/>
  <c r="I32" i="6"/>
  <c r="C33" i="6"/>
  <c r="H33" i="6"/>
  <c r="E34" i="6"/>
  <c r="I34" i="6"/>
  <c r="C35" i="6"/>
  <c r="H35" i="6"/>
  <c r="E36" i="6"/>
  <c r="I36" i="6"/>
  <c r="G37" i="6"/>
  <c r="E38" i="6"/>
  <c r="C39" i="6"/>
  <c r="E40" i="6"/>
  <c r="A92" i="3" l="1" a="1"/>
  <c r="A92" i="3" s="1"/>
  <c r="M1" i="5"/>
  <c r="Y1" i="4"/>
  <c r="AE16" i="4" s="1"/>
  <c r="K1" i="4"/>
  <c r="AE9" i="4" s="1"/>
  <c r="AA1" i="4"/>
  <c r="AE17" i="4" s="1"/>
  <c r="M1" i="4"/>
  <c r="AE10" i="4" s="1"/>
  <c r="U1" i="4"/>
  <c r="AE14" i="4" s="1"/>
  <c r="W1" i="4"/>
  <c r="AE15" i="4" s="1"/>
  <c r="A1" i="4"/>
  <c r="AE4" i="4" s="1"/>
  <c r="Q1" i="4"/>
  <c r="AE12" i="4" s="1"/>
  <c r="A1" i="3" a="1"/>
  <c r="A1" i="3" s="1"/>
  <c r="I1" i="5"/>
  <c r="C1" i="4"/>
  <c r="AE5" i="4" s="1"/>
  <c r="K1" i="5"/>
  <c r="G1" i="4"/>
  <c r="AE7" i="4" s="1"/>
  <c r="I1" i="4"/>
  <c r="AE8" i="4" s="1"/>
  <c r="S1" i="4"/>
  <c r="AE13" i="4" s="1"/>
  <c r="Q1" i="5"/>
  <c r="A1" i="5"/>
  <c r="E1" i="4"/>
  <c r="AE6" i="4" s="1"/>
  <c r="E1" i="5"/>
  <c r="U1" i="5"/>
  <c r="S1" i="5"/>
  <c r="C1" i="5"/>
  <c r="O1" i="5"/>
  <c r="A25" i="3" a="1"/>
  <c r="A25" i="3" s="1"/>
  <c r="A33" i="3" a="1"/>
  <c r="A33" i="3" s="1"/>
  <c r="A41" i="3" a="1"/>
  <c r="A41" i="3" s="1"/>
  <c r="A49" i="3" a="1"/>
  <c r="A49" i="3" s="1"/>
  <c r="A57" i="3" a="1"/>
  <c r="A57" i="3" s="1"/>
  <c r="A65" i="3" a="1"/>
  <c r="A65" i="3" s="1"/>
  <c r="A73" i="3" a="1"/>
  <c r="A73" i="3" s="1"/>
  <c r="A81" i="3" a="1"/>
  <c r="A81" i="3" s="1"/>
  <c r="A89" i="3" a="1"/>
  <c r="A89" i="3" s="1"/>
  <c r="A97" i="3" a="1"/>
  <c r="A97" i="3" s="1"/>
  <c r="A6" i="3" a="1"/>
  <c r="A6" i="3" s="1"/>
  <c r="A14" i="3" a="1"/>
  <c r="A14" i="3" s="1"/>
  <c r="A22" i="3" a="1"/>
  <c r="A22" i="3" s="1"/>
  <c r="A30" i="3" a="1"/>
  <c r="A30" i="3" s="1"/>
  <c r="A38" i="3" a="1"/>
  <c r="A38" i="3" s="1"/>
  <c r="A46" i="3" a="1"/>
  <c r="A46" i="3" s="1"/>
  <c r="A54" i="3" a="1"/>
  <c r="A54" i="3" s="1"/>
  <c r="A62" i="3" a="1"/>
  <c r="A62" i="3" s="1"/>
  <c r="A70" i="3" a="1"/>
  <c r="A70" i="3" s="1"/>
  <c r="A78" i="3" a="1"/>
  <c r="A78" i="3" s="1"/>
  <c r="A86" i="3" a="1"/>
  <c r="A86" i="3" s="1"/>
  <c r="A94" i="3" a="1"/>
  <c r="A94" i="3" s="1"/>
  <c r="A3" i="3" a="1"/>
  <c r="A3" i="3" s="1"/>
  <c r="A11" i="3" a="1"/>
  <c r="A11" i="3" s="1"/>
  <c r="A19" i="3" a="1"/>
  <c r="A19" i="3" s="1"/>
  <c r="A27" i="3" a="1"/>
  <c r="A27" i="3" s="1"/>
  <c r="A35" i="3" a="1"/>
  <c r="A35" i="3" s="1"/>
  <c r="A43" i="3" a="1"/>
  <c r="A43" i="3" s="1"/>
  <c r="A51" i="3" a="1"/>
  <c r="A51" i="3" s="1"/>
  <c r="A59" i="3" a="1"/>
  <c r="A59" i="3" s="1"/>
  <c r="A67" i="3" a="1"/>
  <c r="A67" i="3" s="1"/>
  <c r="A75" i="3" a="1"/>
  <c r="A75" i="3" s="1"/>
  <c r="A83" i="3" a="1"/>
  <c r="A83" i="3" s="1"/>
  <c r="A91" i="3" a="1"/>
  <c r="A91" i="3" s="1"/>
  <c r="A99" i="3" a="1"/>
  <c r="A99" i="3" s="1"/>
  <c r="A8" i="3" a="1"/>
  <c r="A8" i="3" s="1"/>
  <c r="A16" i="3" a="1"/>
  <c r="A16" i="3" s="1"/>
  <c r="A24" i="3" a="1"/>
  <c r="A24" i="3" s="1"/>
  <c r="A32" i="3" a="1"/>
  <c r="A32" i="3" s="1"/>
  <c r="A40" i="3" a="1"/>
  <c r="A40" i="3" s="1"/>
  <c r="A48" i="3" a="1"/>
  <c r="A48" i="3" s="1"/>
  <c r="A56" i="3" a="1"/>
  <c r="A56" i="3" s="1"/>
  <c r="A64" i="3" a="1"/>
  <c r="A64" i="3" s="1"/>
  <c r="A72" i="3" a="1"/>
  <c r="A72" i="3" s="1"/>
  <c r="A80" i="3" a="1"/>
  <c r="A80" i="3" s="1"/>
  <c r="A88" i="3" a="1"/>
  <c r="A88" i="3" s="1"/>
  <c r="A96" i="3" a="1"/>
  <c r="A96" i="3" s="1"/>
  <c r="A5" i="3" a="1"/>
  <c r="A5" i="3" s="1"/>
  <c r="A13" i="3" a="1"/>
  <c r="A13" i="3" s="1"/>
  <c r="A21" i="3" a="1"/>
  <c r="A21" i="3" s="1"/>
  <c r="A29" i="3" a="1"/>
  <c r="A29" i="3" s="1"/>
  <c r="A37" i="3" a="1"/>
  <c r="A37" i="3" s="1"/>
  <c r="A45" i="3" a="1"/>
  <c r="A45" i="3" s="1"/>
  <c r="A53" i="3" a="1"/>
  <c r="A53" i="3" s="1"/>
  <c r="A61" i="3" a="1"/>
  <c r="A61" i="3" s="1"/>
  <c r="A69" i="3" a="1"/>
  <c r="A69" i="3" s="1"/>
  <c r="A77" i="3" a="1"/>
  <c r="A77" i="3" s="1"/>
  <c r="A85" i="3" a="1"/>
  <c r="A85" i="3" s="1"/>
  <c r="A93" i="3" a="1"/>
  <c r="A93" i="3" s="1"/>
  <c r="A2" i="3" a="1"/>
  <c r="A2" i="3" s="1"/>
  <c r="A10" i="3" a="1"/>
  <c r="A10" i="3" s="1"/>
  <c r="A18" i="3" a="1"/>
  <c r="A18" i="3" s="1"/>
  <c r="A26" i="3" a="1"/>
  <c r="A26" i="3" s="1"/>
  <c r="A34" i="3" a="1"/>
  <c r="A34" i="3" s="1"/>
  <c r="A42" i="3" a="1"/>
  <c r="A42" i="3" s="1"/>
  <c r="A50" i="3" a="1"/>
  <c r="A50" i="3" s="1"/>
  <c r="A58" i="3" a="1"/>
  <c r="A58" i="3" s="1"/>
  <c r="A66" i="3" a="1"/>
  <c r="A66" i="3" s="1"/>
  <c r="A74" i="3" a="1"/>
  <c r="A74" i="3" s="1"/>
  <c r="A82" i="3" a="1"/>
  <c r="A82" i="3" s="1"/>
  <c r="A90" i="3" a="1"/>
  <c r="A90" i="3" s="1"/>
  <c r="A98" i="3" a="1"/>
  <c r="A98" i="3" s="1"/>
  <c r="A7" i="3" a="1"/>
  <c r="A7" i="3" s="1"/>
  <c r="A15" i="3" a="1"/>
  <c r="A15" i="3" s="1"/>
  <c r="A23" i="3" a="1"/>
  <c r="A23" i="3" s="1"/>
  <c r="A31" i="3" a="1"/>
  <c r="A31" i="3" s="1"/>
  <c r="A39" i="3" a="1"/>
  <c r="A39" i="3" s="1"/>
  <c r="A47" i="3" a="1"/>
  <c r="A47" i="3" s="1"/>
  <c r="A55" i="3" a="1"/>
  <c r="A55" i="3" s="1"/>
  <c r="A63" i="3" a="1"/>
  <c r="A63" i="3" s="1"/>
  <c r="A71" i="3" a="1"/>
  <c r="A71" i="3" s="1"/>
  <c r="A79" i="3" a="1"/>
  <c r="A79" i="3" s="1"/>
  <c r="A87" i="3" a="1"/>
  <c r="A87" i="3" s="1"/>
  <c r="A95" i="3" a="1"/>
  <c r="A95" i="3" s="1"/>
  <c r="A4" i="3" a="1"/>
  <c r="A4" i="3" s="1"/>
  <c r="A12" i="3" a="1"/>
  <c r="A12" i="3" s="1"/>
  <c r="A20" i="3" a="1"/>
  <c r="A20" i="3" s="1"/>
  <c r="A28" i="3" a="1"/>
  <c r="A28" i="3" s="1"/>
  <c r="A36" i="3" a="1"/>
  <c r="A36" i="3" s="1"/>
  <c r="A44" i="3" a="1"/>
  <c r="A44" i="3" s="1"/>
  <c r="A52" i="3" a="1"/>
  <c r="A52" i="3" s="1"/>
  <c r="A60" i="3" a="1"/>
  <c r="A60" i="3" s="1"/>
  <c r="A68" i="3" a="1"/>
  <c r="A68" i="3" s="1"/>
  <c r="A76" i="3" a="1"/>
  <c r="A76" i="3" s="1"/>
  <c r="A84" i="3" a="1"/>
  <c r="A84" i="3" s="1"/>
</calcChain>
</file>

<file path=xl/sharedStrings.xml><?xml version="1.0" encoding="utf-8"?>
<sst xmlns="http://schemas.openxmlformats.org/spreadsheetml/2006/main" count="111" uniqueCount="34">
  <si>
    <t>Alex</t>
  </si>
  <si>
    <t>Antoine</t>
  </si>
  <si>
    <t>Chrystophe</t>
  </si>
  <si>
    <t>Dwenly</t>
  </si>
  <si>
    <t>Hugo</t>
  </si>
  <si>
    <t>Ibrahim</t>
  </si>
  <si>
    <t>Ibrahima</t>
  </si>
  <si>
    <t>Marc-Antoine</t>
  </si>
  <si>
    <t>Ray</t>
  </si>
  <si>
    <t>Salifou</t>
  </si>
  <si>
    <t>Tessai</t>
  </si>
  <si>
    <t>N/A</t>
  </si>
  <si>
    <t>3 pts</t>
  </si>
  <si>
    <t>FTs</t>
  </si>
  <si>
    <t>Date</t>
  </si>
  <si>
    <t>3PM</t>
  </si>
  <si>
    <t>3PA</t>
  </si>
  <si>
    <t>FTM</t>
  </si>
  <si>
    <t>FTA</t>
  </si>
  <si>
    <t>Joueur</t>
  </si>
  <si>
    <t>Droit de shoot (5 dernières pratiques)</t>
  </si>
  <si>
    <t>Rang</t>
  </si>
  <si>
    <t>Pourcentage</t>
  </si>
  <si>
    <t>Alpha</t>
  </si>
  <si>
    <t>Charlie</t>
  </si>
  <si>
    <t>Delta</t>
  </si>
  <si>
    <t>Echo</t>
  </si>
  <si>
    <t>India</t>
  </si>
  <si>
    <t>Foxtrot</t>
  </si>
  <si>
    <t>Golf</t>
  </si>
  <si>
    <t>Hotel</t>
  </si>
  <si>
    <t>Juliett</t>
  </si>
  <si>
    <t>Kilo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</si>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</sst>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"/>
    <numFmt numFmtId="165" formatCode="0.0%"/>
    <numFmt numFmtId="166" formatCode="dd&quot;/&quot;mm"/>
    <numFmt numFmtId="167" formatCode="d/m"/>
  </numFmts>
  <fonts count="13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14"/>
      <name val="Calibri"/>
    </font>
    <font>
      <sz val="9"/>
      <color rgb="FF000000"/>
      <name val="Calibri"/>
    </font>
    <font>
      <b/>
      <sz val="18"/>
      <name val="Calibri"/>
    </font>
    <font>
      <b/>
      <sz val="14"/>
      <color rgb="FF000000"/>
      <name val="Calibri"/>
    </font>
    <font>
      <sz val="11"/>
      <color rgb="FF000000"/>
      <name val="Inconsolata"/>
    </font>
    <font>
      <sz val="12"/>
      <name val="Calibri"/>
    </font>
    <font>
      <sz val="12"/>
      <name val="Calibri"/>
    </font>
    <font>
      <sz val="1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wrapText="1"/>
    </xf>
    <xf numFmtId="3" fontId="6" fillId="0" borderId="10" xfId="0" applyNumberFormat="1" applyFont="1" applyBorder="1" applyAlignment="1">
      <alignment horizontal="center" wrapText="1"/>
    </xf>
    <xf numFmtId="3" fontId="6" fillId="0" borderId="11" xfId="0" applyNumberFormat="1" applyFont="1" applyBorder="1" applyAlignment="1">
      <alignment horizontal="center" wrapText="1"/>
    </xf>
    <xf numFmtId="3" fontId="6" fillId="0" borderId="12" xfId="0" applyNumberFormat="1" applyFont="1" applyBorder="1" applyAlignment="1">
      <alignment horizontal="center" wrapText="1"/>
    </xf>
    <xf numFmtId="49" fontId="6" fillId="0" borderId="11" xfId="0" applyNumberFormat="1" applyFont="1" applyBorder="1" applyAlignment="1">
      <alignment horizontal="center" wrapText="1"/>
    </xf>
    <xf numFmtId="164" fontId="0" fillId="0" borderId="0" xfId="0" applyNumberFormat="1" applyFont="1" applyAlignment="1">
      <alignment horizontal="center" vertical="center" wrapText="1"/>
    </xf>
    <xf numFmtId="164" fontId="0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3" fontId="0" fillId="0" borderId="15" xfId="0" applyNumberFormat="1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3" fontId="0" fillId="3" borderId="0" xfId="0" applyNumberFormat="1" applyFont="1" applyFill="1" applyAlignment="1">
      <alignment horizontal="center" vertical="center" wrapText="1"/>
    </xf>
    <xf numFmtId="3" fontId="0" fillId="3" borderId="15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wrapText="1"/>
    </xf>
    <xf numFmtId="3" fontId="0" fillId="0" borderId="16" xfId="0" applyNumberFormat="1" applyFont="1" applyBorder="1" applyAlignment="1">
      <alignment horizontal="center" wrapText="1"/>
    </xf>
    <xf numFmtId="3" fontId="0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3" fontId="0" fillId="0" borderId="17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 wrapText="1"/>
    </xf>
    <xf numFmtId="3" fontId="0" fillId="2" borderId="0" xfId="0" applyNumberFormat="1" applyFont="1" applyFill="1" applyAlignment="1">
      <alignment horizontal="center" vertical="center" wrapText="1"/>
    </xf>
    <xf numFmtId="3" fontId="0" fillId="2" borderId="15" xfId="0" applyNumberFormat="1" applyFont="1" applyFill="1" applyBorder="1" applyAlignment="1">
      <alignment horizontal="center" vertical="center" wrapText="1"/>
    </xf>
    <xf numFmtId="165" fontId="10" fillId="0" borderId="18" xfId="0" applyNumberFormat="1" applyFont="1" applyBorder="1" applyAlignment="1">
      <alignment horizontal="center" vertical="center"/>
    </xf>
    <xf numFmtId="9" fontId="10" fillId="0" borderId="1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166" fontId="0" fillId="0" borderId="13" xfId="0" applyNumberFormat="1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165" fontId="11" fillId="0" borderId="18" xfId="0" applyNumberFormat="1" applyFont="1" applyBorder="1" applyAlignment="1">
      <alignment horizontal="center" vertical="center"/>
    </xf>
    <xf numFmtId="9" fontId="11" fillId="0" borderId="1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165" fontId="4" fillId="0" borderId="0" xfId="0" applyNumberFormat="1" applyFont="1"/>
    <xf numFmtId="167" fontId="0" fillId="0" borderId="0" xfId="0" applyNumberFormat="1" applyFont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3" fontId="0" fillId="2" borderId="16" xfId="0" applyNumberFormat="1" applyFont="1" applyFill="1" applyBorder="1" applyAlignment="1">
      <alignment horizontal="center" wrapText="1"/>
    </xf>
    <xf numFmtId="3" fontId="0" fillId="2" borderId="0" xfId="0" applyNumberFormat="1" applyFont="1" applyFill="1" applyAlignment="1">
      <alignment horizontal="center" wrapText="1"/>
    </xf>
    <xf numFmtId="3" fontId="0" fillId="2" borderId="17" xfId="0" applyNumberFormat="1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3" fontId="0" fillId="2" borderId="0" xfId="0" applyNumberFormat="1" applyFont="1" applyFill="1" applyAlignment="1">
      <alignment horizontal="center" wrapText="1"/>
    </xf>
    <xf numFmtId="3" fontId="0" fillId="2" borderId="17" xfId="0" applyNumberFormat="1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3" fontId="0" fillId="0" borderId="16" xfId="0" applyNumberFormat="1" applyFont="1" applyBorder="1" applyAlignment="1">
      <alignment horizontal="center" wrapText="1"/>
    </xf>
    <xf numFmtId="3" fontId="0" fillId="0" borderId="0" xfId="0" applyNumberFormat="1" applyFont="1" applyAlignment="1">
      <alignment horizontal="center" wrapText="1"/>
    </xf>
    <xf numFmtId="3" fontId="0" fillId="0" borderId="17" xfId="0" applyNumberFormat="1" applyFont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3" fontId="0" fillId="3" borderId="16" xfId="0" applyNumberFormat="1" applyFont="1" applyFill="1" applyBorder="1" applyAlignment="1">
      <alignment horizontal="center" wrapText="1"/>
    </xf>
    <xf numFmtId="3" fontId="0" fillId="3" borderId="0" xfId="0" applyNumberFormat="1" applyFont="1" applyFill="1" applyAlignment="1">
      <alignment horizontal="center" wrapText="1"/>
    </xf>
    <xf numFmtId="3" fontId="0" fillId="3" borderId="17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3" fontId="0" fillId="0" borderId="15" xfId="0" applyNumberFormat="1" applyFont="1" applyBorder="1" applyAlignment="1">
      <alignment horizontal="center" wrapText="1"/>
    </xf>
    <xf numFmtId="3" fontId="0" fillId="2" borderId="15" xfId="0" applyNumberFormat="1" applyFont="1" applyFill="1" applyBorder="1" applyAlignment="1">
      <alignment horizontal="center" wrapText="1"/>
    </xf>
    <xf numFmtId="0" fontId="0" fillId="4" borderId="14" xfId="0" applyFont="1" applyFill="1" applyBorder="1" applyAlignment="1">
      <alignment horizontal="center" vertical="center" wrapText="1"/>
    </xf>
    <xf numFmtId="3" fontId="0" fillId="4" borderId="0" xfId="0" applyNumberFormat="1" applyFont="1" applyFill="1" applyAlignment="1">
      <alignment horizontal="center" vertical="center" wrapText="1"/>
    </xf>
    <xf numFmtId="3" fontId="0" fillId="4" borderId="15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3" fontId="0" fillId="3" borderId="0" xfId="0" applyNumberFormat="1" applyFont="1" applyFill="1" applyAlignment="1">
      <alignment horizontal="center" wrapText="1"/>
    </xf>
    <xf numFmtId="3" fontId="0" fillId="3" borderId="15" xfId="0" applyNumberFormat="1" applyFont="1" applyFill="1" applyBorder="1" applyAlignment="1">
      <alignment horizontal="center" wrapText="1"/>
    </xf>
    <xf numFmtId="3" fontId="0" fillId="3" borderId="17" xfId="0" applyNumberFormat="1" applyFont="1" applyFill="1" applyBorder="1" applyAlignment="1">
      <alignment horizontal="center" wrapText="1"/>
    </xf>
    <xf numFmtId="9" fontId="4" fillId="0" borderId="0" xfId="0" applyNumberFormat="1" applyFont="1" applyAlignment="1">
      <alignment horizontal="center"/>
    </xf>
    <xf numFmtId="0" fontId="9" fillId="2" borderId="0" xfId="0" applyFont="1" applyFill="1"/>
    <xf numFmtId="3" fontId="9" fillId="2" borderId="0" xfId="0" applyNumberFormat="1" applyFont="1" applyFill="1"/>
    <xf numFmtId="0" fontId="4" fillId="0" borderId="0" xfId="0" applyFont="1" applyAlignment="1">
      <alignment horizontal="center"/>
    </xf>
    <xf numFmtId="3" fontId="4" fillId="0" borderId="0" xfId="0" applyNumberFormat="1" applyFont="1"/>
    <xf numFmtId="9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5" borderId="1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3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12" fillId="0" borderId="19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/>
    <xf numFmtId="9" fontId="4" fillId="0" borderId="25" xfId="0" applyNumberFormat="1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Progression!$A$1:$A$99</c:f>
              <c:numCache>
                <c:formatCode>0.0%</c:formatCode>
                <c:ptCount val="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268-4830-9140-DD066969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519457"/>
        <c:axId val="899151349"/>
      </c:lineChart>
      <c:catAx>
        <c:axId val="1487519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99151349"/>
        <c:crosses val="autoZero"/>
        <c:auto val="1"/>
        <c:lblAlgn val="ctr"/>
        <c:lblOffset val="100"/>
        <c:noMultiLvlLbl val="1"/>
      </c:catAx>
      <c:valAx>
        <c:axId val="899151349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4875194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1133475</xdr:colOff>
      <xdr:row>4</xdr:row>
      <xdr:rowOff>0</xdr:rowOff>
    </xdr:from>
    <xdr:ext cx="57531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15"/>
  <sheetViews>
    <sheetView tabSelected="1"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2" sqref="G2:J2"/>
    </sheetView>
  </sheetViews>
  <sheetFormatPr defaultColWidth="17.28515625" defaultRowHeight="15" customHeight="1"/>
  <cols>
    <col min="1" max="1" width="3.140625" customWidth="1"/>
    <col min="2" max="2" width="6.28515625" customWidth="1"/>
    <col min="3" max="45" width="6" customWidth="1"/>
    <col min="46" max="46" width="9.140625" customWidth="1"/>
  </cols>
  <sheetData>
    <row r="1" spans="1:46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/>
      <c r="AL1" s="3"/>
      <c r="AM1" s="3"/>
      <c r="AN1" s="1"/>
      <c r="AO1" s="1"/>
      <c r="AP1" s="1"/>
      <c r="AQ1" s="1"/>
      <c r="AR1" s="1"/>
      <c r="AS1" s="1"/>
      <c r="AT1" s="1"/>
    </row>
    <row r="2" spans="1:46">
      <c r="A2" s="4"/>
      <c r="B2" s="4"/>
      <c r="C2" s="92" t="s">
        <v>23</v>
      </c>
      <c r="D2" s="93"/>
      <c r="E2" s="93"/>
      <c r="F2" s="94"/>
      <c r="G2" s="95" t="s">
        <v>33</v>
      </c>
      <c r="H2" s="96"/>
      <c r="I2" s="96"/>
      <c r="J2" s="97"/>
      <c r="K2" s="95" t="s">
        <v>24</v>
      </c>
      <c r="L2" s="96"/>
      <c r="M2" s="96"/>
      <c r="N2" s="97"/>
      <c r="O2" s="95" t="s">
        <v>25</v>
      </c>
      <c r="P2" s="96"/>
      <c r="Q2" s="96"/>
      <c r="R2" s="97"/>
      <c r="S2" s="92" t="s">
        <v>26</v>
      </c>
      <c r="T2" s="93"/>
      <c r="U2" s="93"/>
      <c r="V2" s="94"/>
      <c r="W2" s="92" t="s">
        <v>28</v>
      </c>
      <c r="X2" s="93"/>
      <c r="Y2" s="93"/>
      <c r="Z2" s="94"/>
      <c r="AA2" s="92" t="s">
        <v>29</v>
      </c>
      <c r="AB2" s="93"/>
      <c r="AC2" s="93"/>
      <c r="AD2" s="94"/>
      <c r="AE2" s="92" t="s">
        <v>30</v>
      </c>
      <c r="AF2" s="93"/>
      <c r="AG2" s="93"/>
      <c r="AH2" s="94"/>
      <c r="AI2" s="98" t="s">
        <v>27</v>
      </c>
      <c r="AJ2" s="96"/>
      <c r="AK2" s="96"/>
      <c r="AL2" s="97"/>
      <c r="AM2" s="99" t="s">
        <v>31</v>
      </c>
      <c r="AN2" s="96"/>
      <c r="AO2" s="96"/>
      <c r="AP2" s="97"/>
      <c r="AQ2" s="100" t="s">
        <v>32</v>
      </c>
      <c r="AR2" s="93"/>
      <c r="AS2" s="93"/>
      <c r="AT2" s="94"/>
    </row>
    <row r="3" spans="1:46">
      <c r="A3" s="6"/>
      <c r="B3" s="7" t="s">
        <v>14</v>
      </c>
      <c r="C3" s="8" t="s">
        <v>15</v>
      </c>
      <c r="D3" s="9" t="s">
        <v>16</v>
      </c>
      <c r="E3" s="10" t="s">
        <v>17</v>
      </c>
      <c r="F3" s="11" t="s">
        <v>18</v>
      </c>
      <c r="G3" s="8" t="s">
        <v>15</v>
      </c>
      <c r="H3" s="9" t="s">
        <v>16</v>
      </c>
      <c r="I3" s="10" t="s">
        <v>17</v>
      </c>
      <c r="J3" s="11" t="s">
        <v>18</v>
      </c>
      <c r="K3" s="8" t="s">
        <v>15</v>
      </c>
      <c r="L3" s="9" t="s">
        <v>16</v>
      </c>
      <c r="M3" s="10" t="s">
        <v>17</v>
      </c>
      <c r="N3" s="11" t="s">
        <v>18</v>
      </c>
      <c r="O3" s="8" t="s">
        <v>15</v>
      </c>
      <c r="P3" s="9" t="s">
        <v>16</v>
      </c>
      <c r="Q3" s="10" t="s">
        <v>17</v>
      </c>
      <c r="R3" s="11" t="s">
        <v>18</v>
      </c>
      <c r="S3" s="8" t="s">
        <v>15</v>
      </c>
      <c r="T3" s="9" t="s">
        <v>16</v>
      </c>
      <c r="U3" s="10" t="s">
        <v>17</v>
      </c>
      <c r="V3" s="11" t="s">
        <v>18</v>
      </c>
      <c r="W3" s="8" t="s">
        <v>15</v>
      </c>
      <c r="X3" s="9" t="s">
        <v>16</v>
      </c>
      <c r="Y3" s="10" t="s">
        <v>17</v>
      </c>
      <c r="Z3" s="11" t="s">
        <v>18</v>
      </c>
      <c r="AA3" s="8" t="s">
        <v>15</v>
      </c>
      <c r="AB3" s="9" t="s">
        <v>16</v>
      </c>
      <c r="AC3" s="10" t="s">
        <v>17</v>
      </c>
      <c r="AD3" s="11" t="s">
        <v>18</v>
      </c>
      <c r="AE3" s="8" t="s">
        <v>15</v>
      </c>
      <c r="AF3" s="9" t="s">
        <v>16</v>
      </c>
      <c r="AG3" s="10" t="s">
        <v>17</v>
      </c>
      <c r="AH3" s="11" t="s">
        <v>18</v>
      </c>
      <c r="AI3" s="12" t="s">
        <v>15</v>
      </c>
      <c r="AJ3" s="13" t="s">
        <v>16</v>
      </c>
      <c r="AK3" s="14" t="s">
        <v>17</v>
      </c>
      <c r="AL3" s="15" t="s">
        <v>18</v>
      </c>
      <c r="AM3" s="16" t="s">
        <v>15</v>
      </c>
      <c r="AN3" s="13" t="s">
        <v>16</v>
      </c>
      <c r="AO3" s="14" t="s">
        <v>17</v>
      </c>
      <c r="AP3" s="15" t="s">
        <v>18</v>
      </c>
      <c r="AQ3" s="16" t="s">
        <v>15</v>
      </c>
      <c r="AR3" s="13" t="s">
        <v>16</v>
      </c>
      <c r="AS3" s="14" t="s">
        <v>17</v>
      </c>
      <c r="AT3" s="15" t="s">
        <v>18</v>
      </c>
    </row>
    <row r="4" spans="1:46">
      <c r="A4" s="17"/>
      <c r="B4" s="18">
        <v>43707</v>
      </c>
      <c r="C4" s="19">
        <v>26</v>
      </c>
      <c r="D4" s="20">
        <v>75</v>
      </c>
      <c r="E4" s="21">
        <v>8</v>
      </c>
      <c r="F4" s="20">
        <v>12</v>
      </c>
      <c r="G4" s="22"/>
      <c r="H4" s="23"/>
      <c r="I4" s="24"/>
      <c r="J4" s="23"/>
      <c r="K4" s="22"/>
      <c r="L4" s="23"/>
      <c r="M4" s="24"/>
      <c r="N4" s="23"/>
      <c r="O4" s="22"/>
      <c r="P4" s="23"/>
      <c r="Q4" s="24"/>
      <c r="R4" s="23"/>
      <c r="S4" s="19">
        <v>40</v>
      </c>
      <c r="T4" s="20">
        <v>75</v>
      </c>
      <c r="U4" s="21">
        <v>8</v>
      </c>
      <c r="V4" s="20">
        <v>12</v>
      </c>
      <c r="W4" s="22"/>
      <c r="X4" s="23"/>
      <c r="Y4" s="24"/>
      <c r="Z4" s="23"/>
      <c r="AA4" s="19">
        <v>8</v>
      </c>
      <c r="AB4" s="20">
        <v>25</v>
      </c>
      <c r="AC4" s="21">
        <v>5</v>
      </c>
      <c r="AD4" s="20">
        <v>6</v>
      </c>
      <c r="AE4" s="19">
        <v>30</v>
      </c>
      <c r="AF4" s="20">
        <v>75</v>
      </c>
      <c r="AG4" s="21">
        <v>10</v>
      </c>
      <c r="AH4" s="20">
        <v>12</v>
      </c>
      <c r="AI4" s="25">
        <v>44</v>
      </c>
      <c r="AJ4" s="26">
        <v>75</v>
      </c>
      <c r="AK4" s="27">
        <v>6</v>
      </c>
      <c r="AL4" s="29">
        <v>12</v>
      </c>
      <c r="AM4" s="30">
        <v>25</v>
      </c>
      <c r="AN4" s="26">
        <v>50</v>
      </c>
      <c r="AO4" s="27">
        <v>4</v>
      </c>
      <c r="AP4" s="29">
        <v>6</v>
      </c>
      <c r="AQ4" s="31"/>
      <c r="AR4" s="32"/>
      <c r="AS4" s="37"/>
      <c r="AT4" s="38"/>
    </row>
    <row r="5" spans="1:46">
      <c r="A5" s="17"/>
      <c r="B5" s="47">
        <v>43711</v>
      </c>
      <c r="C5" s="19">
        <v>34</v>
      </c>
      <c r="D5" s="20">
        <v>100</v>
      </c>
      <c r="E5" s="21">
        <v>9</v>
      </c>
      <c r="F5" s="20">
        <v>12</v>
      </c>
      <c r="G5" s="22"/>
      <c r="H5" s="23"/>
      <c r="I5" s="24"/>
      <c r="J5" s="23"/>
      <c r="K5" s="19">
        <v>44</v>
      </c>
      <c r="L5" s="20">
        <v>100</v>
      </c>
      <c r="M5" s="21">
        <v>6</v>
      </c>
      <c r="N5" s="20">
        <v>12</v>
      </c>
      <c r="O5" s="19">
        <v>58</v>
      </c>
      <c r="P5" s="20">
        <v>100</v>
      </c>
      <c r="Q5" s="21">
        <v>9</v>
      </c>
      <c r="R5" s="20">
        <v>12</v>
      </c>
      <c r="S5" s="19">
        <v>51</v>
      </c>
      <c r="T5" s="20">
        <v>100</v>
      </c>
      <c r="U5" s="21">
        <v>11</v>
      </c>
      <c r="V5" s="20">
        <v>12</v>
      </c>
      <c r="W5" s="19">
        <v>55</v>
      </c>
      <c r="X5" s="20">
        <v>100</v>
      </c>
      <c r="Y5" s="21">
        <v>8</v>
      </c>
      <c r="Z5" s="20">
        <v>12</v>
      </c>
      <c r="AA5" s="19">
        <v>46</v>
      </c>
      <c r="AB5" s="20">
        <v>100</v>
      </c>
      <c r="AC5" s="21">
        <v>9</v>
      </c>
      <c r="AD5" s="20">
        <v>12</v>
      </c>
      <c r="AE5" s="19">
        <v>48</v>
      </c>
      <c r="AF5" s="20">
        <v>100</v>
      </c>
      <c r="AG5" s="21">
        <v>4</v>
      </c>
      <c r="AH5" s="20">
        <v>12</v>
      </c>
      <c r="AI5" s="25">
        <v>50</v>
      </c>
      <c r="AJ5" s="26">
        <v>100</v>
      </c>
      <c r="AK5" s="27">
        <v>5</v>
      </c>
      <c r="AL5" s="29">
        <v>6</v>
      </c>
      <c r="AM5" s="30">
        <v>54</v>
      </c>
      <c r="AN5" s="26">
        <v>100</v>
      </c>
      <c r="AO5" s="27">
        <v>9</v>
      </c>
      <c r="AP5" s="29">
        <v>12</v>
      </c>
      <c r="AQ5" s="31"/>
      <c r="AR5" s="32"/>
      <c r="AS5" s="37"/>
      <c r="AT5" s="38"/>
    </row>
    <row r="6" spans="1:46">
      <c r="A6" s="17"/>
      <c r="B6" s="18">
        <v>43713</v>
      </c>
      <c r="C6" s="19">
        <v>32</v>
      </c>
      <c r="D6" s="20">
        <v>100</v>
      </c>
      <c r="E6" s="21">
        <v>10</v>
      </c>
      <c r="F6" s="20">
        <v>12</v>
      </c>
      <c r="G6" s="22"/>
      <c r="H6" s="23"/>
      <c r="I6" s="24"/>
      <c r="J6" s="23"/>
      <c r="K6" s="19">
        <v>48</v>
      </c>
      <c r="L6" s="20">
        <v>100</v>
      </c>
      <c r="M6" s="21">
        <v>11</v>
      </c>
      <c r="N6" s="20">
        <v>12</v>
      </c>
      <c r="O6" s="19">
        <v>52</v>
      </c>
      <c r="P6" s="20">
        <v>100</v>
      </c>
      <c r="Q6" s="21">
        <v>5</v>
      </c>
      <c r="R6" s="20">
        <v>12</v>
      </c>
      <c r="S6" s="19">
        <v>49</v>
      </c>
      <c r="T6" s="20">
        <v>100</v>
      </c>
      <c r="U6" s="21">
        <v>8</v>
      </c>
      <c r="V6" s="20">
        <v>12</v>
      </c>
      <c r="W6" s="19">
        <v>55</v>
      </c>
      <c r="X6" s="20">
        <v>100</v>
      </c>
      <c r="Y6" s="21">
        <v>8</v>
      </c>
      <c r="Z6" s="20">
        <v>12</v>
      </c>
      <c r="AA6" s="19">
        <v>43</v>
      </c>
      <c r="AB6" s="20">
        <v>100</v>
      </c>
      <c r="AC6" s="21">
        <v>8</v>
      </c>
      <c r="AD6" s="20">
        <v>12</v>
      </c>
      <c r="AE6" s="19">
        <v>36</v>
      </c>
      <c r="AF6" s="20">
        <v>100</v>
      </c>
      <c r="AG6" s="21">
        <v>11</v>
      </c>
      <c r="AH6" s="20">
        <v>12</v>
      </c>
      <c r="AI6" s="25">
        <v>44</v>
      </c>
      <c r="AJ6" s="26">
        <v>100</v>
      </c>
      <c r="AK6" s="27">
        <v>10</v>
      </c>
      <c r="AL6" s="29">
        <v>12</v>
      </c>
      <c r="AM6" s="30">
        <v>56</v>
      </c>
      <c r="AN6" s="26">
        <v>100</v>
      </c>
      <c r="AO6" s="27">
        <v>6</v>
      </c>
      <c r="AP6" s="29">
        <v>12</v>
      </c>
      <c r="AQ6" s="31"/>
      <c r="AR6" s="32"/>
      <c r="AS6" s="37"/>
      <c r="AT6" s="38"/>
    </row>
    <row r="7" spans="1:46">
      <c r="A7" s="17"/>
      <c r="B7" s="18">
        <v>43714</v>
      </c>
      <c r="C7" s="19">
        <v>35</v>
      </c>
      <c r="D7" s="20">
        <v>100</v>
      </c>
      <c r="E7" s="21">
        <v>8</v>
      </c>
      <c r="F7" s="20">
        <v>12</v>
      </c>
      <c r="G7" s="22"/>
      <c r="H7" s="23"/>
      <c r="I7" s="24"/>
      <c r="J7" s="23"/>
      <c r="K7" s="19">
        <v>49</v>
      </c>
      <c r="L7" s="20">
        <v>100</v>
      </c>
      <c r="M7" s="21">
        <v>12</v>
      </c>
      <c r="N7" s="20">
        <v>12</v>
      </c>
      <c r="O7" s="22"/>
      <c r="P7" s="23"/>
      <c r="Q7" s="24"/>
      <c r="R7" s="23"/>
      <c r="S7" s="19">
        <v>46</v>
      </c>
      <c r="T7" s="20">
        <v>100</v>
      </c>
      <c r="U7" s="21">
        <v>9</v>
      </c>
      <c r="V7" s="20">
        <v>12</v>
      </c>
      <c r="W7" s="19">
        <v>48</v>
      </c>
      <c r="X7" s="20">
        <v>100</v>
      </c>
      <c r="Y7" s="21">
        <v>8</v>
      </c>
      <c r="Z7" s="20">
        <v>12</v>
      </c>
      <c r="AA7" s="19">
        <v>34</v>
      </c>
      <c r="AB7" s="20">
        <v>100</v>
      </c>
      <c r="AC7" s="21">
        <v>10</v>
      </c>
      <c r="AD7" s="20">
        <v>12</v>
      </c>
      <c r="AE7" s="19">
        <v>32</v>
      </c>
      <c r="AF7" s="20">
        <v>100</v>
      </c>
      <c r="AG7" s="21">
        <v>7</v>
      </c>
      <c r="AH7" s="20">
        <v>12</v>
      </c>
      <c r="AI7" s="25">
        <v>48</v>
      </c>
      <c r="AJ7" s="26">
        <v>100</v>
      </c>
      <c r="AK7" s="27">
        <v>7</v>
      </c>
      <c r="AL7" s="29">
        <v>12</v>
      </c>
      <c r="AM7" s="30">
        <v>52</v>
      </c>
      <c r="AN7" s="26">
        <v>100</v>
      </c>
      <c r="AO7" s="27">
        <v>9</v>
      </c>
      <c r="AP7" s="29">
        <v>12</v>
      </c>
      <c r="AQ7" s="31"/>
      <c r="AR7" s="32"/>
      <c r="AS7" s="37"/>
      <c r="AT7" s="38"/>
    </row>
    <row r="8" spans="1:46">
      <c r="A8" s="17"/>
      <c r="B8" s="18">
        <v>43718</v>
      </c>
      <c r="C8" s="19">
        <v>34</v>
      </c>
      <c r="D8" s="20">
        <v>100</v>
      </c>
      <c r="E8" s="21">
        <v>8</v>
      </c>
      <c r="F8" s="20">
        <v>12</v>
      </c>
      <c r="G8" s="22"/>
      <c r="H8" s="23"/>
      <c r="I8" s="24"/>
      <c r="J8" s="23"/>
      <c r="K8" s="19">
        <v>45</v>
      </c>
      <c r="L8" s="20">
        <v>100</v>
      </c>
      <c r="M8" s="21">
        <v>9</v>
      </c>
      <c r="N8" s="20">
        <v>12</v>
      </c>
      <c r="O8" s="22"/>
      <c r="P8" s="23"/>
      <c r="Q8" s="24"/>
      <c r="R8" s="23"/>
      <c r="S8" s="19">
        <v>43</v>
      </c>
      <c r="T8" s="20">
        <v>100</v>
      </c>
      <c r="U8" s="21">
        <v>7</v>
      </c>
      <c r="V8" s="20">
        <v>12</v>
      </c>
      <c r="W8" s="19">
        <v>57</v>
      </c>
      <c r="X8" s="20">
        <v>100</v>
      </c>
      <c r="Y8" s="21">
        <v>9</v>
      </c>
      <c r="Z8" s="20">
        <v>12</v>
      </c>
      <c r="AA8" s="19">
        <v>33</v>
      </c>
      <c r="AB8" s="20">
        <v>75</v>
      </c>
      <c r="AC8" s="21">
        <v>7</v>
      </c>
      <c r="AD8" s="20">
        <v>12</v>
      </c>
      <c r="AE8" s="19">
        <v>40</v>
      </c>
      <c r="AF8" s="20">
        <v>100</v>
      </c>
      <c r="AG8" s="21">
        <v>6</v>
      </c>
      <c r="AH8" s="20">
        <v>12</v>
      </c>
      <c r="AI8" s="25">
        <v>59</v>
      </c>
      <c r="AJ8" s="26">
        <v>100</v>
      </c>
      <c r="AK8" s="27">
        <v>4</v>
      </c>
      <c r="AL8" s="29">
        <v>12</v>
      </c>
      <c r="AM8" s="30">
        <v>56</v>
      </c>
      <c r="AN8" s="26">
        <v>100</v>
      </c>
      <c r="AO8" s="27">
        <v>9</v>
      </c>
      <c r="AP8" s="29">
        <v>12</v>
      </c>
      <c r="AQ8" s="31"/>
      <c r="AR8" s="32"/>
      <c r="AS8" s="37"/>
      <c r="AT8" s="38"/>
    </row>
    <row r="9" spans="1:46">
      <c r="A9" s="17"/>
      <c r="B9" s="18">
        <v>43720</v>
      </c>
      <c r="C9" s="19">
        <v>15</v>
      </c>
      <c r="D9" s="20">
        <v>50</v>
      </c>
      <c r="E9" s="21">
        <v>1</v>
      </c>
      <c r="F9" s="20">
        <v>6</v>
      </c>
      <c r="G9" s="22"/>
      <c r="H9" s="23"/>
      <c r="I9" s="24"/>
      <c r="J9" s="23"/>
      <c r="K9" s="19">
        <v>61</v>
      </c>
      <c r="L9" s="20">
        <v>100</v>
      </c>
      <c r="M9" s="21">
        <v>7</v>
      </c>
      <c r="N9" s="20">
        <v>12</v>
      </c>
      <c r="O9" s="22"/>
      <c r="P9" s="23"/>
      <c r="Q9" s="24"/>
      <c r="R9" s="23"/>
      <c r="S9" s="19">
        <v>51</v>
      </c>
      <c r="T9" s="20">
        <v>100</v>
      </c>
      <c r="U9" s="21">
        <v>9</v>
      </c>
      <c r="V9" s="20">
        <v>12</v>
      </c>
      <c r="W9" s="19">
        <v>41</v>
      </c>
      <c r="X9" s="20">
        <v>100</v>
      </c>
      <c r="Y9" s="21">
        <v>10</v>
      </c>
      <c r="Z9" s="20">
        <v>12</v>
      </c>
      <c r="AA9" s="19">
        <v>34</v>
      </c>
      <c r="AB9" s="20">
        <v>100</v>
      </c>
      <c r="AC9" s="21">
        <v>8</v>
      </c>
      <c r="AD9" s="20">
        <v>12</v>
      </c>
      <c r="AE9" s="19">
        <v>45</v>
      </c>
      <c r="AF9" s="20">
        <v>100</v>
      </c>
      <c r="AG9" s="21">
        <v>10</v>
      </c>
      <c r="AH9" s="20">
        <v>12</v>
      </c>
      <c r="AI9" s="25">
        <v>43</v>
      </c>
      <c r="AJ9" s="26">
        <v>100</v>
      </c>
      <c r="AK9" s="27">
        <v>10</v>
      </c>
      <c r="AL9" s="29">
        <v>12</v>
      </c>
      <c r="AM9" s="30">
        <v>51</v>
      </c>
      <c r="AN9" s="26">
        <v>100</v>
      </c>
      <c r="AO9" s="27">
        <v>10</v>
      </c>
      <c r="AP9" s="29">
        <v>12</v>
      </c>
      <c r="AQ9" s="31"/>
      <c r="AR9" s="32"/>
      <c r="AS9" s="37"/>
      <c r="AT9" s="38"/>
    </row>
    <row r="10" spans="1:46">
      <c r="A10" s="17"/>
      <c r="B10" s="18">
        <v>43721</v>
      </c>
      <c r="C10" s="19">
        <v>18</v>
      </c>
      <c r="D10" s="20">
        <v>50</v>
      </c>
      <c r="E10" s="21">
        <v>3</v>
      </c>
      <c r="F10" s="20">
        <v>6</v>
      </c>
      <c r="G10" s="22"/>
      <c r="H10" s="23"/>
      <c r="I10" s="24"/>
      <c r="J10" s="23"/>
      <c r="K10" s="19">
        <v>63</v>
      </c>
      <c r="L10" s="20">
        <v>100</v>
      </c>
      <c r="M10" s="21">
        <v>7</v>
      </c>
      <c r="N10" s="20">
        <v>12</v>
      </c>
      <c r="O10" s="19">
        <v>51</v>
      </c>
      <c r="P10" s="20">
        <v>100</v>
      </c>
      <c r="Q10" s="21">
        <v>7</v>
      </c>
      <c r="R10" s="20">
        <v>12</v>
      </c>
      <c r="S10" s="19">
        <v>48</v>
      </c>
      <c r="T10" s="20">
        <v>100</v>
      </c>
      <c r="U10" s="21">
        <v>11</v>
      </c>
      <c r="V10" s="20">
        <v>12</v>
      </c>
      <c r="W10" s="19">
        <v>50</v>
      </c>
      <c r="X10" s="20">
        <v>100</v>
      </c>
      <c r="Y10" s="21">
        <v>7</v>
      </c>
      <c r="Z10" s="20">
        <v>12</v>
      </c>
      <c r="AA10" s="19">
        <v>35</v>
      </c>
      <c r="AB10" s="20">
        <v>100</v>
      </c>
      <c r="AC10" s="21">
        <v>7</v>
      </c>
      <c r="AD10" s="20">
        <v>12</v>
      </c>
      <c r="AE10" s="19">
        <v>42</v>
      </c>
      <c r="AF10" s="20">
        <v>100</v>
      </c>
      <c r="AG10" s="21">
        <v>9</v>
      </c>
      <c r="AH10" s="20">
        <v>12</v>
      </c>
      <c r="AI10" s="25">
        <v>47</v>
      </c>
      <c r="AJ10" s="26">
        <v>100</v>
      </c>
      <c r="AK10" s="27">
        <v>9</v>
      </c>
      <c r="AL10" s="29">
        <v>12</v>
      </c>
      <c r="AM10" s="30">
        <v>48</v>
      </c>
      <c r="AN10" s="26">
        <v>100</v>
      </c>
      <c r="AO10" s="27">
        <v>7</v>
      </c>
      <c r="AP10" s="29">
        <v>12</v>
      </c>
      <c r="AQ10" s="31"/>
      <c r="AR10" s="32"/>
      <c r="AS10" s="37"/>
      <c r="AT10" s="38"/>
    </row>
    <row r="11" spans="1:46">
      <c r="A11" s="17"/>
      <c r="B11" s="18">
        <v>43725</v>
      </c>
      <c r="C11" s="22"/>
      <c r="D11" s="23"/>
      <c r="E11" s="24"/>
      <c r="F11" s="23"/>
      <c r="G11" s="19">
        <v>14</v>
      </c>
      <c r="H11" s="20">
        <v>25</v>
      </c>
      <c r="I11" s="21">
        <v>5</v>
      </c>
      <c r="J11" s="20">
        <v>6</v>
      </c>
      <c r="K11" s="19">
        <v>50</v>
      </c>
      <c r="L11" s="20">
        <v>100</v>
      </c>
      <c r="M11" s="21">
        <v>10</v>
      </c>
      <c r="N11" s="20">
        <v>12</v>
      </c>
      <c r="O11" s="19">
        <v>53</v>
      </c>
      <c r="P11" s="20">
        <v>100</v>
      </c>
      <c r="Q11" s="21">
        <v>8</v>
      </c>
      <c r="R11" s="20">
        <v>12</v>
      </c>
      <c r="S11" s="19">
        <v>49</v>
      </c>
      <c r="T11" s="20">
        <v>100</v>
      </c>
      <c r="U11" s="21">
        <v>9</v>
      </c>
      <c r="V11" s="20">
        <v>12</v>
      </c>
      <c r="W11" s="19">
        <v>53</v>
      </c>
      <c r="X11" s="20">
        <v>100</v>
      </c>
      <c r="Y11" s="21">
        <v>10</v>
      </c>
      <c r="Z11" s="20">
        <v>12</v>
      </c>
      <c r="AA11" s="19">
        <v>55</v>
      </c>
      <c r="AB11" s="20">
        <v>100</v>
      </c>
      <c r="AC11" s="21">
        <v>8</v>
      </c>
      <c r="AD11" s="20">
        <v>12</v>
      </c>
      <c r="AE11" s="19">
        <v>46</v>
      </c>
      <c r="AF11" s="20">
        <v>100</v>
      </c>
      <c r="AG11" s="21">
        <v>8</v>
      </c>
      <c r="AH11" s="20">
        <v>12</v>
      </c>
      <c r="AI11" s="25">
        <v>53</v>
      </c>
      <c r="AJ11" s="26">
        <v>100</v>
      </c>
      <c r="AK11" s="27">
        <v>7</v>
      </c>
      <c r="AL11" s="29">
        <v>12</v>
      </c>
      <c r="AM11" s="30">
        <v>13</v>
      </c>
      <c r="AN11" s="26">
        <v>25</v>
      </c>
      <c r="AO11" s="37"/>
      <c r="AP11" s="38"/>
      <c r="AQ11" s="31"/>
      <c r="AR11" s="32"/>
      <c r="AS11" s="37"/>
      <c r="AT11" s="38"/>
    </row>
    <row r="12" spans="1:46">
      <c r="A12" s="17"/>
      <c r="B12" s="18">
        <v>43727</v>
      </c>
      <c r="C12" s="22"/>
      <c r="D12" s="23"/>
      <c r="E12" s="24"/>
      <c r="F12" s="23"/>
      <c r="G12" s="22"/>
      <c r="H12" s="23"/>
      <c r="I12" s="24"/>
      <c r="J12" s="23"/>
      <c r="K12" s="19">
        <v>35</v>
      </c>
      <c r="L12" s="20">
        <v>75</v>
      </c>
      <c r="M12" s="21">
        <v>8</v>
      </c>
      <c r="N12" s="20">
        <v>12</v>
      </c>
      <c r="O12" s="19">
        <v>52</v>
      </c>
      <c r="P12" s="20">
        <v>100</v>
      </c>
      <c r="Q12" s="21">
        <v>8</v>
      </c>
      <c r="R12" s="20">
        <v>12</v>
      </c>
      <c r="S12" s="19">
        <v>46</v>
      </c>
      <c r="T12" s="20">
        <v>100</v>
      </c>
      <c r="U12" s="21">
        <v>10</v>
      </c>
      <c r="V12" s="20">
        <v>12</v>
      </c>
      <c r="W12" s="22"/>
      <c r="X12" s="23"/>
      <c r="Y12" s="24"/>
      <c r="Z12" s="23"/>
      <c r="AA12" s="19">
        <v>35</v>
      </c>
      <c r="AB12" s="20">
        <v>100</v>
      </c>
      <c r="AC12" s="21">
        <v>5</v>
      </c>
      <c r="AD12" s="20">
        <v>12</v>
      </c>
      <c r="AE12" s="19">
        <v>37</v>
      </c>
      <c r="AF12" s="20">
        <v>100</v>
      </c>
      <c r="AG12" s="21">
        <v>6</v>
      </c>
      <c r="AH12" s="20">
        <v>12</v>
      </c>
      <c r="AI12" s="25">
        <v>45</v>
      </c>
      <c r="AJ12" s="26">
        <v>100</v>
      </c>
      <c r="AK12" s="27">
        <v>8</v>
      </c>
      <c r="AL12" s="29">
        <v>12</v>
      </c>
      <c r="AM12" s="31"/>
      <c r="AN12" s="32"/>
      <c r="AO12" s="37"/>
      <c r="AP12" s="38"/>
      <c r="AQ12" s="31"/>
      <c r="AR12" s="32"/>
      <c r="AS12" s="37"/>
      <c r="AT12" s="38"/>
    </row>
    <row r="13" spans="1:46">
      <c r="A13" s="17"/>
      <c r="B13" s="18">
        <v>43728</v>
      </c>
      <c r="C13" s="22"/>
      <c r="D13" s="23"/>
      <c r="E13" s="24"/>
      <c r="F13" s="23"/>
      <c r="G13" s="19">
        <v>31</v>
      </c>
      <c r="H13" s="20">
        <v>50</v>
      </c>
      <c r="I13" s="21">
        <v>6</v>
      </c>
      <c r="J13" s="20">
        <v>6</v>
      </c>
      <c r="K13" s="19">
        <v>21</v>
      </c>
      <c r="L13" s="20">
        <v>50</v>
      </c>
      <c r="M13" s="21">
        <v>4</v>
      </c>
      <c r="N13" s="20">
        <v>6</v>
      </c>
      <c r="O13" s="22"/>
      <c r="P13" s="23"/>
      <c r="Q13" s="24"/>
      <c r="R13" s="23"/>
      <c r="S13" s="19">
        <v>22</v>
      </c>
      <c r="T13" s="20">
        <v>50</v>
      </c>
      <c r="U13" s="21">
        <v>6</v>
      </c>
      <c r="V13" s="20">
        <v>6</v>
      </c>
      <c r="W13" s="22"/>
      <c r="X13" s="23"/>
      <c r="Y13" s="24"/>
      <c r="Z13" s="23"/>
      <c r="AA13" s="19">
        <v>20</v>
      </c>
      <c r="AB13" s="20">
        <v>50</v>
      </c>
      <c r="AC13" s="21">
        <v>3</v>
      </c>
      <c r="AD13" s="20">
        <v>6</v>
      </c>
      <c r="AE13" s="19">
        <v>23</v>
      </c>
      <c r="AF13" s="20">
        <v>50</v>
      </c>
      <c r="AG13" s="21">
        <v>5</v>
      </c>
      <c r="AH13" s="20">
        <v>6</v>
      </c>
      <c r="AI13" s="25">
        <v>23</v>
      </c>
      <c r="AJ13" s="26">
        <v>50</v>
      </c>
      <c r="AK13" s="27">
        <v>2</v>
      </c>
      <c r="AL13" s="29">
        <v>6</v>
      </c>
      <c r="AM13" s="31"/>
      <c r="AN13" s="32"/>
      <c r="AO13" s="37"/>
      <c r="AP13" s="38"/>
      <c r="AQ13" s="31"/>
      <c r="AR13" s="32"/>
      <c r="AS13" s="37"/>
      <c r="AT13" s="38"/>
    </row>
    <row r="14" spans="1:46">
      <c r="A14" s="17"/>
      <c r="B14" s="18">
        <v>43732</v>
      </c>
      <c r="C14" s="22"/>
      <c r="D14" s="23"/>
      <c r="E14" s="24"/>
      <c r="F14" s="23"/>
      <c r="G14" s="19">
        <v>55</v>
      </c>
      <c r="H14" s="20">
        <v>100</v>
      </c>
      <c r="I14" s="21">
        <v>7</v>
      </c>
      <c r="J14" s="20">
        <v>10</v>
      </c>
      <c r="K14" s="19">
        <v>41</v>
      </c>
      <c r="L14" s="20">
        <v>75</v>
      </c>
      <c r="M14" s="21">
        <v>7</v>
      </c>
      <c r="N14" s="20">
        <v>10</v>
      </c>
      <c r="O14" s="19">
        <v>56</v>
      </c>
      <c r="P14" s="20">
        <v>100</v>
      </c>
      <c r="Q14" s="21">
        <v>4</v>
      </c>
      <c r="R14" s="20">
        <v>10</v>
      </c>
      <c r="S14" s="19">
        <v>43</v>
      </c>
      <c r="T14" s="20">
        <v>100</v>
      </c>
      <c r="U14" s="21">
        <v>6</v>
      </c>
      <c r="V14" s="20">
        <v>10</v>
      </c>
      <c r="W14" s="19">
        <v>45</v>
      </c>
      <c r="X14" s="20">
        <v>100</v>
      </c>
      <c r="Y14" s="21">
        <v>6</v>
      </c>
      <c r="Z14" s="20">
        <v>10</v>
      </c>
      <c r="AA14" s="19">
        <v>34</v>
      </c>
      <c r="AB14" s="20">
        <v>100</v>
      </c>
      <c r="AC14" s="21">
        <v>4</v>
      </c>
      <c r="AD14" s="20">
        <v>10</v>
      </c>
      <c r="AE14" s="19">
        <v>41</v>
      </c>
      <c r="AF14" s="20">
        <v>100</v>
      </c>
      <c r="AG14" s="21">
        <v>7</v>
      </c>
      <c r="AH14" s="20">
        <v>10</v>
      </c>
      <c r="AI14" s="25">
        <v>57</v>
      </c>
      <c r="AJ14" s="26">
        <v>100</v>
      </c>
      <c r="AK14" s="27">
        <v>8</v>
      </c>
      <c r="AL14" s="29">
        <v>10</v>
      </c>
      <c r="AM14" s="30">
        <v>47</v>
      </c>
      <c r="AN14" s="26">
        <v>100</v>
      </c>
      <c r="AO14" s="27">
        <v>4</v>
      </c>
      <c r="AP14" s="29">
        <v>10</v>
      </c>
      <c r="AQ14" s="31"/>
      <c r="AR14" s="32"/>
      <c r="AS14" s="37"/>
      <c r="AT14" s="38"/>
    </row>
    <row r="15" spans="1:46">
      <c r="A15" s="17"/>
      <c r="B15" s="18">
        <v>43734</v>
      </c>
      <c r="C15" s="22"/>
      <c r="D15" s="23"/>
      <c r="E15" s="24"/>
      <c r="F15" s="23"/>
      <c r="G15" s="19">
        <v>26</v>
      </c>
      <c r="H15" s="20">
        <v>50</v>
      </c>
      <c r="I15" s="24"/>
      <c r="J15" s="23"/>
      <c r="K15" s="19">
        <v>42</v>
      </c>
      <c r="L15" s="20">
        <v>100</v>
      </c>
      <c r="M15" s="21">
        <v>5</v>
      </c>
      <c r="N15" s="20">
        <v>10</v>
      </c>
      <c r="O15" s="19">
        <v>55</v>
      </c>
      <c r="P15" s="20">
        <v>100</v>
      </c>
      <c r="Q15" s="21">
        <v>7</v>
      </c>
      <c r="R15" s="20">
        <v>10</v>
      </c>
      <c r="S15" s="19">
        <v>42</v>
      </c>
      <c r="T15" s="20">
        <v>100</v>
      </c>
      <c r="U15" s="21">
        <v>5</v>
      </c>
      <c r="V15" s="20">
        <v>10</v>
      </c>
      <c r="W15" s="19">
        <v>41</v>
      </c>
      <c r="X15" s="20">
        <v>100</v>
      </c>
      <c r="Y15" s="21">
        <v>7</v>
      </c>
      <c r="Z15" s="20">
        <v>10</v>
      </c>
      <c r="AA15" s="19">
        <v>38</v>
      </c>
      <c r="AB15" s="20">
        <v>100</v>
      </c>
      <c r="AC15" s="21">
        <v>6</v>
      </c>
      <c r="AD15" s="20">
        <v>10</v>
      </c>
      <c r="AE15" s="19">
        <v>46</v>
      </c>
      <c r="AF15" s="20">
        <v>100</v>
      </c>
      <c r="AG15" s="21">
        <v>4</v>
      </c>
      <c r="AH15" s="20">
        <v>10</v>
      </c>
      <c r="AI15" s="25">
        <v>53</v>
      </c>
      <c r="AJ15" s="26">
        <v>100</v>
      </c>
      <c r="AK15" s="27">
        <v>4</v>
      </c>
      <c r="AL15" s="29">
        <v>10</v>
      </c>
      <c r="AM15" s="30">
        <v>48</v>
      </c>
      <c r="AN15" s="26">
        <v>100</v>
      </c>
      <c r="AO15" s="27">
        <v>7</v>
      </c>
      <c r="AP15" s="29">
        <v>10</v>
      </c>
      <c r="AQ15" s="31"/>
      <c r="AR15" s="32"/>
      <c r="AS15" s="37"/>
      <c r="AT15" s="38"/>
    </row>
    <row r="16" spans="1:46">
      <c r="A16" s="17"/>
      <c r="B16" s="18">
        <v>43735</v>
      </c>
      <c r="C16" s="22"/>
      <c r="D16" s="23"/>
      <c r="E16" s="24"/>
      <c r="F16" s="23"/>
      <c r="G16" s="22"/>
      <c r="H16" s="23"/>
      <c r="I16" s="24"/>
      <c r="J16" s="23"/>
      <c r="K16" s="22"/>
      <c r="L16" s="23"/>
      <c r="M16" s="24"/>
      <c r="N16" s="23"/>
      <c r="O16" s="19">
        <v>41</v>
      </c>
      <c r="P16" s="20">
        <v>75</v>
      </c>
      <c r="Q16" s="21">
        <v>7</v>
      </c>
      <c r="R16" s="20">
        <v>10</v>
      </c>
      <c r="S16" s="19">
        <v>28</v>
      </c>
      <c r="T16" s="20">
        <v>75</v>
      </c>
      <c r="U16" s="21">
        <v>7</v>
      </c>
      <c r="V16" s="20">
        <v>10</v>
      </c>
      <c r="W16" s="19">
        <v>37</v>
      </c>
      <c r="X16" s="20">
        <v>75</v>
      </c>
      <c r="Y16" s="21">
        <v>8</v>
      </c>
      <c r="Z16" s="20">
        <v>10</v>
      </c>
      <c r="AA16" s="19">
        <v>32</v>
      </c>
      <c r="AB16" s="20">
        <v>75</v>
      </c>
      <c r="AC16" s="21">
        <v>4</v>
      </c>
      <c r="AD16" s="20">
        <v>10</v>
      </c>
      <c r="AE16" s="19">
        <v>29</v>
      </c>
      <c r="AF16" s="20">
        <v>75</v>
      </c>
      <c r="AG16" s="21">
        <v>6</v>
      </c>
      <c r="AH16" s="20">
        <v>10</v>
      </c>
      <c r="AI16" s="25">
        <v>41</v>
      </c>
      <c r="AJ16" s="26">
        <v>75</v>
      </c>
      <c r="AK16" s="27">
        <v>8</v>
      </c>
      <c r="AL16" s="29">
        <v>10</v>
      </c>
      <c r="AM16" s="30">
        <v>39</v>
      </c>
      <c r="AN16" s="26">
        <v>75</v>
      </c>
      <c r="AO16" s="27">
        <v>7</v>
      </c>
      <c r="AP16" s="29">
        <v>10</v>
      </c>
      <c r="AQ16" s="31"/>
      <c r="AR16" s="32"/>
      <c r="AS16" s="37"/>
      <c r="AT16" s="38"/>
    </row>
    <row r="17" spans="1:46">
      <c r="A17" s="17"/>
      <c r="B17" s="18">
        <v>43739</v>
      </c>
      <c r="C17" s="22"/>
      <c r="D17" s="23"/>
      <c r="E17" s="24"/>
      <c r="F17" s="23"/>
      <c r="G17" s="22"/>
      <c r="H17" s="23"/>
      <c r="I17" s="24"/>
      <c r="J17" s="23"/>
      <c r="K17" s="19">
        <v>53</v>
      </c>
      <c r="L17" s="20">
        <v>100</v>
      </c>
      <c r="M17" s="21">
        <v>6</v>
      </c>
      <c r="N17" s="20">
        <v>10</v>
      </c>
      <c r="O17" s="19">
        <v>58</v>
      </c>
      <c r="P17" s="20">
        <v>100</v>
      </c>
      <c r="Q17" s="21">
        <v>6</v>
      </c>
      <c r="R17" s="20">
        <v>10</v>
      </c>
      <c r="S17" s="19">
        <v>54</v>
      </c>
      <c r="T17" s="20">
        <v>100</v>
      </c>
      <c r="U17" s="21">
        <v>10</v>
      </c>
      <c r="V17" s="20">
        <v>10</v>
      </c>
      <c r="W17" s="19">
        <v>47</v>
      </c>
      <c r="X17" s="20">
        <v>100</v>
      </c>
      <c r="Y17" s="21">
        <v>8</v>
      </c>
      <c r="Z17" s="20">
        <v>10</v>
      </c>
      <c r="AA17" s="19">
        <v>11</v>
      </c>
      <c r="AB17" s="20">
        <v>25</v>
      </c>
      <c r="AC17" s="24"/>
      <c r="AD17" s="23"/>
      <c r="AE17" s="19">
        <v>39</v>
      </c>
      <c r="AF17" s="20">
        <v>100</v>
      </c>
      <c r="AG17" s="21">
        <v>8</v>
      </c>
      <c r="AH17" s="20">
        <v>10</v>
      </c>
      <c r="AI17" s="25">
        <v>48</v>
      </c>
      <c r="AJ17" s="26">
        <v>100</v>
      </c>
      <c r="AK17" s="27">
        <v>6</v>
      </c>
      <c r="AL17" s="29">
        <v>10</v>
      </c>
      <c r="AM17" s="31"/>
      <c r="AN17" s="32"/>
      <c r="AO17" s="37"/>
      <c r="AP17" s="38"/>
      <c r="AQ17" s="31"/>
      <c r="AR17" s="32"/>
      <c r="AS17" s="37"/>
      <c r="AT17" s="38"/>
    </row>
    <row r="18" spans="1:46">
      <c r="A18" s="56"/>
      <c r="B18" s="18">
        <v>43741</v>
      </c>
      <c r="C18" s="57"/>
      <c r="D18" s="23"/>
      <c r="E18" s="24"/>
      <c r="F18" s="23"/>
      <c r="G18" s="19">
        <v>32</v>
      </c>
      <c r="H18" s="20">
        <v>50</v>
      </c>
      <c r="I18" s="21">
        <v>6</v>
      </c>
      <c r="J18" s="20">
        <v>10</v>
      </c>
      <c r="K18" s="19">
        <v>31</v>
      </c>
      <c r="L18" s="20">
        <v>75</v>
      </c>
      <c r="M18" s="21">
        <v>6</v>
      </c>
      <c r="N18" s="20">
        <v>10</v>
      </c>
      <c r="O18" s="57"/>
      <c r="P18" s="23"/>
      <c r="Q18" s="24"/>
      <c r="R18" s="23"/>
      <c r="S18" s="19">
        <v>32</v>
      </c>
      <c r="T18" s="20">
        <v>75</v>
      </c>
      <c r="U18" s="21">
        <v>7</v>
      </c>
      <c r="V18" s="20">
        <v>10</v>
      </c>
      <c r="W18" s="19">
        <v>34</v>
      </c>
      <c r="X18" s="20">
        <v>75</v>
      </c>
      <c r="Y18" s="21">
        <v>6</v>
      </c>
      <c r="Z18" s="20">
        <v>10</v>
      </c>
      <c r="AA18" s="19">
        <v>30</v>
      </c>
      <c r="AB18" s="20">
        <v>75</v>
      </c>
      <c r="AC18" s="21">
        <v>6</v>
      </c>
      <c r="AD18" s="20">
        <v>10</v>
      </c>
      <c r="AE18" s="19">
        <v>30</v>
      </c>
      <c r="AF18" s="20">
        <v>75</v>
      </c>
      <c r="AG18" s="21">
        <v>6</v>
      </c>
      <c r="AH18" s="20">
        <v>10</v>
      </c>
      <c r="AI18" s="25">
        <v>37</v>
      </c>
      <c r="AJ18" s="26">
        <v>75</v>
      </c>
      <c r="AK18" s="27">
        <v>10</v>
      </c>
      <c r="AL18" s="29">
        <v>10</v>
      </c>
      <c r="AM18" s="31"/>
      <c r="AN18" s="32"/>
      <c r="AO18" s="37"/>
      <c r="AP18" s="38"/>
      <c r="AQ18" s="30">
        <v>6</v>
      </c>
      <c r="AR18" s="26">
        <v>25</v>
      </c>
      <c r="AS18" s="27">
        <v>9</v>
      </c>
      <c r="AT18" s="29">
        <v>10</v>
      </c>
    </row>
    <row r="19" spans="1:46">
      <c r="A19" s="17"/>
      <c r="B19" s="18">
        <v>43746</v>
      </c>
      <c r="C19" s="22"/>
      <c r="D19" s="23"/>
      <c r="E19" s="24"/>
      <c r="F19" s="23"/>
      <c r="G19" s="22"/>
      <c r="H19" s="23"/>
      <c r="I19" s="24"/>
      <c r="J19" s="23"/>
      <c r="K19" s="19">
        <v>56</v>
      </c>
      <c r="L19" s="20">
        <v>100</v>
      </c>
      <c r="M19" s="21">
        <v>4</v>
      </c>
      <c r="N19" s="20">
        <v>10</v>
      </c>
      <c r="O19" s="22"/>
      <c r="P19" s="23"/>
      <c r="Q19" s="24"/>
      <c r="R19" s="23"/>
      <c r="S19" s="19">
        <v>49</v>
      </c>
      <c r="T19" s="20">
        <v>100</v>
      </c>
      <c r="U19" s="21">
        <v>6</v>
      </c>
      <c r="V19" s="20">
        <v>10</v>
      </c>
      <c r="W19" s="19">
        <v>56</v>
      </c>
      <c r="X19" s="20">
        <v>100</v>
      </c>
      <c r="Y19" s="21">
        <v>6</v>
      </c>
      <c r="Z19" s="20">
        <v>10</v>
      </c>
      <c r="AA19" s="19">
        <v>44</v>
      </c>
      <c r="AB19" s="20">
        <v>100</v>
      </c>
      <c r="AC19" s="21">
        <v>6</v>
      </c>
      <c r="AD19" s="20">
        <v>10</v>
      </c>
      <c r="AE19" s="19">
        <v>43</v>
      </c>
      <c r="AF19" s="20">
        <v>100</v>
      </c>
      <c r="AG19" s="21">
        <v>4</v>
      </c>
      <c r="AH19" s="20">
        <v>10</v>
      </c>
      <c r="AI19" s="25">
        <v>46</v>
      </c>
      <c r="AJ19" s="26">
        <v>100</v>
      </c>
      <c r="AK19" s="27">
        <v>8</v>
      </c>
      <c r="AL19" s="29">
        <v>10</v>
      </c>
      <c r="AM19" s="30">
        <v>40</v>
      </c>
      <c r="AN19" s="26">
        <v>75</v>
      </c>
      <c r="AO19" s="27">
        <v>6</v>
      </c>
      <c r="AP19" s="29">
        <v>10</v>
      </c>
      <c r="AQ19" s="30">
        <v>37</v>
      </c>
      <c r="AR19" s="26">
        <v>100</v>
      </c>
      <c r="AS19" s="27">
        <v>8</v>
      </c>
      <c r="AT19" s="29">
        <v>10</v>
      </c>
    </row>
    <row r="20" spans="1:46">
      <c r="A20" s="17"/>
      <c r="B20" s="18">
        <v>43748</v>
      </c>
      <c r="C20" s="22"/>
      <c r="D20" s="23"/>
      <c r="E20" s="24"/>
      <c r="F20" s="23"/>
      <c r="G20" s="22"/>
      <c r="H20" s="23"/>
      <c r="I20" s="24"/>
      <c r="J20" s="23"/>
      <c r="K20" s="19">
        <v>24</v>
      </c>
      <c r="L20" s="20">
        <v>50</v>
      </c>
      <c r="M20" s="21">
        <v>0</v>
      </c>
      <c r="N20" s="20">
        <v>0</v>
      </c>
      <c r="O20" s="19">
        <v>27</v>
      </c>
      <c r="P20" s="20">
        <v>50</v>
      </c>
      <c r="Q20" s="21">
        <v>0</v>
      </c>
      <c r="R20" s="20">
        <v>0</v>
      </c>
      <c r="S20" s="19">
        <v>10</v>
      </c>
      <c r="T20" s="20">
        <v>25</v>
      </c>
      <c r="U20" s="21">
        <v>0</v>
      </c>
      <c r="V20" s="20">
        <v>0</v>
      </c>
      <c r="W20" s="19">
        <v>27</v>
      </c>
      <c r="X20" s="20">
        <v>50</v>
      </c>
      <c r="Y20" s="21">
        <v>0</v>
      </c>
      <c r="Z20" s="20">
        <v>0</v>
      </c>
      <c r="AA20" s="19">
        <v>20</v>
      </c>
      <c r="AB20" s="20">
        <v>50</v>
      </c>
      <c r="AC20" s="21">
        <v>0</v>
      </c>
      <c r="AD20" s="20">
        <v>0</v>
      </c>
      <c r="AE20" s="19">
        <v>18</v>
      </c>
      <c r="AF20" s="20">
        <v>50</v>
      </c>
      <c r="AG20" s="21">
        <v>0</v>
      </c>
      <c r="AH20" s="20">
        <v>0</v>
      </c>
      <c r="AI20" s="25">
        <v>24</v>
      </c>
      <c r="AJ20" s="26">
        <v>50</v>
      </c>
      <c r="AK20" s="27">
        <v>0</v>
      </c>
      <c r="AL20" s="29">
        <v>0</v>
      </c>
      <c r="AM20" s="30">
        <v>27</v>
      </c>
      <c r="AN20" s="26">
        <v>50</v>
      </c>
      <c r="AO20" s="27">
        <v>0</v>
      </c>
      <c r="AP20" s="29">
        <v>0</v>
      </c>
      <c r="AQ20" s="30">
        <v>13</v>
      </c>
      <c r="AR20" s="26">
        <v>25</v>
      </c>
      <c r="AS20" s="27">
        <v>0</v>
      </c>
      <c r="AT20" s="29">
        <v>0</v>
      </c>
    </row>
    <row r="21" spans="1:46">
      <c r="A21" s="17"/>
      <c r="B21" s="18">
        <v>43753</v>
      </c>
      <c r="C21" s="19">
        <v>24</v>
      </c>
      <c r="D21" s="20">
        <v>100</v>
      </c>
      <c r="E21" s="21">
        <v>5</v>
      </c>
      <c r="F21" s="20">
        <v>10</v>
      </c>
      <c r="G21" s="19">
        <v>32</v>
      </c>
      <c r="H21" s="20">
        <v>75</v>
      </c>
      <c r="I21" s="21">
        <v>8</v>
      </c>
      <c r="J21" s="20">
        <v>10</v>
      </c>
      <c r="K21" s="19">
        <v>39</v>
      </c>
      <c r="L21" s="20">
        <v>100</v>
      </c>
      <c r="M21" s="21">
        <v>8</v>
      </c>
      <c r="N21" s="20">
        <v>10</v>
      </c>
      <c r="O21" s="19">
        <v>32</v>
      </c>
      <c r="P21" s="20">
        <v>75</v>
      </c>
      <c r="Q21" s="21">
        <v>7</v>
      </c>
      <c r="R21" s="20">
        <v>10</v>
      </c>
      <c r="S21" s="19">
        <v>43</v>
      </c>
      <c r="T21" s="20">
        <v>100</v>
      </c>
      <c r="U21" s="21">
        <v>4</v>
      </c>
      <c r="V21" s="20">
        <v>10</v>
      </c>
      <c r="W21" s="19">
        <v>40</v>
      </c>
      <c r="X21" s="20">
        <v>100</v>
      </c>
      <c r="Y21" s="21">
        <v>7</v>
      </c>
      <c r="Z21" s="20">
        <v>10</v>
      </c>
      <c r="AA21" s="19">
        <v>41</v>
      </c>
      <c r="AB21" s="20">
        <v>100</v>
      </c>
      <c r="AC21" s="21">
        <v>4</v>
      </c>
      <c r="AD21" s="20">
        <v>10</v>
      </c>
      <c r="AE21" s="19">
        <v>41</v>
      </c>
      <c r="AF21" s="20">
        <v>100</v>
      </c>
      <c r="AG21" s="21">
        <v>8</v>
      </c>
      <c r="AH21" s="20">
        <v>10</v>
      </c>
      <c r="AI21" s="61"/>
      <c r="AJ21" s="32"/>
      <c r="AK21" s="37"/>
      <c r="AL21" s="38"/>
      <c r="AM21" s="30">
        <v>59</v>
      </c>
      <c r="AN21" s="26">
        <v>100</v>
      </c>
      <c r="AO21" s="27">
        <v>7</v>
      </c>
      <c r="AP21" s="29">
        <v>10</v>
      </c>
      <c r="AQ21" s="30">
        <v>42</v>
      </c>
      <c r="AR21" s="26">
        <v>100</v>
      </c>
      <c r="AS21" s="27">
        <v>6</v>
      </c>
      <c r="AT21" s="29">
        <v>10</v>
      </c>
    </row>
    <row r="22" spans="1:46">
      <c r="A22" s="17"/>
      <c r="B22" s="18">
        <v>43755</v>
      </c>
      <c r="C22" s="22"/>
      <c r="D22" s="23"/>
      <c r="E22" s="24"/>
      <c r="F22" s="23"/>
      <c r="G22" s="19">
        <v>31</v>
      </c>
      <c r="H22" s="20">
        <v>75</v>
      </c>
      <c r="I22" s="24"/>
      <c r="J22" s="23"/>
      <c r="K22" s="19">
        <v>61</v>
      </c>
      <c r="L22" s="20">
        <v>100</v>
      </c>
      <c r="M22" s="21">
        <v>5</v>
      </c>
      <c r="N22" s="20">
        <v>10</v>
      </c>
      <c r="O22" s="39">
        <v>59</v>
      </c>
      <c r="P22" s="40">
        <v>100</v>
      </c>
      <c r="Q22" s="41">
        <v>9</v>
      </c>
      <c r="R22" s="40">
        <v>10</v>
      </c>
      <c r="S22" s="19">
        <v>37</v>
      </c>
      <c r="T22" s="20">
        <v>100</v>
      </c>
      <c r="U22" s="21">
        <v>8</v>
      </c>
      <c r="V22" s="20">
        <v>10</v>
      </c>
      <c r="W22" s="19">
        <v>48</v>
      </c>
      <c r="X22" s="20">
        <v>100</v>
      </c>
      <c r="Y22" s="21">
        <v>3</v>
      </c>
      <c r="Z22" s="20">
        <v>10</v>
      </c>
      <c r="AA22" s="19">
        <v>31</v>
      </c>
      <c r="AB22" s="20">
        <v>75</v>
      </c>
      <c r="AC22" s="21">
        <v>7</v>
      </c>
      <c r="AD22" s="20">
        <v>10</v>
      </c>
      <c r="AE22" s="19">
        <v>37</v>
      </c>
      <c r="AF22" s="20">
        <v>100</v>
      </c>
      <c r="AG22" s="21">
        <v>8</v>
      </c>
      <c r="AH22" s="20">
        <v>10</v>
      </c>
      <c r="AI22" s="62">
        <v>35</v>
      </c>
      <c r="AJ22" s="58">
        <v>100</v>
      </c>
      <c r="AK22" s="59">
        <v>7</v>
      </c>
      <c r="AL22" s="60">
        <v>10</v>
      </c>
      <c r="AM22" s="30">
        <v>55</v>
      </c>
      <c r="AN22" s="26">
        <v>100</v>
      </c>
      <c r="AO22" s="27">
        <v>8</v>
      </c>
      <c r="AP22" s="29">
        <v>10</v>
      </c>
      <c r="AQ22" s="30">
        <v>41</v>
      </c>
      <c r="AR22" s="26">
        <v>100</v>
      </c>
      <c r="AS22" s="27">
        <v>6</v>
      </c>
      <c r="AT22" s="29">
        <v>10</v>
      </c>
    </row>
    <row r="23" spans="1:46">
      <c r="A23" s="17"/>
      <c r="B23" s="18">
        <v>43760</v>
      </c>
      <c r="C23" s="19">
        <f>8+6+7+3</f>
        <v>24</v>
      </c>
      <c r="D23" s="20">
        <v>100</v>
      </c>
      <c r="E23" s="21">
        <v>5</v>
      </c>
      <c r="F23" s="20">
        <v>10</v>
      </c>
      <c r="G23" s="19">
        <f>11+19+20+11</f>
        <v>61</v>
      </c>
      <c r="H23" s="20">
        <v>100</v>
      </c>
      <c r="I23" s="21">
        <v>10</v>
      </c>
      <c r="J23" s="20">
        <v>10</v>
      </c>
      <c r="K23" s="19">
        <f>16+14+24</f>
        <v>54</v>
      </c>
      <c r="L23" s="20">
        <v>100</v>
      </c>
      <c r="M23" s="21">
        <v>8</v>
      </c>
      <c r="N23" s="20">
        <v>10</v>
      </c>
      <c r="O23" s="22"/>
      <c r="P23" s="23"/>
      <c r="Q23" s="24"/>
      <c r="R23" s="23"/>
      <c r="S23" s="19">
        <f>9+10+11+10</f>
        <v>40</v>
      </c>
      <c r="T23" s="20">
        <v>100</v>
      </c>
      <c r="U23" s="21">
        <v>7</v>
      </c>
      <c r="V23" s="20">
        <v>10</v>
      </c>
      <c r="W23" s="19">
        <f>11+14+16+11</f>
        <v>52</v>
      </c>
      <c r="X23" s="20">
        <v>100</v>
      </c>
      <c r="Y23" s="21">
        <v>8</v>
      </c>
      <c r="Z23" s="20">
        <v>10</v>
      </c>
      <c r="AA23" s="19">
        <f>10+13+8+11</f>
        <v>42</v>
      </c>
      <c r="AB23" s="20">
        <v>100</v>
      </c>
      <c r="AC23" s="21">
        <v>6</v>
      </c>
      <c r="AD23" s="20">
        <v>10</v>
      </c>
      <c r="AE23" s="19">
        <f>12+11+13+10</f>
        <v>46</v>
      </c>
      <c r="AF23" s="20">
        <v>100</v>
      </c>
      <c r="AG23" s="21">
        <v>8</v>
      </c>
      <c r="AH23" s="20">
        <v>10</v>
      </c>
      <c r="AI23" s="61"/>
      <c r="AJ23" s="32"/>
      <c r="AK23" s="37"/>
      <c r="AL23" s="38"/>
      <c r="AM23" s="30">
        <f>11+17+14+12</f>
        <v>54</v>
      </c>
      <c r="AN23" s="26">
        <v>100</v>
      </c>
      <c r="AO23" s="27">
        <v>6</v>
      </c>
      <c r="AP23" s="29">
        <v>10</v>
      </c>
      <c r="AQ23" s="30">
        <f>16+10+10+8</f>
        <v>44</v>
      </c>
      <c r="AR23" s="26">
        <v>100</v>
      </c>
      <c r="AS23" s="27">
        <v>9</v>
      </c>
      <c r="AT23" s="29">
        <v>10</v>
      </c>
    </row>
    <row r="24" spans="1:46">
      <c r="A24" s="17"/>
      <c r="B24" s="18">
        <v>43762</v>
      </c>
      <c r="C24" s="19">
        <v>24</v>
      </c>
      <c r="D24" s="20">
        <v>100</v>
      </c>
      <c r="E24" s="21">
        <v>7</v>
      </c>
      <c r="F24" s="20">
        <v>10</v>
      </c>
      <c r="G24" s="19">
        <v>59</v>
      </c>
      <c r="H24" s="20">
        <v>100</v>
      </c>
      <c r="I24" s="21">
        <v>10</v>
      </c>
      <c r="J24" s="20">
        <v>10</v>
      </c>
      <c r="K24" s="19">
        <v>59</v>
      </c>
      <c r="L24" s="20">
        <v>100</v>
      </c>
      <c r="M24" s="21">
        <v>7</v>
      </c>
      <c r="N24" s="20">
        <v>10</v>
      </c>
      <c r="O24" s="22"/>
      <c r="P24" s="23"/>
      <c r="Q24" s="24"/>
      <c r="R24" s="23"/>
      <c r="S24" s="19">
        <v>45</v>
      </c>
      <c r="T24" s="20">
        <v>100</v>
      </c>
      <c r="U24" s="21">
        <v>7</v>
      </c>
      <c r="V24" s="20">
        <v>10</v>
      </c>
      <c r="W24" s="19">
        <v>36</v>
      </c>
      <c r="X24" s="20">
        <v>100</v>
      </c>
      <c r="Y24" s="21">
        <v>7</v>
      </c>
      <c r="Z24" s="20">
        <v>10</v>
      </c>
      <c r="AA24" s="19">
        <v>29</v>
      </c>
      <c r="AB24" s="20">
        <v>100</v>
      </c>
      <c r="AC24" s="21">
        <v>5</v>
      </c>
      <c r="AD24" s="20">
        <v>10</v>
      </c>
      <c r="AE24" s="19">
        <v>44</v>
      </c>
      <c r="AF24" s="20">
        <v>100</v>
      </c>
      <c r="AG24" s="21">
        <v>8</v>
      </c>
      <c r="AH24" s="20">
        <v>10</v>
      </c>
      <c r="AI24" s="25">
        <v>45</v>
      </c>
      <c r="AJ24" s="26">
        <v>100</v>
      </c>
      <c r="AK24" s="27">
        <v>8</v>
      </c>
      <c r="AL24" s="29">
        <v>10</v>
      </c>
      <c r="AM24" s="30">
        <v>49</v>
      </c>
      <c r="AN24" s="26">
        <v>100</v>
      </c>
      <c r="AO24" s="27">
        <v>8</v>
      </c>
      <c r="AP24" s="29">
        <v>10</v>
      </c>
      <c r="AQ24" s="31"/>
      <c r="AR24" s="32"/>
      <c r="AS24" s="37"/>
      <c r="AT24" s="38"/>
    </row>
    <row r="25" spans="1:46">
      <c r="A25" s="17"/>
      <c r="B25" s="18">
        <v>43767</v>
      </c>
      <c r="C25" s="19">
        <v>30</v>
      </c>
      <c r="D25" s="20">
        <v>100</v>
      </c>
      <c r="E25" s="21">
        <v>0</v>
      </c>
      <c r="F25" s="20">
        <v>0</v>
      </c>
      <c r="G25" s="19">
        <v>58</v>
      </c>
      <c r="H25" s="20">
        <v>100</v>
      </c>
      <c r="I25" s="21">
        <v>0</v>
      </c>
      <c r="J25" s="20">
        <v>0</v>
      </c>
      <c r="K25" s="19">
        <v>50</v>
      </c>
      <c r="L25" s="20">
        <v>100</v>
      </c>
      <c r="M25" s="21">
        <v>0</v>
      </c>
      <c r="N25" s="20">
        <v>0</v>
      </c>
      <c r="O25" s="19">
        <v>59</v>
      </c>
      <c r="P25" s="20">
        <v>100</v>
      </c>
      <c r="Q25" s="21">
        <v>0</v>
      </c>
      <c r="R25" s="20">
        <v>0</v>
      </c>
      <c r="S25" s="19">
        <v>43</v>
      </c>
      <c r="T25" s="20">
        <v>100</v>
      </c>
      <c r="U25" s="21">
        <v>0</v>
      </c>
      <c r="V25" s="20">
        <v>0</v>
      </c>
      <c r="W25" s="19">
        <v>51</v>
      </c>
      <c r="X25" s="20">
        <v>100</v>
      </c>
      <c r="Y25" s="21">
        <v>0</v>
      </c>
      <c r="Z25" s="20">
        <v>0</v>
      </c>
      <c r="AA25" s="19">
        <v>0</v>
      </c>
      <c r="AB25" s="20">
        <v>100</v>
      </c>
      <c r="AC25" s="21">
        <v>0</v>
      </c>
      <c r="AD25" s="20">
        <v>0</v>
      </c>
      <c r="AE25" s="19">
        <v>35</v>
      </c>
      <c r="AF25" s="20">
        <v>100</v>
      </c>
      <c r="AG25" s="21">
        <v>0</v>
      </c>
      <c r="AH25" s="20">
        <v>0</v>
      </c>
      <c r="AI25" s="25">
        <v>47</v>
      </c>
      <c r="AJ25" s="26">
        <v>100</v>
      </c>
      <c r="AK25" s="27">
        <v>0</v>
      </c>
      <c r="AL25" s="29">
        <v>0</v>
      </c>
      <c r="AM25" s="30">
        <v>47</v>
      </c>
      <c r="AN25" s="26">
        <v>100</v>
      </c>
      <c r="AO25" s="27">
        <v>0</v>
      </c>
      <c r="AP25" s="29">
        <v>0</v>
      </c>
      <c r="AQ25" s="30">
        <v>40</v>
      </c>
      <c r="AR25" s="26">
        <v>75</v>
      </c>
      <c r="AS25" s="27">
        <v>0</v>
      </c>
      <c r="AT25" s="29">
        <v>0</v>
      </c>
    </row>
    <row r="26" spans="1:46">
      <c r="A26" s="17"/>
      <c r="B26" s="18">
        <v>43769</v>
      </c>
      <c r="C26" s="19">
        <v>20</v>
      </c>
      <c r="D26" s="20">
        <v>75</v>
      </c>
      <c r="E26" s="21">
        <v>0</v>
      </c>
      <c r="F26" s="20">
        <v>0</v>
      </c>
      <c r="G26" s="22"/>
      <c r="H26" s="23"/>
      <c r="I26" s="24"/>
      <c r="J26" s="23"/>
      <c r="K26" s="19">
        <v>40</v>
      </c>
      <c r="L26" s="20">
        <v>75</v>
      </c>
      <c r="M26" s="21">
        <v>0</v>
      </c>
      <c r="N26" s="20">
        <v>0</v>
      </c>
      <c r="O26" s="19">
        <v>43</v>
      </c>
      <c r="P26" s="20">
        <v>75</v>
      </c>
      <c r="Q26" s="21">
        <v>0</v>
      </c>
      <c r="R26" s="20">
        <v>0</v>
      </c>
      <c r="S26" s="19">
        <v>31</v>
      </c>
      <c r="T26" s="20">
        <v>75</v>
      </c>
      <c r="U26" s="21">
        <v>0</v>
      </c>
      <c r="V26" s="20">
        <v>0</v>
      </c>
      <c r="W26" s="19">
        <v>45</v>
      </c>
      <c r="X26" s="20">
        <v>75</v>
      </c>
      <c r="Y26" s="21">
        <v>0</v>
      </c>
      <c r="Z26" s="20">
        <v>0</v>
      </c>
      <c r="AA26" s="19">
        <v>21</v>
      </c>
      <c r="AB26" s="20">
        <v>75</v>
      </c>
      <c r="AC26" s="21">
        <v>0</v>
      </c>
      <c r="AD26" s="20">
        <v>0</v>
      </c>
      <c r="AE26" s="19">
        <v>36</v>
      </c>
      <c r="AF26" s="20">
        <v>75</v>
      </c>
      <c r="AG26" s="21">
        <v>0</v>
      </c>
      <c r="AH26" s="20">
        <v>0</v>
      </c>
      <c r="AI26" s="25">
        <v>38</v>
      </c>
      <c r="AJ26" s="26">
        <v>75</v>
      </c>
      <c r="AK26" s="27">
        <v>0</v>
      </c>
      <c r="AL26" s="29">
        <v>0</v>
      </c>
      <c r="AM26" s="30">
        <v>37</v>
      </c>
      <c r="AN26" s="26">
        <v>75</v>
      </c>
      <c r="AO26" s="27">
        <v>0</v>
      </c>
      <c r="AP26" s="29">
        <v>0</v>
      </c>
      <c r="AQ26" s="31"/>
      <c r="AR26" s="32"/>
      <c r="AS26" s="37"/>
      <c r="AT26" s="38"/>
    </row>
    <row r="27" spans="1:46">
      <c r="A27" s="17"/>
      <c r="B27" s="18">
        <v>43774</v>
      </c>
      <c r="C27" s="19">
        <v>22</v>
      </c>
      <c r="D27" s="20">
        <v>75</v>
      </c>
      <c r="E27" s="21">
        <v>0</v>
      </c>
      <c r="F27" s="20">
        <v>0</v>
      </c>
      <c r="G27" s="22"/>
      <c r="H27" s="23"/>
      <c r="I27" s="24"/>
      <c r="J27" s="23"/>
      <c r="K27" s="19">
        <v>43</v>
      </c>
      <c r="L27" s="20">
        <v>75</v>
      </c>
      <c r="M27" s="21">
        <v>0</v>
      </c>
      <c r="N27" s="20">
        <v>0</v>
      </c>
      <c r="O27" s="19">
        <v>41</v>
      </c>
      <c r="P27" s="20">
        <v>75</v>
      </c>
      <c r="Q27" s="21">
        <v>0</v>
      </c>
      <c r="R27" s="20">
        <v>0</v>
      </c>
      <c r="S27" s="19">
        <v>40</v>
      </c>
      <c r="T27" s="20">
        <v>75</v>
      </c>
      <c r="U27" s="21">
        <v>0</v>
      </c>
      <c r="V27" s="20">
        <v>0</v>
      </c>
      <c r="W27" s="19">
        <v>35</v>
      </c>
      <c r="X27" s="20">
        <v>75</v>
      </c>
      <c r="Y27" s="21">
        <v>0</v>
      </c>
      <c r="Z27" s="20">
        <v>0</v>
      </c>
      <c r="AA27" s="19">
        <v>25</v>
      </c>
      <c r="AB27" s="20">
        <v>75</v>
      </c>
      <c r="AC27" s="21">
        <v>0</v>
      </c>
      <c r="AD27" s="20">
        <v>0</v>
      </c>
      <c r="AE27" s="19">
        <v>33</v>
      </c>
      <c r="AF27" s="20">
        <v>75</v>
      </c>
      <c r="AG27" s="21">
        <v>0</v>
      </c>
      <c r="AH27" s="20">
        <v>0</v>
      </c>
      <c r="AI27" s="25">
        <v>33</v>
      </c>
      <c r="AJ27" s="26">
        <v>75</v>
      </c>
      <c r="AK27" s="27">
        <v>0</v>
      </c>
      <c r="AL27" s="29">
        <v>0</v>
      </c>
      <c r="AM27" s="30">
        <v>35</v>
      </c>
      <c r="AN27" s="26">
        <v>75</v>
      </c>
      <c r="AO27" s="27">
        <v>0</v>
      </c>
      <c r="AP27" s="29">
        <v>0</v>
      </c>
      <c r="AQ27" s="30">
        <v>34</v>
      </c>
      <c r="AR27" s="26">
        <v>75</v>
      </c>
      <c r="AS27" s="27">
        <v>0</v>
      </c>
      <c r="AT27" s="29">
        <v>0</v>
      </c>
    </row>
    <row r="28" spans="1:46">
      <c r="A28" s="17"/>
      <c r="B28" s="18">
        <v>43776</v>
      </c>
      <c r="C28" s="19">
        <v>22</v>
      </c>
      <c r="D28" s="20">
        <v>75</v>
      </c>
      <c r="E28" s="21">
        <v>0</v>
      </c>
      <c r="F28" s="20">
        <v>0</v>
      </c>
      <c r="G28" s="22"/>
      <c r="H28" s="23"/>
      <c r="I28" s="24"/>
      <c r="J28" s="23"/>
      <c r="K28" s="19">
        <v>45</v>
      </c>
      <c r="L28" s="20">
        <v>75</v>
      </c>
      <c r="M28" s="21">
        <v>0</v>
      </c>
      <c r="N28" s="20">
        <v>0</v>
      </c>
      <c r="O28" s="22"/>
      <c r="P28" s="23"/>
      <c r="Q28" s="24"/>
      <c r="R28" s="23"/>
      <c r="S28" s="19">
        <v>28</v>
      </c>
      <c r="T28" s="20">
        <v>75</v>
      </c>
      <c r="U28" s="21">
        <v>0</v>
      </c>
      <c r="V28" s="20">
        <v>0</v>
      </c>
      <c r="W28" s="19">
        <v>40</v>
      </c>
      <c r="X28" s="20">
        <v>75</v>
      </c>
      <c r="Y28" s="21">
        <v>0</v>
      </c>
      <c r="Z28" s="20">
        <v>0</v>
      </c>
      <c r="AA28" s="22"/>
      <c r="AB28" s="23"/>
      <c r="AC28" s="24"/>
      <c r="AD28" s="23"/>
      <c r="AE28" s="22"/>
      <c r="AF28" s="23"/>
      <c r="AG28" s="24"/>
      <c r="AH28" s="23"/>
      <c r="AI28" s="25">
        <v>35</v>
      </c>
      <c r="AJ28" s="26">
        <v>75</v>
      </c>
      <c r="AK28" s="27">
        <v>0</v>
      </c>
      <c r="AL28" s="29">
        <v>0</v>
      </c>
      <c r="AM28" s="30">
        <v>38</v>
      </c>
      <c r="AN28" s="26">
        <v>75</v>
      </c>
      <c r="AO28" s="27">
        <v>0</v>
      </c>
      <c r="AP28" s="29">
        <v>0</v>
      </c>
      <c r="AQ28" s="30">
        <v>20</v>
      </c>
      <c r="AR28" s="26">
        <v>50</v>
      </c>
      <c r="AS28" s="27">
        <v>0</v>
      </c>
      <c r="AT28" s="29">
        <v>0</v>
      </c>
    </row>
    <row r="29" spans="1:46">
      <c r="A29" s="17"/>
      <c r="B29" s="18">
        <v>43781</v>
      </c>
      <c r="C29" s="19">
        <v>21</v>
      </c>
      <c r="D29" s="20">
        <v>75</v>
      </c>
      <c r="E29" s="21">
        <v>0</v>
      </c>
      <c r="F29" s="20">
        <v>0</v>
      </c>
      <c r="G29" s="19">
        <v>28</v>
      </c>
      <c r="H29" s="20">
        <v>50</v>
      </c>
      <c r="I29" s="21">
        <v>0</v>
      </c>
      <c r="J29" s="20">
        <v>0</v>
      </c>
      <c r="K29" s="19">
        <v>35</v>
      </c>
      <c r="L29" s="20">
        <v>75</v>
      </c>
      <c r="M29" s="21">
        <v>0</v>
      </c>
      <c r="N29" s="20">
        <v>0</v>
      </c>
      <c r="O29" s="19">
        <v>43</v>
      </c>
      <c r="P29" s="20">
        <v>75</v>
      </c>
      <c r="Q29" s="21">
        <v>0</v>
      </c>
      <c r="R29" s="20">
        <v>0</v>
      </c>
      <c r="S29" s="19">
        <v>37</v>
      </c>
      <c r="T29" s="20">
        <v>75</v>
      </c>
      <c r="U29" s="21">
        <v>0</v>
      </c>
      <c r="V29" s="20">
        <v>0</v>
      </c>
      <c r="W29" s="19">
        <v>40</v>
      </c>
      <c r="X29" s="20">
        <v>75</v>
      </c>
      <c r="Y29" s="21">
        <v>0</v>
      </c>
      <c r="Z29" s="20">
        <v>0</v>
      </c>
      <c r="AA29" s="19">
        <v>18</v>
      </c>
      <c r="AB29" s="20">
        <v>75</v>
      </c>
      <c r="AC29" s="21">
        <v>0</v>
      </c>
      <c r="AD29" s="20">
        <v>0</v>
      </c>
      <c r="AE29" s="19">
        <v>32</v>
      </c>
      <c r="AF29" s="20">
        <v>75</v>
      </c>
      <c r="AG29" s="21">
        <v>0</v>
      </c>
      <c r="AH29" s="20">
        <v>0</v>
      </c>
      <c r="AI29" s="25">
        <v>44</v>
      </c>
      <c r="AJ29" s="26">
        <v>75</v>
      </c>
      <c r="AK29" s="27">
        <v>0</v>
      </c>
      <c r="AL29" s="29">
        <v>0</v>
      </c>
      <c r="AM29" s="30">
        <v>40</v>
      </c>
      <c r="AN29" s="26">
        <v>75</v>
      </c>
      <c r="AO29" s="27">
        <v>0</v>
      </c>
      <c r="AP29" s="29">
        <v>0</v>
      </c>
      <c r="AQ29" s="30">
        <v>39</v>
      </c>
      <c r="AR29" s="26">
        <v>75</v>
      </c>
      <c r="AS29" s="27">
        <v>0</v>
      </c>
      <c r="AT29" s="29">
        <v>0</v>
      </c>
    </row>
    <row r="30" spans="1:46">
      <c r="A30" s="17"/>
      <c r="B30" s="18">
        <v>43783</v>
      </c>
      <c r="C30" s="22"/>
      <c r="D30" s="23"/>
      <c r="E30" s="24"/>
      <c r="F30" s="23"/>
      <c r="G30" s="19">
        <v>37</v>
      </c>
      <c r="H30" s="20">
        <v>75</v>
      </c>
      <c r="I30" s="21">
        <v>0</v>
      </c>
      <c r="J30" s="20">
        <v>0</v>
      </c>
      <c r="K30" s="19">
        <v>39</v>
      </c>
      <c r="L30" s="20">
        <v>75</v>
      </c>
      <c r="M30" s="21">
        <v>0</v>
      </c>
      <c r="N30" s="20">
        <v>0</v>
      </c>
      <c r="O30" s="19">
        <v>44</v>
      </c>
      <c r="P30" s="20">
        <v>75</v>
      </c>
      <c r="Q30" s="21">
        <v>0</v>
      </c>
      <c r="R30" s="20">
        <v>0</v>
      </c>
      <c r="S30" s="19">
        <v>35</v>
      </c>
      <c r="T30" s="20">
        <v>75</v>
      </c>
      <c r="U30" s="21">
        <v>0</v>
      </c>
      <c r="V30" s="20">
        <v>0</v>
      </c>
      <c r="W30" s="19">
        <v>42</v>
      </c>
      <c r="X30" s="20">
        <v>75</v>
      </c>
      <c r="Y30" s="21">
        <v>0</v>
      </c>
      <c r="Z30" s="20">
        <v>0</v>
      </c>
      <c r="AA30" s="19">
        <v>26</v>
      </c>
      <c r="AB30" s="20">
        <v>75</v>
      </c>
      <c r="AC30" s="21">
        <v>0</v>
      </c>
      <c r="AD30" s="20">
        <v>0</v>
      </c>
      <c r="AE30" s="19">
        <v>34</v>
      </c>
      <c r="AF30" s="20">
        <v>75</v>
      </c>
      <c r="AG30" s="21">
        <v>0</v>
      </c>
      <c r="AH30" s="20">
        <v>0</v>
      </c>
      <c r="AI30" s="25">
        <v>45</v>
      </c>
      <c r="AJ30" s="26">
        <v>75</v>
      </c>
      <c r="AK30" s="27">
        <v>0</v>
      </c>
      <c r="AL30" s="29">
        <v>0</v>
      </c>
      <c r="AM30" s="30">
        <v>36</v>
      </c>
      <c r="AN30" s="26">
        <v>75</v>
      </c>
      <c r="AO30" s="27">
        <v>0</v>
      </c>
      <c r="AP30" s="29">
        <v>0</v>
      </c>
      <c r="AQ30" s="30">
        <v>27</v>
      </c>
      <c r="AR30" s="26">
        <v>75</v>
      </c>
      <c r="AS30" s="27">
        <v>0</v>
      </c>
      <c r="AT30" s="29">
        <v>0</v>
      </c>
    </row>
    <row r="31" spans="1:46">
      <c r="A31" s="17"/>
      <c r="B31" s="18">
        <v>43788</v>
      </c>
      <c r="C31" s="19">
        <v>24</v>
      </c>
      <c r="D31" s="20">
        <v>75</v>
      </c>
      <c r="E31" s="21">
        <v>0</v>
      </c>
      <c r="F31" s="20">
        <v>0</v>
      </c>
      <c r="G31" s="22"/>
      <c r="H31" s="23"/>
      <c r="I31" s="24"/>
      <c r="J31" s="23"/>
      <c r="K31" s="19">
        <v>43</v>
      </c>
      <c r="L31" s="20">
        <v>75</v>
      </c>
      <c r="M31" s="21">
        <v>0</v>
      </c>
      <c r="N31" s="20">
        <v>0</v>
      </c>
      <c r="O31" s="22"/>
      <c r="P31" s="23"/>
      <c r="Q31" s="24"/>
      <c r="R31" s="23"/>
      <c r="S31" s="22"/>
      <c r="T31" s="23"/>
      <c r="U31" s="24"/>
      <c r="V31" s="23"/>
      <c r="W31" s="19">
        <v>43</v>
      </c>
      <c r="X31" s="20">
        <v>75</v>
      </c>
      <c r="Y31" s="21">
        <v>0</v>
      </c>
      <c r="Z31" s="20">
        <v>0</v>
      </c>
      <c r="AA31" s="19">
        <v>36</v>
      </c>
      <c r="AB31" s="20">
        <v>75</v>
      </c>
      <c r="AC31" s="21">
        <v>0</v>
      </c>
      <c r="AD31" s="20">
        <v>0</v>
      </c>
      <c r="AE31" s="19">
        <v>32</v>
      </c>
      <c r="AF31" s="20">
        <v>75</v>
      </c>
      <c r="AG31" s="21">
        <v>0</v>
      </c>
      <c r="AH31" s="20">
        <v>0</v>
      </c>
      <c r="AI31" s="61"/>
      <c r="AJ31" s="32"/>
      <c r="AK31" s="37"/>
      <c r="AL31" s="38"/>
      <c r="AM31" s="30">
        <v>42</v>
      </c>
      <c r="AN31" s="26">
        <v>75</v>
      </c>
      <c r="AO31" s="27">
        <v>0</v>
      </c>
      <c r="AP31" s="29">
        <v>0</v>
      </c>
      <c r="AQ31" s="31"/>
      <c r="AR31" s="32"/>
      <c r="AS31" s="37"/>
      <c r="AT31" s="38"/>
    </row>
    <row r="32" spans="1:46">
      <c r="A32" s="17"/>
      <c r="B32" s="18">
        <v>43790</v>
      </c>
      <c r="C32" s="19">
        <v>42</v>
      </c>
      <c r="D32" s="20">
        <v>100</v>
      </c>
      <c r="E32" s="21">
        <v>0</v>
      </c>
      <c r="F32" s="20">
        <v>0</v>
      </c>
      <c r="G32" s="22"/>
      <c r="H32" s="23"/>
      <c r="I32" s="24"/>
      <c r="J32" s="23"/>
      <c r="K32" s="19">
        <v>60</v>
      </c>
      <c r="L32" s="20">
        <v>100</v>
      </c>
      <c r="M32" s="21">
        <v>0</v>
      </c>
      <c r="N32" s="20">
        <v>0</v>
      </c>
      <c r="O32" s="19">
        <v>62</v>
      </c>
      <c r="P32" s="20">
        <v>100</v>
      </c>
      <c r="Q32" s="21">
        <v>0</v>
      </c>
      <c r="R32" s="20">
        <v>0</v>
      </c>
      <c r="S32" s="19">
        <v>43</v>
      </c>
      <c r="T32" s="20">
        <v>100</v>
      </c>
      <c r="U32" s="21">
        <v>0</v>
      </c>
      <c r="V32" s="20">
        <v>0</v>
      </c>
      <c r="W32" s="19">
        <v>51</v>
      </c>
      <c r="X32" s="20">
        <v>100</v>
      </c>
      <c r="Y32" s="21">
        <v>0</v>
      </c>
      <c r="Z32" s="20">
        <v>0</v>
      </c>
      <c r="AA32" s="19">
        <v>42</v>
      </c>
      <c r="AB32" s="20">
        <v>100</v>
      </c>
      <c r="AC32" s="21">
        <v>0</v>
      </c>
      <c r="AD32" s="20">
        <v>0</v>
      </c>
      <c r="AE32" s="19">
        <v>44</v>
      </c>
      <c r="AF32" s="20">
        <v>100</v>
      </c>
      <c r="AG32" s="21">
        <v>0</v>
      </c>
      <c r="AH32" s="20">
        <v>0</v>
      </c>
      <c r="AI32" s="25">
        <v>48</v>
      </c>
      <c r="AJ32" s="26">
        <v>100</v>
      </c>
      <c r="AK32" s="27">
        <v>0</v>
      </c>
      <c r="AL32" s="29">
        <v>0</v>
      </c>
      <c r="AM32" s="30">
        <v>57</v>
      </c>
      <c r="AN32" s="26">
        <v>100</v>
      </c>
      <c r="AO32" s="27">
        <v>0</v>
      </c>
      <c r="AP32" s="29">
        <v>0</v>
      </c>
      <c r="AQ32" s="31"/>
      <c r="AR32" s="32"/>
      <c r="AS32" s="37"/>
      <c r="AT32" s="38"/>
    </row>
    <row r="33" spans="1:46">
      <c r="A33" s="17"/>
      <c r="B33" s="18">
        <v>43795</v>
      </c>
      <c r="C33" s="19">
        <v>22</v>
      </c>
      <c r="D33" s="20">
        <v>75</v>
      </c>
      <c r="E33" s="21">
        <v>0</v>
      </c>
      <c r="F33" s="20">
        <v>0</v>
      </c>
      <c r="G33" s="22"/>
      <c r="H33" s="23"/>
      <c r="I33" s="24"/>
      <c r="J33" s="23"/>
      <c r="K33" s="19">
        <v>47</v>
      </c>
      <c r="L33" s="20">
        <v>75</v>
      </c>
      <c r="M33" s="21">
        <v>0</v>
      </c>
      <c r="N33" s="20">
        <v>0</v>
      </c>
      <c r="O33" s="19">
        <v>45</v>
      </c>
      <c r="P33" s="20">
        <v>75</v>
      </c>
      <c r="Q33" s="21">
        <v>0</v>
      </c>
      <c r="R33" s="20">
        <v>0</v>
      </c>
      <c r="S33" s="19">
        <v>33</v>
      </c>
      <c r="T33" s="20">
        <v>75</v>
      </c>
      <c r="U33" s="21">
        <v>0</v>
      </c>
      <c r="V33" s="20">
        <v>0</v>
      </c>
      <c r="W33" s="19">
        <v>37</v>
      </c>
      <c r="X33" s="20">
        <v>75</v>
      </c>
      <c r="Y33" s="21">
        <v>0</v>
      </c>
      <c r="Z33" s="20">
        <v>0</v>
      </c>
      <c r="AA33" s="19">
        <v>29</v>
      </c>
      <c r="AB33" s="20">
        <v>75</v>
      </c>
      <c r="AC33" s="21">
        <v>0</v>
      </c>
      <c r="AD33" s="20">
        <v>0</v>
      </c>
      <c r="AE33" s="19">
        <v>30</v>
      </c>
      <c r="AF33" s="20">
        <v>75</v>
      </c>
      <c r="AG33" s="21">
        <v>0</v>
      </c>
      <c r="AH33" s="20">
        <v>0</v>
      </c>
      <c r="AI33" s="25">
        <v>43</v>
      </c>
      <c r="AJ33" s="26">
        <v>75</v>
      </c>
      <c r="AK33" s="27">
        <v>0</v>
      </c>
      <c r="AL33" s="29">
        <v>0</v>
      </c>
      <c r="AM33" s="30">
        <v>38</v>
      </c>
      <c r="AN33" s="26">
        <v>75</v>
      </c>
      <c r="AO33" s="27">
        <v>0</v>
      </c>
      <c r="AP33" s="29">
        <v>0</v>
      </c>
      <c r="AQ33" s="30">
        <v>39</v>
      </c>
      <c r="AR33" s="26">
        <v>75</v>
      </c>
      <c r="AS33" s="27">
        <v>0</v>
      </c>
      <c r="AT33" s="29">
        <v>0</v>
      </c>
    </row>
    <row r="34" spans="1:46">
      <c r="A34" s="17"/>
      <c r="B34" s="18">
        <v>43844</v>
      </c>
      <c r="C34" s="19">
        <v>17</v>
      </c>
      <c r="D34" s="20">
        <v>75</v>
      </c>
      <c r="E34" s="21">
        <v>0</v>
      </c>
      <c r="F34" s="20">
        <v>0</v>
      </c>
      <c r="G34" s="19">
        <v>38</v>
      </c>
      <c r="H34" s="20">
        <v>75</v>
      </c>
      <c r="I34" s="21">
        <v>0</v>
      </c>
      <c r="J34" s="20">
        <v>0</v>
      </c>
      <c r="K34" s="19">
        <v>34</v>
      </c>
      <c r="L34" s="20">
        <v>75</v>
      </c>
      <c r="M34" s="21">
        <v>0</v>
      </c>
      <c r="N34" s="20">
        <v>0</v>
      </c>
      <c r="O34" s="19">
        <v>42</v>
      </c>
      <c r="P34" s="20">
        <v>75</v>
      </c>
      <c r="Q34" s="21">
        <v>0</v>
      </c>
      <c r="R34" s="20">
        <v>0</v>
      </c>
      <c r="S34" s="19">
        <v>34</v>
      </c>
      <c r="T34" s="20">
        <v>75</v>
      </c>
      <c r="U34" s="21">
        <v>0</v>
      </c>
      <c r="V34" s="20">
        <v>0</v>
      </c>
      <c r="W34" s="19">
        <v>28</v>
      </c>
      <c r="X34" s="20">
        <v>75</v>
      </c>
      <c r="Y34" s="21">
        <v>0</v>
      </c>
      <c r="Z34" s="20">
        <v>0</v>
      </c>
      <c r="AA34" s="22"/>
      <c r="AB34" s="23"/>
      <c r="AC34" s="24"/>
      <c r="AD34" s="23"/>
      <c r="AE34" s="19">
        <v>29</v>
      </c>
      <c r="AF34" s="20">
        <v>50</v>
      </c>
      <c r="AG34" s="21">
        <v>0</v>
      </c>
      <c r="AH34" s="20">
        <v>0</v>
      </c>
      <c r="AI34" s="25">
        <v>43</v>
      </c>
      <c r="AJ34" s="26">
        <v>75</v>
      </c>
      <c r="AK34" s="27">
        <v>0</v>
      </c>
      <c r="AL34" s="29">
        <v>0</v>
      </c>
      <c r="AM34" s="30">
        <v>46</v>
      </c>
      <c r="AN34" s="26">
        <v>75</v>
      </c>
      <c r="AO34" s="27">
        <v>0</v>
      </c>
      <c r="AP34" s="29">
        <v>0</v>
      </c>
      <c r="AQ34" s="30">
        <v>33</v>
      </c>
      <c r="AR34" s="26">
        <v>75</v>
      </c>
      <c r="AS34" s="27">
        <v>0</v>
      </c>
      <c r="AT34" s="29">
        <v>0</v>
      </c>
    </row>
    <row r="35" spans="1:46">
      <c r="A35" s="17"/>
      <c r="B35" s="18">
        <v>43846</v>
      </c>
      <c r="C35" s="19">
        <v>27</v>
      </c>
      <c r="D35" s="20">
        <v>75</v>
      </c>
      <c r="E35" s="21">
        <v>0</v>
      </c>
      <c r="F35" s="20">
        <v>0</v>
      </c>
      <c r="G35" s="19">
        <v>31</v>
      </c>
      <c r="H35" s="20">
        <v>50</v>
      </c>
      <c r="I35" s="21">
        <v>0</v>
      </c>
      <c r="J35" s="20">
        <v>0</v>
      </c>
      <c r="K35" s="19">
        <v>34</v>
      </c>
      <c r="L35" s="20">
        <v>75</v>
      </c>
      <c r="M35" s="21">
        <v>0</v>
      </c>
      <c r="N35" s="20">
        <v>0</v>
      </c>
      <c r="O35" s="19">
        <v>47</v>
      </c>
      <c r="P35" s="20">
        <v>75</v>
      </c>
      <c r="Q35" s="21">
        <v>0</v>
      </c>
      <c r="R35" s="20">
        <v>0</v>
      </c>
      <c r="S35" s="19">
        <v>36</v>
      </c>
      <c r="T35" s="20">
        <v>75</v>
      </c>
      <c r="U35" s="21">
        <v>0</v>
      </c>
      <c r="V35" s="20">
        <v>0</v>
      </c>
      <c r="W35" s="19">
        <v>31</v>
      </c>
      <c r="X35" s="20">
        <v>75</v>
      </c>
      <c r="Y35" s="21">
        <v>0</v>
      </c>
      <c r="Z35" s="20">
        <v>0</v>
      </c>
      <c r="AA35" s="19">
        <v>23</v>
      </c>
      <c r="AB35" s="20">
        <v>50</v>
      </c>
      <c r="AC35" s="21">
        <v>0</v>
      </c>
      <c r="AD35" s="20">
        <v>0</v>
      </c>
      <c r="AE35" s="19">
        <v>42</v>
      </c>
      <c r="AF35" s="20">
        <v>75</v>
      </c>
      <c r="AG35" s="21">
        <v>0</v>
      </c>
      <c r="AH35" s="20">
        <v>0</v>
      </c>
      <c r="AI35" s="25">
        <v>45</v>
      </c>
      <c r="AJ35" s="26">
        <v>75</v>
      </c>
      <c r="AK35" s="27">
        <v>0</v>
      </c>
      <c r="AL35" s="29">
        <v>0</v>
      </c>
      <c r="AM35" s="30">
        <v>37</v>
      </c>
      <c r="AN35" s="26">
        <v>75</v>
      </c>
      <c r="AO35" s="27">
        <v>0</v>
      </c>
      <c r="AP35" s="29">
        <v>0</v>
      </c>
      <c r="AQ35" s="31"/>
      <c r="AR35" s="32"/>
      <c r="AS35" s="37"/>
      <c r="AT35" s="38"/>
    </row>
    <row r="36" spans="1:46">
      <c r="A36" s="17"/>
      <c r="B36" s="18">
        <v>43851</v>
      </c>
      <c r="C36" s="19">
        <v>19</v>
      </c>
      <c r="D36" s="20">
        <v>50</v>
      </c>
      <c r="E36" s="21">
        <v>0</v>
      </c>
      <c r="F36" s="20">
        <v>0</v>
      </c>
      <c r="G36" s="19">
        <v>28</v>
      </c>
      <c r="H36" s="20">
        <v>50</v>
      </c>
      <c r="I36" s="21">
        <v>0</v>
      </c>
      <c r="J36" s="20">
        <v>0</v>
      </c>
      <c r="K36" s="19">
        <v>21</v>
      </c>
      <c r="L36" s="20">
        <v>25</v>
      </c>
      <c r="M36" s="21">
        <v>0</v>
      </c>
      <c r="N36" s="20">
        <v>0</v>
      </c>
      <c r="O36" s="19">
        <v>15</v>
      </c>
      <c r="P36" s="20">
        <v>25</v>
      </c>
      <c r="Q36" s="21">
        <v>0</v>
      </c>
      <c r="R36" s="20">
        <v>0</v>
      </c>
      <c r="S36" s="19">
        <v>28</v>
      </c>
      <c r="T36" s="20">
        <v>50</v>
      </c>
      <c r="U36" s="21">
        <v>0</v>
      </c>
      <c r="V36" s="20">
        <v>0</v>
      </c>
      <c r="W36" s="19">
        <v>23</v>
      </c>
      <c r="X36" s="20">
        <v>50</v>
      </c>
      <c r="Y36" s="21">
        <v>0</v>
      </c>
      <c r="Z36" s="20">
        <v>0</v>
      </c>
      <c r="AA36" s="19">
        <v>24</v>
      </c>
      <c r="AB36" s="20">
        <v>50</v>
      </c>
      <c r="AC36" s="21">
        <v>0</v>
      </c>
      <c r="AD36" s="20">
        <v>0</v>
      </c>
      <c r="AE36" s="19">
        <v>26</v>
      </c>
      <c r="AF36" s="20">
        <v>50</v>
      </c>
      <c r="AG36" s="21">
        <v>0</v>
      </c>
      <c r="AH36" s="20">
        <v>0</v>
      </c>
      <c r="AI36" s="25">
        <v>27</v>
      </c>
      <c r="AJ36" s="26">
        <v>50</v>
      </c>
      <c r="AK36" s="27">
        <v>0</v>
      </c>
      <c r="AL36" s="29">
        <v>0</v>
      </c>
      <c r="AM36" s="30">
        <v>14</v>
      </c>
      <c r="AN36" s="26">
        <v>25</v>
      </c>
      <c r="AO36" s="27">
        <v>0</v>
      </c>
      <c r="AP36" s="29">
        <v>0</v>
      </c>
      <c r="AQ36" s="30">
        <v>22</v>
      </c>
      <c r="AR36" s="26">
        <v>50</v>
      </c>
      <c r="AS36" s="27">
        <v>0</v>
      </c>
      <c r="AT36" s="29">
        <v>0</v>
      </c>
    </row>
    <row r="37" spans="1:46">
      <c r="A37" s="17"/>
      <c r="B37" s="18">
        <v>43853</v>
      </c>
      <c r="C37" s="19">
        <v>42</v>
      </c>
      <c r="D37" s="20">
        <v>75</v>
      </c>
      <c r="E37" s="21">
        <v>0</v>
      </c>
      <c r="F37" s="20">
        <v>0</v>
      </c>
      <c r="G37" s="19">
        <v>45</v>
      </c>
      <c r="H37" s="20">
        <v>75</v>
      </c>
      <c r="I37" s="21">
        <v>0</v>
      </c>
      <c r="J37" s="20">
        <v>0</v>
      </c>
      <c r="K37" s="19">
        <v>33</v>
      </c>
      <c r="L37" s="20">
        <v>75</v>
      </c>
      <c r="M37" s="21">
        <v>0</v>
      </c>
      <c r="N37" s="20">
        <v>0</v>
      </c>
      <c r="O37" s="19">
        <v>42</v>
      </c>
      <c r="P37" s="20">
        <v>75</v>
      </c>
      <c r="Q37" s="21">
        <v>0</v>
      </c>
      <c r="R37" s="20">
        <v>0</v>
      </c>
      <c r="S37" s="19">
        <v>38</v>
      </c>
      <c r="T37" s="20">
        <v>75</v>
      </c>
      <c r="U37" s="21">
        <v>0</v>
      </c>
      <c r="V37" s="20">
        <v>0</v>
      </c>
      <c r="W37" s="19">
        <v>41</v>
      </c>
      <c r="X37" s="20">
        <v>75</v>
      </c>
      <c r="Y37" s="21">
        <v>0</v>
      </c>
      <c r="Z37" s="20">
        <v>0</v>
      </c>
      <c r="AA37" s="19">
        <v>36</v>
      </c>
      <c r="AB37" s="20">
        <v>75</v>
      </c>
      <c r="AC37" s="21">
        <v>0</v>
      </c>
      <c r="AD37" s="20">
        <v>0</v>
      </c>
      <c r="AE37" s="19">
        <v>33</v>
      </c>
      <c r="AF37" s="20">
        <v>75</v>
      </c>
      <c r="AG37" s="21">
        <v>0</v>
      </c>
      <c r="AH37" s="20">
        <v>0</v>
      </c>
      <c r="AI37" s="25">
        <v>45</v>
      </c>
      <c r="AJ37" s="26">
        <v>75</v>
      </c>
      <c r="AK37" s="27">
        <v>0</v>
      </c>
      <c r="AL37" s="29">
        <v>0</v>
      </c>
      <c r="AM37" s="30">
        <v>38</v>
      </c>
      <c r="AN37" s="26">
        <v>75</v>
      </c>
      <c r="AO37" s="27">
        <v>0</v>
      </c>
      <c r="AP37" s="29">
        <v>0</v>
      </c>
      <c r="AQ37" s="30">
        <v>33</v>
      </c>
      <c r="AR37" s="26">
        <v>75</v>
      </c>
      <c r="AS37" s="27">
        <v>0</v>
      </c>
      <c r="AT37" s="29">
        <v>0</v>
      </c>
    </row>
    <row r="38" spans="1:46">
      <c r="A38" s="17"/>
      <c r="B38" s="18">
        <v>43858</v>
      </c>
      <c r="C38" s="19">
        <v>30</v>
      </c>
      <c r="D38" s="20">
        <v>75</v>
      </c>
      <c r="E38" s="21">
        <v>0</v>
      </c>
      <c r="F38" s="20">
        <v>0</v>
      </c>
      <c r="G38" s="19">
        <v>48</v>
      </c>
      <c r="H38" s="20">
        <v>75</v>
      </c>
      <c r="I38" s="21">
        <v>0</v>
      </c>
      <c r="J38" s="20">
        <v>0</v>
      </c>
      <c r="K38" s="19">
        <v>39</v>
      </c>
      <c r="L38" s="20">
        <v>75</v>
      </c>
      <c r="M38" s="21">
        <v>0</v>
      </c>
      <c r="N38" s="20">
        <v>0</v>
      </c>
      <c r="O38" s="19">
        <v>32</v>
      </c>
      <c r="P38" s="20">
        <v>50</v>
      </c>
      <c r="Q38" s="21">
        <v>0</v>
      </c>
      <c r="R38" s="20">
        <v>0</v>
      </c>
      <c r="S38" s="19">
        <v>51</v>
      </c>
      <c r="T38" s="20">
        <v>75</v>
      </c>
      <c r="U38" s="21">
        <v>0</v>
      </c>
      <c r="V38" s="20">
        <v>0</v>
      </c>
      <c r="W38" s="19">
        <v>24</v>
      </c>
      <c r="X38" s="20">
        <v>50</v>
      </c>
      <c r="Y38" s="21">
        <v>0</v>
      </c>
      <c r="Z38" s="20">
        <v>0</v>
      </c>
      <c r="AA38" s="19">
        <v>33</v>
      </c>
      <c r="AB38" s="20">
        <v>75</v>
      </c>
      <c r="AC38" s="21">
        <v>0</v>
      </c>
      <c r="AD38" s="20">
        <v>0</v>
      </c>
      <c r="AE38" s="19">
        <v>37</v>
      </c>
      <c r="AF38" s="20">
        <v>75</v>
      </c>
      <c r="AG38" s="21">
        <v>0</v>
      </c>
      <c r="AH38" s="20">
        <v>0</v>
      </c>
      <c r="AI38" s="25">
        <v>43</v>
      </c>
      <c r="AJ38" s="26">
        <v>75</v>
      </c>
      <c r="AK38" s="27">
        <v>0</v>
      </c>
      <c r="AL38" s="29">
        <v>0</v>
      </c>
      <c r="AM38" s="31"/>
      <c r="AN38" s="32"/>
      <c r="AO38" s="37"/>
      <c r="AP38" s="38"/>
      <c r="AQ38" s="31"/>
      <c r="AR38" s="32"/>
      <c r="AS38" s="37"/>
      <c r="AT38" s="38"/>
    </row>
    <row r="39" spans="1:46">
      <c r="A39" s="17"/>
      <c r="B39" s="18">
        <v>43860</v>
      </c>
      <c r="C39" s="19">
        <v>16</v>
      </c>
      <c r="D39" s="20">
        <v>50</v>
      </c>
      <c r="E39" s="21">
        <v>0</v>
      </c>
      <c r="F39" s="20">
        <v>0</v>
      </c>
      <c r="G39" s="19">
        <v>30</v>
      </c>
      <c r="H39" s="20">
        <v>50</v>
      </c>
      <c r="I39" s="21">
        <v>0</v>
      </c>
      <c r="J39" s="20">
        <v>0</v>
      </c>
      <c r="K39" s="19">
        <v>32</v>
      </c>
      <c r="L39" s="20">
        <v>50</v>
      </c>
      <c r="M39" s="21">
        <v>0</v>
      </c>
      <c r="N39" s="20">
        <v>0</v>
      </c>
      <c r="O39" s="19">
        <v>33</v>
      </c>
      <c r="P39" s="20">
        <v>50</v>
      </c>
      <c r="Q39" s="21">
        <v>0</v>
      </c>
      <c r="R39" s="20">
        <v>0</v>
      </c>
      <c r="S39" s="19">
        <v>23</v>
      </c>
      <c r="T39" s="20">
        <v>50</v>
      </c>
      <c r="U39" s="21">
        <v>0</v>
      </c>
      <c r="V39" s="20">
        <v>0</v>
      </c>
      <c r="W39" s="19">
        <v>25</v>
      </c>
      <c r="X39" s="20">
        <v>50</v>
      </c>
      <c r="Y39" s="21">
        <v>0</v>
      </c>
      <c r="Z39" s="20">
        <v>0</v>
      </c>
      <c r="AA39" s="19">
        <v>19</v>
      </c>
      <c r="AB39" s="20">
        <v>50</v>
      </c>
      <c r="AC39" s="21">
        <v>0</v>
      </c>
      <c r="AD39" s="20">
        <v>0</v>
      </c>
      <c r="AE39" s="19">
        <v>23</v>
      </c>
      <c r="AF39" s="20">
        <v>50</v>
      </c>
      <c r="AG39" s="21">
        <v>0</v>
      </c>
      <c r="AH39" s="20">
        <v>0</v>
      </c>
      <c r="AI39" s="25">
        <v>28</v>
      </c>
      <c r="AJ39" s="26">
        <v>50</v>
      </c>
      <c r="AK39" s="27">
        <v>0</v>
      </c>
      <c r="AL39" s="29">
        <v>0</v>
      </c>
      <c r="AM39" s="30">
        <v>31</v>
      </c>
      <c r="AN39" s="26">
        <v>50</v>
      </c>
      <c r="AO39" s="27">
        <v>0</v>
      </c>
      <c r="AP39" s="29">
        <v>0</v>
      </c>
      <c r="AQ39" s="30">
        <v>25</v>
      </c>
      <c r="AR39" s="26">
        <v>50</v>
      </c>
      <c r="AS39" s="27">
        <v>0</v>
      </c>
      <c r="AT39" s="29">
        <v>0</v>
      </c>
    </row>
    <row r="40" spans="1:46">
      <c r="A40" s="17"/>
      <c r="B40" s="18">
        <v>43865</v>
      </c>
      <c r="C40" s="19">
        <v>23</v>
      </c>
      <c r="D40" s="20">
        <v>75</v>
      </c>
      <c r="E40" s="21">
        <v>0</v>
      </c>
      <c r="F40" s="20">
        <v>0</v>
      </c>
      <c r="G40" s="19">
        <v>48</v>
      </c>
      <c r="H40" s="20">
        <v>75</v>
      </c>
      <c r="I40" s="21">
        <v>0</v>
      </c>
      <c r="J40" s="20">
        <v>0</v>
      </c>
      <c r="K40" s="19">
        <v>34</v>
      </c>
      <c r="L40" s="20">
        <v>75</v>
      </c>
      <c r="M40" s="21">
        <v>0</v>
      </c>
      <c r="N40" s="20">
        <v>0</v>
      </c>
      <c r="O40" s="19">
        <v>46</v>
      </c>
      <c r="P40" s="20">
        <v>75</v>
      </c>
      <c r="Q40" s="21">
        <v>0</v>
      </c>
      <c r="R40" s="20">
        <v>0</v>
      </c>
      <c r="S40" s="19">
        <v>38</v>
      </c>
      <c r="T40" s="20">
        <v>75</v>
      </c>
      <c r="U40" s="21">
        <v>0</v>
      </c>
      <c r="V40" s="20">
        <v>0</v>
      </c>
      <c r="W40" s="22"/>
      <c r="X40" s="23"/>
      <c r="Y40" s="24"/>
      <c r="Z40" s="23"/>
      <c r="AA40" s="19">
        <v>31</v>
      </c>
      <c r="AB40" s="20">
        <v>75</v>
      </c>
      <c r="AC40" s="21">
        <v>0</v>
      </c>
      <c r="AD40" s="20">
        <v>0</v>
      </c>
      <c r="AE40" s="19">
        <v>24</v>
      </c>
      <c r="AF40" s="20">
        <v>50</v>
      </c>
      <c r="AG40" s="21">
        <v>0</v>
      </c>
      <c r="AH40" s="20">
        <v>0</v>
      </c>
      <c r="AI40" s="66">
        <v>39</v>
      </c>
      <c r="AJ40" s="67">
        <v>75</v>
      </c>
      <c r="AK40" s="68">
        <v>0</v>
      </c>
      <c r="AL40" s="69">
        <v>0</v>
      </c>
      <c r="AM40" s="70"/>
      <c r="AN40" s="71"/>
      <c r="AO40" s="72"/>
      <c r="AP40" s="73"/>
      <c r="AQ40" s="74">
        <v>39</v>
      </c>
      <c r="AR40" s="67">
        <v>75</v>
      </c>
      <c r="AS40" s="68">
        <v>0</v>
      </c>
      <c r="AT40" s="69">
        <v>0</v>
      </c>
    </row>
    <row r="41" spans="1:46">
      <c r="A41" s="17"/>
      <c r="B41" s="18">
        <v>43867</v>
      </c>
      <c r="C41" s="19">
        <v>28</v>
      </c>
      <c r="D41" s="20">
        <v>75</v>
      </c>
      <c r="E41" s="21">
        <v>0</v>
      </c>
      <c r="F41" s="20">
        <v>0</v>
      </c>
      <c r="G41" s="19">
        <v>43</v>
      </c>
      <c r="H41" s="20">
        <v>75</v>
      </c>
      <c r="I41" s="21">
        <v>0</v>
      </c>
      <c r="J41" s="20">
        <v>0</v>
      </c>
      <c r="K41" s="19">
        <v>43</v>
      </c>
      <c r="L41" s="20">
        <v>75</v>
      </c>
      <c r="M41" s="21">
        <v>0</v>
      </c>
      <c r="N41" s="20">
        <v>0</v>
      </c>
      <c r="O41" s="19">
        <v>46</v>
      </c>
      <c r="P41" s="20">
        <v>75</v>
      </c>
      <c r="Q41" s="21">
        <v>0</v>
      </c>
      <c r="R41" s="20">
        <v>0</v>
      </c>
      <c r="S41" s="19">
        <v>39</v>
      </c>
      <c r="T41" s="20">
        <v>75</v>
      </c>
      <c r="U41" s="21">
        <v>0</v>
      </c>
      <c r="V41" s="20">
        <v>0</v>
      </c>
      <c r="W41" s="39">
        <v>36</v>
      </c>
      <c r="X41" s="40">
        <v>75</v>
      </c>
      <c r="Y41" s="41">
        <v>0</v>
      </c>
      <c r="Z41" s="40">
        <v>0</v>
      </c>
      <c r="AA41" s="22"/>
      <c r="AB41" s="23"/>
      <c r="AC41" s="24"/>
      <c r="AD41" s="23"/>
      <c r="AE41" s="22"/>
      <c r="AF41" s="23"/>
      <c r="AG41" s="24"/>
      <c r="AH41" s="23"/>
      <c r="AI41" s="66">
        <v>40</v>
      </c>
      <c r="AJ41" s="68">
        <v>75</v>
      </c>
      <c r="AK41" s="75">
        <v>0</v>
      </c>
      <c r="AL41" s="69">
        <v>0</v>
      </c>
      <c r="AM41" s="63">
        <v>47</v>
      </c>
      <c r="AN41" s="64">
        <v>75</v>
      </c>
      <c r="AO41" s="76">
        <v>0</v>
      </c>
      <c r="AP41" s="65">
        <v>0</v>
      </c>
      <c r="AQ41" s="74">
        <v>34</v>
      </c>
      <c r="AR41" s="68">
        <v>75</v>
      </c>
      <c r="AS41" s="75">
        <v>0</v>
      </c>
      <c r="AT41" s="69">
        <v>0</v>
      </c>
    </row>
    <row r="42" spans="1:46">
      <c r="A42" s="17"/>
      <c r="B42" s="18">
        <v>43872</v>
      </c>
      <c r="C42" s="19">
        <v>32</v>
      </c>
      <c r="D42" s="20">
        <v>75</v>
      </c>
      <c r="E42" s="21">
        <v>0</v>
      </c>
      <c r="F42" s="20">
        <v>0</v>
      </c>
      <c r="G42" s="19">
        <v>37</v>
      </c>
      <c r="H42" s="20">
        <v>75</v>
      </c>
      <c r="I42" s="21">
        <v>0</v>
      </c>
      <c r="J42" s="20">
        <v>0</v>
      </c>
      <c r="K42" s="19">
        <v>40</v>
      </c>
      <c r="L42" s="20">
        <v>75</v>
      </c>
      <c r="M42" s="21">
        <v>0</v>
      </c>
      <c r="N42" s="20">
        <v>0</v>
      </c>
      <c r="O42" s="19">
        <v>45</v>
      </c>
      <c r="P42" s="20">
        <v>75</v>
      </c>
      <c r="Q42" s="21">
        <v>0</v>
      </c>
      <c r="R42" s="20">
        <v>0</v>
      </c>
      <c r="S42" s="19">
        <v>33</v>
      </c>
      <c r="T42" s="20">
        <v>75</v>
      </c>
      <c r="U42" s="21">
        <v>0</v>
      </c>
      <c r="V42" s="20">
        <v>0</v>
      </c>
      <c r="W42" s="39">
        <v>43</v>
      </c>
      <c r="X42" s="40">
        <v>75</v>
      </c>
      <c r="Y42" s="41">
        <v>0</v>
      </c>
      <c r="Z42" s="40">
        <v>0</v>
      </c>
      <c r="AA42" s="39">
        <v>31</v>
      </c>
      <c r="AB42" s="40">
        <v>75</v>
      </c>
      <c r="AC42" s="41">
        <v>0</v>
      </c>
      <c r="AD42" s="40">
        <v>0</v>
      </c>
      <c r="AE42" s="39">
        <v>32</v>
      </c>
      <c r="AF42" s="40">
        <v>75</v>
      </c>
      <c r="AG42" s="41">
        <v>0</v>
      </c>
      <c r="AH42" s="40">
        <v>0</v>
      </c>
      <c r="AI42" s="66">
        <v>46</v>
      </c>
      <c r="AJ42" s="68">
        <v>75</v>
      </c>
      <c r="AK42" s="75">
        <v>0</v>
      </c>
      <c r="AL42" s="69">
        <v>0</v>
      </c>
      <c r="AM42" s="63">
        <v>44</v>
      </c>
      <c r="AN42" s="64">
        <v>75</v>
      </c>
      <c r="AO42" s="76">
        <v>0</v>
      </c>
      <c r="AP42" s="65">
        <v>0</v>
      </c>
      <c r="AQ42" s="74">
        <v>33</v>
      </c>
      <c r="AR42" s="68">
        <v>75</v>
      </c>
      <c r="AS42" s="75">
        <v>0</v>
      </c>
      <c r="AT42" s="69">
        <v>0</v>
      </c>
    </row>
    <row r="43" spans="1:46">
      <c r="A43" s="17"/>
      <c r="B43" s="18">
        <v>43874</v>
      </c>
      <c r="C43" s="19">
        <v>27</v>
      </c>
      <c r="D43" s="20">
        <v>75</v>
      </c>
      <c r="E43" s="21">
        <v>0</v>
      </c>
      <c r="F43" s="20">
        <v>0</v>
      </c>
      <c r="G43" s="19">
        <v>39</v>
      </c>
      <c r="H43" s="20">
        <v>75</v>
      </c>
      <c r="I43" s="21">
        <v>0</v>
      </c>
      <c r="J43" s="20">
        <v>0</v>
      </c>
      <c r="K43" s="19">
        <v>38</v>
      </c>
      <c r="L43" s="20">
        <v>75</v>
      </c>
      <c r="M43" s="21">
        <v>0</v>
      </c>
      <c r="N43" s="20">
        <v>0</v>
      </c>
      <c r="O43" s="19">
        <v>31</v>
      </c>
      <c r="P43" s="20">
        <v>50</v>
      </c>
      <c r="Q43" s="21">
        <v>0</v>
      </c>
      <c r="R43" s="20">
        <v>0</v>
      </c>
      <c r="S43" s="19">
        <v>30</v>
      </c>
      <c r="T43" s="20">
        <v>75</v>
      </c>
      <c r="U43" s="21">
        <v>0</v>
      </c>
      <c r="V43" s="20">
        <v>0</v>
      </c>
      <c r="W43" s="39">
        <v>41</v>
      </c>
      <c r="X43" s="40">
        <v>75</v>
      </c>
      <c r="Y43" s="41">
        <v>0</v>
      </c>
      <c r="Z43" s="40">
        <v>0</v>
      </c>
      <c r="AA43" s="39">
        <v>35</v>
      </c>
      <c r="AB43" s="40">
        <v>75</v>
      </c>
      <c r="AC43" s="41">
        <v>0</v>
      </c>
      <c r="AD43" s="40">
        <v>0</v>
      </c>
      <c r="AE43" s="39">
        <v>36</v>
      </c>
      <c r="AF43" s="40">
        <v>75</v>
      </c>
      <c r="AG43" s="41">
        <v>0</v>
      </c>
      <c r="AH43" s="40">
        <v>0</v>
      </c>
      <c r="AI43" s="66">
        <v>43</v>
      </c>
      <c r="AJ43" s="68">
        <v>75</v>
      </c>
      <c r="AK43" s="75">
        <v>0</v>
      </c>
      <c r="AL43" s="69">
        <v>0</v>
      </c>
      <c r="AM43" s="63">
        <v>41</v>
      </c>
      <c r="AN43" s="64">
        <v>75</v>
      </c>
      <c r="AO43" s="76">
        <v>0</v>
      </c>
      <c r="AP43" s="65">
        <v>0</v>
      </c>
      <c r="AQ43" s="74">
        <v>23</v>
      </c>
      <c r="AR43" s="68">
        <v>75</v>
      </c>
      <c r="AS43" s="75">
        <v>0</v>
      </c>
      <c r="AT43" s="69">
        <v>0</v>
      </c>
    </row>
    <row r="44" spans="1:46">
      <c r="A44" s="17"/>
      <c r="B44" s="18">
        <v>43882</v>
      </c>
      <c r="C44" s="77"/>
      <c r="D44" s="78"/>
      <c r="E44" s="79"/>
      <c r="F44" s="78"/>
      <c r="G44" s="19">
        <v>29</v>
      </c>
      <c r="H44" s="20">
        <v>50</v>
      </c>
      <c r="I44" s="21">
        <v>0</v>
      </c>
      <c r="J44" s="20">
        <v>0</v>
      </c>
      <c r="K44" s="19">
        <v>12</v>
      </c>
      <c r="L44" s="20">
        <v>25</v>
      </c>
      <c r="M44" s="21">
        <v>0</v>
      </c>
      <c r="N44" s="20">
        <v>0</v>
      </c>
      <c r="O44" s="19">
        <v>46</v>
      </c>
      <c r="P44" s="20">
        <v>75</v>
      </c>
      <c r="Q44" s="21">
        <v>0</v>
      </c>
      <c r="R44" s="20">
        <v>0</v>
      </c>
      <c r="S44" s="19">
        <v>11</v>
      </c>
      <c r="T44" s="20">
        <v>25</v>
      </c>
      <c r="U44" s="21">
        <v>0</v>
      </c>
      <c r="V44" s="20">
        <v>0</v>
      </c>
      <c r="W44" s="22"/>
      <c r="X44" s="23"/>
      <c r="Y44" s="24"/>
      <c r="Z44" s="23"/>
      <c r="AA44" s="39">
        <v>30</v>
      </c>
      <c r="AB44" s="40">
        <v>75</v>
      </c>
      <c r="AC44" s="41">
        <v>0</v>
      </c>
      <c r="AD44" s="40">
        <v>0</v>
      </c>
      <c r="AE44" s="39">
        <v>36</v>
      </c>
      <c r="AF44" s="40">
        <v>75</v>
      </c>
      <c r="AG44" s="41">
        <v>0</v>
      </c>
      <c r="AH44" s="40">
        <v>0</v>
      </c>
      <c r="AI44" s="66">
        <v>41</v>
      </c>
      <c r="AJ44" s="68">
        <v>75</v>
      </c>
      <c r="AK44" s="75">
        <v>0</v>
      </c>
      <c r="AL44" s="69">
        <v>0</v>
      </c>
      <c r="AM44" s="80"/>
      <c r="AN44" s="81"/>
      <c r="AO44" s="82"/>
      <c r="AP44" s="83"/>
      <c r="AQ44" s="74">
        <v>46</v>
      </c>
      <c r="AR44" s="68">
        <v>75</v>
      </c>
      <c r="AS44" s="75">
        <v>0</v>
      </c>
      <c r="AT44" s="69">
        <v>0</v>
      </c>
    </row>
    <row r="45" spans="1:46">
      <c r="A45" s="1"/>
      <c r="B45" s="1"/>
      <c r="C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  <c r="U45" s="3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"/>
      <c r="AL45" s="3"/>
      <c r="AM45" s="3"/>
      <c r="AN45" s="1"/>
      <c r="AO45" s="1"/>
      <c r="AP45" s="1"/>
      <c r="AQ45" s="1"/>
      <c r="AR45" s="1"/>
      <c r="AS45" s="1"/>
      <c r="AT45" s="1"/>
    </row>
    <row r="46" spans="1:46">
      <c r="A46" s="1"/>
      <c r="B46" s="1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3"/>
      <c r="U46" s="3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/>
      <c r="AL46" s="3"/>
      <c r="AM46" s="3"/>
      <c r="AN46" s="1"/>
      <c r="AO46" s="1"/>
      <c r="AP46" s="1"/>
      <c r="AQ46" s="1"/>
      <c r="AR46" s="1"/>
      <c r="AS46" s="1"/>
      <c r="AT46" s="1"/>
    </row>
    <row r="47" spans="1:46">
      <c r="A47" s="1"/>
      <c r="B47" s="1"/>
      <c r="C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3"/>
      <c r="U47" s="3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3"/>
      <c r="AL47" s="3"/>
      <c r="AM47" s="3"/>
      <c r="AN47" s="1"/>
      <c r="AO47" s="1"/>
      <c r="AP47" s="1"/>
      <c r="AQ47" s="1"/>
      <c r="AR47" s="1"/>
      <c r="AS47" s="1"/>
      <c r="AT47" s="1"/>
    </row>
    <row r="48" spans="1:46">
      <c r="A48" s="1"/>
      <c r="B48" s="1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3"/>
      <c r="AL48" s="3"/>
      <c r="AM48" s="3"/>
      <c r="AN48" s="1"/>
      <c r="AO48" s="1"/>
      <c r="AP48" s="1"/>
      <c r="AQ48" s="1"/>
      <c r="AR48" s="1"/>
      <c r="AS48" s="1"/>
      <c r="AT48" s="1"/>
    </row>
    <row r="49" spans="1:46">
      <c r="A49" s="1"/>
      <c r="B49" s="1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  <c r="T49" s="3"/>
      <c r="U49" s="3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/>
      <c r="AL49" s="3"/>
      <c r="AM49" s="3"/>
      <c r="AN49" s="1"/>
      <c r="AO49" s="1"/>
      <c r="AP49" s="1"/>
      <c r="AQ49" s="1"/>
      <c r="AR49" s="1"/>
      <c r="AS49" s="1"/>
      <c r="AT49" s="1"/>
    </row>
    <row r="50" spans="1:46">
      <c r="A50" s="1"/>
      <c r="B50" s="1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3"/>
      <c r="U50" s="3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3"/>
      <c r="AL50" s="3"/>
      <c r="AM50" s="3"/>
      <c r="AN50" s="1"/>
      <c r="AO50" s="1"/>
      <c r="AP50" s="1"/>
      <c r="AQ50" s="1"/>
      <c r="AR50" s="1"/>
      <c r="AS50" s="1"/>
      <c r="AT50" s="1"/>
    </row>
    <row r="51" spans="1:46">
      <c r="A51" s="1"/>
      <c r="B51" s="1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"/>
      <c r="T51" s="3"/>
      <c r="U51" s="3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3"/>
      <c r="AL51" s="3"/>
      <c r="AM51" s="3"/>
      <c r="AN51" s="1"/>
      <c r="AO51" s="1"/>
      <c r="AP51" s="1"/>
      <c r="AQ51" s="1"/>
      <c r="AR51" s="1"/>
      <c r="AS51" s="1"/>
      <c r="AT51" s="1"/>
    </row>
    <row r="52" spans="1:46">
      <c r="A52" s="1"/>
      <c r="B52" s="1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/>
      <c r="T52" s="3"/>
      <c r="U52" s="3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3"/>
      <c r="AL52" s="3"/>
      <c r="AM52" s="3"/>
      <c r="AN52" s="1"/>
      <c r="AO52" s="1"/>
      <c r="AP52" s="1"/>
      <c r="AQ52" s="1"/>
      <c r="AR52" s="1"/>
      <c r="AS52" s="1"/>
      <c r="AT52" s="1"/>
    </row>
    <row r="53" spans="1:46">
      <c r="A53" s="1"/>
      <c r="B53" s="1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/>
      <c r="T53" s="3"/>
      <c r="U53" s="3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3"/>
      <c r="AL53" s="3"/>
      <c r="AM53" s="3"/>
      <c r="AN53" s="1"/>
      <c r="AO53" s="1"/>
      <c r="AP53" s="1"/>
      <c r="AQ53" s="1"/>
      <c r="AR53" s="1"/>
      <c r="AS53" s="1"/>
      <c r="AT53" s="1"/>
    </row>
    <row r="54" spans="1:46">
      <c r="A54" s="1"/>
      <c r="B54" s="1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3"/>
      <c r="U54" s="3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3"/>
      <c r="AL54" s="3"/>
      <c r="AM54" s="3"/>
      <c r="AN54" s="1"/>
      <c r="AO54" s="1"/>
      <c r="AP54" s="1"/>
      <c r="AQ54" s="1"/>
      <c r="AR54" s="1"/>
      <c r="AS54" s="1"/>
      <c r="AT54" s="1"/>
    </row>
    <row r="55" spans="1:46">
      <c r="A55" s="1"/>
      <c r="B55" s="1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/>
      <c r="T55" s="3"/>
      <c r="U55" s="3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3"/>
      <c r="AL55" s="3"/>
      <c r="AM55" s="3"/>
      <c r="AN55" s="1"/>
      <c r="AO55" s="1"/>
      <c r="AP55" s="1"/>
      <c r="AQ55" s="1"/>
      <c r="AR55" s="1"/>
      <c r="AS55" s="1"/>
      <c r="AT55" s="1"/>
    </row>
    <row r="56" spans="1:46">
      <c r="A56" s="1"/>
      <c r="B56" s="1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/>
      <c r="T56" s="3"/>
      <c r="U56" s="3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3"/>
      <c r="AL56" s="3"/>
      <c r="AM56" s="3"/>
      <c r="AN56" s="1"/>
      <c r="AO56" s="1"/>
      <c r="AP56" s="1"/>
      <c r="AQ56" s="1"/>
      <c r="AR56" s="1"/>
      <c r="AS56" s="1"/>
      <c r="AT56" s="1"/>
    </row>
    <row r="57" spans="1:46">
      <c r="A57" s="1"/>
      <c r="B57" s="1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/>
      <c r="T57" s="3"/>
      <c r="U57" s="3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3"/>
      <c r="AL57" s="3"/>
      <c r="AM57" s="3"/>
      <c r="AN57" s="1"/>
      <c r="AO57" s="1"/>
      <c r="AP57" s="1"/>
      <c r="AQ57" s="1"/>
      <c r="AR57" s="1"/>
      <c r="AS57" s="1"/>
      <c r="AT57" s="1"/>
    </row>
    <row r="58" spans="1:46">
      <c r="A58" s="1"/>
      <c r="B58" s="1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/>
      <c r="T58" s="3"/>
      <c r="U58" s="3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3"/>
      <c r="AL58" s="3"/>
      <c r="AM58" s="3"/>
      <c r="AN58" s="1"/>
      <c r="AO58" s="1"/>
      <c r="AP58" s="1"/>
      <c r="AQ58" s="1"/>
      <c r="AR58" s="1"/>
      <c r="AS58" s="1"/>
      <c r="AT58" s="1"/>
    </row>
    <row r="59" spans="1:46">
      <c r="A59" s="1"/>
      <c r="B59" s="1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/>
      <c r="T59" s="3"/>
      <c r="U59" s="3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  <c r="AL59" s="3"/>
      <c r="AM59" s="3"/>
      <c r="AN59" s="1"/>
      <c r="AO59" s="1"/>
      <c r="AP59" s="1"/>
      <c r="AQ59" s="1"/>
      <c r="AR59" s="1"/>
      <c r="AS59" s="1"/>
      <c r="AT59" s="1"/>
    </row>
    <row r="60" spans="1:46">
      <c r="A60" s="1"/>
      <c r="B60" s="1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/>
      <c r="T60" s="3"/>
      <c r="U60" s="3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  <c r="AL60" s="3"/>
      <c r="AM60" s="3"/>
      <c r="AN60" s="1"/>
      <c r="AO60" s="1"/>
      <c r="AP60" s="1"/>
      <c r="AQ60" s="1"/>
      <c r="AR60" s="1"/>
      <c r="AS60" s="1"/>
      <c r="AT60" s="1"/>
    </row>
    <row r="61" spans="1:46">
      <c r="A61" s="1"/>
      <c r="B61" s="1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"/>
      <c r="T61" s="3"/>
      <c r="U61" s="3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3"/>
      <c r="AL61" s="3"/>
      <c r="AM61" s="3"/>
      <c r="AN61" s="1"/>
      <c r="AO61" s="1"/>
      <c r="AP61" s="1"/>
      <c r="AQ61" s="1"/>
      <c r="AR61" s="1"/>
      <c r="AS61" s="1"/>
      <c r="AT61" s="1"/>
    </row>
    <row r="62" spans="1:46">
      <c r="A62" s="1"/>
      <c r="B62" s="1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"/>
      <c r="T62" s="3"/>
      <c r="U62" s="3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"/>
      <c r="AL62" s="3"/>
      <c r="AM62" s="3"/>
      <c r="AN62" s="1"/>
      <c r="AO62" s="1"/>
      <c r="AP62" s="1"/>
      <c r="AQ62" s="1"/>
      <c r="AR62" s="1"/>
      <c r="AS62" s="1"/>
      <c r="AT62" s="1"/>
    </row>
    <row r="63" spans="1:46">
      <c r="A63" s="1"/>
      <c r="B63" s="1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"/>
      <c r="T63" s="3"/>
      <c r="U63" s="3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3"/>
      <c r="AL63" s="3"/>
      <c r="AM63" s="3"/>
      <c r="AN63" s="1"/>
      <c r="AO63" s="1"/>
      <c r="AP63" s="1"/>
      <c r="AQ63" s="1"/>
      <c r="AR63" s="1"/>
      <c r="AS63" s="1"/>
      <c r="AT63" s="1"/>
    </row>
    <row r="64" spans="1:46">
      <c r="A64" s="1"/>
      <c r="B64" s="1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3"/>
      <c r="U64" s="3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3"/>
      <c r="AL64" s="3"/>
      <c r="AM64" s="3"/>
      <c r="AN64" s="1"/>
      <c r="AO64" s="1"/>
      <c r="AP64" s="1"/>
      <c r="AQ64" s="1"/>
      <c r="AR64" s="1"/>
      <c r="AS64" s="1"/>
      <c r="AT64" s="1"/>
    </row>
    <row r="65" spans="1:46">
      <c r="A65" s="1"/>
      <c r="B65" s="1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/>
      <c r="T65" s="3"/>
      <c r="U65" s="3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3"/>
      <c r="AL65" s="3"/>
      <c r="AM65" s="3"/>
      <c r="AN65" s="1"/>
      <c r="AO65" s="1"/>
      <c r="AP65" s="1"/>
      <c r="AQ65" s="1"/>
      <c r="AR65" s="1"/>
      <c r="AS65" s="1"/>
      <c r="AT65" s="1"/>
    </row>
    <row r="66" spans="1:46">
      <c r="A66" s="1"/>
      <c r="B66" s="1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3"/>
      <c r="U66" s="3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3"/>
      <c r="AL66" s="3"/>
      <c r="AM66" s="3"/>
      <c r="AN66" s="1"/>
      <c r="AO66" s="1"/>
      <c r="AP66" s="1"/>
      <c r="AQ66" s="1"/>
      <c r="AR66" s="1"/>
      <c r="AS66" s="1"/>
      <c r="AT66" s="1"/>
    </row>
    <row r="67" spans="1:46">
      <c r="A67" s="1"/>
      <c r="B67" s="1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/>
      <c r="T67" s="3"/>
      <c r="U67" s="3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3"/>
      <c r="AL67" s="3"/>
      <c r="AM67" s="3"/>
      <c r="AN67" s="1"/>
      <c r="AO67" s="1"/>
      <c r="AP67" s="1"/>
      <c r="AQ67" s="1"/>
      <c r="AR67" s="1"/>
      <c r="AS67" s="1"/>
      <c r="AT67" s="1"/>
    </row>
    <row r="68" spans="1:46">
      <c r="A68" s="1"/>
      <c r="B68" s="1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3"/>
      <c r="U68" s="3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3"/>
      <c r="AL68" s="3"/>
      <c r="AM68" s="3"/>
      <c r="AN68" s="1"/>
      <c r="AO68" s="1"/>
      <c r="AP68" s="1"/>
      <c r="AQ68" s="1"/>
      <c r="AR68" s="1"/>
      <c r="AS68" s="1"/>
      <c r="AT68" s="1"/>
    </row>
    <row r="69" spans="1:46">
      <c r="A69" s="1"/>
      <c r="B69" s="1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/>
      <c r="T69" s="3"/>
      <c r="U69" s="3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3"/>
      <c r="AL69" s="3"/>
      <c r="AM69" s="3"/>
      <c r="AN69" s="1"/>
      <c r="AO69" s="1"/>
      <c r="AP69" s="1"/>
      <c r="AQ69" s="1"/>
      <c r="AR69" s="1"/>
      <c r="AS69" s="1"/>
      <c r="AT69" s="1"/>
    </row>
    <row r="70" spans="1:46">
      <c r="A70" s="1"/>
      <c r="B70" s="1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/>
      <c r="T70" s="3"/>
      <c r="U70" s="3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3"/>
      <c r="AL70" s="3"/>
      <c r="AM70" s="3"/>
      <c r="AN70" s="1"/>
      <c r="AO70" s="1"/>
      <c r="AP70" s="1"/>
      <c r="AQ70" s="1"/>
      <c r="AR70" s="1"/>
      <c r="AS70" s="1"/>
      <c r="AT70" s="1"/>
    </row>
    <row r="71" spans="1:46">
      <c r="A71" s="1"/>
      <c r="B71" s="1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"/>
      <c r="T71" s="3"/>
      <c r="U71" s="3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3"/>
      <c r="AL71" s="3"/>
      <c r="AM71" s="3"/>
      <c r="AN71" s="1"/>
      <c r="AO71" s="1"/>
      <c r="AP71" s="1"/>
      <c r="AQ71" s="1"/>
      <c r="AR71" s="1"/>
      <c r="AS71" s="1"/>
      <c r="AT71" s="1"/>
    </row>
    <row r="72" spans="1:46">
      <c r="A72" s="1"/>
      <c r="B72" s="1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"/>
      <c r="T72" s="3"/>
      <c r="U72" s="3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3"/>
      <c r="AL72" s="3"/>
      <c r="AM72" s="3"/>
      <c r="AN72" s="1"/>
      <c r="AO72" s="1"/>
      <c r="AP72" s="1"/>
      <c r="AQ72" s="1"/>
      <c r="AR72" s="1"/>
      <c r="AS72" s="1"/>
      <c r="AT72" s="1"/>
    </row>
    <row r="73" spans="1:46">
      <c r="A73" s="1"/>
      <c r="B73" s="1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"/>
      <c r="T73" s="3"/>
      <c r="U73" s="3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3"/>
      <c r="AL73" s="3"/>
      <c r="AM73" s="3"/>
      <c r="AN73" s="1"/>
      <c r="AO73" s="1"/>
      <c r="AP73" s="1"/>
      <c r="AQ73" s="1"/>
      <c r="AR73" s="1"/>
      <c r="AS73" s="1"/>
      <c r="AT73" s="1"/>
    </row>
    <row r="74" spans="1:46">
      <c r="A74" s="1"/>
      <c r="B74" s="1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"/>
      <c r="T74" s="3"/>
      <c r="U74" s="3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3"/>
      <c r="AL74" s="3"/>
      <c r="AM74" s="3"/>
      <c r="AN74" s="1"/>
      <c r="AO74" s="1"/>
      <c r="AP74" s="1"/>
      <c r="AQ74" s="1"/>
      <c r="AR74" s="1"/>
      <c r="AS74" s="1"/>
      <c r="AT74" s="1"/>
    </row>
    <row r="75" spans="1:46">
      <c r="A75" s="1"/>
      <c r="B75" s="1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"/>
      <c r="T75" s="3"/>
      <c r="U75" s="3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3"/>
      <c r="AL75" s="3"/>
      <c r="AM75" s="3"/>
      <c r="AN75" s="1"/>
      <c r="AO75" s="1"/>
      <c r="AP75" s="1"/>
      <c r="AQ75" s="1"/>
      <c r="AR75" s="1"/>
      <c r="AS75" s="1"/>
      <c r="AT75" s="1"/>
    </row>
    <row r="76" spans="1:46">
      <c r="A76" s="1"/>
      <c r="B76" s="1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"/>
      <c r="T76" s="3"/>
      <c r="U76" s="3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3"/>
      <c r="AL76" s="3"/>
      <c r="AM76" s="3"/>
      <c r="AN76" s="1"/>
      <c r="AO76" s="1"/>
      <c r="AP76" s="1"/>
      <c r="AQ76" s="1"/>
      <c r="AR76" s="1"/>
      <c r="AS76" s="1"/>
      <c r="AT76" s="1"/>
    </row>
    <row r="77" spans="1:46">
      <c r="A77" s="1"/>
      <c r="B77" s="1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3"/>
      <c r="T77" s="3"/>
      <c r="U77" s="3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3"/>
      <c r="AL77" s="3"/>
      <c r="AM77" s="3"/>
      <c r="AN77" s="1"/>
      <c r="AO77" s="1"/>
      <c r="AP77" s="1"/>
      <c r="AQ77" s="1"/>
      <c r="AR77" s="1"/>
      <c r="AS77" s="1"/>
      <c r="AT77" s="1"/>
    </row>
    <row r="78" spans="1:46">
      <c r="A78" s="1"/>
      <c r="B78" s="1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"/>
      <c r="T78" s="3"/>
      <c r="U78" s="3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3"/>
      <c r="AL78" s="3"/>
      <c r="AM78" s="3"/>
      <c r="AN78" s="1"/>
      <c r="AO78" s="1"/>
      <c r="AP78" s="1"/>
      <c r="AQ78" s="1"/>
      <c r="AR78" s="1"/>
      <c r="AS78" s="1"/>
      <c r="AT78" s="1"/>
    </row>
    <row r="79" spans="1:46">
      <c r="A79" s="1"/>
      <c r="B79" s="1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"/>
      <c r="T79" s="3"/>
      <c r="U79" s="3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3"/>
      <c r="AL79" s="3"/>
      <c r="AM79" s="3"/>
      <c r="AN79" s="1"/>
      <c r="AO79" s="1"/>
      <c r="AP79" s="1"/>
      <c r="AQ79" s="1"/>
      <c r="AR79" s="1"/>
      <c r="AS79" s="1"/>
      <c r="AT79" s="1"/>
    </row>
    <row r="80" spans="1:46">
      <c r="A80" s="1"/>
      <c r="B80" s="1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3"/>
      <c r="T80" s="3"/>
      <c r="U80" s="3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3"/>
      <c r="AL80" s="3"/>
      <c r="AM80" s="3"/>
      <c r="AN80" s="1"/>
      <c r="AO80" s="1"/>
      <c r="AP80" s="1"/>
      <c r="AQ80" s="1"/>
      <c r="AR80" s="1"/>
      <c r="AS80" s="1"/>
      <c r="AT80" s="1"/>
    </row>
    <row r="81" spans="1:46">
      <c r="A81" s="1"/>
      <c r="B81" s="1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3"/>
      <c r="T81" s="3"/>
      <c r="U81" s="3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3"/>
      <c r="AL81" s="3"/>
      <c r="AM81" s="3"/>
      <c r="AN81" s="1"/>
      <c r="AO81" s="1"/>
      <c r="AP81" s="1"/>
      <c r="AQ81" s="1"/>
      <c r="AR81" s="1"/>
      <c r="AS81" s="1"/>
      <c r="AT81" s="1"/>
    </row>
    <row r="82" spans="1:46">
      <c r="A82" s="1"/>
      <c r="B82" s="1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/>
      <c r="T82" s="3"/>
      <c r="U82" s="3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3"/>
      <c r="AL82" s="3"/>
      <c r="AM82" s="3"/>
      <c r="AN82" s="1"/>
      <c r="AO82" s="1"/>
      <c r="AP82" s="1"/>
      <c r="AQ82" s="1"/>
      <c r="AR82" s="1"/>
      <c r="AS82" s="1"/>
      <c r="AT82" s="1"/>
    </row>
    <row r="83" spans="1:46">
      <c r="A83" s="1"/>
      <c r="B83" s="1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3"/>
      <c r="T83" s="3"/>
      <c r="U83" s="3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3"/>
      <c r="AL83" s="3"/>
      <c r="AM83" s="3"/>
      <c r="AN83" s="1"/>
      <c r="AO83" s="1"/>
      <c r="AP83" s="1"/>
      <c r="AQ83" s="1"/>
      <c r="AR83" s="1"/>
      <c r="AS83" s="1"/>
      <c r="AT83" s="1"/>
    </row>
    <row r="84" spans="1:46">
      <c r="A84" s="1"/>
      <c r="B84" s="1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/>
      <c r="T84" s="3"/>
      <c r="U84" s="3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3"/>
      <c r="AL84" s="3"/>
      <c r="AM84" s="3"/>
      <c r="AN84" s="1"/>
      <c r="AO84" s="1"/>
      <c r="AP84" s="1"/>
      <c r="AQ84" s="1"/>
      <c r="AR84" s="1"/>
      <c r="AS84" s="1"/>
      <c r="AT84" s="1"/>
    </row>
    <row r="85" spans="1:46">
      <c r="A85" s="1"/>
      <c r="B85" s="1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"/>
      <c r="T85" s="3"/>
      <c r="U85" s="3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3"/>
      <c r="AL85" s="3"/>
      <c r="AM85" s="3"/>
      <c r="AN85" s="1"/>
      <c r="AO85" s="1"/>
      <c r="AP85" s="1"/>
      <c r="AQ85" s="1"/>
      <c r="AR85" s="1"/>
      <c r="AS85" s="1"/>
      <c r="AT85" s="1"/>
    </row>
    <row r="86" spans="1:46">
      <c r="A86" s="1"/>
      <c r="B86" s="1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/>
      <c r="T86" s="3"/>
      <c r="U86" s="3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3"/>
      <c r="AL86" s="3"/>
      <c r="AM86" s="3"/>
      <c r="AN86" s="1"/>
      <c r="AO86" s="1"/>
      <c r="AP86" s="1"/>
      <c r="AQ86" s="1"/>
      <c r="AR86" s="1"/>
      <c r="AS86" s="1"/>
      <c r="AT86" s="1"/>
    </row>
    <row r="87" spans="1:46">
      <c r="A87" s="1"/>
      <c r="B87" s="1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"/>
      <c r="T87" s="3"/>
      <c r="U87" s="3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3"/>
      <c r="AL87" s="3"/>
      <c r="AM87" s="3"/>
      <c r="AN87" s="1"/>
      <c r="AO87" s="1"/>
      <c r="AP87" s="1"/>
      <c r="AQ87" s="1"/>
      <c r="AR87" s="1"/>
      <c r="AS87" s="1"/>
      <c r="AT87" s="1"/>
    </row>
    <row r="88" spans="1:46">
      <c r="A88" s="1"/>
      <c r="B88" s="1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/>
      <c r="T88" s="3"/>
      <c r="U88" s="3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3"/>
      <c r="AL88" s="3"/>
      <c r="AM88" s="3"/>
      <c r="AN88" s="1"/>
      <c r="AO88" s="1"/>
      <c r="AP88" s="1"/>
      <c r="AQ88" s="1"/>
      <c r="AR88" s="1"/>
      <c r="AS88" s="1"/>
      <c r="AT88" s="1"/>
    </row>
    <row r="89" spans="1:46">
      <c r="A89" s="1"/>
      <c r="B89" s="1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"/>
      <c r="T89" s="3"/>
      <c r="U89" s="3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3"/>
      <c r="AL89" s="3"/>
      <c r="AM89" s="3"/>
      <c r="AN89" s="1"/>
      <c r="AO89" s="1"/>
      <c r="AP89" s="1"/>
      <c r="AQ89" s="1"/>
      <c r="AR89" s="1"/>
      <c r="AS89" s="1"/>
      <c r="AT89" s="1"/>
    </row>
    <row r="90" spans="1:46">
      <c r="A90" s="1"/>
      <c r="B90" s="1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3"/>
      <c r="U90" s="3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3"/>
      <c r="AL90" s="3"/>
      <c r="AM90" s="3"/>
      <c r="AN90" s="1"/>
      <c r="AO90" s="1"/>
      <c r="AP90" s="1"/>
      <c r="AQ90" s="1"/>
      <c r="AR90" s="1"/>
      <c r="AS90" s="1"/>
      <c r="AT90" s="1"/>
    </row>
    <row r="91" spans="1:46">
      <c r="A91" s="1"/>
      <c r="B91" s="1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"/>
      <c r="T91" s="3"/>
      <c r="U91" s="3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3"/>
      <c r="AL91" s="3"/>
      <c r="AM91" s="3"/>
      <c r="AN91" s="1"/>
      <c r="AO91" s="1"/>
      <c r="AP91" s="1"/>
      <c r="AQ91" s="1"/>
      <c r="AR91" s="1"/>
      <c r="AS91" s="1"/>
      <c r="AT91" s="1"/>
    </row>
    <row r="92" spans="1:46">
      <c r="A92" s="1"/>
      <c r="B92" s="1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3"/>
      <c r="U92" s="3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3"/>
      <c r="AL92" s="3"/>
      <c r="AM92" s="3"/>
      <c r="AN92" s="1"/>
      <c r="AO92" s="1"/>
      <c r="AP92" s="1"/>
      <c r="AQ92" s="1"/>
      <c r="AR92" s="1"/>
      <c r="AS92" s="1"/>
      <c r="AT92" s="1"/>
    </row>
    <row r="93" spans="1:46">
      <c r="A93" s="1"/>
      <c r="B93" s="1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"/>
      <c r="T93" s="3"/>
      <c r="U93" s="3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3"/>
      <c r="AL93" s="3"/>
      <c r="AM93" s="3"/>
      <c r="AN93" s="1"/>
      <c r="AO93" s="1"/>
      <c r="AP93" s="1"/>
      <c r="AQ93" s="1"/>
      <c r="AR93" s="1"/>
      <c r="AS93" s="1"/>
      <c r="AT93" s="1"/>
    </row>
    <row r="94" spans="1:46">
      <c r="A94" s="1"/>
      <c r="B94" s="1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3"/>
      <c r="U94" s="3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3"/>
      <c r="AL94" s="3"/>
      <c r="AM94" s="3"/>
      <c r="AN94" s="1"/>
      <c r="AO94" s="1"/>
      <c r="AP94" s="1"/>
      <c r="AQ94" s="1"/>
      <c r="AR94" s="1"/>
      <c r="AS94" s="1"/>
      <c r="AT94" s="1"/>
    </row>
    <row r="95" spans="1:46">
      <c r="A95" s="1"/>
      <c r="B95" s="1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"/>
      <c r="T95" s="3"/>
      <c r="U95" s="3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3"/>
      <c r="AL95" s="3"/>
      <c r="AM95" s="3"/>
      <c r="AN95" s="1"/>
      <c r="AO95" s="1"/>
      <c r="AP95" s="1"/>
      <c r="AQ95" s="1"/>
      <c r="AR95" s="1"/>
      <c r="AS95" s="1"/>
      <c r="AT95" s="1"/>
    </row>
    <row r="96" spans="1:46">
      <c r="A96" s="1"/>
      <c r="B96" s="1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/>
      <c r="T96" s="3"/>
      <c r="U96" s="3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3"/>
      <c r="AL96" s="3"/>
      <c r="AM96" s="3"/>
      <c r="AN96" s="1"/>
      <c r="AO96" s="1"/>
      <c r="AP96" s="1"/>
      <c r="AQ96" s="1"/>
      <c r="AR96" s="1"/>
      <c r="AS96" s="1"/>
      <c r="AT96" s="1"/>
    </row>
    <row r="97" spans="1:46">
      <c r="A97" s="1"/>
      <c r="B97" s="1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"/>
      <c r="T97" s="3"/>
      <c r="U97" s="3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3"/>
      <c r="AL97" s="3"/>
      <c r="AM97" s="3"/>
      <c r="AN97" s="1"/>
      <c r="AO97" s="1"/>
      <c r="AP97" s="1"/>
      <c r="AQ97" s="1"/>
      <c r="AR97" s="1"/>
      <c r="AS97" s="1"/>
      <c r="AT97" s="1"/>
    </row>
    <row r="98" spans="1:46">
      <c r="A98" s="1"/>
      <c r="B98" s="1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/>
      <c r="T98" s="3"/>
      <c r="U98" s="3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3"/>
      <c r="AL98" s="3"/>
      <c r="AM98" s="3"/>
      <c r="AN98" s="1"/>
      <c r="AO98" s="1"/>
      <c r="AP98" s="1"/>
      <c r="AQ98" s="1"/>
      <c r="AR98" s="1"/>
      <c r="AS98" s="1"/>
      <c r="AT98" s="1"/>
    </row>
    <row r="99" spans="1:46">
      <c r="A99" s="1"/>
      <c r="B99" s="1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"/>
      <c r="T99" s="3"/>
      <c r="U99" s="3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3"/>
      <c r="AL99" s="3"/>
      <c r="AM99" s="3"/>
      <c r="AN99" s="1"/>
      <c r="AO99" s="1"/>
      <c r="AP99" s="1"/>
      <c r="AQ99" s="1"/>
      <c r="AR99" s="1"/>
      <c r="AS99" s="1"/>
      <c r="AT99" s="1"/>
    </row>
    <row r="100" spans="1:46">
      <c r="A100" s="1"/>
      <c r="B100" s="1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/>
      <c r="T100" s="3"/>
      <c r="U100" s="3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3"/>
      <c r="AL100" s="3"/>
      <c r="AM100" s="3"/>
      <c r="AN100" s="1"/>
      <c r="AO100" s="1"/>
      <c r="AP100" s="1"/>
      <c r="AQ100" s="1"/>
      <c r="AR100" s="1"/>
      <c r="AS100" s="1"/>
      <c r="AT100" s="1"/>
    </row>
    <row r="101" spans="1:46">
      <c r="A101" s="1"/>
      <c r="B101" s="1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"/>
      <c r="T101" s="3"/>
      <c r="U101" s="3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3"/>
      <c r="AL101" s="3"/>
      <c r="AM101" s="3"/>
      <c r="AN101" s="1"/>
      <c r="AO101" s="1"/>
      <c r="AP101" s="1"/>
      <c r="AQ101" s="1"/>
      <c r="AR101" s="1"/>
      <c r="AS101" s="1"/>
      <c r="AT101" s="1"/>
    </row>
    <row r="102" spans="1:46">
      <c r="A102" s="1"/>
      <c r="B102" s="1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/>
      <c r="T102" s="3"/>
      <c r="U102" s="3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3"/>
      <c r="AL102" s="3"/>
      <c r="AM102" s="3"/>
      <c r="AN102" s="1"/>
      <c r="AO102" s="1"/>
      <c r="AP102" s="1"/>
      <c r="AQ102" s="1"/>
      <c r="AR102" s="1"/>
      <c r="AS102" s="1"/>
      <c r="AT102" s="1"/>
    </row>
    <row r="103" spans="1:46">
      <c r="A103" s="1"/>
      <c r="B103" s="1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"/>
      <c r="T103" s="3"/>
      <c r="U103" s="3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3"/>
      <c r="AL103" s="3"/>
      <c r="AM103" s="3"/>
      <c r="AN103" s="1"/>
      <c r="AO103" s="1"/>
      <c r="AP103" s="1"/>
      <c r="AQ103" s="1"/>
      <c r="AR103" s="1"/>
      <c r="AS103" s="1"/>
      <c r="AT103" s="1"/>
    </row>
    <row r="104" spans="1:46">
      <c r="A104" s="1"/>
      <c r="B104" s="1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"/>
      <c r="T104" s="3"/>
      <c r="U104" s="3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3"/>
      <c r="AL104" s="3"/>
      <c r="AM104" s="3"/>
      <c r="AN104" s="1"/>
      <c r="AO104" s="1"/>
      <c r="AP104" s="1"/>
      <c r="AQ104" s="1"/>
      <c r="AR104" s="1"/>
      <c r="AS104" s="1"/>
      <c r="AT104" s="1"/>
    </row>
    <row r="105" spans="1:46">
      <c r="A105" s="1"/>
      <c r="B105" s="1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"/>
      <c r="T105" s="3"/>
      <c r="U105" s="3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3"/>
      <c r="AL105" s="3"/>
      <c r="AM105" s="3"/>
      <c r="AN105" s="1"/>
      <c r="AO105" s="1"/>
      <c r="AP105" s="1"/>
      <c r="AQ105" s="1"/>
      <c r="AR105" s="1"/>
      <c r="AS105" s="1"/>
      <c r="AT105" s="1"/>
    </row>
    <row r="106" spans="1:46">
      <c r="A106" s="1"/>
      <c r="B106" s="1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"/>
      <c r="T106" s="3"/>
      <c r="U106" s="3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3"/>
      <c r="AL106" s="3"/>
      <c r="AM106" s="3"/>
      <c r="AN106" s="1"/>
      <c r="AO106" s="1"/>
      <c r="AP106" s="1"/>
      <c r="AQ106" s="1"/>
      <c r="AR106" s="1"/>
      <c r="AS106" s="1"/>
      <c r="AT106" s="1"/>
    </row>
    <row r="107" spans="1:46">
      <c r="A107" s="1"/>
      <c r="B107" s="1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"/>
      <c r="T107" s="3"/>
      <c r="U107" s="3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3"/>
      <c r="AL107" s="3"/>
      <c r="AM107" s="3"/>
      <c r="AN107" s="1"/>
      <c r="AO107" s="1"/>
      <c r="AP107" s="1"/>
      <c r="AQ107" s="1"/>
      <c r="AR107" s="1"/>
      <c r="AS107" s="1"/>
      <c r="AT107" s="1"/>
    </row>
    <row r="108" spans="1:46">
      <c r="A108" s="1"/>
      <c r="B108" s="1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"/>
      <c r="T108" s="3"/>
      <c r="U108" s="3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3"/>
      <c r="AL108" s="3"/>
      <c r="AM108" s="3"/>
      <c r="AN108" s="1"/>
      <c r="AO108" s="1"/>
      <c r="AP108" s="1"/>
      <c r="AQ108" s="1"/>
      <c r="AR108" s="1"/>
      <c r="AS108" s="1"/>
      <c r="AT108" s="1"/>
    </row>
    <row r="109" spans="1:46">
      <c r="A109" s="1"/>
      <c r="B109" s="1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"/>
      <c r="T109" s="3"/>
      <c r="U109" s="3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"/>
      <c r="AL109" s="3"/>
      <c r="AM109" s="3"/>
      <c r="AN109" s="1"/>
      <c r="AO109" s="1"/>
      <c r="AP109" s="1"/>
      <c r="AQ109" s="1"/>
      <c r="AR109" s="1"/>
      <c r="AS109" s="1"/>
      <c r="AT109" s="1"/>
    </row>
    <row r="110" spans="1:46">
      <c r="A110" s="1"/>
      <c r="B110" s="1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"/>
      <c r="T110" s="3"/>
      <c r="U110" s="3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3"/>
      <c r="AL110" s="3"/>
      <c r="AM110" s="3"/>
      <c r="AN110" s="1"/>
      <c r="AO110" s="1"/>
      <c r="AP110" s="1"/>
      <c r="AQ110" s="1"/>
      <c r="AR110" s="1"/>
      <c r="AS110" s="1"/>
      <c r="AT110" s="1"/>
    </row>
    <row r="111" spans="1:46">
      <c r="A111" s="1"/>
      <c r="B111" s="1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"/>
      <c r="T111" s="3"/>
      <c r="U111" s="3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3"/>
      <c r="AL111" s="3"/>
      <c r="AM111" s="3"/>
      <c r="AN111" s="1"/>
      <c r="AO111" s="1"/>
      <c r="AP111" s="1"/>
      <c r="AQ111" s="1"/>
      <c r="AR111" s="1"/>
      <c r="AS111" s="1"/>
      <c r="AT111" s="1"/>
    </row>
    <row r="112" spans="1:46">
      <c r="A112" s="1"/>
      <c r="B112" s="1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"/>
      <c r="T112" s="3"/>
      <c r="U112" s="3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3"/>
      <c r="AL112" s="3"/>
      <c r="AM112" s="3"/>
      <c r="AN112" s="1"/>
      <c r="AO112" s="1"/>
      <c r="AP112" s="1"/>
      <c r="AQ112" s="1"/>
      <c r="AR112" s="1"/>
      <c r="AS112" s="1"/>
      <c r="AT112" s="1"/>
    </row>
    <row r="113" spans="1:46">
      <c r="A113" s="1"/>
      <c r="B113" s="1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"/>
      <c r="T113" s="3"/>
      <c r="U113" s="3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3"/>
      <c r="AL113" s="3"/>
      <c r="AM113" s="3"/>
      <c r="AN113" s="1"/>
      <c r="AO113" s="1"/>
      <c r="AP113" s="1"/>
      <c r="AQ113" s="1"/>
      <c r="AR113" s="1"/>
      <c r="AS113" s="1"/>
      <c r="AT113" s="1"/>
    </row>
    <row r="114" spans="1:46">
      <c r="A114" s="1"/>
      <c r="B114" s="1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"/>
      <c r="T114" s="3"/>
      <c r="U114" s="3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3"/>
      <c r="AL114" s="3"/>
      <c r="AM114" s="3"/>
      <c r="AN114" s="1"/>
      <c r="AO114" s="1"/>
      <c r="AP114" s="1"/>
      <c r="AQ114" s="1"/>
      <c r="AR114" s="1"/>
      <c r="AS114" s="1"/>
      <c r="AT114" s="1"/>
    </row>
    <row r="115" spans="1:46">
      <c r="A115" s="1"/>
      <c r="B115" s="1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"/>
      <c r="T115" s="3"/>
      <c r="U115" s="3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3"/>
      <c r="AL115" s="3"/>
      <c r="AM115" s="3"/>
      <c r="AN115" s="1"/>
      <c r="AO115" s="1"/>
      <c r="AP115" s="1"/>
      <c r="AQ115" s="1"/>
      <c r="AR115" s="1"/>
      <c r="AS115" s="1"/>
      <c r="AT115" s="1"/>
    </row>
    <row r="116" spans="1:46">
      <c r="A116" s="1"/>
      <c r="B116" s="1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3"/>
      <c r="T116" s="3"/>
      <c r="U116" s="3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3"/>
      <c r="AL116" s="3"/>
      <c r="AM116" s="3"/>
      <c r="AN116" s="1"/>
      <c r="AO116" s="1"/>
      <c r="AP116" s="1"/>
      <c r="AQ116" s="1"/>
      <c r="AR116" s="1"/>
      <c r="AS116" s="1"/>
      <c r="AT116" s="1"/>
    </row>
    <row r="117" spans="1:46">
      <c r="A117" s="1"/>
      <c r="B117" s="1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"/>
      <c r="T117" s="3"/>
      <c r="U117" s="3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3"/>
      <c r="AL117" s="3"/>
      <c r="AM117" s="3"/>
      <c r="AN117" s="1"/>
      <c r="AO117" s="1"/>
      <c r="AP117" s="1"/>
      <c r="AQ117" s="1"/>
      <c r="AR117" s="1"/>
      <c r="AS117" s="1"/>
      <c r="AT117" s="1"/>
    </row>
    <row r="118" spans="1:46">
      <c r="A118" s="1"/>
      <c r="B118" s="1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"/>
      <c r="T118" s="3"/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3"/>
      <c r="AL118" s="3"/>
      <c r="AM118" s="3"/>
      <c r="AN118" s="1"/>
      <c r="AO118" s="1"/>
      <c r="AP118" s="1"/>
      <c r="AQ118" s="1"/>
      <c r="AR118" s="1"/>
      <c r="AS118" s="1"/>
      <c r="AT118" s="1"/>
    </row>
    <row r="119" spans="1:46">
      <c r="A119" s="1"/>
      <c r="B119" s="1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/>
      <c r="T119" s="3"/>
      <c r="U119" s="3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3"/>
      <c r="AL119" s="3"/>
      <c r="AM119" s="3"/>
      <c r="AN119" s="1"/>
      <c r="AO119" s="1"/>
      <c r="AP119" s="1"/>
      <c r="AQ119" s="1"/>
      <c r="AR119" s="1"/>
      <c r="AS119" s="1"/>
      <c r="AT119" s="1"/>
    </row>
    <row r="120" spans="1:46">
      <c r="A120" s="1"/>
      <c r="B120" s="1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"/>
      <c r="T120" s="3"/>
      <c r="U120" s="3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3"/>
      <c r="AL120" s="3"/>
      <c r="AM120" s="3"/>
      <c r="AN120" s="1"/>
      <c r="AO120" s="1"/>
      <c r="AP120" s="1"/>
      <c r="AQ120" s="1"/>
      <c r="AR120" s="1"/>
      <c r="AS120" s="1"/>
      <c r="AT120" s="1"/>
    </row>
    <row r="121" spans="1:46">
      <c r="A121" s="1"/>
      <c r="B121" s="1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"/>
      <c r="T121" s="3"/>
      <c r="U121" s="3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3"/>
      <c r="AL121" s="3"/>
      <c r="AM121" s="3"/>
      <c r="AN121" s="1"/>
      <c r="AO121" s="1"/>
      <c r="AP121" s="1"/>
      <c r="AQ121" s="1"/>
      <c r="AR121" s="1"/>
      <c r="AS121" s="1"/>
      <c r="AT121" s="1"/>
    </row>
    <row r="122" spans="1:46">
      <c r="A122" s="1"/>
      <c r="B122" s="1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/>
      <c r="T122" s="3"/>
      <c r="U122" s="3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3"/>
      <c r="AL122" s="3"/>
      <c r="AM122" s="3"/>
      <c r="AN122" s="1"/>
      <c r="AO122" s="1"/>
      <c r="AP122" s="1"/>
      <c r="AQ122" s="1"/>
      <c r="AR122" s="1"/>
      <c r="AS122" s="1"/>
      <c r="AT122" s="1"/>
    </row>
    <row r="123" spans="1:46">
      <c r="A123" s="1"/>
      <c r="B123" s="1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"/>
      <c r="T123" s="3"/>
      <c r="U123" s="3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3"/>
      <c r="AL123" s="3"/>
      <c r="AM123" s="3"/>
      <c r="AN123" s="1"/>
      <c r="AO123" s="1"/>
      <c r="AP123" s="1"/>
      <c r="AQ123" s="1"/>
      <c r="AR123" s="1"/>
      <c r="AS123" s="1"/>
      <c r="AT123" s="1"/>
    </row>
    <row r="124" spans="1:46">
      <c r="A124" s="1"/>
      <c r="B124" s="1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"/>
      <c r="T124" s="3"/>
      <c r="U124" s="3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3"/>
      <c r="AL124" s="3"/>
      <c r="AM124" s="3"/>
      <c r="AN124" s="1"/>
      <c r="AO124" s="1"/>
      <c r="AP124" s="1"/>
      <c r="AQ124" s="1"/>
      <c r="AR124" s="1"/>
      <c r="AS124" s="1"/>
      <c r="AT124" s="1"/>
    </row>
    <row r="125" spans="1:46">
      <c r="A125" s="1"/>
      <c r="B125" s="1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"/>
      <c r="T125" s="3"/>
      <c r="U125" s="3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3"/>
      <c r="AL125" s="3"/>
      <c r="AM125" s="3"/>
      <c r="AN125" s="1"/>
      <c r="AO125" s="1"/>
      <c r="AP125" s="1"/>
      <c r="AQ125" s="1"/>
      <c r="AR125" s="1"/>
      <c r="AS125" s="1"/>
      <c r="AT125" s="1"/>
    </row>
    <row r="126" spans="1:46">
      <c r="A126" s="1"/>
      <c r="B126" s="1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"/>
      <c r="T126" s="3"/>
      <c r="U126" s="3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3"/>
      <c r="AL126" s="3"/>
      <c r="AM126" s="3"/>
      <c r="AN126" s="1"/>
      <c r="AO126" s="1"/>
      <c r="AP126" s="1"/>
      <c r="AQ126" s="1"/>
      <c r="AR126" s="1"/>
      <c r="AS126" s="1"/>
      <c r="AT126" s="1"/>
    </row>
    <row r="127" spans="1:46">
      <c r="A127" s="1"/>
      <c r="B127" s="1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"/>
      <c r="T127" s="3"/>
      <c r="U127" s="3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3"/>
      <c r="AL127" s="3"/>
      <c r="AM127" s="3"/>
      <c r="AN127" s="1"/>
      <c r="AO127" s="1"/>
      <c r="AP127" s="1"/>
      <c r="AQ127" s="1"/>
      <c r="AR127" s="1"/>
      <c r="AS127" s="1"/>
      <c r="AT127" s="1"/>
    </row>
    <row r="128" spans="1:46">
      <c r="A128" s="1"/>
      <c r="B128" s="1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"/>
      <c r="T128" s="3"/>
      <c r="U128" s="3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3"/>
      <c r="AL128" s="3"/>
      <c r="AM128" s="3"/>
      <c r="AN128" s="1"/>
      <c r="AO128" s="1"/>
      <c r="AP128" s="1"/>
      <c r="AQ128" s="1"/>
      <c r="AR128" s="1"/>
      <c r="AS128" s="1"/>
      <c r="AT128" s="1"/>
    </row>
    <row r="129" spans="1:46">
      <c r="A129" s="1"/>
      <c r="B129" s="1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"/>
      <c r="T129" s="3"/>
      <c r="U129" s="3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3"/>
      <c r="AL129" s="3"/>
      <c r="AM129" s="3"/>
      <c r="AN129" s="1"/>
      <c r="AO129" s="1"/>
      <c r="AP129" s="1"/>
      <c r="AQ129" s="1"/>
      <c r="AR129" s="1"/>
      <c r="AS129" s="1"/>
      <c r="AT129" s="1"/>
    </row>
    <row r="130" spans="1:46">
      <c r="A130" s="1"/>
      <c r="B130" s="1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"/>
      <c r="T130" s="3"/>
      <c r="U130" s="3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3"/>
      <c r="AL130" s="3"/>
      <c r="AM130" s="3"/>
      <c r="AN130" s="1"/>
      <c r="AO130" s="1"/>
      <c r="AP130" s="1"/>
      <c r="AQ130" s="1"/>
      <c r="AR130" s="1"/>
      <c r="AS130" s="1"/>
      <c r="AT130" s="1"/>
    </row>
    <row r="131" spans="1:46">
      <c r="A131" s="1"/>
      <c r="B131" s="1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/>
      <c r="T131" s="3"/>
      <c r="U131" s="3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3"/>
      <c r="AL131" s="3"/>
      <c r="AM131" s="3"/>
      <c r="AN131" s="1"/>
      <c r="AO131" s="1"/>
      <c r="AP131" s="1"/>
      <c r="AQ131" s="1"/>
      <c r="AR131" s="1"/>
      <c r="AS131" s="1"/>
      <c r="AT131" s="1"/>
    </row>
    <row r="132" spans="1:46">
      <c r="A132" s="1"/>
      <c r="B132" s="1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"/>
      <c r="T132" s="3"/>
      <c r="U132" s="3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3"/>
      <c r="AL132" s="3"/>
      <c r="AM132" s="3"/>
      <c r="AN132" s="1"/>
      <c r="AO132" s="1"/>
      <c r="AP132" s="1"/>
      <c r="AQ132" s="1"/>
      <c r="AR132" s="1"/>
      <c r="AS132" s="1"/>
      <c r="AT132" s="1"/>
    </row>
    <row r="133" spans="1:46">
      <c r="A133" s="1"/>
      <c r="B133" s="1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"/>
      <c r="T133" s="3"/>
      <c r="U133" s="3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3"/>
      <c r="AL133" s="3"/>
      <c r="AM133" s="3"/>
      <c r="AN133" s="1"/>
      <c r="AO133" s="1"/>
      <c r="AP133" s="1"/>
      <c r="AQ133" s="1"/>
      <c r="AR133" s="1"/>
      <c r="AS133" s="1"/>
      <c r="AT133" s="1"/>
    </row>
    <row r="134" spans="1:46">
      <c r="A134" s="1"/>
      <c r="B134" s="1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/>
      <c r="T134" s="3"/>
      <c r="U134" s="3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3"/>
      <c r="AL134" s="3"/>
      <c r="AM134" s="3"/>
      <c r="AN134" s="1"/>
      <c r="AO134" s="1"/>
      <c r="AP134" s="1"/>
      <c r="AQ134" s="1"/>
      <c r="AR134" s="1"/>
      <c r="AS134" s="1"/>
      <c r="AT134" s="1"/>
    </row>
    <row r="135" spans="1:46">
      <c r="A135" s="1"/>
      <c r="B135" s="1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3"/>
      <c r="T135" s="3"/>
      <c r="U135" s="3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3"/>
      <c r="AL135" s="3"/>
      <c r="AM135" s="3"/>
      <c r="AN135" s="1"/>
      <c r="AO135" s="1"/>
      <c r="AP135" s="1"/>
      <c r="AQ135" s="1"/>
      <c r="AR135" s="1"/>
      <c r="AS135" s="1"/>
      <c r="AT135" s="1"/>
    </row>
    <row r="136" spans="1:46">
      <c r="A136" s="1"/>
      <c r="B136" s="1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/>
      <c r="T136" s="3"/>
      <c r="U136" s="3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3"/>
      <c r="AL136" s="3"/>
      <c r="AM136" s="3"/>
      <c r="AN136" s="1"/>
      <c r="AO136" s="1"/>
      <c r="AP136" s="1"/>
      <c r="AQ136" s="1"/>
      <c r="AR136" s="1"/>
      <c r="AS136" s="1"/>
      <c r="AT136" s="1"/>
    </row>
    <row r="137" spans="1:46">
      <c r="A137" s="1"/>
      <c r="B137" s="1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"/>
      <c r="T137" s="3"/>
      <c r="U137" s="3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3"/>
      <c r="AL137" s="3"/>
      <c r="AM137" s="3"/>
      <c r="AN137" s="1"/>
      <c r="AO137" s="1"/>
      <c r="AP137" s="1"/>
      <c r="AQ137" s="1"/>
      <c r="AR137" s="1"/>
      <c r="AS137" s="1"/>
      <c r="AT137" s="1"/>
    </row>
    <row r="138" spans="1:46">
      <c r="A138" s="1"/>
      <c r="B138" s="1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/>
      <c r="T138" s="3"/>
      <c r="U138" s="3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3"/>
      <c r="AL138" s="3"/>
      <c r="AM138" s="3"/>
      <c r="AN138" s="1"/>
      <c r="AO138" s="1"/>
      <c r="AP138" s="1"/>
      <c r="AQ138" s="1"/>
      <c r="AR138" s="1"/>
      <c r="AS138" s="1"/>
      <c r="AT138" s="1"/>
    </row>
    <row r="139" spans="1:46">
      <c r="A139" s="1"/>
      <c r="B139" s="1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"/>
      <c r="T139" s="3"/>
      <c r="U139" s="3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3"/>
      <c r="AL139" s="3"/>
      <c r="AM139" s="3"/>
      <c r="AN139" s="1"/>
      <c r="AO139" s="1"/>
      <c r="AP139" s="1"/>
      <c r="AQ139" s="1"/>
      <c r="AR139" s="1"/>
      <c r="AS139" s="1"/>
      <c r="AT139" s="1"/>
    </row>
    <row r="140" spans="1:46">
      <c r="A140" s="1"/>
      <c r="B140" s="1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/>
      <c r="T140" s="3"/>
      <c r="U140" s="3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3"/>
      <c r="AL140" s="3"/>
      <c r="AM140" s="3"/>
      <c r="AN140" s="1"/>
      <c r="AO140" s="1"/>
      <c r="AP140" s="1"/>
      <c r="AQ140" s="1"/>
      <c r="AR140" s="1"/>
      <c r="AS140" s="1"/>
      <c r="AT140" s="1"/>
    </row>
    <row r="141" spans="1:46">
      <c r="A141" s="1"/>
      <c r="B141" s="1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/>
      <c r="T141" s="3"/>
      <c r="U141" s="3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3"/>
      <c r="AL141" s="3"/>
      <c r="AM141" s="3"/>
      <c r="AN141" s="1"/>
      <c r="AO141" s="1"/>
      <c r="AP141" s="1"/>
      <c r="AQ141" s="1"/>
      <c r="AR141" s="1"/>
      <c r="AS141" s="1"/>
      <c r="AT141" s="1"/>
    </row>
    <row r="142" spans="1:46">
      <c r="A142" s="1"/>
      <c r="B142" s="1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/>
      <c r="T142" s="3"/>
      <c r="U142" s="3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3"/>
      <c r="AL142" s="3"/>
      <c r="AM142" s="3"/>
      <c r="AN142" s="1"/>
      <c r="AO142" s="1"/>
      <c r="AP142" s="1"/>
      <c r="AQ142" s="1"/>
      <c r="AR142" s="1"/>
      <c r="AS142" s="1"/>
      <c r="AT142" s="1"/>
    </row>
    <row r="143" spans="1:46">
      <c r="A143" s="1"/>
      <c r="B143" s="1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/>
      <c r="T143" s="3"/>
      <c r="U143" s="3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3"/>
      <c r="AL143" s="3"/>
      <c r="AM143" s="3"/>
      <c r="AN143" s="1"/>
      <c r="AO143" s="1"/>
      <c r="AP143" s="1"/>
      <c r="AQ143" s="1"/>
      <c r="AR143" s="1"/>
      <c r="AS143" s="1"/>
      <c r="AT143" s="1"/>
    </row>
    <row r="144" spans="1:46">
      <c r="A144" s="1"/>
      <c r="B144" s="1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3"/>
      <c r="U144" s="3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3"/>
      <c r="AL144" s="3"/>
      <c r="AM144" s="3"/>
      <c r="AN144" s="1"/>
      <c r="AO144" s="1"/>
      <c r="AP144" s="1"/>
      <c r="AQ144" s="1"/>
      <c r="AR144" s="1"/>
      <c r="AS144" s="1"/>
      <c r="AT144" s="1"/>
    </row>
    <row r="145" spans="1:46">
      <c r="A145" s="1"/>
      <c r="B145" s="1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"/>
      <c r="T145" s="3"/>
      <c r="U145" s="3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3"/>
      <c r="AL145" s="3"/>
      <c r="AM145" s="3"/>
      <c r="AN145" s="1"/>
      <c r="AO145" s="1"/>
      <c r="AP145" s="1"/>
      <c r="AQ145" s="1"/>
      <c r="AR145" s="1"/>
      <c r="AS145" s="1"/>
      <c r="AT145" s="1"/>
    </row>
    <row r="146" spans="1:46">
      <c r="A146" s="1"/>
      <c r="B146" s="1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3"/>
      <c r="U146" s="3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3"/>
      <c r="AL146" s="3"/>
      <c r="AM146" s="3"/>
      <c r="AN146" s="1"/>
      <c r="AO146" s="1"/>
      <c r="AP146" s="1"/>
      <c r="AQ146" s="1"/>
      <c r="AR146" s="1"/>
      <c r="AS146" s="1"/>
      <c r="AT146" s="1"/>
    </row>
    <row r="147" spans="1:46">
      <c r="A147" s="1"/>
      <c r="B147" s="1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"/>
      <c r="T147" s="3"/>
      <c r="U147" s="3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3"/>
      <c r="AL147" s="3"/>
      <c r="AM147" s="3"/>
      <c r="AN147" s="1"/>
      <c r="AO147" s="1"/>
      <c r="AP147" s="1"/>
      <c r="AQ147" s="1"/>
      <c r="AR147" s="1"/>
      <c r="AS147" s="1"/>
      <c r="AT147" s="1"/>
    </row>
    <row r="148" spans="1:46">
      <c r="A148" s="1"/>
      <c r="B148" s="1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3"/>
      <c r="U148" s="3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3"/>
      <c r="AL148" s="3"/>
      <c r="AM148" s="3"/>
      <c r="AN148" s="1"/>
      <c r="AO148" s="1"/>
      <c r="AP148" s="1"/>
      <c r="AQ148" s="1"/>
      <c r="AR148" s="1"/>
      <c r="AS148" s="1"/>
      <c r="AT148" s="1"/>
    </row>
    <row r="149" spans="1:46">
      <c r="A149" s="1"/>
      <c r="B149" s="1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"/>
      <c r="T149" s="3"/>
      <c r="U149" s="3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3"/>
      <c r="AL149" s="3"/>
      <c r="AM149" s="3"/>
      <c r="AN149" s="1"/>
      <c r="AO149" s="1"/>
      <c r="AP149" s="1"/>
      <c r="AQ149" s="1"/>
      <c r="AR149" s="1"/>
      <c r="AS149" s="1"/>
      <c r="AT149" s="1"/>
    </row>
    <row r="150" spans="1:46">
      <c r="A150" s="1"/>
      <c r="B150" s="1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3"/>
      <c r="U150" s="3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3"/>
      <c r="AL150" s="3"/>
      <c r="AM150" s="3"/>
      <c r="AN150" s="1"/>
      <c r="AO150" s="1"/>
      <c r="AP150" s="1"/>
      <c r="AQ150" s="1"/>
      <c r="AR150" s="1"/>
      <c r="AS150" s="1"/>
      <c r="AT150" s="1"/>
    </row>
    <row r="151" spans="1:46">
      <c r="A151" s="1"/>
      <c r="B151" s="1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"/>
      <c r="T151" s="3"/>
      <c r="U151" s="3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3"/>
      <c r="AL151" s="3"/>
      <c r="AM151" s="3"/>
      <c r="AN151" s="1"/>
      <c r="AO151" s="1"/>
      <c r="AP151" s="1"/>
      <c r="AQ151" s="1"/>
      <c r="AR151" s="1"/>
      <c r="AS151" s="1"/>
      <c r="AT151" s="1"/>
    </row>
    <row r="152" spans="1:46">
      <c r="A152" s="1"/>
      <c r="B152" s="1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3"/>
      <c r="U152" s="3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3"/>
      <c r="AL152" s="3"/>
      <c r="AM152" s="3"/>
      <c r="AN152" s="1"/>
      <c r="AO152" s="1"/>
      <c r="AP152" s="1"/>
      <c r="AQ152" s="1"/>
      <c r="AR152" s="1"/>
      <c r="AS152" s="1"/>
      <c r="AT152" s="1"/>
    </row>
    <row r="153" spans="1:46">
      <c r="A153" s="1"/>
      <c r="B153" s="1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/>
      <c r="T153" s="3"/>
      <c r="U153" s="3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3"/>
      <c r="AL153" s="3"/>
      <c r="AM153" s="3"/>
      <c r="AN153" s="1"/>
      <c r="AO153" s="1"/>
      <c r="AP153" s="1"/>
      <c r="AQ153" s="1"/>
      <c r="AR153" s="1"/>
      <c r="AS153" s="1"/>
      <c r="AT153" s="1"/>
    </row>
    <row r="154" spans="1:46">
      <c r="A154" s="1"/>
      <c r="B154" s="1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/>
      <c r="T154" s="3"/>
      <c r="U154" s="3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3"/>
      <c r="AL154" s="3"/>
      <c r="AM154" s="3"/>
      <c r="AN154" s="1"/>
      <c r="AO154" s="1"/>
      <c r="AP154" s="1"/>
      <c r="AQ154" s="1"/>
      <c r="AR154" s="1"/>
      <c r="AS154" s="1"/>
      <c r="AT154" s="1"/>
    </row>
    <row r="155" spans="1:46">
      <c r="A155" s="1"/>
      <c r="B155" s="1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"/>
      <c r="T155" s="3"/>
      <c r="U155" s="3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3"/>
      <c r="AL155" s="3"/>
      <c r="AM155" s="3"/>
      <c r="AN155" s="1"/>
      <c r="AO155" s="1"/>
      <c r="AP155" s="1"/>
      <c r="AQ155" s="1"/>
      <c r="AR155" s="1"/>
      <c r="AS155" s="1"/>
      <c r="AT155" s="1"/>
    </row>
    <row r="156" spans="1:46">
      <c r="A156" s="1"/>
      <c r="B156" s="1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3"/>
      <c r="U156" s="3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3"/>
      <c r="AL156" s="3"/>
      <c r="AM156" s="3"/>
      <c r="AN156" s="1"/>
      <c r="AO156" s="1"/>
      <c r="AP156" s="1"/>
      <c r="AQ156" s="1"/>
      <c r="AR156" s="1"/>
      <c r="AS156" s="1"/>
      <c r="AT156" s="1"/>
    </row>
    <row r="157" spans="1:46">
      <c r="A157" s="1"/>
      <c r="B157" s="1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"/>
      <c r="T157" s="3"/>
      <c r="U157" s="3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3"/>
      <c r="AL157" s="3"/>
      <c r="AM157" s="3"/>
      <c r="AN157" s="1"/>
      <c r="AO157" s="1"/>
      <c r="AP157" s="1"/>
      <c r="AQ157" s="1"/>
      <c r="AR157" s="1"/>
      <c r="AS157" s="1"/>
      <c r="AT157" s="1"/>
    </row>
    <row r="158" spans="1:46">
      <c r="A158" s="1"/>
      <c r="B158" s="1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3"/>
      <c r="U158" s="3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3"/>
      <c r="AL158" s="3"/>
      <c r="AM158" s="3"/>
      <c r="AN158" s="1"/>
      <c r="AO158" s="1"/>
      <c r="AP158" s="1"/>
      <c r="AQ158" s="1"/>
      <c r="AR158" s="1"/>
      <c r="AS158" s="1"/>
      <c r="AT158" s="1"/>
    </row>
    <row r="159" spans="1:46">
      <c r="A159" s="1"/>
      <c r="B159" s="1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/>
      <c r="T159" s="3"/>
      <c r="U159" s="3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3"/>
      <c r="AL159" s="3"/>
      <c r="AM159" s="3"/>
      <c r="AN159" s="1"/>
      <c r="AO159" s="1"/>
      <c r="AP159" s="1"/>
      <c r="AQ159" s="1"/>
      <c r="AR159" s="1"/>
      <c r="AS159" s="1"/>
      <c r="AT159" s="1"/>
    </row>
    <row r="160" spans="1:46">
      <c r="A160" s="1"/>
      <c r="B160" s="1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3"/>
      <c r="U160" s="3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3"/>
      <c r="AL160" s="3"/>
      <c r="AM160" s="3"/>
      <c r="AN160" s="1"/>
      <c r="AO160" s="1"/>
      <c r="AP160" s="1"/>
      <c r="AQ160" s="1"/>
      <c r="AR160" s="1"/>
      <c r="AS160" s="1"/>
      <c r="AT160" s="1"/>
    </row>
    <row r="161" spans="1:46">
      <c r="A161" s="1"/>
      <c r="B161" s="1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"/>
      <c r="T161" s="3"/>
      <c r="U161" s="3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3"/>
      <c r="AL161" s="3"/>
      <c r="AM161" s="3"/>
      <c r="AN161" s="1"/>
      <c r="AO161" s="1"/>
      <c r="AP161" s="1"/>
      <c r="AQ161" s="1"/>
      <c r="AR161" s="1"/>
      <c r="AS161" s="1"/>
      <c r="AT161" s="1"/>
    </row>
    <row r="162" spans="1:46">
      <c r="A162" s="1"/>
      <c r="B162" s="1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/>
      <c r="T162" s="3"/>
      <c r="U162" s="3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3"/>
      <c r="AL162" s="3"/>
      <c r="AM162" s="3"/>
      <c r="AN162" s="1"/>
      <c r="AO162" s="1"/>
      <c r="AP162" s="1"/>
      <c r="AQ162" s="1"/>
      <c r="AR162" s="1"/>
      <c r="AS162" s="1"/>
      <c r="AT162" s="1"/>
    </row>
    <row r="163" spans="1:46">
      <c r="A163" s="1"/>
      <c r="B163" s="1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"/>
      <c r="T163" s="3"/>
      <c r="U163" s="3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3"/>
      <c r="AL163" s="3"/>
      <c r="AM163" s="3"/>
      <c r="AN163" s="1"/>
      <c r="AO163" s="1"/>
      <c r="AP163" s="1"/>
      <c r="AQ163" s="1"/>
      <c r="AR163" s="1"/>
      <c r="AS163" s="1"/>
      <c r="AT163" s="1"/>
    </row>
    <row r="164" spans="1:46">
      <c r="A164" s="1"/>
      <c r="B164" s="1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/>
      <c r="T164" s="3"/>
      <c r="U164" s="3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3"/>
      <c r="AL164" s="3"/>
      <c r="AM164" s="3"/>
      <c r="AN164" s="1"/>
      <c r="AO164" s="1"/>
      <c r="AP164" s="1"/>
      <c r="AQ164" s="1"/>
      <c r="AR164" s="1"/>
      <c r="AS164" s="1"/>
      <c r="AT164" s="1"/>
    </row>
    <row r="165" spans="1:46">
      <c r="A165" s="1"/>
      <c r="B165" s="1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"/>
      <c r="T165" s="3"/>
      <c r="U165" s="3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3"/>
      <c r="AL165" s="3"/>
      <c r="AM165" s="3"/>
      <c r="AN165" s="1"/>
      <c r="AO165" s="1"/>
      <c r="AP165" s="1"/>
      <c r="AQ165" s="1"/>
      <c r="AR165" s="1"/>
      <c r="AS165" s="1"/>
      <c r="AT165" s="1"/>
    </row>
    <row r="166" spans="1:46">
      <c r="A166" s="1"/>
      <c r="B166" s="1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/>
      <c r="T166" s="3"/>
      <c r="U166" s="3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3"/>
      <c r="AL166" s="3"/>
      <c r="AM166" s="3"/>
      <c r="AN166" s="1"/>
      <c r="AO166" s="1"/>
      <c r="AP166" s="1"/>
      <c r="AQ166" s="1"/>
      <c r="AR166" s="1"/>
      <c r="AS166" s="1"/>
      <c r="AT166" s="1"/>
    </row>
    <row r="167" spans="1:46">
      <c r="A167" s="1"/>
      <c r="B167" s="1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/>
      <c r="T167" s="3"/>
      <c r="U167" s="3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3"/>
      <c r="AL167" s="3"/>
      <c r="AM167" s="3"/>
      <c r="AN167" s="1"/>
      <c r="AO167" s="1"/>
      <c r="AP167" s="1"/>
      <c r="AQ167" s="1"/>
      <c r="AR167" s="1"/>
      <c r="AS167" s="1"/>
      <c r="AT167" s="1"/>
    </row>
    <row r="168" spans="1:46">
      <c r="A168" s="1"/>
      <c r="B168" s="1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3"/>
      <c r="U168" s="3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3"/>
      <c r="AL168" s="3"/>
      <c r="AM168" s="3"/>
      <c r="AN168" s="1"/>
      <c r="AO168" s="1"/>
      <c r="AP168" s="1"/>
      <c r="AQ168" s="1"/>
      <c r="AR168" s="1"/>
      <c r="AS168" s="1"/>
      <c r="AT168" s="1"/>
    </row>
    <row r="169" spans="1:46">
      <c r="A169" s="1"/>
      <c r="B169" s="1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/>
      <c r="T169" s="3"/>
      <c r="U169" s="3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3"/>
      <c r="AL169" s="3"/>
      <c r="AM169" s="3"/>
      <c r="AN169" s="1"/>
      <c r="AO169" s="1"/>
      <c r="AP169" s="1"/>
      <c r="AQ169" s="1"/>
      <c r="AR169" s="1"/>
      <c r="AS169" s="1"/>
      <c r="AT169" s="1"/>
    </row>
    <row r="170" spans="1:46">
      <c r="A170" s="1"/>
      <c r="B170" s="1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3"/>
      <c r="U170" s="3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3"/>
      <c r="AL170" s="3"/>
      <c r="AM170" s="3"/>
      <c r="AN170" s="1"/>
      <c r="AO170" s="1"/>
      <c r="AP170" s="1"/>
      <c r="AQ170" s="1"/>
      <c r="AR170" s="1"/>
      <c r="AS170" s="1"/>
      <c r="AT170" s="1"/>
    </row>
    <row r="171" spans="1:46">
      <c r="A171" s="1"/>
      <c r="B171" s="1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"/>
      <c r="T171" s="3"/>
      <c r="U171" s="3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3"/>
      <c r="AL171" s="3"/>
      <c r="AM171" s="3"/>
      <c r="AN171" s="1"/>
      <c r="AO171" s="1"/>
      <c r="AP171" s="1"/>
      <c r="AQ171" s="1"/>
      <c r="AR171" s="1"/>
      <c r="AS171" s="1"/>
      <c r="AT171" s="1"/>
    </row>
    <row r="172" spans="1:46">
      <c r="A172" s="1"/>
      <c r="B172" s="1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/>
      <c r="T172" s="3"/>
      <c r="U172" s="3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3"/>
      <c r="AL172" s="3"/>
      <c r="AM172" s="3"/>
      <c r="AN172" s="1"/>
      <c r="AO172" s="1"/>
      <c r="AP172" s="1"/>
      <c r="AQ172" s="1"/>
      <c r="AR172" s="1"/>
      <c r="AS172" s="1"/>
      <c r="AT172" s="1"/>
    </row>
    <row r="173" spans="1:46">
      <c r="A173" s="1"/>
      <c r="B173" s="1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/>
      <c r="T173" s="3"/>
      <c r="U173" s="3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3"/>
      <c r="AL173" s="3"/>
      <c r="AM173" s="3"/>
      <c r="AN173" s="1"/>
      <c r="AO173" s="1"/>
      <c r="AP173" s="1"/>
      <c r="AQ173" s="1"/>
      <c r="AR173" s="1"/>
      <c r="AS173" s="1"/>
      <c r="AT173" s="1"/>
    </row>
    <row r="174" spans="1:46">
      <c r="A174" s="1"/>
      <c r="B174" s="1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3"/>
      <c r="U174" s="3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3"/>
      <c r="AL174" s="3"/>
      <c r="AM174" s="3"/>
      <c r="AN174" s="1"/>
      <c r="AO174" s="1"/>
      <c r="AP174" s="1"/>
      <c r="AQ174" s="1"/>
      <c r="AR174" s="1"/>
      <c r="AS174" s="1"/>
      <c r="AT174" s="1"/>
    </row>
    <row r="175" spans="1:46">
      <c r="A175" s="1"/>
      <c r="B175" s="1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/>
      <c r="T175" s="3"/>
      <c r="U175" s="3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3"/>
      <c r="AL175" s="3"/>
      <c r="AM175" s="3"/>
      <c r="AN175" s="1"/>
      <c r="AO175" s="1"/>
      <c r="AP175" s="1"/>
      <c r="AQ175" s="1"/>
      <c r="AR175" s="1"/>
      <c r="AS175" s="1"/>
      <c r="AT175" s="1"/>
    </row>
    <row r="176" spans="1:46">
      <c r="A176" s="1"/>
      <c r="B176" s="1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3"/>
      <c r="U176" s="3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3"/>
      <c r="AL176" s="3"/>
      <c r="AM176" s="3"/>
      <c r="AN176" s="1"/>
      <c r="AO176" s="1"/>
      <c r="AP176" s="1"/>
      <c r="AQ176" s="1"/>
      <c r="AR176" s="1"/>
      <c r="AS176" s="1"/>
      <c r="AT176" s="1"/>
    </row>
    <row r="177" spans="1:46">
      <c r="A177" s="1"/>
      <c r="B177" s="1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/>
      <c r="T177" s="3"/>
      <c r="U177" s="3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3"/>
      <c r="AL177" s="3"/>
      <c r="AM177" s="3"/>
      <c r="AN177" s="1"/>
      <c r="AO177" s="1"/>
      <c r="AP177" s="1"/>
      <c r="AQ177" s="1"/>
      <c r="AR177" s="1"/>
      <c r="AS177" s="1"/>
      <c r="AT177" s="1"/>
    </row>
    <row r="178" spans="1:46">
      <c r="A178" s="1"/>
      <c r="B178" s="1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3"/>
      <c r="U178" s="3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3"/>
      <c r="AL178" s="3"/>
      <c r="AM178" s="3"/>
      <c r="AN178" s="1"/>
      <c r="AO178" s="1"/>
      <c r="AP178" s="1"/>
      <c r="AQ178" s="1"/>
      <c r="AR178" s="1"/>
      <c r="AS178" s="1"/>
      <c r="AT178" s="1"/>
    </row>
    <row r="179" spans="1:46">
      <c r="A179" s="1"/>
      <c r="B179" s="1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/>
      <c r="T179" s="3"/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3"/>
      <c r="AL179" s="3"/>
      <c r="AM179" s="3"/>
      <c r="AN179" s="1"/>
      <c r="AO179" s="1"/>
      <c r="AP179" s="1"/>
      <c r="AQ179" s="1"/>
      <c r="AR179" s="1"/>
      <c r="AS179" s="1"/>
      <c r="AT179" s="1"/>
    </row>
    <row r="180" spans="1:46">
      <c r="A180" s="1"/>
      <c r="B180" s="1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3"/>
      <c r="U180" s="3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3"/>
      <c r="AL180" s="3"/>
      <c r="AM180" s="3"/>
      <c r="AN180" s="1"/>
      <c r="AO180" s="1"/>
      <c r="AP180" s="1"/>
      <c r="AQ180" s="1"/>
      <c r="AR180" s="1"/>
      <c r="AS180" s="1"/>
      <c r="AT180" s="1"/>
    </row>
    <row r="181" spans="1:46">
      <c r="A181" s="1"/>
      <c r="B181" s="1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"/>
      <c r="T181" s="3"/>
      <c r="U181" s="3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3"/>
      <c r="AL181" s="3"/>
      <c r="AM181" s="3"/>
      <c r="AN181" s="1"/>
      <c r="AO181" s="1"/>
      <c r="AP181" s="1"/>
      <c r="AQ181" s="1"/>
      <c r="AR181" s="1"/>
      <c r="AS181" s="1"/>
      <c r="AT181" s="1"/>
    </row>
    <row r="182" spans="1:46">
      <c r="A182" s="1"/>
      <c r="B182" s="1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3"/>
      <c r="U182" s="3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3"/>
      <c r="AL182" s="3"/>
      <c r="AM182" s="3"/>
      <c r="AN182" s="1"/>
      <c r="AO182" s="1"/>
      <c r="AP182" s="1"/>
      <c r="AQ182" s="1"/>
      <c r="AR182" s="1"/>
      <c r="AS182" s="1"/>
      <c r="AT182" s="1"/>
    </row>
    <row r="183" spans="1:46">
      <c r="A183" s="1"/>
      <c r="B183" s="1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"/>
      <c r="T183" s="3"/>
      <c r="U183" s="3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3"/>
      <c r="AL183" s="3"/>
      <c r="AM183" s="3"/>
      <c r="AN183" s="1"/>
      <c r="AO183" s="1"/>
      <c r="AP183" s="1"/>
      <c r="AQ183" s="1"/>
      <c r="AR183" s="1"/>
      <c r="AS183" s="1"/>
      <c r="AT183" s="1"/>
    </row>
    <row r="184" spans="1:46">
      <c r="A184" s="1"/>
      <c r="B184" s="1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3"/>
      <c r="U184" s="3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3"/>
      <c r="AL184" s="3"/>
      <c r="AM184" s="3"/>
      <c r="AN184" s="1"/>
      <c r="AO184" s="1"/>
      <c r="AP184" s="1"/>
      <c r="AQ184" s="1"/>
      <c r="AR184" s="1"/>
      <c r="AS184" s="1"/>
      <c r="AT184" s="1"/>
    </row>
    <row r="185" spans="1:46">
      <c r="A185" s="1"/>
      <c r="B185" s="1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3"/>
      <c r="T185" s="3"/>
      <c r="U185" s="3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3"/>
      <c r="AL185" s="3"/>
      <c r="AM185" s="3"/>
      <c r="AN185" s="1"/>
      <c r="AO185" s="1"/>
      <c r="AP185" s="1"/>
      <c r="AQ185" s="1"/>
      <c r="AR185" s="1"/>
      <c r="AS185" s="1"/>
      <c r="AT185" s="1"/>
    </row>
    <row r="186" spans="1:46">
      <c r="A186" s="1"/>
      <c r="B186" s="1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3"/>
      <c r="U186" s="3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3"/>
      <c r="AL186" s="3"/>
      <c r="AM186" s="3"/>
      <c r="AN186" s="1"/>
      <c r="AO186" s="1"/>
      <c r="AP186" s="1"/>
      <c r="AQ186" s="1"/>
      <c r="AR186" s="1"/>
      <c r="AS186" s="1"/>
      <c r="AT186" s="1"/>
    </row>
    <row r="187" spans="1:46">
      <c r="A187" s="1"/>
      <c r="B187" s="1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"/>
      <c r="T187" s="3"/>
      <c r="U187" s="3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3"/>
      <c r="AL187" s="3"/>
      <c r="AM187" s="3"/>
      <c r="AN187" s="1"/>
      <c r="AO187" s="1"/>
      <c r="AP187" s="1"/>
      <c r="AQ187" s="1"/>
      <c r="AR187" s="1"/>
      <c r="AS187" s="1"/>
      <c r="AT187" s="1"/>
    </row>
    <row r="188" spans="1:46">
      <c r="A188" s="1"/>
      <c r="B188" s="1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3"/>
      <c r="U188" s="3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3"/>
      <c r="AL188" s="3"/>
      <c r="AM188" s="3"/>
      <c r="AN188" s="1"/>
      <c r="AO188" s="1"/>
      <c r="AP188" s="1"/>
      <c r="AQ188" s="1"/>
      <c r="AR188" s="1"/>
      <c r="AS188" s="1"/>
      <c r="AT188" s="1"/>
    </row>
    <row r="189" spans="1:46">
      <c r="A189" s="1"/>
      <c r="B189" s="1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"/>
      <c r="T189" s="3"/>
      <c r="U189" s="3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3"/>
      <c r="AL189" s="3"/>
      <c r="AM189" s="3"/>
      <c r="AN189" s="1"/>
      <c r="AO189" s="1"/>
      <c r="AP189" s="1"/>
      <c r="AQ189" s="1"/>
      <c r="AR189" s="1"/>
      <c r="AS189" s="1"/>
      <c r="AT189" s="1"/>
    </row>
    <row r="190" spans="1:46">
      <c r="A190" s="1"/>
      <c r="B190" s="1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3"/>
      <c r="U190" s="3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3"/>
      <c r="AL190" s="3"/>
      <c r="AM190" s="3"/>
      <c r="AN190" s="1"/>
      <c r="AO190" s="1"/>
      <c r="AP190" s="1"/>
      <c r="AQ190" s="1"/>
      <c r="AR190" s="1"/>
      <c r="AS190" s="1"/>
      <c r="AT190" s="1"/>
    </row>
    <row r="191" spans="1:46">
      <c r="A191" s="1"/>
      <c r="B191" s="1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/>
      <c r="T191" s="3"/>
      <c r="U191" s="3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3"/>
      <c r="AL191" s="3"/>
      <c r="AM191" s="3"/>
      <c r="AN191" s="1"/>
      <c r="AO191" s="1"/>
      <c r="AP191" s="1"/>
      <c r="AQ191" s="1"/>
      <c r="AR191" s="1"/>
      <c r="AS191" s="1"/>
      <c r="AT191" s="1"/>
    </row>
    <row r="192" spans="1:46">
      <c r="A192" s="1"/>
      <c r="B192" s="1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3"/>
      <c r="U192" s="3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3"/>
      <c r="AL192" s="3"/>
      <c r="AM192" s="3"/>
      <c r="AN192" s="1"/>
      <c r="AO192" s="1"/>
      <c r="AP192" s="1"/>
      <c r="AQ192" s="1"/>
      <c r="AR192" s="1"/>
      <c r="AS192" s="1"/>
      <c r="AT192" s="1"/>
    </row>
    <row r="193" spans="1:46">
      <c r="A193" s="1"/>
      <c r="B193" s="1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"/>
      <c r="T193" s="3"/>
      <c r="U193" s="3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3"/>
      <c r="AL193" s="3"/>
      <c r="AM193" s="3"/>
      <c r="AN193" s="1"/>
      <c r="AO193" s="1"/>
      <c r="AP193" s="1"/>
      <c r="AQ193" s="1"/>
      <c r="AR193" s="1"/>
      <c r="AS193" s="1"/>
      <c r="AT193" s="1"/>
    </row>
    <row r="194" spans="1:46">
      <c r="A194" s="1"/>
      <c r="B194" s="1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/>
      <c r="T194" s="3"/>
      <c r="U194" s="3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3"/>
      <c r="AL194" s="3"/>
      <c r="AM194" s="3"/>
      <c r="AN194" s="1"/>
      <c r="AO194" s="1"/>
      <c r="AP194" s="1"/>
      <c r="AQ194" s="1"/>
      <c r="AR194" s="1"/>
      <c r="AS194" s="1"/>
      <c r="AT194" s="1"/>
    </row>
    <row r="195" spans="1:46">
      <c r="A195" s="1"/>
      <c r="B195" s="1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"/>
      <c r="T195" s="3"/>
      <c r="U195" s="3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3"/>
      <c r="AL195" s="3"/>
      <c r="AM195" s="3"/>
      <c r="AN195" s="1"/>
      <c r="AO195" s="1"/>
      <c r="AP195" s="1"/>
      <c r="AQ195" s="1"/>
      <c r="AR195" s="1"/>
      <c r="AS195" s="1"/>
      <c r="AT195" s="1"/>
    </row>
    <row r="196" spans="1:46">
      <c r="A196" s="1"/>
      <c r="B196" s="1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/>
      <c r="T196" s="3"/>
      <c r="U196" s="3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3"/>
      <c r="AL196" s="3"/>
      <c r="AM196" s="3"/>
      <c r="AN196" s="1"/>
      <c r="AO196" s="1"/>
      <c r="AP196" s="1"/>
      <c r="AQ196" s="1"/>
      <c r="AR196" s="1"/>
      <c r="AS196" s="1"/>
      <c r="AT196" s="1"/>
    </row>
    <row r="197" spans="1:46">
      <c r="A197" s="1"/>
      <c r="B197" s="1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/>
      <c r="T197" s="3"/>
      <c r="U197" s="3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3"/>
      <c r="AL197" s="3"/>
      <c r="AM197" s="3"/>
      <c r="AN197" s="1"/>
      <c r="AO197" s="1"/>
      <c r="AP197" s="1"/>
      <c r="AQ197" s="1"/>
      <c r="AR197" s="1"/>
      <c r="AS197" s="1"/>
      <c r="AT197" s="1"/>
    </row>
    <row r="198" spans="1:46">
      <c r="A198" s="1"/>
      <c r="B198" s="1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/>
      <c r="T198" s="3"/>
      <c r="U198" s="3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3"/>
      <c r="AL198" s="3"/>
      <c r="AM198" s="3"/>
      <c r="AN198" s="1"/>
      <c r="AO198" s="1"/>
      <c r="AP198" s="1"/>
      <c r="AQ198" s="1"/>
      <c r="AR198" s="1"/>
      <c r="AS198" s="1"/>
      <c r="AT198" s="1"/>
    </row>
    <row r="199" spans="1:46">
      <c r="A199" s="1"/>
      <c r="B199" s="1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"/>
      <c r="T199" s="3"/>
      <c r="U199" s="3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3"/>
      <c r="AL199" s="3"/>
      <c r="AM199" s="3"/>
      <c r="AN199" s="1"/>
      <c r="AO199" s="1"/>
      <c r="AP199" s="1"/>
      <c r="AQ199" s="1"/>
      <c r="AR199" s="1"/>
      <c r="AS199" s="1"/>
      <c r="AT199" s="1"/>
    </row>
    <row r="200" spans="1:46">
      <c r="A200" s="1"/>
      <c r="B200" s="1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/>
      <c r="T200" s="3"/>
      <c r="U200" s="3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3"/>
      <c r="AL200" s="3"/>
      <c r="AM200" s="3"/>
      <c r="AN200" s="1"/>
      <c r="AO200" s="1"/>
      <c r="AP200" s="1"/>
      <c r="AQ200" s="1"/>
      <c r="AR200" s="1"/>
      <c r="AS200" s="1"/>
      <c r="AT200" s="1"/>
    </row>
    <row r="201" spans="1:46">
      <c r="A201" s="1"/>
      <c r="B201" s="1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"/>
      <c r="T201" s="3"/>
      <c r="U201" s="3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3"/>
      <c r="AL201" s="3"/>
      <c r="AM201" s="3"/>
      <c r="AN201" s="1"/>
      <c r="AO201" s="1"/>
      <c r="AP201" s="1"/>
      <c r="AQ201" s="1"/>
      <c r="AR201" s="1"/>
      <c r="AS201" s="1"/>
      <c r="AT201" s="1"/>
    </row>
    <row r="202" spans="1:46">
      <c r="A202" s="1"/>
      <c r="B202" s="1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/>
      <c r="T202" s="3"/>
      <c r="U202" s="3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3"/>
      <c r="AL202" s="3"/>
      <c r="AM202" s="3"/>
      <c r="AN202" s="1"/>
      <c r="AO202" s="1"/>
      <c r="AP202" s="1"/>
      <c r="AQ202" s="1"/>
      <c r="AR202" s="1"/>
      <c r="AS202" s="1"/>
      <c r="AT202" s="1"/>
    </row>
    <row r="203" spans="1:46">
      <c r="A203" s="1"/>
      <c r="B203" s="1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"/>
      <c r="T203" s="3"/>
      <c r="U203" s="3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3"/>
      <c r="AL203" s="3"/>
      <c r="AM203" s="3"/>
      <c r="AN203" s="1"/>
      <c r="AO203" s="1"/>
      <c r="AP203" s="1"/>
      <c r="AQ203" s="1"/>
      <c r="AR203" s="1"/>
      <c r="AS203" s="1"/>
      <c r="AT203" s="1"/>
    </row>
    <row r="204" spans="1:46">
      <c r="A204" s="1"/>
      <c r="B204" s="1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"/>
      <c r="T204" s="3"/>
      <c r="U204" s="3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3"/>
      <c r="AL204" s="3"/>
      <c r="AM204" s="3"/>
      <c r="AN204" s="1"/>
      <c r="AO204" s="1"/>
      <c r="AP204" s="1"/>
      <c r="AQ204" s="1"/>
      <c r="AR204" s="1"/>
      <c r="AS204" s="1"/>
      <c r="AT204" s="1"/>
    </row>
    <row r="205" spans="1:46">
      <c r="A205" s="1"/>
      <c r="B205" s="1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"/>
      <c r="T205" s="3"/>
      <c r="U205" s="3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3"/>
      <c r="AL205" s="3"/>
      <c r="AM205" s="3"/>
      <c r="AN205" s="1"/>
      <c r="AO205" s="1"/>
      <c r="AP205" s="1"/>
      <c r="AQ205" s="1"/>
      <c r="AR205" s="1"/>
      <c r="AS205" s="1"/>
      <c r="AT205" s="1"/>
    </row>
    <row r="206" spans="1:46">
      <c r="A206" s="1"/>
      <c r="B206" s="1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/>
      <c r="T206" s="3"/>
      <c r="U206" s="3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3"/>
      <c r="AL206" s="3"/>
      <c r="AM206" s="3"/>
      <c r="AN206" s="1"/>
      <c r="AO206" s="1"/>
      <c r="AP206" s="1"/>
      <c r="AQ206" s="1"/>
      <c r="AR206" s="1"/>
      <c r="AS206" s="1"/>
      <c r="AT206" s="1"/>
    </row>
    <row r="207" spans="1:46">
      <c r="A207" s="1"/>
      <c r="B207" s="1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/>
      <c r="T207" s="3"/>
      <c r="U207" s="3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3"/>
      <c r="AL207" s="3"/>
      <c r="AM207" s="3"/>
      <c r="AN207" s="1"/>
      <c r="AO207" s="1"/>
      <c r="AP207" s="1"/>
      <c r="AQ207" s="1"/>
      <c r="AR207" s="1"/>
      <c r="AS207" s="1"/>
      <c r="AT207" s="1"/>
    </row>
    <row r="208" spans="1:46">
      <c r="A208" s="1"/>
      <c r="B208" s="1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"/>
      <c r="T208" s="3"/>
      <c r="U208" s="3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3"/>
      <c r="AL208" s="3"/>
      <c r="AM208" s="3"/>
      <c r="AN208" s="1"/>
      <c r="AO208" s="1"/>
      <c r="AP208" s="1"/>
      <c r="AQ208" s="1"/>
      <c r="AR208" s="1"/>
      <c r="AS208" s="1"/>
      <c r="AT208" s="1"/>
    </row>
    <row r="209" spans="1:46">
      <c r="A209" s="1"/>
      <c r="B209" s="1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"/>
      <c r="T209" s="3"/>
      <c r="U209" s="3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3"/>
      <c r="AL209" s="3"/>
      <c r="AM209" s="3"/>
      <c r="AN209" s="1"/>
      <c r="AO209" s="1"/>
      <c r="AP209" s="1"/>
      <c r="AQ209" s="1"/>
      <c r="AR209" s="1"/>
      <c r="AS209" s="1"/>
      <c r="AT209" s="1"/>
    </row>
    <row r="210" spans="1:46">
      <c r="A210" s="1"/>
      <c r="B210" s="1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"/>
      <c r="T210" s="3"/>
      <c r="U210" s="3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3"/>
      <c r="AL210" s="3"/>
      <c r="AM210" s="3"/>
      <c r="AN210" s="1"/>
      <c r="AO210" s="1"/>
      <c r="AP210" s="1"/>
      <c r="AQ210" s="1"/>
      <c r="AR210" s="1"/>
      <c r="AS210" s="1"/>
      <c r="AT210" s="1"/>
    </row>
    <row r="211" spans="1:46">
      <c r="A211" s="1"/>
      <c r="B211" s="1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3"/>
      <c r="T211" s="3"/>
      <c r="U211" s="3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3"/>
      <c r="AL211" s="3"/>
      <c r="AM211" s="3"/>
      <c r="AN211" s="1"/>
      <c r="AO211" s="1"/>
      <c r="AP211" s="1"/>
      <c r="AQ211" s="1"/>
      <c r="AR211" s="1"/>
      <c r="AS211" s="1"/>
      <c r="AT211" s="1"/>
    </row>
    <row r="212" spans="1:46">
      <c r="A212" s="1"/>
      <c r="B212" s="1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"/>
      <c r="T212" s="3"/>
      <c r="U212" s="3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3"/>
      <c r="AL212" s="3"/>
      <c r="AM212" s="3"/>
      <c r="AN212" s="1"/>
      <c r="AO212" s="1"/>
      <c r="AP212" s="1"/>
      <c r="AQ212" s="1"/>
      <c r="AR212" s="1"/>
      <c r="AS212" s="1"/>
      <c r="AT212" s="1"/>
    </row>
    <row r="213" spans="1:46">
      <c r="A213" s="1"/>
      <c r="B213" s="1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"/>
      <c r="T213" s="3"/>
      <c r="U213" s="3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3"/>
      <c r="AL213" s="3"/>
      <c r="AM213" s="3"/>
      <c r="AN213" s="1"/>
      <c r="AO213" s="1"/>
      <c r="AP213" s="1"/>
      <c r="AQ213" s="1"/>
      <c r="AR213" s="1"/>
      <c r="AS213" s="1"/>
      <c r="AT213" s="1"/>
    </row>
    <row r="214" spans="1:46">
      <c r="A214" s="1"/>
      <c r="B214" s="1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"/>
      <c r="T214" s="3"/>
      <c r="U214" s="3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3"/>
      <c r="AL214" s="3"/>
      <c r="AM214" s="3"/>
      <c r="AN214" s="1"/>
      <c r="AO214" s="1"/>
      <c r="AP214" s="1"/>
      <c r="AQ214" s="1"/>
      <c r="AR214" s="1"/>
      <c r="AS214" s="1"/>
      <c r="AT214" s="1"/>
    </row>
    <row r="215" spans="1:46">
      <c r="A215" s="1"/>
      <c r="B215" s="1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"/>
      <c r="T215" s="3"/>
      <c r="U215" s="3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3"/>
      <c r="AL215" s="3"/>
      <c r="AM215" s="3"/>
      <c r="AN215" s="1"/>
      <c r="AO215" s="1"/>
      <c r="AP215" s="1"/>
      <c r="AQ215" s="1"/>
      <c r="AR215" s="1"/>
      <c r="AS215" s="1"/>
      <c r="AT215" s="1"/>
    </row>
    <row r="216" spans="1:46">
      <c r="A216" s="1"/>
      <c r="B216" s="1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3"/>
      <c r="T216" s="3"/>
      <c r="U216" s="3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3"/>
      <c r="AL216" s="3"/>
      <c r="AM216" s="3"/>
      <c r="AN216" s="1"/>
      <c r="AO216" s="1"/>
      <c r="AP216" s="1"/>
      <c r="AQ216" s="1"/>
      <c r="AR216" s="1"/>
      <c r="AS216" s="1"/>
      <c r="AT216" s="1"/>
    </row>
    <row r="217" spans="1:46">
      <c r="A217" s="1"/>
      <c r="B217" s="1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3"/>
      <c r="T217" s="3"/>
      <c r="U217" s="3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3"/>
      <c r="AL217" s="3"/>
      <c r="AM217" s="3"/>
      <c r="AN217" s="1"/>
      <c r="AO217" s="1"/>
      <c r="AP217" s="1"/>
      <c r="AQ217" s="1"/>
      <c r="AR217" s="1"/>
      <c r="AS217" s="1"/>
      <c r="AT217" s="1"/>
    </row>
    <row r="218" spans="1:46">
      <c r="A218" s="1"/>
      <c r="B218" s="1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3"/>
      <c r="T218" s="3"/>
      <c r="U218" s="3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3"/>
      <c r="AL218" s="3"/>
      <c r="AM218" s="3"/>
      <c r="AN218" s="1"/>
      <c r="AO218" s="1"/>
      <c r="AP218" s="1"/>
      <c r="AQ218" s="1"/>
      <c r="AR218" s="1"/>
      <c r="AS218" s="1"/>
      <c r="AT218" s="1"/>
    </row>
    <row r="219" spans="1:46">
      <c r="A219" s="1"/>
      <c r="B219" s="1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3"/>
      <c r="T219" s="3"/>
      <c r="U219" s="3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3"/>
      <c r="AL219" s="3"/>
      <c r="AM219" s="3"/>
      <c r="AN219" s="1"/>
      <c r="AO219" s="1"/>
      <c r="AP219" s="1"/>
      <c r="AQ219" s="1"/>
      <c r="AR219" s="1"/>
      <c r="AS219" s="1"/>
      <c r="AT219" s="1"/>
    </row>
    <row r="220" spans="1:46">
      <c r="A220" s="1"/>
      <c r="B220" s="1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3"/>
      <c r="T220" s="3"/>
      <c r="U220" s="3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3"/>
      <c r="AL220" s="3"/>
      <c r="AM220" s="3"/>
      <c r="AN220" s="1"/>
      <c r="AO220" s="1"/>
      <c r="AP220" s="1"/>
      <c r="AQ220" s="1"/>
      <c r="AR220" s="1"/>
      <c r="AS220" s="1"/>
      <c r="AT220" s="1"/>
    </row>
    <row r="221" spans="1:46">
      <c r="A221" s="1"/>
      <c r="B221" s="1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3"/>
      <c r="T221" s="3"/>
      <c r="U221" s="3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3"/>
      <c r="AL221" s="3"/>
      <c r="AM221" s="3"/>
      <c r="AN221" s="1"/>
      <c r="AO221" s="1"/>
      <c r="AP221" s="1"/>
      <c r="AQ221" s="1"/>
      <c r="AR221" s="1"/>
      <c r="AS221" s="1"/>
      <c r="AT221" s="1"/>
    </row>
    <row r="222" spans="1:46">
      <c r="A222" s="1"/>
      <c r="B222" s="1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3"/>
      <c r="T222" s="3"/>
      <c r="U222" s="3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3"/>
      <c r="AL222" s="3"/>
      <c r="AM222" s="3"/>
      <c r="AN222" s="1"/>
      <c r="AO222" s="1"/>
      <c r="AP222" s="1"/>
      <c r="AQ222" s="1"/>
      <c r="AR222" s="1"/>
      <c r="AS222" s="1"/>
      <c r="AT222" s="1"/>
    </row>
    <row r="223" spans="1:46">
      <c r="A223" s="1"/>
      <c r="B223" s="1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3"/>
      <c r="T223" s="3"/>
      <c r="U223" s="3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3"/>
      <c r="AL223" s="3"/>
      <c r="AM223" s="3"/>
      <c r="AN223" s="1"/>
      <c r="AO223" s="1"/>
      <c r="AP223" s="1"/>
      <c r="AQ223" s="1"/>
      <c r="AR223" s="1"/>
      <c r="AS223" s="1"/>
      <c r="AT223" s="1"/>
    </row>
    <row r="224" spans="1:46">
      <c r="A224" s="1"/>
      <c r="B224" s="1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3"/>
      <c r="T224" s="3"/>
      <c r="U224" s="3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3"/>
      <c r="AL224" s="3"/>
      <c r="AM224" s="3"/>
      <c r="AN224" s="1"/>
      <c r="AO224" s="1"/>
      <c r="AP224" s="1"/>
      <c r="AQ224" s="1"/>
      <c r="AR224" s="1"/>
      <c r="AS224" s="1"/>
      <c r="AT224" s="1"/>
    </row>
    <row r="225" spans="1:46">
      <c r="A225" s="1"/>
      <c r="B225" s="1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3"/>
      <c r="T225" s="3"/>
      <c r="U225" s="3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3"/>
      <c r="AL225" s="3"/>
      <c r="AM225" s="3"/>
      <c r="AN225" s="1"/>
      <c r="AO225" s="1"/>
      <c r="AP225" s="1"/>
      <c r="AQ225" s="1"/>
      <c r="AR225" s="1"/>
      <c r="AS225" s="1"/>
      <c r="AT225" s="1"/>
    </row>
    <row r="226" spans="1:46">
      <c r="A226" s="1"/>
      <c r="B226" s="1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3"/>
      <c r="T226" s="3"/>
      <c r="U226" s="3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3"/>
      <c r="AL226" s="3"/>
      <c r="AM226" s="3"/>
      <c r="AN226" s="1"/>
      <c r="AO226" s="1"/>
      <c r="AP226" s="1"/>
      <c r="AQ226" s="1"/>
      <c r="AR226" s="1"/>
      <c r="AS226" s="1"/>
      <c r="AT226" s="1"/>
    </row>
    <row r="227" spans="1:46">
      <c r="A227" s="1"/>
      <c r="B227" s="1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3"/>
      <c r="T227" s="3"/>
      <c r="U227" s="3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3"/>
      <c r="AL227" s="3"/>
      <c r="AM227" s="3"/>
      <c r="AN227" s="1"/>
      <c r="AO227" s="1"/>
      <c r="AP227" s="1"/>
      <c r="AQ227" s="1"/>
      <c r="AR227" s="1"/>
      <c r="AS227" s="1"/>
      <c r="AT227" s="1"/>
    </row>
    <row r="228" spans="1:46">
      <c r="A228" s="1"/>
      <c r="B228" s="1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3"/>
      <c r="T228" s="3"/>
      <c r="U228" s="3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3"/>
      <c r="AL228" s="3"/>
      <c r="AM228" s="3"/>
      <c r="AN228" s="1"/>
      <c r="AO228" s="1"/>
      <c r="AP228" s="1"/>
      <c r="AQ228" s="1"/>
      <c r="AR228" s="1"/>
      <c r="AS228" s="1"/>
      <c r="AT228" s="1"/>
    </row>
    <row r="229" spans="1:46">
      <c r="A229" s="1"/>
      <c r="B229" s="1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3"/>
      <c r="T229" s="3"/>
      <c r="U229" s="3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3"/>
      <c r="AL229" s="3"/>
      <c r="AM229" s="3"/>
      <c r="AN229" s="1"/>
      <c r="AO229" s="1"/>
      <c r="AP229" s="1"/>
      <c r="AQ229" s="1"/>
      <c r="AR229" s="1"/>
      <c r="AS229" s="1"/>
      <c r="AT229" s="1"/>
    </row>
    <row r="230" spans="1:46">
      <c r="A230" s="1"/>
      <c r="B230" s="1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3"/>
      <c r="T230" s="3"/>
      <c r="U230" s="3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3"/>
      <c r="AL230" s="3"/>
      <c r="AM230" s="3"/>
      <c r="AN230" s="1"/>
      <c r="AO230" s="1"/>
      <c r="AP230" s="1"/>
      <c r="AQ230" s="1"/>
      <c r="AR230" s="1"/>
      <c r="AS230" s="1"/>
      <c r="AT230" s="1"/>
    </row>
    <row r="231" spans="1:46">
      <c r="A231" s="1"/>
      <c r="B231" s="1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3"/>
      <c r="T231" s="3"/>
      <c r="U231" s="3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3"/>
      <c r="AL231" s="3"/>
      <c r="AM231" s="3"/>
      <c r="AN231" s="1"/>
      <c r="AO231" s="1"/>
      <c r="AP231" s="1"/>
      <c r="AQ231" s="1"/>
      <c r="AR231" s="1"/>
      <c r="AS231" s="1"/>
      <c r="AT231" s="1"/>
    </row>
    <row r="232" spans="1:46">
      <c r="A232" s="1"/>
      <c r="B232" s="1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3"/>
      <c r="T232" s="3"/>
      <c r="U232" s="3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3"/>
      <c r="AL232" s="3"/>
      <c r="AM232" s="3"/>
      <c r="AN232" s="1"/>
      <c r="AO232" s="1"/>
      <c r="AP232" s="1"/>
      <c r="AQ232" s="1"/>
      <c r="AR232" s="1"/>
      <c r="AS232" s="1"/>
      <c r="AT232" s="1"/>
    </row>
    <row r="233" spans="1:46">
      <c r="A233" s="1"/>
      <c r="B233" s="1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3"/>
      <c r="T233" s="3"/>
      <c r="U233" s="3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3"/>
      <c r="AL233" s="3"/>
      <c r="AM233" s="3"/>
      <c r="AN233" s="1"/>
      <c r="AO233" s="1"/>
      <c r="AP233" s="1"/>
      <c r="AQ233" s="1"/>
      <c r="AR233" s="1"/>
      <c r="AS233" s="1"/>
      <c r="AT233" s="1"/>
    </row>
    <row r="234" spans="1:46">
      <c r="A234" s="1"/>
      <c r="B234" s="1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3"/>
      <c r="T234" s="3"/>
      <c r="U234" s="3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3"/>
      <c r="AL234" s="3"/>
      <c r="AM234" s="3"/>
      <c r="AN234" s="1"/>
      <c r="AO234" s="1"/>
      <c r="AP234" s="1"/>
      <c r="AQ234" s="1"/>
      <c r="AR234" s="1"/>
      <c r="AS234" s="1"/>
      <c r="AT234" s="1"/>
    </row>
    <row r="235" spans="1:46">
      <c r="A235" s="1"/>
      <c r="B235" s="1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3"/>
      <c r="T235" s="3"/>
      <c r="U235" s="3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3"/>
      <c r="AL235" s="3"/>
      <c r="AM235" s="3"/>
      <c r="AN235" s="1"/>
      <c r="AO235" s="1"/>
      <c r="AP235" s="1"/>
      <c r="AQ235" s="1"/>
      <c r="AR235" s="1"/>
      <c r="AS235" s="1"/>
      <c r="AT235" s="1"/>
    </row>
    <row r="236" spans="1:46">
      <c r="A236" s="1"/>
      <c r="B236" s="1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3"/>
      <c r="T236" s="3"/>
      <c r="U236" s="3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3"/>
      <c r="AL236" s="3"/>
      <c r="AM236" s="3"/>
      <c r="AN236" s="1"/>
      <c r="AO236" s="1"/>
      <c r="AP236" s="1"/>
      <c r="AQ236" s="1"/>
      <c r="AR236" s="1"/>
      <c r="AS236" s="1"/>
      <c r="AT236" s="1"/>
    </row>
    <row r="237" spans="1:46">
      <c r="A237" s="1"/>
      <c r="B237" s="1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3"/>
      <c r="T237" s="3"/>
      <c r="U237" s="3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3"/>
      <c r="AL237" s="3"/>
      <c r="AM237" s="3"/>
      <c r="AN237" s="1"/>
      <c r="AO237" s="1"/>
      <c r="AP237" s="1"/>
      <c r="AQ237" s="1"/>
      <c r="AR237" s="1"/>
      <c r="AS237" s="1"/>
      <c r="AT237" s="1"/>
    </row>
    <row r="238" spans="1:46">
      <c r="A238" s="1"/>
      <c r="B238" s="1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3"/>
      <c r="T238" s="3"/>
      <c r="U238" s="3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3"/>
      <c r="AL238" s="3"/>
      <c r="AM238" s="3"/>
      <c r="AN238" s="1"/>
      <c r="AO238" s="1"/>
      <c r="AP238" s="1"/>
      <c r="AQ238" s="1"/>
      <c r="AR238" s="1"/>
      <c r="AS238" s="1"/>
      <c r="AT238" s="1"/>
    </row>
    <row r="239" spans="1:46">
      <c r="A239" s="1"/>
      <c r="B239" s="1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3"/>
      <c r="T239" s="3"/>
      <c r="U239" s="3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3"/>
      <c r="AL239" s="3"/>
      <c r="AM239" s="3"/>
      <c r="AN239" s="1"/>
      <c r="AO239" s="1"/>
      <c r="AP239" s="1"/>
      <c r="AQ239" s="1"/>
      <c r="AR239" s="1"/>
      <c r="AS239" s="1"/>
      <c r="AT239" s="1"/>
    </row>
    <row r="240" spans="1:46">
      <c r="A240" s="1"/>
      <c r="B240" s="1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3"/>
      <c r="T240" s="3"/>
      <c r="U240" s="3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3"/>
      <c r="AL240" s="3"/>
      <c r="AM240" s="3"/>
      <c r="AN240" s="1"/>
      <c r="AO240" s="1"/>
      <c r="AP240" s="1"/>
      <c r="AQ240" s="1"/>
      <c r="AR240" s="1"/>
      <c r="AS240" s="1"/>
      <c r="AT240" s="1"/>
    </row>
    <row r="241" spans="1:46">
      <c r="A241" s="1"/>
      <c r="B241" s="1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3"/>
      <c r="T241" s="3"/>
      <c r="U241" s="3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3"/>
      <c r="AL241" s="3"/>
      <c r="AM241" s="3"/>
      <c r="AN241" s="1"/>
      <c r="AO241" s="1"/>
      <c r="AP241" s="1"/>
      <c r="AQ241" s="1"/>
      <c r="AR241" s="1"/>
      <c r="AS241" s="1"/>
      <c r="AT241" s="1"/>
    </row>
    <row r="242" spans="1:46">
      <c r="A242" s="1"/>
      <c r="B242" s="1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3"/>
      <c r="T242" s="3"/>
      <c r="U242" s="3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3"/>
      <c r="AL242" s="3"/>
      <c r="AM242" s="3"/>
      <c r="AN242" s="1"/>
      <c r="AO242" s="1"/>
      <c r="AP242" s="1"/>
      <c r="AQ242" s="1"/>
      <c r="AR242" s="1"/>
      <c r="AS242" s="1"/>
      <c r="AT242" s="1"/>
    </row>
    <row r="243" spans="1:46">
      <c r="A243" s="1"/>
      <c r="B243" s="1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3"/>
      <c r="T243" s="3"/>
      <c r="U243" s="3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3"/>
      <c r="AL243" s="3"/>
      <c r="AM243" s="3"/>
      <c r="AN243" s="1"/>
      <c r="AO243" s="1"/>
      <c r="AP243" s="1"/>
      <c r="AQ243" s="1"/>
      <c r="AR243" s="1"/>
      <c r="AS243" s="1"/>
      <c r="AT243" s="1"/>
    </row>
    <row r="244" spans="1:46">
      <c r="A244" s="1"/>
      <c r="B244" s="1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3"/>
      <c r="T244" s="3"/>
      <c r="U244" s="3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3"/>
      <c r="AL244" s="3"/>
      <c r="AM244" s="3"/>
      <c r="AN244" s="1"/>
      <c r="AO244" s="1"/>
      <c r="AP244" s="1"/>
      <c r="AQ244" s="1"/>
      <c r="AR244" s="1"/>
      <c r="AS244" s="1"/>
      <c r="AT244" s="1"/>
    </row>
    <row r="245" spans="1:46">
      <c r="A245" s="1"/>
      <c r="B245" s="1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3"/>
      <c r="T245" s="3"/>
      <c r="U245" s="3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3"/>
      <c r="AL245" s="3"/>
      <c r="AM245" s="3"/>
      <c r="AN245" s="1"/>
      <c r="AO245" s="1"/>
      <c r="AP245" s="1"/>
      <c r="AQ245" s="1"/>
      <c r="AR245" s="1"/>
      <c r="AS245" s="1"/>
      <c r="AT245" s="1"/>
    </row>
    <row r="246" spans="1:46">
      <c r="A246" s="1"/>
      <c r="B246" s="1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3"/>
      <c r="T246" s="3"/>
      <c r="U246" s="3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3"/>
      <c r="AL246" s="3"/>
      <c r="AM246" s="3"/>
      <c r="AN246" s="1"/>
      <c r="AO246" s="1"/>
      <c r="AP246" s="1"/>
      <c r="AQ246" s="1"/>
      <c r="AR246" s="1"/>
      <c r="AS246" s="1"/>
      <c r="AT246" s="1"/>
    </row>
    <row r="247" spans="1:46">
      <c r="A247" s="1"/>
      <c r="B247" s="1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3"/>
      <c r="T247" s="3"/>
      <c r="U247" s="3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3"/>
      <c r="AL247" s="3"/>
      <c r="AM247" s="3"/>
      <c r="AN247" s="1"/>
      <c r="AO247" s="1"/>
      <c r="AP247" s="1"/>
      <c r="AQ247" s="1"/>
      <c r="AR247" s="1"/>
      <c r="AS247" s="1"/>
      <c r="AT247" s="1"/>
    </row>
    <row r="248" spans="1:46">
      <c r="A248" s="1"/>
      <c r="B248" s="1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3"/>
      <c r="T248" s="3"/>
      <c r="U248" s="3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3"/>
      <c r="AL248" s="3"/>
      <c r="AM248" s="3"/>
      <c r="AN248" s="1"/>
      <c r="AO248" s="1"/>
      <c r="AP248" s="1"/>
      <c r="AQ248" s="1"/>
      <c r="AR248" s="1"/>
      <c r="AS248" s="1"/>
      <c r="AT248" s="1"/>
    </row>
    <row r="249" spans="1:46">
      <c r="A249" s="1"/>
      <c r="B249" s="1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3"/>
      <c r="T249" s="3"/>
      <c r="U249" s="3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3"/>
      <c r="AL249" s="3"/>
      <c r="AM249" s="3"/>
      <c r="AN249" s="1"/>
      <c r="AO249" s="1"/>
      <c r="AP249" s="1"/>
      <c r="AQ249" s="1"/>
      <c r="AR249" s="1"/>
      <c r="AS249" s="1"/>
      <c r="AT249" s="1"/>
    </row>
    <row r="250" spans="1:46">
      <c r="A250" s="1"/>
      <c r="B250" s="1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3"/>
      <c r="T250" s="3"/>
      <c r="U250" s="3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3"/>
      <c r="AL250" s="3"/>
      <c r="AM250" s="3"/>
      <c r="AN250" s="1"/>
      <c r="AO250" s="1"/>
      <c r="AP250" s="1"/>
      <c r="AQ250" s="1"/>
      <c r="AR250" s="1"/>
      <c r="AS250" s="1"/>
      <c r="AT250" s="1"/>
    </row>
    <row r="251" spans="1:46">
      <c r="A251" s="1"/>
      <c r="B251" s="1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3"/>
      <c r="T251" s="3"/>
      <c r="U251" s="3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3"/>
      <c r="AL251" s="3"/>
      <c r="AM251" s="3"/>
      <c r="AN251" s="1"/>
      <c r="AO251" s="1"/>
      <c r="AP251" s="1"/>
      <c r="AQ251" s="1"/>
      <c r="AR251" s="1"/>
      <c r="AS251" s="1"/>
      <c r="AT251" s="1"/>
    </row>
    <row r="252" spans="1:46">
      <c r="A252" s="1"/>
      <c r="B252" s="1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3"/>
      <c r="T252" s="3"/>
      <c r="U252" s="3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3"/>
      <c r="AL252" s="3"/>
      <c r="AM252" s="3"/>
      <c r="AN252" s="1"/>
      <c r="AO252" s="1"/>
      <c r="AP252" s="1"/>
      <c r="AQ252" s="1"/>
      <c r="AR252" s="1"/>
      <c r="AS252" s="1"/>
      <c r="AT252" s="1"/>
    </row>
    <row r="253" spans="1:46">
      <c r="A253" s="1"/>
      <c r="B253" s="1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3"/>
      <c r="T253" s="3"/>
      <c r="U253" s="3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3"/>
      <c r="AL253" s="3"/>
      <c r="AM253" s="3"/>
      <c r="AN253" s="1"/>
      <c r="AO253" s="1"/>
      <c r="AP253" s="1"/>
      <c r="AQ253" s="1"/>
      <c r="AR253" s="1"/>
      <c r="AS253" s="1"/>
      <c r="AT253" s="1"/>
    </row>
    <row r="254" spans="1:46">
      <c r="A254" s="1"/>
      <c r="B254" s="1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3"/>
      <c r="T254" s="3"/>
      <c r="U254" s="3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3"/>
      <c r="AL254" s="3"/>
      <c r="AM254" s="3"/>
      <c r="AN254" s="1"/>
      <c r="AO254" s="1"/>
      <c r="AP254" s="1"/>
      <c r="AQ254" s="1"/>
      <c r="AR254" s="1"/>
      <c r="AS254" s="1"/>
      <c r="AT254" s="1"/>
    </row>
    <row r="255" spans="1:46">
      <c r="A255" s="1"/>
      <c r="B255" s="1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3"/>
      <c r="T255" s="3"/>
      <c r="U255" s="3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3"/>
      <c r="AL255" s="3"/>
      <c r="AM255" s="3"/>
      <c r="AN255" s="1"/>
      <c r="AO255" s="1"/>
      <c r="AP255" s="1"/>
      <c r="AQ255" s="1"/>
      <c r="AR255" s="1"/>
      <c r="AS255" s="1"/>
      <c r="AT255" s="1"/>
    </row>
    <row r="256" spans="1:46">
      <c r="A256" s="1"/>
      <c r="B256" s="1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3"/>
      <c r="T256" s="3"/>
      <c r="U256" s="3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3"/>
      <c r="AL256" s="3"/>
      <c r="AM256" s="3"/>
      <c r="AN256" s="1"/>
      <c r="AO256" s="1"/>
      <c r="AP256" s="1"/>
      <c r="AQ256" s="1"/>
      <c r="AR256" s="1"/>
      <c r="AS256" s="1"/>
      <c r="AT256" s="1"/>
    </row>
    <row r="257" spans="1:46">
      <c r="A257" s="1"/>
      <c r="B257" s="1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3"/>
      <c r="T257" s="3"/>
      <c r="U257" s="3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3"/>
      <c r="AL257" s="3"/>
      <c r="AM257" s="3"/>
      <c r="AN257" s="1"/>
      <c r="AO257" s="1"/>
      <c r="AP257" s="1"/>
      <c r="AQ257" s="1"/>
      <c r="AR257" s="1"/>
      <c r="AS257" s="1"/>
      <c r="AT257" s="1"/>
    </row>
    <row r="258" spans="1:46">
      <c r="A258" s="1"/>
      <c r="B258" s="1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3"/>
      <c r="T258" s="3"/>
      <c r="U258" s="3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3"/>
      <c r="AL258" s="3"/>
      <c r="AM258" s="3"/>
      <c r="AN258" s="1"/>
      <c r="AO258" s="1"/>
      <c r="AP258" s="1"/>
      <c r="AQ258" s="1"/>
      <c r="AR258" s="1"/>
      <c r="AS258" s="1"/>
      <c r="AT258" s="1"/>
    </row>
    <row r="259" spans="1:46">
      <c r="A259" s="1"/>
      <c r="B259" s="1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3"/>
      <c r="T259" s="3"/>
      <c r="U259" s="3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3"/>
      <c r="AL259" s="3"/>
      <c r="AM259" s="3"/>
      <c r="AN259" s="1"/>
      <c r="AO259" s="1"/>
      <c r="AP259" s="1"/>
      <c r="AQ259" s="1"/>
      <c r="AR259" s="1"/>
      <c r="AS259" s="1"/>
      <c r="AT259" s="1"/>
    </row>
    <row r="260" spans="1:46">
      <c r="A260" s="1"/>
      <c r="B260" s="1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3"/>
      <c r="T260" s="3"/>
      <c r="U260" s="3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3"/>
      <c r="AL260" s="3"/>
      <c r="AM260" s="3"/>
      <c r="AN260" s="1"/>
      <c r="AO260" s="1"/>
      <c r="AP260" s="1"/>
      <c r="AQ260" s="1"/>
      <c r="AR260" s="1"/>
      <c r="AS260" s="1"/>
      <c r="AT260" s="1"/>
    </row>
    <row r="261" spans="1:46">
      <c r="A261" s="1"/>
      <c r="B261" s="1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3"/>
      <c r="T261" s="3"/>
      <c r="U261" s="3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3"/>
      <c r="AL261" s="3"/>
      <c r="AM261" s="3"/>
      <c r="AN261" s="1"/>
      <c r="AO261" s="1"/>
      <c r="AP261" s="1"/>
      <c r="AQ261" s="1"/>
      <c r="AR261" s="1"/>
      <c r="AS261" s="1"/>
      <c r="AT261" s="1"/>
    </row>
    <row r="262" spans="1:46">
      <c r="A262" s="1"/>
      <c r="B262" s="1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3"/>
      <c r="T262" s="3"/>
      <c r="U262" s="3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3"/>
      <c r="AL262" s="3"/>
      <c r="AM262" s="3"/>
      <c r="AN262" s="1"/>
      <c r="AO262" s="1"/>
      <c r="AP262" s="1"/>
      <c r="AQ262" s="1"/>
      <c r="AR262" s="1"/>
      <c r="AS262" s="1"/>
      <c r="AT262" s="1"/>
    </row>
    <row r="263" spans="1:46">
      <c r="A263" s="1"/>
      <c r="B263" s="1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3"/>
      <c r="T263" s="3"/>
      <c r="U263" s="3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3"/>
      <c r="AL263" s="3"/>
      <c r="AM263" s="3"/>
      <c r="AN263" s="1"/>
      <c r="AO263" s="1"/>
      <c r="AP263" s="1"/>
      <c r="AQ263" s="1"/>
      <c r="AR263" s="1"/>
      <c r="AS263" s="1"/>
      <c r="AT263" s="1"/>
    </row>
    <row r="264" spans="1:46">
      <c r="A264" s="1"/>
      <c r="B264" s="1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3"/>
      <c r="T264" s="3"/>
      <c r="U264" s="3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3"/>
      <c r="AL264" s="3"/>
      <c r="AM264" s="3"/>
      <c r="AN264" s="1"/>
      <c r="AO264" s="1"/>
      <c r="AP264" s="1"/>
      <c r="AQ264" s="1"/>
      <c r="AR264" s="1"/>
      <c r="AS264" s="1"/>
      <c r="AT264" s="1"/>
    </row>
    <row r="265" spans="1:46">
      <c r="A265" s="1"/>
      <c r="B265" s="1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3"/>
      <c r="T265" s="3"/>
      <c r="U265" s="3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3"/>
      <c r="AL265" s="3"/>
      <c r="AM265" s="3"/>
      <c r="AN265" s="1"/>
      <c r="AO265" s="1"/>
      <c r="AP265" s="1"/>
      <c r="AQ265" s="1"/>
      <c r="AR265" s="1"/>
      <c r="AS265" s="1"/>
      <c r="AT265" s="1"/>
    </row>
    <row r="266" spans="1:46">
      <c r="A266" s="1"/>
      <c r="B266" s="1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3"/>
      <c r="T266" s="3"/>
      <c r="U266" s="3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3"/>
      <c r="AL266" s="3"/>
      <c r="AM266" s="3"/>
      <c r="AN266" s="1"/>
      <c r="AO266" s="1"/>
      <c r="AP266" s="1"/>
      <c r="AQ266" s="1"/>
      <c r="AR266" s="1"/>
      <c r="AS266" s="1"/>
      <c r="AT266" s="1"/>
    </row>
    <row r="267" spans="1:46">
      <c r="A267" s="1"/>
      <c r="B267" s="1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3"/>
      <c r="T267" s="3"/>
      <c r="U267" s="3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3"/>
      <c r="AL267" s="3"/>
      <c r="AM267" s="3"/>
      <c r="AN267" s="1"/>
      <c r="AO267" s="1"/>
      <c r="AP267" s="1"/>
      <c r="AQ267" s="1"/>
      <c r="AR267" s="1"/>
      <c r="AS267" s="1"/>
      <c r="AT267" s="1"/>
    </row>
    <row r="268" spans="1:46">
      <c r="A268" s="1"/>
      <c r="B268" s="1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3"/>
      <c r="T268" s="3"/>
      <c r="U268" s="3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3"/>
      <c r="AL268" s="3"/>
      <c r="AM268" s="3"/>
      <c r="AN268" s="1"/>
      <c r="AO268" s="1"/>
      <c r="AP268" s="1"/>
      <c r="AQ268" s="1"/>
      <c r="AR268" s="1"/>
      <c r="AS268" s="1"/>
      <c r="AT268" s="1"/>
    </row>
    <row r="269" spans="1:46">
      <c r="A269" s="1"/>
      <c r="B269" s="1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3"/>
      <c r="T269" s="3"/>
      <c r="U269" s="3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3"/>
      <c r="AL269" s="3"/>
      <c r="AM269" s="3"/>
      <c r="AN269" s="1"/>
      <c r="AO269" s="1"/>
      <c r="AP269" s="1"/>
      <c r="AQ269" s="1"/>
      <c r="AR269" s="1"/>
      <c r="AS269" s="1"/>
      <c r="AT269" s="1"/>
    </row>
    <row r="270" spans="1:46">
      <c r="A270" s="1"/>
      <c r="B270" s="1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3"/>
      <c r="T270" s="3"/>
      <c r="U270" s="3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3"/>
      <c r="AL270" s="3"/>
      <c r="AM270" s="3"/>
      <c r="AN270" s="1"/>
      <c r="AO270" s="1"/>
      <c r="AP270" s="1"/>
      <c r="AQ270" s="1"/>
      <c r="AR270" s="1"/>
      <c r="AS270" s="1"/>
      <c r="AT270" s="1"/>
    </row>
    <row r="271" spans="1:46">
      <c r="A271" s="1"/>
      <c r="B271" s="1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3"/>
      <c r="T271" s="3"/>
      <c r="U271" s="3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3"/>
      <c r="AL271" s="3"/>
      <c r="AM271" s="3"/>
      <c r="AN271" s="1"/>
      <c r="AO271" s="1"/>
      <c r="AP271" s="1"/>
      <c r="AQ271" s="1"/>
      <c r="AR271" s="1"/>
      <c r="AS271" s="1"/>
      <c r="AT271" s="1"/>
    </row>
    <row r="272" spans="1:46">
      <c r="A272" s="1"/>
      <c r="B272" s="1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3"/>
      <c r="T272" s="3"/>
      <c r="U272" s="3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3"/>
      <c r="AL272" s="3"/>
      <c r="AM272" s="3"/>
      <c r="AN272" s="1"/>
      <c r="AO272" s="1"/>
      <c r="AP272" s="1"/>
      <c r="AQ272" s="1"/>
      <c r="AR272" s="1"/>
      <c r="AS272" s="1"/>
      <c r="AT272" s="1"/>
    </row>
    <row r="273" spans="1:46">
      <c r="A273" s="1"/>
      <c r="B273" s="1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3"/>
      <c r="T273" s="3"/>
      <c r="U273" s="3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3"/>
      <c r="AL273" s="3"/>
      <c r="AM273" s="3"/>
      <c r="AN273" s="1"/>
      <c r="AO273" s="1"/>
      <c r="AP273" s="1"/>
      <c r="AQ273" s="1"/>
      <c r="AR273" s="1"/>
      <c r="AS273" s="1"/>
      <c r="AT273" s="1"/>
    </row>
    <row r="274" spans="1:46">
      <c r="A274" s="1"/>
      <c r="B274" s="1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3"/>
      <c r="T274" s="3"/>
      <c r="U274" s="3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3"/>
      <c r="AL274" s="3"/>
      <c r="AM274" s="3"/>
      <c r="AN274" s="1"/>
      <c r="AO274" s="1"/>
      <c r="AP274" s="1"/>
      <c r="AQ274" s="1"/>
      <c r="AR274" s="1"/>
      <c r="AS274" s="1"/>
      <c r="AT274" s="1"/>
    </row>
    <row r="275" spans="1:46">
      <c r="A275" s="1"/>
      <c r="B275" s="1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3"/>
      <c r="T275" s="3"/>
      <c r="U275" s="3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3"/>
      <c r="AL275" s="3"/>
      <c r="AM275" s="3"/>
      <c r="AN275" s="1"/>
      <c r="AO275" s="1"/>
      <c r="AP275" s="1"/>
      <c r="AQ275" s="1"/>
      <c r="AR275" s="1"/>
      <c r="AS275" s="1"/>
      <c r="AT275" s="1"/>
    </row>
    <row r="276" spans="1:46">
      <c r="A276" s="1"/>
      <c r="B276" s="1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3"/>
      <c r="T276" s="3"/>
      <c r="U276" s="3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3"/>
      <c r="AL276" s="3"/>
      <c r="AM276" s="3"/>
      <c r="AN276" s="1"/>
      <c r="AO276" s="1"/>
      <c r="AP276" s="1"/>
      <c r="AQ276" s="1"/>
      <c r="AR276" s="1"/>
      <c r="AS276" s="1"/>
      <c r="AT276" s="1"/>
    </row>
    <row r="277" spans="1:46">
      <c r="A277" s="1"/>
      <c r="B277" s="1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3"/>
      <c r="T277" s="3"/>
      <c r="U277" s="3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3"/>
      <c r="AL277" s="3"/>
      <c r="AM277" s="3"/>
      <c r="AN277" s="1"/>
      <c r="AO277" s="1"/>
      <c r="AP277" s="1"/>
      <c r="AQ277" s="1"/>
      <c r="AR277" s="1"/>
      <c r="AS277" s="1"/>
      <c r="AT277" s="1"/>
    </row>
    <row r="278" spans="1:46">
      <c r="A278" s="1"/>
      <c r="B278" s="1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3"/>
      <c r="T278" s="3"/>
      <c r="U278" s="3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3"/>
      <c r="AL278" s="3"/>
      <c r="AM278" s="3"/>
      <c r="AN278" s="1"/>
      <c r="AO278" s="1"/>
      <c r="AP278" s="1"/>
      <c r="AQ278" s="1"/>
      <c r="AR278" s="1"/>
      <c r="AS278" s="1"/>
      <c r="AT278" s="1"/>
    </row>
    <row r="279" spans="1:46">
      <c r="A279" s="1"/>
      <c r="B279" s="1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3"/>
      <c r="T279" s="3"/>
      <c r="U279" s="3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3"/>
      <c r="AL279" s="3"/>
      <c r="AM279" s="3"/>
      <c r="AN279" s="1"/>
      <c r="AO279" s="1"/>
      <c r="AP279" s="1"/>
      <c r="AQ279" s="1"/>
      <c r="AR279" s="1"/>
      <c r="AS279" s="1"/>
      <c r="AT279" s="1"/>
    </row>
    <row r="280" spans="1:46">
      <c r="A280" s="1"/>
      <c r="B280" s="1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3"/>
      <c r="T280" s="3"/>
      <c r="U280" s="3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3"/>
      <c r="AL280" s="3"/>
      <c r="AM280" s="3"/>
      <c r="AN280" s="1"/>
      <c r="AO280" s="1"/>
      <c r="AP280" s="1"/>
      <c r="AQ280" s="1"/>
      <c r="AR280" s="1"/>
      <c r="AS280" s="1"/>
      <c r="AT280" s="1"/>
    </row>
    <row r="281" spans="1:46">
      <c r="A281" s="1"/>
      <c r="B281" s="1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3"/>
      <c r="T281" s="3"/>
      <c r="U281" s="3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3"/>
      <c r="AL281" s="3"/>
      <c r="AM281" s="3"/>
      <c r="AN281" s="1"/>
      <c r="AO281" s="1"/>
      <c r="AP281" s="1"/>
      <c r="AQ281" s="1"/>
      <c r="AR281" s="1"/>
      <c r="AS281" s="1"/>
      <c r="AT281" s="1"/>
    </row>
    <row r="282" spans="1:46">
      <c r="A282" s="1"/>
      <c r="B282" s="1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3"/>
      <c r="T282" s="3"/>
      <c r="U282" s="3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3"/>
      <c r="AL282" s="3"/>
      <c r="AM282" s="3"/>
      <c r="AN282" s="1"/>
      <c r="AO282" s="1"/>
      <c r="AP282" s="1"/>
      <c r="AQ282" s="1"/>
      <c r="AR282" s="1"/>
      <c r="AS282" s="1"/>
      <c r="AT282" s="1"/>
    </row>
    <row r="283" spans="1:46">
      <c r="A283" s="1"/>
      <c r="B283" s="1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3"/>
      <c r="T283" s="3"/>
      <c r="U283" s="3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3"/>
      <c r="AL283" s="3"/>
      <c r="AM283" s="3"/>
      <c r="AN283" s="1"/>
      <c r="AO283" s="1"/>
      <c r="AP283" s="1"/>
      <c r="AQ283" s="1"/>
      <c r="AR283" s="1"/>
      <c r="AS283" s="1"/>
      <c r="AT283" s="1"/>
    </row>
    <row r="284" spans="1:46">
      <c r="A284" s="1"/>
      <c r="B284" s="1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3"/>
      <c r="T284" s="3"/>
      <c r="U284" s="3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3"/>
      <c r="AL284" s="3"/>
      <c r="AM284" s="3"/>
      <c r="AN284" s="1"/>
      <c r="AO284" s="1"/>
      <c r="AP284" s="1"/>
      <c r="AQ284" s="1"/>
      <c r="AR284" s="1"/>
      <c r="AS284" s="1"/>
      <c r="AT284" s="1"/>
    </row>
    <row r="285" spans="1:46">
      <c r="A285" s="1"/>
      <c r="B285" s="1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3"/>
      <c r="T285" s="3"/>
      <c r="U285" s="3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3"/>
      <c r="AL285" s="3"/>
      <c r="AM285" s="3"/>
      <c r="AN285" s="1"/>
      <c r="AO285" s="1"/>
      <c r="AP285" s="1"/>
      <c r="AQ285" s="1"/>
      <c r="AR285" s="1"/>
      <c r="AS285" s="1"/>
      <c r="AT285" s="1"/>
    </row>
    <row r="286" spans="1:46">
      <c r="A286" s="1"/>
      <c r="B286" s="1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3"/>
      <c r="T286" s="3"/>
      <c r="U286" s="3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3"/>
      <c r="AL286" s="3"/>
      <c r="AM286" s="3"/>
      <c r="AN286" s="1"/>
      <c r="AO286" s="1"/>
      <c r="AP286" s="1"/>
      <c r="AQ286" s="1"/>
      <c r="AR286" s="1"/>
      <c r="AS286" s="1"/>
      <c r="AT286" s="1"/>
    </row>
    <row r="287" spans="1:46">
      <c r="A287" s="1"/>
      <c r="B287" s="1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3"/>
      <c r="T287" s="3"/>
      <c r="U287" s="3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3"/>
      <c r="AL287" s="3"/>
      <c r="AM287" s="3"/>
      <c r="AN287" s="1"/>
      <c r="AO287" s="1"/>
      <c r="AP287" s="1"/>
      <c r="AQ287" s="1"/>
      <c r="AR287" s="1"/>
      <c r="AS287" s="1"/>
      <c r="AT287" s="1"/>
    </row>
    <row r="288" spans="1:46">
      <c r="A288" s="1"/>
      <c r="B288" s="1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3"/>
      <c r="T288" s="3"/>
      <c r="U288" s="3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3"/>
      <c r="AL288" s="3"/>
      <c r="AM288" s="3"/>
      <c r="AN288" s="1"/>
      <c r="AO288" s="1"/>
      <c r="AP288" s="1"/>
      <c r="AQ288" s="1"/>
      <c r="AR288" s="1"/>
      <c r="AS288" s="1"/>
      <c r="AT288" s="1"/>
    </row>
    <row r="289" spans="1:46">
      <c r="A289" s="1"/>
      <c r="B289" s="1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3"/>
      <c r="T289" s="3"/>
      <c r="U289" s="3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3"/>
      <c r="AL289" s="3"/>
      <c r="AM289" s="3"/>
      <c r="AN289" s="1"/>
      <c r="AO289" s="1"/>
      <c r="AP289" s="1"/>
      <c r="AQ289" s="1"/>
      <c r="AR289" s="1"/>
      <c r="AS289" s="1"/>
      <c r="AT289" s="1"/>
    </row>
    <row r="290" spans="1:46">
      <c r="A290" s="1"/>
      <c r="B290" s="1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3"/>
      <c r="T290" s="3"/>
      <c r="U290" s="3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3"/>
      <c r="AL290" s="3"/>
      <c r="AM290" s="3"/>
      <c r="AN290" s="1"/>
      <c r="AO290" s="1"/>
      <c r="AP290" s="1"/>
      <c r="AQ290" s="1"/>
      <c r="AR290" s="1"/>
      <c r="AS290" s="1"/>
      <c r="AT290" s="1"/>
    </row>
    <row r="291" spans="1:46">
      <c r="A291" s="1"/>
      <c r="B291" s="1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3"/>
      <c r="T291" s="3"/>
      <c r="U291" s="3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3"/>
      <c r="AL291" s="3"/>
      <c r="AM291" s="3"/>
      <c r="AN291" s="1"/>
      <c r="AO291" s="1"/>
      <c r="AP291" s="1"/>
      <c r="AQ291" s="1"/>
      <c r="AR291" s="1"/>
      <c r="AS291" s="1"/>
      <c r="AT291" s="1"/>
    </row>
    <row r="292" spans="1:46">
      <c r="A292" s="1"/>
      <c r="B292" s="1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3"/>
      <c r="T292" s="3"/>
      <c r="U292" s="3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3"/>
      <c r="AL292" s="3"/>
      <c r="AM292" s="3"/>
      <c r="AN292" s="1"/>
      <c r="AO292" s="1"/>
      <c r="AP292" s="1"/>
      <c r="AQ292" s="1"/>
      <c r="AR292" s="1"/>
      <c r="AS292" s="1"/>
      <c r="AT292" s="1"/>
    </row>
    <row r="293" spans="1:46">
      <c r="A293" s="1"/>
      <c r="B293" s="1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3"/>
      <c r="T293" s="3"/>
      <c r="U293" s="3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3"/>
      <c r="AL293" s="3"/>
      <c r="AM293" s="3"/>
      <c r="AN293" s="1"/>
      <c r="AO293" s="1"/>
      <c r="AP293" s="1"/>
      <c r="AQ293" s="1"/>
      <c r="AR293" s="1"/>
      <c r="AS293" s="1"/>
      <c r="AT293" s="1"/>
    </row>
    <row r="294" spans="1:46">
      <c r="A294" s="1"/>
      <c r="B294" s="1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3"/>
      <c r="T294" s="3"/>
      <c r="U294" s="3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3"/>
      <c r="AL294" s="3"/>
      <c r="AM294" s="3"/>
      <c r="AN294" s="1"/>
      <c r="AO294" s="1"/>
      <c r="AP294" s="1"/>
      <c r="AQ294" s="1"/>
      <c r="AR294" s="1"/>
      <c r="AS294" s="1"/>
      <c r="AT294" s="1"/>
    </row>
    <row r="295" spans="1:46">
      <c r="A295" s="1"/>
      <c r="B295" s="1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3"/>
      <c r="T295" s="3"/>
      <c r="U295" s="3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3"/>
      <c r="AL295" s="3"/>
      <c r="AM295" s="3"/>
      <c r="AN295" s="1"/>
      <c r="AO295" s="1"/>
      <c r="AP295" s="1"/>
      <c r="AQ295" s="1"/>
      <c r="AR295" s="1"/>
      <c r="AS295" s="1"/>
      <c r="AT295" s="1"/>
    </row>
    <row r="296" spans="1:46">
      <c r="A296" s="1"/>
      <c r="B296" s="1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3"/>
      <c r="T296" s="3"/>
      <c r="U296" s="3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3"/>
      <c r="AL296" s="3"/>
      <c r="AM296" s="3"/>
      <c r="AN296" s="1"/>
      <c r="AO296" s="1"/>
      <c r="AP296" s="1"/>
      <c r="AQ296" s="1"/>
      <c r="AR296" s="1"/>
      <c r="AS296" s="1"/>
      <c r="AT296" s="1"/>
    </row>
    <row r="297" spans="1:46">
      <c r="A297" s="1"/>
      <c r="B297" s="1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3"/>
      <c r="T297" s="3"/>
      <c r="U297" s="3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3"/>
      <c r="AL297" s="3"/>
      <c r="AM297" s="3"/>
      <c r="AN297" s="1"/>
      <c r="AO297" s="1"/>
      <c r="AP297" s="1"/>
      <c r="AQ297" s="1"/>
      <c r="AR297" s="1"/>
      <c r="AS297" s="1"/>
      <c r="AT297" s="1"/>
    </row>
    <row r="298" spans="1:46">
      <c r="A298" s="1"/>
      <c r="B298" s="1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3"/>
      <c r="T298" s="3"/>
      <c r="U298" s="3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3"/>
      <c r="AL298" s="3"/>
      <c r="AM298" s="3"/>
      <c r="AN298" s="1"/>
      <c r="AO298" s="1"/>
      <c r="AP298" s="1"/>
      <c r="AQ298" s="1"/>
      <c r="AR298" s="1"/>
      <c r="AS298" s="1"/>
      <c r="AT298" s="1"/>
    </row>
    <row r="299" spans="1:46">
      <c r="A299" s="1"/>
      <c r="B299" s="1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3"/>
      <c r="T299" s="3"/>
      <c r="U299" s="3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3"/>
      <c r="AL299" s="3"/>
      <c r="AM299" s="3"/>
      <c r="AN299" s="1"/>
      <c r="AO299" s="1"/>
      <c r="AP299" s="1"/>
      <c r="AQ299" s="1"/>
      <c r="AR299" s="1"/>
      <c r="AS299" s="1"/>
      <c r="AT299" s="1"/>
    </row>
    <row r="300" spans="1:46">
      <c r="A300" s="1"/>
      <c r="B300" s="1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3"/>
      <c r="T300" s="3"/>
      <c r="U300" s="3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3"/>
      <c r="AL300" s="3"/>
      <c r="AM300" s="3"/>
      <c r="AN300" s="1"/>
      <c r="AO300" s="1"/>
      <c r="AP300" s="1"/>
      <c r="AQ300" s="1"/>
      <c r="AR300" s="1"/>
      <c r="AS300" s="1"/>
      <c r="AT300" s="1"/>
    </row>
    <row r="301" spans="1:46">
      <c r="A301" s="1"/>
      <c r="B301" s="1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3"/>
      <c r="T301" s="3"/>
      <c r="U301" s="3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3"/>
      <c r="AL301" s="3"/>
      <c r="AM301" s="3"/>
      <c r="AN301" s="1"/>
      <c r="AO301" s="1"/>
      <c r="AP301" s="1"/>
      <c r="AQ301" s="1"/>
      <c r="AR301" s="1"/>
      <c r="AS301" s="1"/>
      <c r="AT301" s="1"/>
    </row>
    <row r="302" spans="1:46">
      <c r="A302" s="1"/>
      <c r="B302" s="1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3"/>
      <c r="T302" s="3"/>
      <c r="U302" s="3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3"/>
      <c r="AL302" s="3"/>
      <c r="AM302" s="3"/>
      <c r="AN302" s="1"/>
      <c r="AO302" s="1"/>
      <c r="AP302" s="1"/>
      <c r="AQ302" s="1"/>
      <c r="AR302" s="1"/>
      <c r="AS302" s="1"/>
      <c r="AT302" s="1"/>
    </row>
    <row r="303" spans="1:46">
      <c r="A303" s="1"/>
      <c r="B303" s="1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3"/>
      <c r="T303" s="3"/>
      <c r="U303" s="3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3"/>
      <c r="AL303" s="3"/>
      <c r="AM303" s="3"/>
      <c r="AN303" s="1"/>
      <c r="AO303" s="1"/>
      <c r="AP303" s="1"/>
      <c r="AQ303" s="1"/>
      <c r="AR303" s="1"/>
      <c r="AS303" s="1"/>
      <c r="AT303" s="1"/>
    </row>
    <row r="304" spans="1:46">
      <c r="A304" s="1"/>
      <c r="B304" s="1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3"/>
      <c r="T304" s="3"/>
      <c r="U304" s="3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3"/>
      <c r="AL304" s="3"/>
      <c r="AM304" s="3"/>
      <c r="AN304" s="1"/>
      <c r="AO304" s="1"/>
      <c r="AP304" s="1"/>
      <c r="AQ304" s="1"/>
      <c r="AR304" s="1"/>
      <c r="AS304" s="1"/>
      <c r="AT304" s="1"/>
    </row>
    <row r="305" spans="1:46">
      <c r="A305" s="1"/>
      <c r="B305" s="1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3"/>
      <c r="T305" s="3"/>
      <c r="U305" s="3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3"/>
      <c r="AL305" s="3"/>
      <c r="AM305" s="3"/>
      <c r="AN305" s="1"/>
      <c r="AO305" s="1"/>
      <c r="AP305" s="1"/>
      <c r="AQ305" s="1"/>
      <c r="AR305" s="1"/>
      <c r="AS305" s="1"/>
      <c r="AT305" s="1"/>
    </row>
    <row r="306" spans="1:46">
      <c r="A306" s="1"/>
      <c r="B306" s="1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3"/>
      <c r="T306" s="3"/>
      <c r="U306" s="3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3"/>
      <c r="AL306" s="3"/>
      <c r="AM306" s="3"/>
      <c r="AN306" s="1"/>
      <c r="AO306" s="1"/>
      <c r="AP306" s="1"/>
      <c r="AQ306" s="1"/>
      <c r="AR306" s="1"/>
      <c r="AS306" s="1"/>
      <c r="AT306" s="1"/>
    </row>
    <row r="307" spans="1:46">
      <c r="A307" s="1"/>
      <c r="B307" s="1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3"/>
      <c r="T307" s="3"/>
      <c r="U307" s="3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3"/>
      <c r="AL307" s="3"/>
      <c r="AM307" s="3"/>
      <c r="AN307" s="1"/>
      <c r="AO307" s="1"/>
      <c r="AP307" s="1"/>
      <c r="AQ307" s="1"/>
      <c r="AR307" s="1"/>
      <c r="AS307" s="1"/>
      <c r="AT307" s="1"/>
    </row>
    <row r="308" spans="1:46">
      <c r="A308" s="1"/>
      <c r="B308" s="1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3"/>
      <c r="T308" s="3"/>
      <c r="U308" s="3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3"/>
      <c r="AL308" s="3"/>
      <c r="AM308" s="3"/>
      <c r="AN308" s="1"/>
      <c r="AO308" s="1"/>
      <c r="AP308" s="1"/>
      <c r="AQ308" s="1"/>
      <c r="AR308" s="1"/>
      <c r="AS308" s="1"/>
      <c r="AT308" s="1"/>
    </row>
    <row r="309" spans="1:46">
      <c r="A309" s="1"/>
      <c r="B309" s="1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3"/>
      <c r="T309" s="3"/>
      <c r="U309" s="3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3"/>
      <c r="AL309" s="3"/>
      <c r="AM309" s="3"/>
      <c r="AN309" s="1"/>
      <c r="AO309" s="1"/>
      <c r="AP309" s="1"/>
      <c r="AQ309" s="1"/>
      <c r="AR309" s="1"/>
      <c r="AS309" s="1"/>
      <c r="AT309" s="1"/>
    </row>
    <row r="310" spans="1:46">
      <c r="A310" s="1"/>
      <c r="B310" s="1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3"/>
      <c r="T310" s="3"/>
      <c r="U310" s="3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3"/>
      <c r="AL310" s="3"/>
      <c r="AM310" s="3"/>
      <c r="AN310" s="1"/>
      <c r="AO310" s="1"/>
      <c r="AP310" s="1"/>
      <c r="AQ310" s="1"/>
      <c r="AR310" s="1"/>
      <c r="AS310" s="1"/>
      <c r="AT310" s="1"/>
    </row>
    <row r="311" spans="1:46">
      <c r="A311" s="1"/>
      <c r="B311" s="1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3"/>
      <c r="T311" s="3"/>
      <c r="U311" s="3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3"/>
      <c r="AL311" s="3"/>
      <c r="AM311" s="3"/>
      <c r="AN311" s="1"/>
      <c r="AO311" s="1"/>
      <c r="AP311" s="1"/>
      <c r="AQ311" s="1"/>
      <c r="AR311" s="1"/>
      <c r="AS311" s="1"/>
      <c r="AT311" s="1"/>
    </row>
    <row r="312" spans="1:46">
      <c r="A312" s="1"/>
      <c r="B312" s="1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3"/>
      <c r="T312" s="3"/>
      <c r="U312" s="3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3"/>
      <c r="AL312" s="3"/>
      <c r="AM312" s="3"/>
      <c r="AN312" s="1"/>
      <c r="AO312" s="1"/>
      <c r="AP312" s="1"/>
      <c r="AQ312" s="1"/>
      <c r="AR312" s="1"/>
      <c r="AS312" s="1"/>
      <c r="AT312" s="1"/>
    </row>
    <row r="313" spans="1:46">
      <c r="A313" s="1"/>
      <c r="B313" s="1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3"/>
      <c r="T313" s="3"/>
      <c r="U313" s="3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3"/>
      <c r="AL313" s="3"/>
      <c r="AM313" s="3"/>
      <c r="AN313" s="1"/>
      <c r="AO313" s="1"/>
      <c r="AP313" s="1"/>
      <c r="AQ313" s="1"/>
      <c r="AR313" s="1"/>
      <c r="AS313" s="1"/>
      <c r="AT313" s="1"/>
    </row>
    <row r="314" spans="1:46">
      <c r="A314" s="1"/>
      <c r="B314" s="1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3"/>
      <c r="T314" s="3"/>
      <c r="U314" s="3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3"/>
      <c r="AL314" s="3"/>
      <c r="AM314" s="3"/>
      <c r="AN314" s="1"/>
      <c r="AO314" s="1"/>
      <c r="AP314" s="1"/>
      <c r="AQ314" s="1"/>
      <c r="AR314" s="1"/>
      <c r="AS314" s="1"/>
      <c r="AT314" s="1"/>
    </row>
    <row r="315" spans="1:46">
      <c r="A315" s="1"/>
      <c r="B315" s="1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3"/>
      <c r="T315" s="3"/>
      <c r="U315" s="3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3"/>
      <c r="AL315" s="3"/>
      <c r="AM315" s="3"/>
      <c r="AN315" s="1"/>
      <c r="AO315" s="1"/>
      <c r="AP315" s="1"/>
      <c r="AQ315" s="1"/>
      <c r="AR315" s="1"/>
      <c r="AS315" s="1"/>
      <c r="AT315" s="1"/>
    </row>
    <row r="316" spans="1:46">
      <c r="A316" s="1"/>
      <c r="B316" s="1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3"/>
      <c r="T316" s="3"/>
      <c r="U316" s="3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3"/>
      <c r="AL316" s="3"/>
      <c r="AM316" s="3"/>
      <c r="AN316" s="1"/>
      <c r="AO316" s="1"/>
      <c r="AP316" s="1"/>
      <c r="AQ316" s="1"/>
      <c r="AR316" s="1"/>
      <c r="AS316" s="1"/>
      <c r="AT316" s="1"/>
    </row>
    <row r="317" spans="1:46">
      <c r="A317" s="1"/>
      <c r="B317" s="1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3"/>
      <c r="T317" s="3"/>
      <c r="U317" s="3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3"/>
      <c r="AL317" s="3"/>
      <c r="AM317" s="3"/>
      <c r="AN317" s="1"/>
      <c r="AO317" s="1"/>
      <c r="AP317" s="1"/>
      <c r="AQ317" s="1"/>
      <c r="AR317" s="1"/>
      <c r="AS317" s="1"/>
      <c r="AT317" s="1"/>
    </row>
    <row r="318" spans="1:46">
      <c r="A318" s="1"/>
      <c r="B318" s="1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3"/>
      <c r="T318" s="3"/>
      <c r="U318" s="3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3"/>
      <c r="AL318" s="3"/>
      <c r="AM318" s="3"/>
      <c r="AN318" s="1"/>
      <c r="AO318" s="1"/>
      <c r="AP318" s="1"/>
      <c r="AQ318" s="1"/>
      <c r="AR318" s="1"/>
      <c r="AS318" s="1"/>
      <c r="AT318" s="1"/>
    </row>
    <row r="319" spans="1:46">
      <c r="A319" s="1"/>
      <c r="B319" s="1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3"/>
      <c r="T319" s="3"/>
      <c r="U319" s="3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3"/>
      <c r="AL319" s="3"/>
      <c r="AM319" s="3"/>
      <c r="AN319" s="1"/>
      <c r="AO319" s="1"/>
      <c r="AP319" s="1"/>
      <c r="AQ319" s="1"/>
      <c r="AR319" s="1"/>
      <c r="AS319" s="1"/>
      <c r="AT319" s="1"/>
    </row>
    <row r="320" spans="1:46">
      <c r="A320" s="1"/>
      <c r="B320" s="1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3"/>
      <c r="T320" s="3"/>
      <c r="U320" s="3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3"/>
      <c r="AL320" s="3"/>
      <c r="AM320" s="3"/>
      <c r="AN320" s="1"/>
      <c r="AO320" s="1"/>
      <c r="AP320" s="1"/>
      <c r="AQ320" s="1"/>
      <c r="AR320" s="1"/>
      <c r="AS320" s="1"/>
      <c r="AT320" s="1"/>
    </row>
    <row r="321" spans="1:46">
      <c r="A321" s="1"/>
      <c r="B321" s="1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3"/>
      <c r="T321" s="3"/>
      <c r="U321" s="3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3"/>
      <c r="AL321" s="3"/>
      <c r="AM321" s="3"/>
      <c r="AN321" s="1"/>
      <c r="AO321" s="1"/>
      <c r="AP321" s="1"/>
      <c r="AQ321" s="1"/>
      <c r="AR321" s="1"/>
      <c r="AS321" s="1"/>
      <c r="AT321" s="1"/>
    </row>
    <row r="322" spans="1:46">
      <c r="A322" s="1"/>
      <c r="B322" s="1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3"/>
      <c r="T322" s="3"/>
      <c r="U322" s="3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3"/>
      <c r="AL322" s="3"/>
      <c r="AM322" s="3"/>
      <c r="AN322" s="1"/>
      <c r="AO322" s="1"/>
      <c r="AP322" s="1"/>
      <c r="AQ322" s="1"/>
      <c r="AR322" s="1"/>
      <c r="AS322" s="1"/>
      <c r="AT322" s="1"/>
    </row>
    <row r="323" spans="1:46">
      <c r="A323" s="1"/>
      <c r="B323" s="1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3"/>
      <c r="T323" s="3"/>
      <c r="U323" s="3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3"/>
      <c r="AL323" s="3"/>
      <c r="AM323" s="3"/>
      <c r="AN323" s="1"/>
      <c r="AO323" s="1"/>
      <c r="AP323" s="1"/>
      <c r="AQ323" s="1"/>
      <c r="AR323" s="1"/>
      <c r="AS323" s="1"/>
      <c r="AT323" s="1"/>
    </row>
    <row r="324" spans="1:46">
      <c r="A324" s="1"/>
      <c r="B324" s="1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3"/>
      <c r="T324" s="3"/>
      <c r="U324" s="3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3"/>
      <c r="AL324" s="3"/>
      <c r="AM324" s="3"/>
      <c r="AN324" s="1"/>
      <c r="AO324" s="1"/>
      <c r="AP324" s="1"/>
      <c r="AQ324" s="1"/>
      <c r="AR324" s="1"/>
      <c r="AS324" s="1"/>
      <c r="AT324" s="1"/>
    </row>
    <row r="325" spans="1:46">
      <c r="A325" s="1"/>
      <c r="B325" s="1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3"/>
      <c r="T325" s="3"/>
      <c r="U325" s="3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3"/>
      <c r="AL325" s="3"/>
      <c r="AM325" s="3"/>
      <c r="AN325" s="1"/>
      <c r="AO325" s="1"/>
      <c r="AP325" s="1"/>
      <c r="AQ325" s="1"/>
      <c r="AR325" s="1"/>
      <c r="AS325" s="1"/>
      <c r="AT325" s="1"/>
    </row>
    <row r="326" spans="1:46">
      <c r="A326" s="1"/>
      <c r="B326" s="1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3"/>
      <c r="T326" s="3"/>
      <c r="U326" s="3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3"/>
      <c r="AL326" s="3"/>
      <c r="AM326" s="3"/>
      <c r="AN326" s="1"/>
      <c r="AO326" s="1"/>
      <c r="AP326" s="1"/>
      <c r="AQ326" s="1"/>
      <c r="AR326" s="1"/>
      <c r="AS326" s="1"/>
      <c r="AT326" s="1"/>
    </row>
    <row r="327" spans="1:46">
      <c r="A327" s="1"/>
      <c r="B327" s="1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3"/>
      <c r="T327" s="3"/>
      <c r="U327" s="3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3"/>
      <c r="AL327" s="3"/>
      <c r="AM327" s="3"/>
      <c r="AN327" s="1"/>
      <c r="AO327" s="1"/>
      <c r="AP327" s="1"/>
      <c r="AQ327" s="1"/>
      <c r="AR327" s="1"/>
      <c r="AS327" s="1"/>
      <c r="AT327" s="1"/>
    </row>
    <row r="328" spans="1:46">
      <c r="A328" s="1"/>
      <c r="B328" s="1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3"/>
      <c r="T328" s="3"/>
      <c r="U328" s="3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3"/>
      <c r="AL328" s="3"/>
      <c r="AM328" s="3"/>
      <c r="AN328" s="1"/>
      <c r="AO328" s="1"/>
      <c r="AP328" s="1"/>
      <c r="AQ328" s="1"/>
      <c r="AR328" s="1"/>
      <c r="AS328" s="1"/>
      <c r="AT328" s="1"/>
    </row>
    <row r="329" spans="1:46">
      <c r="A329" s="1"/>
      <c r="B329" s="1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3"/>
      <c r="T329" s="3"/>
      <c r="U329" s="3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3"/>
      <c r="AL329" s="3"/>
      <c r="AM329" s="3"/>
      <c r="AN329" s="1"/>
      <c r="AO329" s="1"/>
      <c r="AP329" s="1"/>
      <c r="AQ329" s="1"/>
      <c r="AR329" s="1"/>
      <c r="AS329" s="1"/>
      <c r="AT329" s="1"/>
    </row>
    <row r="330" spans="1:46">
      <c r="A330" s="1"/>
      <c r="B330" s="1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3"/>
      <c r="T330" s="3"/>
      <c r="U330" s="3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3"/>
      <c r="AL330" s="3"/>
      <c r="AM330" s="3"/>
      <c r="AN330" s="1"/>
      <c r="AO330" s="1"/>
      <c r="AP330" s="1"/>
      <c r="AQ330" s="1"/>
      <c r="AR330" s="1"/>
      <c r="AS330" s="1"/>
      <c r="AT330" s="1"/>
    </row>
    <row r="331" spans="1:46">
      <c r="A331" s="1"/>
      <c r="B331" s="1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3"/>
      <c r="T331" s="3"/>
      <c r="U331" s="3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3"/>
      <c r="AL331" s="3"/>
      <c r="AM331" s="3"/>
      <c r="AN331" s="1"/>
      <c r="AO331" s="1"/>
      <c r="AP331" s="1"/>
      <c r="AQ331" s="1"/>
      <c r="AR331" s="1"/>
      <c r="AS331" s="1"/>
      <c r="AT331" s="1"/>
    </row>
    <row r="332" spans="1:46">
      <c r="A332" s="1"/>
      <c r="B332" s="1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3"/>
      <c r="T332" s="3"/>
      <c r="U332" s="3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3"/>
      <c r="AL332" s="3"/>
      <c r="AM332" s="3"/>
      <c r="AN332" s="1"/>
      <c r="AO332" s="1"/>
      <c r="AP332" s="1"/>
      <c r="AQ332" s="1"/>
      <c r="AR332" s="1"/>
      <c r="AS332" s="1"/>
      <c r="AT332" s="1"/>
    </row>
    <row r="333" spans="1:46">
      <c r="A333" s="1"/>
      <c r="B333" s="1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3"/>
      <c r="T333" s="3"/>
      <c r="U333" s="3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3"/>
      <c r="AL333" s="3"/>
      <c r="AM333" s="3"/>
      <c r="AN333" s="1"/>
      <c r="AO333" s="1"/>
      <c r="AP333" s="1"/>
      <c r="AQ333" s="1"/>
      <c r="AR333" s="1"/>
      <c r="AS333" s="1"/>
      <c r="AT333" s="1"/>
    </row>
    <row r="334" spans="1:46">
      <c r="A334" s="1"/>
      <c r="B334" s="1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3"/>
      <c r="T334" s="3"/>
      <c r="U334" s="3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3"/>
      <c r="AL334" s="3"/>
      <c r="AM334" s="3"/>
      <c r="AN334" s="1"/>
      <c r="AO334" s="1"/>
      <c r="AP334" s="1"/>
      <c r="AQ334" s="1"/>
      <c r="AR334" s="1"/>
      <c r="AS334" s="1"/>
      <c r="AT334" s="1"/>
    </row>
    <row r="335" spans="1:46">
      <c r="A335" s="1"/>
      <c r="B335" s="1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3"/>
      <c r="T335" s="3"/>
      <c r="U335" s="3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3"/>
      <c r="AL335" s="3"/>
      <c r="AM335" s="3"/>
      <c r="AN335" s="1"/>
      <c r="AO335" s="1"/>
      <c r="AP335" s="1"/>
      <c r="AQ335" s="1"/>
      <c r="AR335" s="1"/>
      <c r="AS335" s="1"/>
      <c r="AT335" s="1"/>
    </row>
    <row r="336" spans="1:46">
      <c r="A336" s="1"/>
      <c r="B336" s="1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3"/>
      <c r="T336" s="3"/>
      <c r="U336" s="3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3"/>
      <c r="AL336" s="3"/>
      <c r="AM336" s="3"/>
      <c r="AN336" s="1"/>
      <c r="AO336" s="1"/>
      <c r="AP336" s="1"/>
      <c r="AQ336" s="1"/>
      <c r="AR336" s="1"/>
      <c r="AS336" s="1"/>
      <c r="AT336" s="1"/>
    </row>
    <row r="337" spans="1:46">
      <c r="A337" s="1"/>
      <c r="B337" s="1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3"/>
      <c r="T337" s="3"/>
      <c r="U337" s="3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3"/>
      <c r="AL337" s="3"/>
      <c r="AM337" s="3"/>
      <c r="AN337" s="1"/>
      <c r="AO337" s="1"/>
      <c r="AP337" s="1"/>
      <c r="AQ337" s="1"/>
      <c r="AR337" s="1"/>
      <c r="AS337" s="1"/>
      <c r="AT337" s="1"/>
    </row>
    <row r="338" spans="1:46">
      <c r="A338" s="1"/>
      <c r="B338" s="1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3"/>
      <c r="T338" s="3"/>
      <c r="U338" s="3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3"/>
      <c r="AL338" s="3"/>
      <c r="AM338" s="3"/>
      <c r="AN338" s="1"/>
      <c r="AO338" s="1"/>
      <c r="AP338" s="1"/>
      <c r="AQ338" s="1"/>
      <c r="AR338" s="1"/>
      <c r="AS338" s="1"/>
      <c r="AT338" s="1"/>
    </row>
    <row r="339" spans="1:46">
      <c r="A339" s="1"/>
      <c r="B339" s="1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3"/>
      <c r="T339" s="3"/>
      <c r="U339" s="3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3"/>
      <c r="AL339" s="3"/>
      <c r="AM339" s="3"/>
      <c r="AN339" s="1"/>
      <c r="AO339" s="1"/>
      <c r="AP339" s="1"/>
      <c r="AQ339" s="1"/>
      <c r="AR339" s="1"/>
      <c r="AS339" s="1"/>
      <c r="AT339" s="1"/>
    </row>
    <row r="340" spans="1:46">
      <c r="A340" s="1"/>
      <c r="B340" s="1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3"/>
      <c r="T340" s="3"/>
      <c r="U340" s="3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3"/>
      <c r="AL340" s="3"/>
      <c r="AM340" s="3"/>
      <c r="AN340" s="1"/>
      <c r="AO340" s="1"/>
      <c r="AP340" s="1"/>
      <c r="AQ340" s="1"/>
      <c r="AR340" s="1"/>
      <c r="AS340" s="1"/>
      <c r="AT340" s="1"/>
    </row>
    <row r="341" spans="1:46">
      <c r="A341" s="1"/>
      <c r="B341" s="1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3"/>
      <c r="T341" s="3"/>
      <c r="U341" s="3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3"/>
      <c r="AL341" s="3"/>
      <c r="AM341" s="3"/>
      <c r="AN341" s="1"/>
      <c r="AO341" s="1"/>
      <c r="AP341" s="1"/>
      <c r="AQ341" s="1"/>
      <c r="AR341" s="1"/>
      <c r="AS341" s="1"/>
      <c r="AT341" s="1"/>
    </row>
    <row r="342" spans="1:46">
      <c r="A342" s="1"/>
      <c r="B342" s="1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3"/>
      <c r="T342" s="3"/>
      <c r="U342" s="3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3"/>
      <c r="AL342" s="3"/>
      <c r="AM342" s="3"/>
      <c r="AN342" s="1"/>
      <c r="AO342" s="1"/>
      <c r="AP342" s="1"/>
      <c r="AQ342" s="1"/>
      <c r="AR342" s="1"/>
      <c r="AS342" s="1"/>
      <c r="AT342" s="1"/>
    </row>
    <row r="343" spans="1:46">
      <c r="A343" s="1"/>
      <c r="B343" s="1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3"/>
      <c r="T343" s="3"/>
      <c r="U343" s="3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3"/>
      <c r="AL343" s="3"/>
      <c r="AM343" s="3"/>
      <c r="AN343" s="1"/>
      <c r="AO343" s="1"/>
      <c r="AP343" s="1"/>
      <c r="AQ343" s="1"/>
      <c r="AR343" s="1"/>
      <c r="AS343" s="1"/>
      <c r="AT343" s="1"/>
    </row>
    <row r="344" spans="1:46">
      <c r="A344" s="1"/>
      <c r="B344" s="1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3"/>
      <c r="T344" s="3"/>
      <c r="U344" s="3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3"/>
      <c r="AL344" s="3"/>
      <c r="AM344" s="3"/>
      <c r="AN344" s="1"/>
      <c r="AO344" s="1"/>
      <c r="AP344" s="1"/>
      <c r="AQ344" s="1"/>
      <c r="AR344" s="1"/>
      <c r="AS344" s="1"/>
      <c r="AT344" s="1"/>
    </row>
    <row r="345" spans="1:46">
      <c r="A345" s="1"/>
      <c r="B345" s="1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3"/>
      <c r="T345" s="3"/>
      <c r="U345" s="3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3"/>
      <c r="AL345" s="3"/>
      <c r="AM345" s="3"/>
      <c r="AN345" s="1"/>
      <c r="AO345" s="1"/>
      <c r="AP345" s="1"/>
      <c r="AQ345" s="1"/>
      <c r="AR345" s="1"/>
      <c r="AS345" s="1"/>
      <c r="AT345" s="1"/>
    </row>
    <row r="346" spans="1:46">
      <c r="A346" s="1"/>
      <c r="B346" s="1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3"/>
      <c r="T346" s="3"/>
      <c r="U346" s="3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3"/>
      <c r="AL346" s="3"/>
      <c r="AM346" s="3"/>
      <c r="AN346" s="1"/>
      <c r="AO346" s="1"/>
      <c r="AP346" s="1"/>
      <c r="AQ346" s="1"/>
      <c r="AR346" s="1"/>
      <c r="AS346" s="1"/>
      <c r="AT346" s="1"/>
    </row>
    <row r="347" spans="1:46">
      <c r="A347" s="1"/>
      <c r="B347" s="1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3"/>
      <c r="T347" s="3"/>
      <c r="U347" s="3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3"/>
      <c r="AL347" s="3"/>
      <c r="AM347" s="3"/>
      <c r="AN347" s="1"/>
      <c r="AO347" s="1"/>
      <c r="AP347" s="1"/>
      <c r="AQ347" s="1"/>
      <c r="AR347" s="1"/>
      <c r="AS347" s="1"/>
      <c r="AT347" s="1"/>
    </row>
    <row r="348" spans="1:46">
      <c r="A348" s="1"/>
      <c r="B348" s="1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3"/>
      <c r="T348" s="3"/>
      <c r="U348" s="3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3"/>
      <c r="AL348" s="3"/>
      <c r="AM348" s="3"/>
      <c r="AN348" s="1"/>
      <c r="AO348" s="1"/>
      <c r="AP348" s="1"/>
      <c r="AQ348" s="1"/>
      <c r="AR348" s="1"/>
      <c r="AS348" s="1"/>
      <c r="AT348" s="1"/>
    </row>
    <row r="349" spans="1:46">
      <c r="A349" s="1"/>
      <c r="B349" s="1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3"/>
      <c r="T349" s="3"/>
      <c r="U349" s="3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3"/>
      <c r="AL349" s="3"/>
      <c r="AM349" s="3"/>
      <c r="AN349" s="1"/>
      <c r="AO349" s="1"/>
      <c r="AP349" s="1"/>
      <c r="AQ349" s="1"/>
      <c r="AR349" s="1"/>
      <c r="AS349" s="1"/>
      <c r="AT349" s="1"/>
    </row>
    <row r="350" spans="1:46">
      <c r="A350" s="1"/>
      <c r="B350" s="1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3"/>
      <c r="T350" s="3"/>
      <c r="U350" s="3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3"/>
      <c r="AL350" s="3"/>
      <c r="AM350" s="3"/>
      <c r="AN350" s="1"/>
      <c r="AO350" s="1"/>
      <c r="AP350" s="1"/>
      <c r="AQ350" s="1"/>
      <c r="AR350" s="1"/>
      <c r="AS350" s="1"/>
      <c r="AT350" s="1"/>
    </row>
    <row r="351" spans="1:46">
      <c r="A351" s="1"/>
      <c r="B351" s="1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3"/>
      <c r="T351" s="3"/>
      <c r="U351" s="3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3"/>
      <c r="AL351" s="3"/>
      <c r="AM351" s="3"/>
      <c r="AN351" s="1"/>
      <c r="AO351" s="1"/>
      <c r="AP351" s="1"/>
      <c r="AQ351" s="1"/>
      <c r="AR351" s="1"/>
      <c r="AS351" s="1"/>
      <c r="AT351" s="1"/>
    </row>
    <row r="352" spans="1:46">
      <c r="A352" s="1"/>
      <c r="B352" s="1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3"/>
      <c r="T352" s="3"/>
      <c r="U352" s="3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3"/>
      <c r="AL352" s="3"/>
      <c r="AM352" s="3"/>
      <c r="AN352" s="1"/>
      <c r="AO352" s="1"/>
      <c r="AP352" s="1"/>
      <c r="AQ352" s="1"/>
      <c r="AR352" s="1"/>
      <c r="AS352" s="1"/>
      <c r="AT352" s="1"/>
    </row>
    <row r="353" spans="1:46">
      <c r="A353" s="1"/>
      <c r="B353" s="1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3"/>
      <c r="T353" s="3"/>
      <c r="U353" s="3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3"/>
      <c r="AL353" s="3"/>
      <c r="AM353" s="3"/>
      <c r="AN353" s="1"/>
      <c r="AO353" s="1"/>
      <c r="AP353" s="1"/>
      <c r="AQ353" s="1"/>
      <c r="AR353" s="1"/>
      <c r="AS353" s="1"/>
      <c r="AT353" s="1"/>
    </row>
    <row r="354" spans="1:46">
      <c r="A354" s="1"/>
      <c r="B354" s="1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3"/>
      <c r="T354" s="3"/>
      <c r="U354" s="3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3"/>
      <c r="AL354" s="3"/>
      <c r="AM354" s="3"/>
      <c r="AN354" s="1"/>
      <c r="AO354" s="1"/>
      <c r="AP354" s="1"/>
      <c r="AQ354" s="1"/>
      <c r="AR354" s="1"/>
      <c r="AS354" s="1"/>
      <c r="AT354" s="1"/>
    </row>
    <row r="355" spans="1:46">
      <c r="A355" s="1"/>
      <c r="B355" s="1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3"/>
      <c r="T355" s="3"/>
      <c r="U355" s="3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3"/>
      <c r="AL355" s="3"/>
      <c r="AM355" s="3"/>
      <c r="AN355" s="1"/>
      <c r="AO355" s="1"/>
      <c r="AP355" s="1"/>
      <c r="AQ355" s="1"/>
      <c r="AR355" s="1"/>
      <c r="AS355" s="1"/>
      <c r="AT355" s="1"/>
    </row>
    <row r="356" spans="1:46">
      <c r="A356" s="1"/>
      <c r="B356" s="1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3"/>
      <c r="T356" s="3"/>
      <c r="U356" s="3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3"/>
      <c r="AL356" s="3"/>
      <c r="AM356" s="3"/>
      <c r="AN356" s="1"/>
      <c r="AO356" s="1"/>
      <c r="AP356" s="1"/>
      <c r="AQ356" s="1"/>
      <c r="AR356" s="1"/>
      <c r="AS356" s="1"/>
      <c r="AT356" s="1"/>
    </row>
    <row r="357" spans="1:46">
      <c r="A357" s="1"/>
      <c r="B357" s="1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3"/>
      <c r="T357" s="3"/>
      <c r="U357" s="3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3"/>
      <c r="AL357" s="3"/>
      <c r="AM357" s="3"/>
      <c r="AN357" s="1"/>
      <c r="AO357" s="1"/>
      <c r="AP357" s="1"/>
      <c r="AQ357" s="1"/>
      <c r="AR357" s="1"/>
      <c r="AS357" s="1"/>
      <c r="AT357" s="1"/>
    </row>
    <row r="358" spans="1:46">
      <c r="A358" s="1"/>
      <c r="B358" s="1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3"/>
      <c r="T358" s="3"/>
      <c r="U358" s="3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3"/>
      <c r="AL358" s="3"/>
      <c r="AM358" s="3"/>
      <c r="AN358" s="1"/>
      <c r="AO358" s="1"/>
      <c r="AP358" s="1"/>
      <c r="AQ358" s="1"/>
      <c r="AR358" s="1"/>
      <c r="AS358" s="1"/>
      <c r="AT358" s="1"/>
    </row>
    <row r="359" spans="1:46">
      <c r="A359" s="1"/>
      <c r="B359" s="1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3"/>
      <c r="T359" s="3"/>
      <c r="U359" s="3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3"/>
      <c r="AL359" s="3"/>
      <c r="AM359" s="3"/>
      <c r="AN359" s="1"/>
      <c r="AO359" s="1"/>
      <c r="AP359" s="1"/>
      <c r="AQ359" s="1"/>
      <c r="AR359" s="1"/>
      <c r="AS359" s="1"/>
      <c r="AT359" s="1"/>
    </row>
    <row r="360" spans="1:46">
      <c r="A360" s="1"/>
      <c r="B360" s="1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3"/>
      <c r="T360" s="3"/>
      <c r="U360" s="3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3"/>
      <c r="AL360" s="3"/>
      <c r="AM360" s="3"/>
      <c r="AN360" s="1"/>
      <c r="AO360" s="1"/>
      <c r="AP360" s="1"/>
      <c r="AQ360" s="1"/>
      <c r="AR360" s="1"/>
      <c r="AS360" s="1"/>
      <c r="AT360" s="1"/>
    </row>
    <row r="361" spans="1:46">
      <c r="A361" s="1"/>
      <c r="B361" s="1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3"/>
      <c r="T361" s="3"/>
      <c r="U361" s="3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3"/>
      <c r="AL361" s="3"/>
      <c r="AM361" s="3"/>
      <c r="AN361" s="1"/>
      <c r="AO361" s="1"/>
      <c r="AP361" s="1"/>
      <c r="AQ361" s="1"/>
      <c r="AR361" s="1"/>
      <c r="AS361" s="1"/>
      <c r="AT361" s="1"/>
    </row>
    <row r="362" spans="1:46">
      <c r="A362" s="1"/>
      <c r="B362" s="1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3"/>
      <c r="T362" s="3"/>
      <c r="U362" s="3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3"/>
      <c r="AL362" s="3"/>
      <c r="AM362" s="3"/>
      <c r="AN362" s="1"/>
      <c r="AO362" s="1"/>
      <c r="AP362" s="1"/>
      <c r="AQ362" s="1"/>
      <c r="AR362" s="1"/>
      <c r="AS362" s="1"/>
      <c r="AT362" s="1"/>
    </row>
    <row r="363" spans="1:46">
      <c r="A363" s="1"/>
      <c r="B363" s="1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3"/>
      <c r="T363" s="3"/>
      <c r="U363" s="3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3"/>
      <c r="AL363" s="3"/>
      <c r="AM363" s="3"/>
      <c r="AN363" s="1"/>
      <c r="AO363" s="1"/>
      <c r="AP363" s="1"/>
      <c r="AQ363" s="1"/>
      <c r="AR363" s="1"/>
      <c r="AS363" s="1"/>
      <c r="AT363" s="1"/>
    </row>
    <row r="364" spans="1:46">
      <c r="A364" s="1"/>
      <c r="B364" s="1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3"/>
      <c r="T364" s="3"/>
      <c r="U364" s="3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3"/>
      <c r="AL364" s="3"/>
      <c r="AM364" s="3"/>
      <c r="AN364" s="1"/>
      <c r="AO364" s="1"/>
      <c r="AP364" s="1"/>
      <c r="AQ364" s="1"/>
      <c r="AR364" s="1"/>
      <c r="AS364" s="1"/>
      <c r="AT364" s="1"/>
    </row>
    <row r="365" spans="1:46">
      <c r="A365" s="1"/>
      <c r="B365" s="1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3"/>
      <c r="T365" s="3"/>
      <c r="U365" s="3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3"/>
      <c r="AL365" s="3"/>
      <c r="AM365" s="3"/>
      <c r="AN365" s="1"/>
      <c r="AO365" s="1"/>
      <c r="AP365" s="1"/>
      <c r="AQ365" s="1"/>
      <c r="AR365" s="1"/>
      <c r="AS365" s="1"/>
      <c r="AT365" s="1"/>
    </row>
    <row r="366" spans="1:46">
      <c r="A366" s="1"/>
      <c r="B366" s="1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3"/>
      <c r="T366" s="3"/>
      <c r="U366" s="3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3"/>
      <c r="AL366" s="3"/>
      <c r="AM366" s="3"/>
      <c r="AN366" s="1"/>
      <c r="AO366" s="1"/>
      <c r="AP366" s="1"/>
      <c r="AQ366" s="1"/>
      <c r="AR366" s="1"/>
      <c r="AS366" s="1"/>
      <c r="AT366" s="1"/>
    </row>
    <row r="367" spans="1:46">
      <c r="A367" s="1"/>
      <c r="B367" s="1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3"/>
      <c r="T367" s="3"/>
      <c r="U367" s="3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3"/>
      <c r="AL367" s="3"/>
      <c r="AM367" s="3"/>
      <c r="AN367" s="1"/>
      <c r="AO367" s="1"/>
      <c r="AP367" s="1"/>
      <c r="AQ367" s="1"/>
      <c r="AR367" s="1"/>
      <c r="AS367" s="1"/>
      <c r="AT367" s="1"/>
    </row>
    <row r="368" spans="1:46">
      <c r="A368" s="1"/>
      <c r="B368" s="1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3"/>
      <c r="T368" s="3"/>
      <c r="U368" s="3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3"/>
      <c r="AL368" s="3"/>
      <c r="AM368" s="3"/>
      <c r="AN368" s="1"/>
      <c r="AO368" s="1"/>
      <c r="AP368" s="1"/>
      <c r="AQ368" s="1"/>
      <c r="AR368" s="1"/>
      <c r="AS368" s="1"/>
      <c r="AT368" s="1"/>
    </row>
    <row r="369" spans="1:46">
      <c r="A369" s="1"/>
      <c r="B369" s="1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3"/>
      <c r="T369" s="3"/>
      <c r="U369" s="3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3"/>
      <c r="AL369" s="3"/>
      <c r="AM369" s="3"/>
      <c r="AN369" s="1"/>
      <c r="AO369" s="1"/>
      <c r="AP369" s="1"/>
      <c r="AQ369" s="1"/>
      <c r="AR369" s="1"/>
      <c r="AS369" s="1"/>
      <c r="AT369" s="1"/>
    </row>
    <row r="370" spans="1:46">
      <c r="A370" s="1"/>
      <c r="B370" s="1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3"/>
      <c r="T370" s="3"/>
      <c r="U370" s="3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3"/>
      <c r="AL370" s="3"/>
      <c r="AM370" s="3"/>
      <c r="AN370" s="1"/>
      <c r="AO370" s="1"/>
      <c r="AP370" s="1"/>
      <c r="AQ370" s="1"/>
      <c r="AR370" s="1"/>
      <c r="AS370" s="1"/>
      <c r="AT370" s="1"/>
    </row>
    <row r="371" spans="1:46">
      <c r="A371" s="1"/>
      <c r="B371" s="1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3"/>
      <c r="T371" s="3"/>
      <c r="U371" s="3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3"/>
      <c r="AL371" s="3"/>
      <c r="AM371" s="3"/>
      <c r="AN371" s="1"/>
      <c r="AO371" s="1"/>
      <c r="AP371" s="1"/>
      <c r="AQ371" s="1"/>
      <c r="AR371" s="1"/>
      <c r="AS371" s="1"/>
      <c r="AT371" s="1"/>
    </row>
    <row r="372" spans="1:46">
      <c r="A372" s="1"/>
      <c r="B372" s="1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3"/>
      <c r="T372" s="3"/>
      <c r="U372" s="3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3"/>
      <c r="AL372" s="3"/>
      <c r="AM372" s="3"/>
      <c r="AN372" s="1"/>
      <c r="AO372" s="1"/>
      <c r="AP372" s="1"/>
      <c r="AQ372" s="1"/>
      <c r="AR372" s="1"/>
      <c r="AS372" s="1"/>
      <c r="AT372" s="1"/>
    </row>
    <row r="373" spans="1:46">
      <c r="A373" s="1"/>
      <c r="B373" s="1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3"/>
      <c r="T373" s="3"/>
      <c r="U373" s="3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3"/>
      <c r="AL373" s="3"/>
      <c r="AM373" s="3"/>
      <c r="AN373" s="1"/>
      <c r="AO373" s="1"/>
      <c r="AP373" s="1"/>
      <c r="AQ373" s="1"/>
      <c r="AR373" s="1"/>
      <c r="AS373" s="1"/>
      <c r="AT373" s="1"/>
    </row>
    <row r="374" spans="1:46">
      <c r="A374" s="1"/>
      <c r="B374" s="1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3"/>
      <c r="T374" s="3"/>
      <c r="U374" s="3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3"/>
      <c r="AL374" s="3"/>
      <c r="AM374" s="3"/>
      <c r="AN374" s="1"/>
      <c r="AO374" s="1"/>
      <c r="AP374" s="1"/>
      <c r="AQ374" s="1"/>
      <c r="AR374" s="1"/>
      <c r="AS374" s="1"/>
      <c r="AT374" s="1"/>
    </row>
    <row r="375" spans="1:46">
      <c r="A375" s="1"/>
      <c r="B375" s="1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3"/>
      <c r="T375" s="3"/>
      <c r="U375" s="3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3"/>
      <c r="AL375" s="3"/>
      <c r="AM375" s="3"/>
      <c r="AN375" s="1"/>
      <c r="AO375" s="1"/>
      <c r="AP375" s="1"/>
      <c r="AQ375" s="1"/>
      <c r="AR375" s="1"/>
      <c r="AS375" s="1"/>
      <c r="AT375" s="1"/>
    </row>
    <row r="376" spans="1:46">
      <c r="A376" s="1"/>
      <c r="B376" s="1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3"/>
      <c r="T376" s="3"/>
      <c r="U376" s="3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3"/>
      <c r="AL376" s="3"/>
      <c r="AM376" s="3"/>
      <c r="AN376" s="1"/>
      <c r="AO376" s="1"/>
      <c r="AP376" s="1"/>
      <c r="AQ376" s="1"/>
      <c r="AR376" s="1"/>
      <c r="AS376" s="1"/>
      <c r="AT376" s="1"/>
    </row>
    <row r="377" spans="1:46">
      <c r="A377" s="1"/>
      <c r="B377" s="1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3"/>
      <c r="T377" s="3"/>
      <c r="U377" s="3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3"/>
      <c r="AL377" s="3"/>
      <c r="AM377" s="3"/>
      <c r="AN377" s="1"/>
      <c r="AO377" s="1"/>
      <c r="AP377" s="1"/>
      <c r="AQ377" s="1"/>
      <c r="AR377" s="1"/>
      <c r="AS377" s="1"/>
      <c r="AT377" s="1"/>
    </row>
    <row r="378" spans="1:46">
      <c r="A378" s="1"/>
      <c r="B378" s="1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3"/>
      <c r="T378" s="3"/>
      <c r="U378" s="3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3"/>
      <c r="AL378" s="3"/>
      <c r="AM378" s="3"/>
      <c r="AN378" s="1"/>
      <c r="AO378" s="1"/>
      <c r="AP378" s="1"/>
      <c r="AQ378" s="1"/>
      <c r="AR378" s="1"/>
      <c r="AS378" s="1"/>
      <c r="AT378" s="1"/>
    </row>
    <row r="379" spans="1:46">
      <c r="A379" s="1"/>
      <c r="B379" s="1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3"/>
      <c r="T379" s="3"/>
      <c r="U379" s="3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3"/>
      <c r="AL379" s="3"/>
      <c r="AM379" s="3"/>
      <c r="AN379" s="1"/>
      <c r="AO379" s="1"/>
      <c r="AP379" s="1"/>
      <c r="AQ379" s="1"/>
      <c r="AR379" s="1"/>
      <c r="AS379" s="1"/>
      <c r="AT379" s="1"/>
    </row>
    <row r="380" spans="1:46">
      <c r="A380" s="1"/>
      <c r="B380" s="1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3"/>
      <c r="T380" s="3"/>
      <c r="U380" s="3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3"/>
      <c r="AL380" s="3"/>
      <c r="AM380" s="3"/>
      <c r="AN380" s="1"/>
      <c r="AO380" s="1"/>
      <c r="AP380" s="1"/>
      <c r="AQ380" s="1"/>
      <c r="AR380" s="1"/>
      <c r="AS380" s="1"/>
      <c r="AT380" s="1"/>
    </row>
    <row r="381" spans="1:46">
      <c r="A381" s="1"/>
      <c r="B381" s="1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3"/>
      <c r="T381" s="3"/>
      <c r="U381" s="3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3"/>
      <c r="AL381" s="3"/>
      <c r="AM381" s="3"/>
      <c r="AN381" s="1"/>
      <c r="AO381" s="1"/>
      <c r="AP381" s="1"/>
      <c r="AQ381" s="1"/>
      <c r="AR381" s="1"/>
      <c r="AS381" s="1"/>
      <c r="AT381" s="1"/>
    </row>
    <row r="382" spans="1:46">
      <c r="A382" s="1"/>
      <c r="B382" s="1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3"/>
      <c r="T382" s="3"/>
      <c r="U382" s="3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3"/>
      <c r="AL382" s="3"/>
      <c r="AM382" s="3"/>
      <c r="AN382" s="1"/>
      <c r="AO382" s="1"/>
      <c r="AP382" s="1"/>
      <c r="AQ382" s="1"/>
      <c r="AR382" s="1"/>
      <c r="AS382" s="1"/>
      <c r="AT382" s="1"/>
    </row>
    <row r="383" spans="1:46">
      <c r="A383" s="1"/>
      <c r="B383" s="1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3"/>
      <c r="T383" s="3"/>
      <c r="U383" s="3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3"/>
      <c r="AL383" s="3"/>
      <c r="AM383" s="3"/>
      <c r="AN383" s="1"/>
      <c r="AO383" s="1"/>
      <c r="AP383" s="1"/>
      <c r="AQ383" s="1"/>
      <c r="AR383" s="1"/>
      <c r="AS383" s="1"/>
      <c r="AT383" s="1"/>
    </row>
    <row r="384" spans="1:46">
      <c r="A384" s="1"/>
      <c r="B384" s="1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3"/>
      <c r="T384" s="3"/>
      <c r="U384" s="3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3"/>
      <c r="AL384" s="3"/>
      <c r="AM384" s="3"/>
      <c r="AN384" s="1"/>
      <c r="AO384" s="1"/>
      <c r="AP384" s="1"/>
      <c r="AQ384" s="1"/>
      <c r="AR384" s="1"/>
      <c r="AS384" s="1"/>
      <c r="AT384" s="1"/>
    </row>
    <row r="385" spans="1:46">
      <c r="A385" s="1"/>
      <c r="B385" s="1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3"/>
      <c r="T385" s="3"/>
      <c r="U385" s="3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3"/>
      <c r="AL385" s="3"/>
      <c r="AM385" s="3"/>
      <c r="AN385" s="1"/>
      <c r="AO385" s="1"/>
      <c r="AP385" s="1"/>
      <c r="AQ385" s="1"/>
      <c r="AR385" s="1"/>
      <c r="AS385" s="1"/>
      <c r="AT385" s="1"/>
    </row>
    <row r="386" spans="1:46">
      <c r="A386" s="1"/>
      <c r="B386" s="1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3"/>
      <c r="T386" s="3"/>
      <c r="U386" s="3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3"/>
      <c r="AL386" s="3"/>
      <c r="AM386" s="3"/>
      <c r="AN386" s="1"/>
      <c r="AO386" s="1"/>
      <c r="AP386" s="1"/>
      <c r="AQ386" s="1"/>
      <c r="AR386" s="1"/>
      <c r="AS386" s="1"/>
      <c r="AT386" s="1"/>
    </row>
    <row r="387" spans="1:46">
      <c r="A387" s="1"/>
      <c r="B387" s="1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3"/>
      <c r="T387" s="3"/>
      <c r="U387" s="3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3"/>
      <c r="AL387" s="3"/>
      <c r="AM387" s="3"/>
      <c r="AN387" s="1"/>
      <c r="AO387" s="1"/>
      <c r="AP387" s="1"/>
      <c r="AQ387" s="1"/>
      <c r="AR387" s="1"/>
      <c r="AS387" s="1"/>
      <c r="AT387" s="1"/>
    </row>
    <row r="388" spans="1:46">
      <c r="A388" s="1"/>
      <c r="B388" s="1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3"/>
      <c r="T388" s="3"/>
      <c r="U388" s="3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3"/>
      <c r="AL388" s="3"/>
      <c r="AM388" s="3"/>
      <c r="AN388" s="1"/>
      <c r="AO388" s="1"/>
      <c r="AP388" s="1"/>
      <c r="AQ388" s="1"/>
      <c r="AR388" s="1"/>
      <c r="AS388" s="1"/>
      <c r="AT388" s="1"/>
    </row>
    <row r="389" spans="1:46">
      <c r="A389" s="1"/>
      <c r="B389" s="1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3"/>
      <c r="T389" s="3"/>
      <c r="U389" s="3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3"/>
      <c r="AL389" s="3"/>
      <c r="AM389" s="3"/>
      <c r="AN389" s="1"/>
      <c r="AO389" s="1"/>
      <c r="AP389" s="1"/>
      <c r="AQ389" s="1"/>
      <c r="AR389" s="1"/>
      <c r="AS389" s="1"/>
      <c r="AT389" s="1"/>
    </row>
    <row r="390" spans="1:46">
      <c r="A390" s="1"/>
      <c r="B390" s="1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3"/>
      <c r="T390" s="3"/>
      <c r="U390" s="3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3"/>
      <c r="AL390" s="3"/>
      <c r="AM390" s="3"/>
      <c r="AN390" s="1"/>
      <c r="AO390" s="1"/>
      <c r="AP390" s="1"/>
      <c r="AQ390" s="1"/>
      <c r="AR390" s="1"/>
      <c r="AS390" s="1"/>
      <c r="AT390" s="1"/>
    </row>
    <row r="391" spans="1:46">
      <c r="A391" s="1"/>
      <c r="B391" s="1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3"/>
      <c r="T391" s="3"/>
      <c r="U391" s="3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3"/>
      <c r="AL391" s="3"/>
      <c r="AM391" s="3"/>
      <c r="AN391" s="1"/>
      <c r="AO391" s="1"/>
      <c r="AP391" s="1"/>
      <c r="AQ391" s="1"/>
      <c r="AR391" s="1"/>
      <c r="AS391" s="1"/>
      <c r="AT391" s="1"/>
    </row>
    <row r="392" spans="1:46">
      <c r="A392" s="1"/>
      <c r="B392" s="1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3"/>
      <c r="T392" s="3"/>
      <c r="U392" s="3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3"/>
      <c r="AL392" s="3"/>
      <c r="AM392" s="3"/>
      <c r="AN392" s="1"/>
      <c r="AO392" s="1"/>
      <c r="AP392" s="1"/>
      <c r="AQ392" s="1"/>
      <c r="AR392" s="1"/>
      <c r="AS392" s="1"/>
      <c r="AT392" s="1"/>
    </row>
    <row r="393" spans="1:46">
      <c r="A393" s="1"/>
      <c r="B393" s="1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3"/>
      <c r="T393" s="3"/>
      <c r="U393" s="3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3"/>
      <c r="AL393" s="3"/>
      <c r="AM393" s="3"/>
      <c r="AN393" s="1"/>
      <c r="AO393" s="1"/>
      <c r="AP393" s="1"/>
      <c r="AQ393" s="1"/>
      <c r="AR393" s="1"/>
      <c r="AS393" s="1"/>
      <c r="AT393" s="1"/>
    </row>
    <row r="394" spans="1:46">
      <c r="A394" s="1"/>
      <c r="B394" s="1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3"/>
      <c r="T394" s="3"/>
      <c r="U394" s="3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3"/>
      <c r="AL394" s="3"/>
      <c r="AM394" s="3"/>
      <c r="AN394" s="1"/>
      <c r="AO394" s="1"/>
      <c r="AP394" s="1"/>
      <c r="AQ394" s="1"/>
      <c r="AR394" s="1"/>
      <c r="AS394" s="1"/>
      <c r="AT394" s="1"/>
    </row>
    <row r="395" spans="1:46">
      <c r="A395" s="1"/>
      <c r="B395" s="1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3"/>
      <c r="T395" s="3"/>
      <c r="U395" s="3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3"/>
      <c r="AL395" s="3"/>
      <c r="AM395" s="3"/>
      <c r="AN395" s="1"/>
      <c r="AO395" s="1"/>
      <c r="AP395" s="1"/>
      <c r="AQ395" s="1"/>
      <c r="AR395" s="1"/>
      <c r="AS395" s="1"/>
      <c r="AT395" s="1"/>
    </row>
    <row r="396" spans="1:46">
      <c r="A396" s="1"/>
      <c r="B396" s="1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3"/>
      <c r="T396" s="3"/>
      <c r="U396" s="3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3"/>
      <c r="AL396" s="3"/>
      <c r="AM396" s="3"/>
      <c r="AN396" s="1"/>
      <c r="AO396" s="1"/>
      <c r="AP396" s="1"/>
      <c r="AQ396" s="1"/>
      <c r="AR396" s="1"/>
      <c r="AS396" s="1"/>
      <c r="AT396" s="1"/>
    </row>
    <row r="397" spans="1:46">
      <c r="A397" s="1"/>
      <c r="B397" s="1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3"/>
      <c r="T397" s="3"/>
      <c r="U397" s="3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3"/>
      <c r="AL397" s="3"/>
      <c r="AM397" s="3"/>
      <c r="AN397" s="1"/>
      <c r="AO397" s="1"/>
      <c r="AP397" s="1"/>
      <c r="AQ397" s="1"/>
      <c r="AR397" s="1"/>
      <c r="AS397" s="1"/>
      <c r="AT397" s="1"/>
    </row>
    <row r="398" spans="1:46">
      <c r="A398" s="1"/>
      <c r="B398" s="1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3"/>
      <c r="T398" s="3"/>
      <c r="U398" s="3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3"/>
      <c r="AL398" s="3"/>
      <c r="AM398" s="3"/>
      <c r="AN398" s="1"/>
      <c r="AO398" s="1"/>
      <c r="AP398" s="1"/>
      <c r="AQ398" s="1"/>
      <c r="AR398" s="1"/>
      <c r="AS398" s="1"/>
      <c r="AT398" s="1"/>
    </row>
    <row r="399" spans="1:46">
      <c r="A399" s="1"/>
      <c r="B399" s="1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3"/>
      <c r="T399" s="3"/>
      <c r="U399" s="3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3"/>
      <c r="AL399" s="3"/>
      <c r="AM399" s="3"/>
      <c r="AN399" s="1"/>
      <c r="AO399" s="1"/>
      <c r="AP399" s="1"/>
      <c r="AQ399" s="1"/>
      <c r="AR399" s="1"/>
      <c r="AS399" s="1"/>
      <c r="AT399" s="1"/>
    </row>
    <row r="400" spans="1:46">
      <c r="A400" s="1"/>
      <c r="B400" s="1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3"/>
      <c r="T400" s="3"/>
      <c r="U400" s="3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3"/>
      <c r="AL400" s="3"/>
      <c r="AM400" s="3"/>
      <c r="AN400" s="1"/>
      <c r="AO400" s="1"/>
      <c r="AP400" s="1"/>
      <c r="AQ400" s="1"/>
      <c r="AR400" s="1"/>
      <c r="AS400" s="1"/>
      <c r="AT400" s="1"/>
    </row>
    <row r="401" spans="1:46">
      <c r="A401" s="1"/>
      <c r="B401" s="1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3"/>
      <c r="T401" s="3"/>
      <c r="U401" s="3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3"/>
      <c r="AL401" s="3"/>
      <c r="AM401" s="3"/>
      <c r="AN401" s="1"/>
      <c r="AO401" s="1"/>
      <c r="AP401" s="1"/>
      <c r="AQ401" s="1"/>
      <c r="AR401" s="1"/>
      <c r="AS401" s="1"/>
      <c r="AT401" s="1"/>
    </row>
    <row r="402" spans="1:46">
      <c r="A402" s="1"/>
      <c r="B402" s="1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3"/>
      <c r="T402" s="3"/>
      <c r="U402" s="3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3"/>
      <c r="AL402" s="3"/>
      <c r="AM402" s="3"/>
      <c r="AN402" s="1"/>
      <c r="AO402" s="1"/>
      <c r="AP402" s="1"/>
      <c r="AQ402" s="1"/>
      <c r="AR402" s="1"/>
      <c r="AS402" s="1"/>
      <c r="AT402" s="1"/>
    </row>
    <row r="403" spans="1:46">
      <c r="A403" s="1"/>
      <c r="B403" s="1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3"/>
      <c r="T403" s="3"/>
      <c r="U403" s="3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3"/>
      <c r="AL403" s="3"/>
      <c r="AM403" s="3"/>
      <c r="AN403" s="1"/>
      <c r="AO403" s="1"/>
      <c r="AP403" s="1"/>
      <c r="AQ403" s="1"/>
      <c r="AR403" s="1"/>
      <c r="AS403" s="1"/>
      <c r="AT403" s="1"/>
    </row>
    <row r="404" spans="1:46">
      <c r="A404" s="1"/>
      <c r="B404" s="1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3"/>
      <c r="T404" s="3"/>
      <c r="U404" s="3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3"/>
      <c r="AL404" s="3"/>
      <c r="AM404" s="3"/>
      <c r="AN404" s="1"/>
      <c r="AO404" s="1"/>
      <c r="AP404" s="1"/>
      <c r="AQ404" s="1"/>
      <c r="AR404" s="1"/>
      <c r="AS404" s="1"/>
      <c r="AT404" s="1"/>
    </row>
    <row r="405" spans="1:46">
      <c r="A405" s="1"/>
      <c r="B405" s="1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3"/>
      <c r="T405" s="3"/>
      <c r="U405" s="3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3"/>
      <c r="AL405" s="3"/>
      <c r="AM405" s="3"/>
      <c r="AN405" s="1"/>
      <c r="AO405" s="1"/>
      <c r="AP405" s="1"/>
      <c r="AQ405" s="1"/>
      <c r="AR405" s="1"/>
      <c r="AS405" s="1"/>
      <c r="AT405" s="1"/>
    </row>
    <row r="406" spans="1:46">
      <c r="A406" s="1"/>
      <c r="B406" s="1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3"/>
      <c r="T406" s="3"/>
      <c r="U406" s="3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3"/>
      <c r="AL406" s="3"/>
      <c r="AM406" s="3"/>
      <c r="AN406" s="1"/>
      <c r="AO406" s="1"/>
      <c r="AP406" s="1"/>
      <c r="AQ406" s="1"/>
      <c r="AR406" s="1"/>
      <c r="AS406" s="1"/>
      <c r="AT406" s="1"/>
    </row>
    <row r="407" spans="1:46">
      <c r="A407" s="1"/>
      <c r="B407" s="1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3"/>
      <c r="T407" s="3"/>
      <c r="U407" s="3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3"/>
      <c r="AL407" s="3"/>
      <c r="AM407" s="3"/>
      <c r="AN407" s="1"/>
      <c r="AO407" s="1"/>
      <c r="AP407" s="1"/>
      <c r="AQ407" s="1"/>
      <c r="AR407" s="1"/>
      <c r="AS407" s="1"/>
      <c r="AT407" s="1"/>
    </row>
    <row r="408" spans="1:46">
      <c r="A408" s="1"/>
      <c r="B408" s="1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3"/>
      <c r="T408" s="3"/>
      <c r="U408" s="3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3"/>
      <c r="AL408" s="3"/>
      <c r="AM408" s="3"/>
      <c r="AN408" s="1"/>
      <c r="AO408" s="1"/>
      <c r="AP408" s="1"/>
      <c r="AQ408" s="1"/>
      <c r="AR408" s="1"/>
      <c r="AS408" s="1"/>
      <c r="AT408" s="1"/>
    </row>
    <row r="409" spans="1:46">
      <c r="A409" s="1"/>
      <c r="B409" s="1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3"/>
      <c r="T409" s="3"/>
      <c r="U409" s="3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3"/>
      <c r="AL409" s="3"/>
      <c r="AM409" s="3"/>
      <c r="AN409" s="1"/>
      <c r="AO409" s="1"/>
      <c r="AP409" s="1"/>
      <c r="AQ409" s="1"/>
      <c r="AR409" s="1"/>
      <c r="AS409" s="1"/>
      <c r="AT409" s="1"/>
    </row>
    <row r="410" spans="1:46">
      <c r="A410" s="1"/>
      <c r="B410" s="1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3"/>
      <c r="T410" s="3"/>
      <c r="U410" s="3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3"/>
      <c r="AL410" s="3"/>
      <c r="AM410" s="3"/>
      <c r="AN410" s="1"/>
      <c r="AO410" s="1"/>
      <c r="AP410" s="1"/>
      <c r="AQ410" s="1"/>
      <c r="AR410" s="1"/>
      <c r="AS410" s="1"/>
      <c r="AT410" s="1"/>
    </row>
    <row r="411" spans="1:46">
      <c r="A411" s="1"/>
      <c r="B411" s="1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3"/>
      <c r="T411" s="3"/>
      <c r="U411" s="3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3"/>
      <c r="AL411" s="3"/>
      <c r="AM411" s="3"/>
      <c r="AN411" s="1"/>
      <c r="AO411" s="1"/>
      <c r="AP411" s="1"/>
      <c r="AQ411" s="1"/>
      <c r="AR411" s="1"/>
      <c r="AS411" s="1"/>
      <c r="AT411" s="1"/>
    </row>
    <row r="412" spans="1:46">
      <c r="A412" s="1"/>
      <c r="B412" s="1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3"/>
      <c r="T412" s="3"/>
      <c r="U412" s="3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3"/>
      <c r="AL412" s="3"/>
      <c r="AM412" s="3"/>
      <c r="AN412" s="1"/>
      <c r="AO412" s="1"/>
      <c r="AP412" s="1"/>
      <c r="AQ412" s="1"/>
      <c r="AR412" s="1"/>
      <c r="AS412" s="1"/>
      <c r="AT412" s="1"/>
    </row>
    <row r="413" spans="1:46">
      <c r="A413" s="1"/>
      <c r="B413" s="1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3"/>
      <c r="T413" s="3"/>
      <c r="U413" s="3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3"/>
      <c r="AL413" s="3"/>
      <c r="AM413" s="3"/>
      <c r="AN413" s="1"/>
      <c r="AO413" s="1"/>
      <c r="AP413" s="1"/>
      <c r="AQ413" s="1"/>
      <c r="AR413" s="1"/>
      <c r="AS413" s="1"/>
      <c r="AT413" s="1"/>
    </row>
    <row r="414" spans="1:46">
      <c r="A414" s="1"/>
      <c r="B414" s="1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3"/>
      <c r="T414" s="3"/>
      <c r="U414" s="3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3"/>
      <c r="AL414" s="3"/>
      <c r="AM414" s="3"/>
      <c r="AN414" s="1"/>
      <c r="AO414" s="1"/>
      <c r="AP414" s="1"/>
      <c r="AQ414" s="1"/>
      <c r="AR414" s="1"/>
      <c r="AS414" s="1"/>
      <c r="AT414" s="1"/>
    </row>
    <row r="415" spans="1:46">
      <c r="A415" s="1"/>
      <c r="B415" s="1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3"/>
      <c r="T415" s="3"/>
      <c r="U415" s="3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3"/>
      <c r="AL415" s="3"/>
      <c r="AM415" s="3"/>
      <c r="AN415" s="1"/>
      <c r="AO415" s="1"/>
      <c r="AP415" s="1"/>
      <c r="AQ415" s="1"/>
      <c r="AR415" s="1"/>
      <c r="AS415" s="1"/>
      <c r="AT415" s="1"/>
    </row>
    <row r="416" spans="1:46">
      <c r="A416" s="1"/>
      <c r="B416" s="1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3"/>
      <c r="T416" s="3"/>
      <c r="U416" s="3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3"/>
      <c r="AL416" s="3"/>
      <c r="AM416" s="3"/>
      <c r="AN416" s="1"/>
      <c r="AO416" s="1"/>
      <c r="AP416" s="1"/>
      <c r="AQ416" s="1"/>
      <c r="AR416" s="1"/>
      <c r="AS416" s="1"/>
      <c r="AT416" s="1"/>
    </row>
    <row r="417" spans="1:46">
      <c r="A417" s="1"/>
      <c r="B417" s="1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3"/>
      <c r="T417" s="3"/>
      <c r="U417" s="3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3"/>
      <c r="AL417" s="3"/>
      <c r="AM417" s="3"/>
      <c r="AN417" s="1"/>
      <c r="AO417" s="1"/>
      <c r="AP417" s="1"/>
      <c r="AQ417" s="1"/>
      <c r="AR417" s="1"/>
      <c r="AS417" s="1"/>
      <c r="AT417" s="1"/>
    </row>
    <row r="418" spans="1:46">
      <c r="A418" s="1"/>
      <c r="B418" s="1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3"/>
      <c r="T418" s="3"/>
      <c r="U418" s="3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3"/>
      <c r="AL418" s="3"/>
      <c r="AM418" s="3"/>
      <c r="AN418" s="1"/>
      <c r="AO418" s="1"/>
      <c r="AP418" s="1"/>
      <c r="AQ418" s="1"/>
      <c r="AR418" s="1"/>
      <c r="AS418" s="1"/>
      <c r="AT418" s="1"/>
    </row>
    <row r="419" spans="1:46">
      <c r="A419" s="1"/>
      <c r="B419" s="1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3"/>
      <c r="T419" s="3"/>
      <c r="U419" s="3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3"/>
      <c r="AL419" s="3"/>
      <c r="AM419" s="3"/>
      <c r="AN419" s="1"/>
      <c r="AO419" s="1"/>
      <c r="AP419" s="1"/>
      <c r="AQ419" s="1"/>
      <c r="AR419" s="1"/>
      <c r="AS419" s="1"/>
      <c r="AT419" s="1"/>
    </row>
    <row r="420" spans="1:46">
      <c r="A420" s="1"/>
      <c r="B420" s="1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3"/>
      <c r="T420" s="3"/>
      <c r="U420" s="3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3"/>
      <c r="AL420" s="3"/>
      <c r="AM420" s="3"/>
      <c r="AN420" s="1"/>
      <c r="AO420" s="1"/>
      <c r="AP420" s="1"/>
      <c r="AQ420" s="1"/>
      <c r="AR420" s="1"/>
      <c r="AS420" s="1"/>
      <c r="AT420" s="1"/>
    </row>
    <row r="421" spans="1:46">
      <c r="A421" s="1"/>
      <c r="B421" s="1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3"/>
      <c r="T421" s="3"/>
      <c r="U421" s="3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3"/>
      <c r="AL421" s="3"/>
      <c r="AM421" s="3"/>
      <c r="AN421" s="1"/>
      <c r="AO421" s="1"/>
      <c r="AP421" s="1"/>
      <c r="AQ421" s="1"/>
      <c r="AR421" s="1"/>
      <c r="AS421" s="1"/>
      <c r="AT421" s="1"/>
    </row>
    <row r="422" spans="1:46">
      <c r="A422" s="1"/>
      <c r="B422" s="1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3"/>
      <c r="T422" s="3"/>
      <c r="U422" s="3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3"/>
      <c r="AL422" s="3"/>
      <c r="AM422" s="3"/>
      <c r="AN422" s="1"/>
      <c r="AO422" s="1"/>
      <c r="AP422" s="1"/>
      <c r="AQ422" s="1"/>
      <c r="AR422" s="1"/>
      <c r="AS422" s="1"/>
      <c r="AT422" s="1"/>
    </row>
    <row r="423" spans="1:46">
      <c r="A423" s="1"/>
      <c r="B423" s="1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3"/>
      <c r="T423" s="3"/>
      <c r="U423" s="3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3"/>
      <c r="AL423" s="3"/>
      <c r="AM423" s="3"/>
      <c r="AN423" s="1"/>
      <c r="AO423" s="1"/>
      <c r="AP423" s="1"/>
      <c r="AQ423" s="1"/>
      <c r="AR423" s="1"/>
      <c r="AS423" s="1"/>
      <c r="AT423" s="1"/>
    </row>
    <row r="424" spans="1:46">
      <c r="A424" s="1"/>
      <c r="B424" s="1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3"/>
      <c r="T424" s="3"/>
      <c r="U424" s="3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3"/>
      <c r="AL424" s="3"/>
      <c r="AM424" s="3"/>
      <c r="AN424" s="1"/>
      <c r="AO424" s="1"/>
      <c r="AP424" s="1"/>
      <c r="AQ424" s="1"/>
      <c r="AR424" s="1"/>
      <c r="AS424" s="1"/>
      <c r="AT424" s="1"/>
    </row>
    <row r="425" spans="1:46">
      <c r="A425" s="1"/>
      <c r="B425" s="1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3"/>
      <c r="T425" s="3"/>
      <c r="U425" s="3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3"/>
      <c r="AL425" s="3"/>
      <c r="AM425" s="3"/>
      <c r="AN425" s="1"/>
      <c r="AO425" s="1"/>
      <c r="AP425" s="1"/>
      <c r="AQ425" s="1"/>
      <c r="AR425" s="1"/>
      <c r="AS425" s="1"/>
      <c r="AT425" s="1"/>
    </row>
    <row r="426" spans="1:46">
      <c r="A426" s="1"/>
      <c r="B426" s="1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3"/>
      <c r="T426" s="3"/>
      <c r="U426" s="3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3"/>
      <c r="AL426" s="3"/>
      <c r="AM426" s="3"/>
      <c r="AN426" s="1"/>
      <c r="AO426" s="1"/>
      <c r="AP426" s="1"/>
      <c r="AQ426" s="1"/>
      <c r="AR426" s="1"/>
      <c r="AS426" s="1"/>
      <c r="AT426" s="1"/>
    </row>
    <row r="427" spans="1:46">
      <c r="A427" s="1"/>
      <c r="B427" s="1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3"/>
      <c r="T427" s="3"/>
      <c r="U427" s="3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3"/>
      <c r="AL427" s="3"/>
      <c r="AM427" s="3"/>
      <c r="AN427" s="1"/>
      <c r="AO427" s="1"/>
      <c r="AP427" s="1"/>
      <c r="AQ427" s="1"/>
      <c r="AR427" s="1"/>
      <c r="AS427" s="1"/>
      <c r="AT427" s="1"/>
    </row>
    <row r="428" spans="1:46">
      <c r="A428" s="1"/>
      <c r="B428" s="1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3"/>
      <c r="T428" s="3"/>
      <c r="U428" s="3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3"/>
      <c r="AL428" s="3"/>
      <c r="AM428" s="3"/>
      <c r="AN428" s="1"/>
      <c r="AO428" s="1"/>
      <c r="AP428" s="1"/>
      <c r="AQ428" s="1"/>
      <c r="AR428" s="1"/>
      <c r="AS428" s="1"/>
      <c r="AT428" s="1"/>
    </row>
    <row r="429" spans="1:46">
      <c r="A429" s="1"/>
      <c r="B429" s="1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3"/>
      <c r="T429" s="3"/>
      <c r="U429" s="3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3"/>
      <c r="AL429" s="3"/>
      <c r="AM429" s="3"/>
      <c r="AN429" s="1"/>
      <c r="AO429" s="1"/>
      <c r="AP429" s="1"/>
      <c r="AQ429" s="1"/>
      <c r="AR429" s="1"/>
      <c r="AS429" s="1"/>
      <c r="AT429" s="1"/>
    </row>
    <row r="430" spans="1:46">
      <c r="A430" s="1"/>
      <c r="B430" s="1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3"/>
      <c r="T430" s="3"/>
      <c r="U430" s="3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3"/>
      <c r="AL430" s="3"/>
      <c r="AM430" s="3"/>
      <c r="AN430" s="1"/>
      <c r="AO430" s="1"/>
      <c r="AP430" s="1"/>
      <c r="AQ430" s="1"/>
      <c r="AR430" s="1"/>
      <c r="AS430" s="1"/>
      <c r="AT430" s="1"/>
    </row>
    <row r="431" spans="1:46">
      <c r="A431" s="1"/>
      <c r="B431" s="1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3"/>
      <c r="T431" s="3"/>
      <c r="U431" s="3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3"/>
      <c r="AL431" s="3"/>
      <c r="AM431" s="3"/>
      <c r="AN431" s="1"/>
      <c r="AO431" s="1"/>
      <c r="AP431" s="1"/>
      <c r="AQ431" s="1"/>
      <c r="AR431" s="1"/>
      <c r="AS431" s="1"/>
      <c r="AT431" s="1"/>
    </row>
    <row r="432" spans="1:46">
      <c r="A432" s="1"/>
      <c r="B432" s="1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3"/>
      <c r="T432" s="3"/>
      <c r="U432" s="3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3"/>
      <c r="AL432" s="3"/>
      <c r="AM432" s="3"/>
      <c r="AN432" s="1"/>
      <c r="AO432" s="1"/>
      <c r="AP432" s="1"/>
      <c r="AQ432" s="1"/>
      <c r="AR432" s="1"/>
      <c r="AS432" s="1"/>
      <c r="AT432" s="1"/>
    </row>
    <row r="433" spans="1:46">
      <c r="A433" s="1"/>
      <c r="B433" s="1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3"/>
      <c r="T433" s="3"/>
      <c r="U433" s="3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3"/>
      <c r="AL433" s="3"/>
      <c r="AM433" s="3"/>
      <c r="AN433" s="1"/>
      <c r="AO433" s="1"/>
      <c r="AP433" s="1"/>
      <c r="AQ433" s="1"/>
      <c r="AR433" s="1"/>
      <c r="AS433" s="1"/>
      <c r="AT433" s="1"/>
    </row>
    <row r="434" spans="1:46">
      <c r="A434" s="1"/>
      <c r="B434" s="1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3"/>
      <c r="T434" s="3"/>
      <c r="U434" s="3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3"/>
      <c r="AL434" s="3"/>
      <c r="AM434" s="3"/>
      <c r="AN434" s="1"/>
      <c r="AO434" s="1"/>
      <c r="AP434" s="1"/>
      <c r="AQ434" s="1"/>
      <c r="AR434" s="1"/>
      <c r="AS434" s="1"/>
      <c r="AT434" s="1"/>
    </row>
    <row r="435" spans="1:46">
      <c r="A435" s="1"/>
      <c r="B435" s="1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3"/>
      <c r="T435" s="3"/>
      <c r="U435" s="3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3"/>
      <c r="AL435" s="3"/>
      <c r="AM435" s="3"/>
      <c r="AN435" s="1"/>
      <c r="AO435" s="1"/>
      <c r="AP435" s="1"/>
      <c r="AQ435" s="1"/>
      <c r="AR435" s="1"/>
      <c r="AS435" s="1"/>
      <c r="AT435" s="1"/>
    </row>
    <row r="436" spans="1:46">
      <c r="A436" s="1"/>
      <c r="B436" s="1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3"/>
      <c r="T436" s="3"/>
      <c r="U436" s="3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3"/>
      <c r="AL436" s="3"/>
      <c r="AM436" s="3"/>
      <c r="AN436" s="1"/>
      <c r="AO436" s="1"/>
      <c r="AP436" s="1"/>
      <c r="AQ436" s="1"/>
      <c r="AR436" s="1"/>
      <c r="AS436" s="1"/>
      <c r="AT436" s="1"/>
    </row>
    <row r="437" spans="1:46">
      <c r="A437" s="1"/>
      <c r="B437" s="1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3"/>
      <c r="T437" s="3"/>
      <c r="U437" s="3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3"/>
      <c r="AL437" s="3"/>
      <c r="AM437" s="3"/>
      <c r="AN437" s="1"/>
      <c r="AO437" s="1"/>
      <c r="AP437" s="1"/>
      <c r="AQ437" s="1"/>
      <c r="AR437" s="1"/>
      <c r="AS437" s="1"/>
      <c r="AT437" s="1"/>
    </row>
    <row r="438" spans="1:46">
      <c r="A438" s="1"/>
      <c r="B438" s="1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3"/>
      <c r="T438" s="3"/>
      <c r="U438" s="3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3"/>
      <c r="AL438" s="3"/>
      <c r="AM438" s="3"/>
      <c r="AN438" s="1"/>
      <c r="AO438" s="1"/>
      <c r="AP438" s="1"/>
      <c r="AQ438" s="1"/>
      <c r="AR438" s="1"/>
      <c r="AS438" s="1"/>
      <c r="AT438" s="1"/>
    </row>
    <row r="439" spans="1:46">
      <c r="A439" s="1"/>
      <c r="B439" s="1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3"/>
      <c r="T439" s="3"/>
      <c r="U439" s="3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3"/>
      <c r="AL439" s="3"/>
      <c r="AM439" s="3"/>
      <c r="AN439" s="1"/>
      <c r="AO439" s="1"/>
      <c r="AP439" s="1"/>
      <c r="AQ439" s="1"/>
      <c r="AR439" s="1"/>
      <c r="AS439" s="1"/>
      <c r="AT439" s="1"/>
    </row>
    <row r="440" spans="1:46">
      <c r="A440" s="1"/>
      <c r="B440" s="1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3"/>
      <c r="T440" s="3"/>
      <c r="U440" s="3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3"/>
      <c r="AL440" s="3"/>
      <c r="AM440" s="3"/>
      <c r="AN440" s="1"/>
      <c r="AO440" s="1"/>
      <c r="AP440" s="1"/>
      <c r="AQ440" s="1"/>
      <c r="AR440" s="1"/>
      <c r="AS440" s="1"/>
      <c r="AT440" s="1"/>
    </row>
    <row r="441" spans="1:46">
      <c r="A441" s="1"/>
      <c r="B441" s="1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3"/>
      <c r="T441" s="3"/>
      <c r="U441" s="3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3"/>
      <c r="AL441" s="3"/>
      <c r="AM441" s="3"/>
      <c r="AN441" s="1"/>
      <c r="AO441" s="1"/>
      <c r="AP441" s="1"/>
      <c r="AQ441" s="1"/>
      <c r="AR441" s="1"/>
      <c r="AS441" s="1"/>
      <c r="AT441" s="1"/>
    </row>
    <row r="442" spans="1:46">
      <c r="A442" s="1"/>
      <c r="B442" s="1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3"/>
      <c r="T442" s="3"/>
      <c r="U442" s="3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3"/>
      <c r="AL442" s="3"/>
      <c r="AM442" s="3"/>
      <c r="AN442" s="1"/>
      <c r="AO442" s="1"/>
      <c r="AP442" s="1"/>
      <c r="AQ442" s="1"/>
      <c r="AR442" s="1"/>
      <c r="AS442" s="1"/>
      <c r="AT442" s="1"/>
    </row>
    <row r="443" spans="1:46">
      <c r="A443" s="1"/>
      <c r="B443" s="1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3"/>
      <c r="T443" s="3"/>
      <c r="U443" s="3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3"/>
      <c r="AL443" s="3"/>
      <c r="AM443" s="3"/>
      <c r="AN443" s="1"/>
      <c r="AO443" s="1"/>
      <c r="AP443" s="1"/>
      <c r="AQ443" s="1"/>
      <c r="AR443" s="1"/>
      <c r="AS443" s="1"/>
      <c r="AT443" s="1"/>
    </row>
    <row r="444" spans="1:46">
      <c r="A444" s="1"/>
      <c r="B444" s="1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3"/>
      <c r="T444" s="3"/>
      <c r="U444" s="3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3"/>
      <c r="AL444" s="3"/>
      <c r="AM444" s="3"/>
      <c r="AN444" s="1"/>
      <c r="AO444" s="1"/>
      <c r="AP444" s="1"/>
      <c r="AQ444" s="1"/>
      <c r="AR444" s="1"/>
      <c r="AS444" s="1"/>
      <c r="AT444" s="1"/>
    </row>
    <row r="445" spans="1:46">
      <c r="A445" s="1"/>
      <c r="B445" s="1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3"/>
      <c r="T445" s="3"/>
      <c r="U445" s="3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3"/>
      <c r="AL445" s="3"/>
      <c r="AM445" s="3"/>
      <c r="AN445" s="1"/>
      <c r="AO445" s="1"/>
      <c r="AP445" s="1"/>
      <c r="AQ445" s="1"/>
      <c r="AR445" s="1"/>
      <c r="AS445" s="1"/>
      <c r="AT445" s="1"/>
    </row>
    <row r="446" spans="1:46">
      <c r="A446" s="1"/>
      <c r="B446" s="1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3"/>
      <c r="T446" s="3"/>
      <c r="U446" s="3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3"/>
      <c r="AL446" s="3"/>
      <c r="AM446" s="3"/>
      <c r="AN446" s="1"/>
      <c r="AO446" s="1"/>
      <c r="AP446" s="1"/>
      <c r="AQ446" s="1"/>
      <c r="AR446" s="1"/>
      <c r="AS446" s="1"/>
      <c r="AT446" s="1"/>
    </row>
    <row r="447" spans="1:46">
      <c r="A447" s="1"/>
      <c r="B447" s="1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3"/>
      <c r="T447" s="3"/>
      <c r="U447" s="3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3"/>
      <c r="AL447" s="3"/>
      <c r="AM447" s="3"/>
      <c r="AN447" s="1"/>
      <c r="AO447" s="1"/>
      <c r="AP447" s="1"/>
      <c r="AQ447" s="1"/>
      <c r="AR447" s="1"/>
      <c r="AS447" s="1"/>
      <c r="AT447" s="1"/>
    </row>
    <row r="448" spans="1:46">
      <c r="A448" s="1"/>
      <c r="B448" s="1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3"/>
      <c r="T448" s="3"/>
      <c r="U448" s="3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3"/>
      <c r="AL448" s="3"/>
      <c r="AM448" s="3"/>
      <c r="AN448" s="1"/>
      <c r="AO448" s="1"/>
      <c r="AP448" s="1"/>
      <c r="AQ448" s="1"/>
      <c r="AR448" s="1"/>
      <c r="AS448" s="1"/>
      <c r="AT448" s="1"/>
    </row>
    <row r="449" spans="1:46">
      <c r="A449" s="1"/>
      <c r="B449" s="1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3"/>
      <c r="T449" s="3"/>
      <c r="U449" s="3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3"/>
      <c r="AL449" s="3"/>
      <c r="AM449" s="3"/>
      <c r="AN449" s="1"/>
      <c r="AO449" s="1"/>
      <c r="AP449" s="1"/>
      <c r="AQ449" s="1"/>
      <c r="AR449" s="1"/>
      <c r="AS449" s="1"/>
      <c r="AT449" s="1"/>
    </row>
    <row r="450" spans="1:46">
      <c r="A450" s="1"/>
      <c r="B450" s="1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3"/>
      <c r="T450" s="3"/>
      <c r="U450" s="3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3"/>
      <c r="AL450" s="3"/>
      <c r="AM450" s="3"/>
      <c r="AN450" s="1"/>
      <c r="AO450" s="1"/>
      <c r="AP450" s="1"/>
      <c r="AQ450" s="1"/>
      <c r="AR450" s="1"/>
      <c r="AS450" s="1"/>
      <c r="AT450" s="1"/>
    </row>
    <row r="451" spans="1:46">
      <c r="A451" s="1"/>
      <c r="B451" s="1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3"/>
      <c r="T451" s="3"/>
      <c r="U451" s="3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3"/>
      <c r="AL451" s="3"/>
      <c r="AM451" s="3"/>
      <c r="AN451" s="1"/>
      <c r="AO451" s="1"/>
      <c r="AP451" s="1"/>
      <c r="AQ451" s="1"/>
      <c r="AR451" s="1"/>
      <c r="AS451" s="1"/>
      <c r="AT451" s="1"/>
    </row>
    <row r="452" spans="1:46">
      <c r="A452" s="1"/>
      <c r="B452" s="1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3"/>
      <c r="T452" s="3"/>
      <c r="U452" s="3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3"/>
      <c r="AL452" s="3"/>
      <c r="AM452" s="3"/>
      <c r="AN452" s="1"/>
      <c r="AO452" s="1"/>
      <c r="AP452" s="1"/>
      <c r="AQ452" s="1"/>
      <c r="AR452" s="1"/>
      <c r="AS452" s="1"/>
      <c r="AT452" s="1"/>
    </row>
    <row r="453" spans="1:46">
      <c r="A453" s="1"/>
      <c r="B453" s="1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3"/>
      <c r="T453" s="3"/>
      <c r="U453" s="3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3"/>
      <c r="AL453" s="3"/>
      <c r="AM453" s="3"/>
      <c r="AN453" s="1"/>
      <c r="AO453" s="1"/>
      <c r="AP453" s="1"/>
      <c r="AQ453" s="1"/>
      <c r="AR453" s="1"/>
      <c r="AS453" s="1"/>
      <c r="AT453" s="1"/>
    </row>
    <row r="454" spans="1:46">
      <c r="A454" s="1"/>
      <c r="B454" s="1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3"/>
      <c r="T454" s="3"/>
      <c r="U454" s="3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3"/>
      <c r="AL454" s="3"/>
      <c r="AM454" s="3"/>
      <c r="AN454" s="1"/>
      <c r="AO454" s="1"/>
      <c r="AP454" s="1"/>
      <c r="AQ454" s="1"/>
      <c r="AR454" s="1"/>
      <c r="AS454" s="1"/>
      <c r="AT454" s="1"/>
    </row>
    <row r="455" spans="1:46">
      <c r="A455" s="1"/>
      <c r="B455" s="1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3"/>
      <c r="T455" s="3"/>
      <c r="U455" s="3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3"/>
      <c r="AL455" s="3"/>
      <c r="AM455" s="3"/>
      <c r="AN455" s="1"/>
      <c r="AO455" s="1"/>
      <c r="AP455" s="1"/>
      <c r="AQ455" s="1"/>
      <c r="AR455" s="1"/>
      <c r="AS455" s="1"/>
      <c r="AT455" s="1"/>
    </row>
    <row r="456" spans="1:46">
      <c r="A456" s="1"/>
      <c r="B456" s="1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3"/>
      <c r="T456" s="3"/>
      <c r="U456" s="3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3"/>
      <c r="AL456" s="3"/>
      <c r="AM456" s="3"/>
      <c r="AN456" s="1"/>
      <c r="AO456" s="1"/>
      <c r="AP456" s="1"/>
      <c r="AQ456" s="1"/>
      <c r="AR456" s="1"/>
      <c r="AS456" s="1"/>
      <c r="AT456" s="1"/>
    </row>
    <row r="457" spans="1:46">
      <c r="A457" s="1"/>
      <c r="B457" s="1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3"/>
      <c r="T457" s="3"/>
      <c r="U457" s="3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3"/>
      <c r="AL457" s="3"/>
      <c r="AM457" s="3"/>
      <c r="AN457" s="1"/>
      <c r="AO457" s="1"/>
      <c r="AP457" s="1"/>
      <c r="AQ457" s="1"/>
      <c r="AR457" s="1"/>
      <c r="AS457" s="1"/>
      <c r="AT457" s="1"/>
    </row>
    <row r="458" spans="1:46">
      <c r="A458" s="1"/>
      <c r="B458" s="1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3"/>
      <c r="T458" s="3"/>
      <c r="U458" s="3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3"/>
      <c r="AL458" s="3"/>
      <c r="AM458" s="3"/>
      <c r="AN458" s="1"/>
      <c r="AO458" s="1"/>
      <c r="AP458" s="1"/>
      <c r="AQ458" s="1"/>
      <c r="AR458" s="1"/>
      <c r="AS458" s="1"/>
      <c r="AT458" s="1"/>
    </row>
    <row r="459" spans="1:46">
      <c r="A459" s="1"/>
      <c r="B459" s="1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3"/>
      <c r="T459" s="3"/>
      <c r="U459" s="3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3"/>
      <c r="AL459" s="3"/>
      <c r="AM459" s="3"/>
      <c r="AN459" s="1"/>
      <c r="AO459" s="1"/>
      <c r="AP459" s="1"/>
      <c r="AQ459" s="1"/>
      <c r="AR459" s="1"/>
      <c r="AS459" s="1"/>
      <c r="AT459" s="1"/>
    </row>
    <row r="460" spans="1:46">
      <c r="A460" s="1"/>
      <c r="B460" s="1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3"/>
      <c r="T460" s="3"/>
      <c r="U460" s="3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3"/>
      <c r="AL460" s="3"/>
      <c r="AM460" s="3"/>
      <c r="AN460" s="1"/>
      <c r="AO460" s="1"/>
      <c r="AP460" s="1"/>
      <c r="AQ460" s="1"/>
      <c r="AR460" s="1"/>
      <c r="AS460" s="1"/>
      <c r="AT460" s="1"/>
    </row>
    <row r="461" spans="1:46">
      <c r="A461" s="1"/>
      <c r="B461" s="1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3"/>
      <c r="T461" s="3"/>
      <c r="U461" s="3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3"/>
      <c r="AL461" s="3"/>
      <c r="AM461" s="3"/>
      <c r="AN461" s="1"/>
      <c r="AO461" s="1"/>
      <c r="AP461" s="1"/>
      <c r="AQ461" s="1"/>
      <c r="AR461" s="1"/>
      <c r="AS461" s="1"/>
      <c r="AT461" s="1"/>
    </row>
    <row r="462" spans="1:46">
      <c r="A462" s="1"/>
      <c r="B462" s="1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3"/>
      <c r="T462" s="3"/>
      <c r="U462" s="3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3"/>
      <c r="AL462" s="3"/>
      <c r="AM462" s="3"/>
      <c r="AN462" s="1"/>
      <c r="AO462" s="1"/>
      <c r="AP462" s="1"/>
      <c r="AQ462" s="1"/>
      <c r="AR462" s="1"/>
      <c r="AS462" s="1"/>
      <c r="AT462" s="1"/>
    </row>
    <row r="463" spans="1:46">
      <c r="A463" s="1"/>
      <c r="B463" s="1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3"/>
      <c r="T463" s="3"/>
      <c r="U463" s="3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3"/>
      <c r="AL463" s="3"/>
      <c r="AM463" s="3"/>
      <c r="AN463" s="1"/>
      <c r="AO463" s="1"/>
      <c r="AP463" s="1"/>
      <c r="AQ463" s="1"/>
      <c r="AR463" s="1"/>
      <c r="AS463" s="1"/>
      <c r="AT463" s="1"/>
    </row>
    <row r="464" spans="1:46">
      <c r="A464" s="1"/>
      <c r="B464" s="1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3"/>
      <c r="T464" s="3"/>
      <c r="U464" s="3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3"/>
      <c r="AL464" s="3"/>
      <c r="AM464" s="3"/>
      <c r="AN464" s="1"/>
      <c r="AO464" s="1"/>
      <c r="AP464" s="1"/>
      <c r="AQ464" s="1"/>
      <c r="AR464" s="1"/>
      <c r="AS464" s="1"/>
      <c r="AT464" s="1"/>
    </row>
    <row r="465" spans="1:46">
      <c r="A465" s="1"/>
      <c r="B465" s="1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3"/>
      <c r="T465" s="3"/>
      <c r="U465" s="3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3"/>
      <c r="AL465" s="3"/>
      <c r="AM465" s="3"/>
      <c r="AN465" s="1"/>
      <c r="AO465" s="1"/>
      <c r="AP465" s="1"/>
      <c r="AQ465" s="1"/>
      <c r="AR465" s="1"/>
      <c r="AS465" s="1"/>
      <c r="AT465" s="1"/>
    </row>
    <row r="466" spans="1:46">
      <c r="A466" s="1"/>
      <c r="B466" s="1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3"/>
      <c r="T466" s="3"/>
      <c r="U466" s="3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3"/>
      <c r="AL466" s="3"/>
      <c r="AM466" s="3"/>
      <c r="AN466" s="1"/>
      <c r="AO466" s="1"/>
      <c r="AP466" s="1"/>
      <c r="AQ466" s="1"/>
      <c r="AR466" s="1"/>
      <c r="AS466" s="1"/>
      <c r="AT466" s="1"/>
    </row>
    <row r="467" spans="1:46">
      <c r="A467" s="1"/>
      <c r="B467" s="1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3"/>
      <c r="T467" s="3"/>
      <c r="U467" s="3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3"/>
      <c r="AL467" s="3"/>
      <c r="AM467" s="3"/>
      <c r="AN467" s="1"/>
      <c r="AO467" s="1"/>
      <c r="AP467" s="1"/>
      <c r="AQ467" s="1"/>
      <c r="AR467" s="1"/>
      <c r="AS467" s="1"/>
      <c r="AT467" s="1"/>
    </row>
    <row r="468" spans="1:46">
      <c r="A468" s="1"/>
      <c r="B468" s="1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3"/>
      <c r="T468" s="3"/>
      <c r="U468" s="3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3"/>
      <c r="AL468" s="3"/>
      <c r="AM468" s="3"/>
      <c r="AN468" s="1"/>
      <c r="AO468" s="1"/>
      <c r="AP468" s="1"/>
      <c r="AQ468" s="1"/>
      <c r="AR468" s="1"/>
      <c r="AS468" s="1"/>
      <c r="AT468" s="1"/>
    </row>
    <row r="469" spans="1:46">
      <c r="A469" s="1"/>
      <c r="B469" s="1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3"/>
      <c r="T469" s="3"/>
      <c r="U469" s="3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3"/>
      <c r="AL469" s="3"/>
      <c r="AM469" s="3"/>
      <c r="AN469" s="1"/>
      <c r="AO469" s="1"/>
      <c r="AP469" s="1"/>
      <c r="AQ469" s="1"/>
      <c r="AR469" s="1"/>
      <c r="AS469" s="1"/>
      <c r="AT469" s="1"/>
    </row>
    <row r="470" spans="1:46">
      <c r="A470" s="1"/>
      <c r="B470" s="1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3"/>
      <c r="T470" s="3"/>
      <c r="U470" s="3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3"/>
      <c r="AL470" s="3"/>
      <c r="AM470" s="3"/>
      <c r="AN470" s="1"/>
      <c r="AO470" s="1"/>
      <c r="AP470" s="1"/>
      <c r="AQ470" s="1"/>
      <c r="AR470" s="1"/>
      <c r="AS470" s="1"/>
      <c r="AT470" s="1"/>
    </row>
    <row r="471" spans="1:46">
      <c r="A471" s="1"/>
      <c r="B471" s="1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3"/>
      <c r="T471" s="3"/>
      <c r="U471" s="3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3"/>
      <c r="AL471" s="3"/>
      <c r="AM471" s="3"/>
      <c r="AN471" s="1"/>
      <c r="AO471" s="1"/>
      <c r="AP471" s="1"/>
      <c r="AQ471" s="1"/>
      <c r="AR471" s="1"/>
      <c r="AS471" s="1"/>
      <c r="AT471" s="1"/>
    </row>
    <row r="472" spans="1:46">
      <c r="A472" s="1"/>
      <c r="B472" s="1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3"/>
      <c r="T472" s="3"/>
      <c r="U472" s="3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3"/>
      <c r="AL472" s="3"/>
      <c r="AM472" s="3"/>
      <c r="AN472" s="1"/>
      <c r="AO472" s="1"/>
      <c r="AP472" s="1"/>
      <c r="AQ472" s="1"/>
      <c r="AR472" s="1"/>
      <c r="AS472" s="1"/>
      <c r="AT472" s="1"/>
    </row>
    <row r="473" spans="1:46">
      <c r="A473" s="1"/>
      <c r="B473" s="1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3"/>
      <c r="T473" s="3"/>
      <c r="U473" s="3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3"/>
      <c r="AL473" s="3"/>
      <c r="AM473" s="3"/>
      <c r="AN473" s="1"/>
      <c r="AO473" s="1"/>
      <c r="AP473" s="1"/>
      <c r="AQ473" s="1"/>
      <c r="AR473" s="1"/>
      <c r="AS473" s="1"/>
      <c r="AT473" s="1"/>
    </row>
    <row r="474" spans="1:46">
      <c r="A474" s="1"/>
      <c r="B474" s="1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3"/>
      <c r="T474" s="3"/>
      <c r="U474" s="3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3"/>
      <c r="AL474" s="3"/>
      <c r="AM474" s="3"/>
      <c r="AN474" s="1"/>
      <c r="AO474" s="1"/>
      <c r="AP474" s="1"/>
      <c r="AQ474" s="1"/>
      <c r="AR474" s="1"/>
      <c r="AS474" s="1"/>
      <c r="AT474" s="1"/>
    </row>
    <row r="475" spans="1:46">
      <c r="A475" s="1"/>
      <c r="B475" s="1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3"/>
      <c r="T475" s="3"/>
      <c r="U475" s="3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3"/>
      <c r="AL475" s="3"/>
      <c r="AM475" s="3"/>
      <c r="AN475" s="1"/>
      <c r="AO475" s="1"/>
      <c r="AP475" s="1"/>
      <c r="AQ475" s="1"/>
      <c r="AR475" s="1"/>
      <c r="AS475" s="1"/>
      <c r="AT475" s="1"/>
    </row>
    <row r="476" spans="1:46">
      <c r="A476" s="1"/>
      <c r="B476" s="1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3"/>
      <c r="T476" s="3"/>
      <c r="U476" s="3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3"/>
      <c r="AL476" s="3"/>
      <c r="AM476" s="3"/>
      <c r="AN476" s="1"/>
      <c r="AO476" s="1"/>
      <c r="AP476" s="1"/>
      <c r="AQ476" s="1"/>
      <c r="AR476" s="1"/>
      <c r="AS476" s="1"/>
      <c r="AT476" s="1"/>
    </row>
    <row r="477" spans="1:46">
      <c r="A477" s="1"/>
      <c r="B477" s="1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3"/>
      <c r="T477" s="3"/>
      <c r="U477" s="3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3"/>
      <c r="AL477" s="3"/>
      <c r="AM477" s="3"/>
      <c r="AN477" s="1"/>
      <c r="AO477" s="1"/>
      <c r="AP477" s="1"/>
      <c r="AQ477" s="1"/>
      <c r="AR477" s="1"/>
      <c r="AS477" s="1"/>
      <c r="AT477" s="1"/>
    </row>
    <row r="478" spans="1:46">
      <c r="A478" s="1"/>
      <c r="B478" s="1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3"/>
      <c r="T478" s="3"/>
      <c r="U478" s="3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3"/>
      <c r="AL478" s="3"/>
      <c r="AM478" s="3"/>
      <c r="AN478" s="1"/>
      <c r="AO478" s="1"/>
      <c r="AP478" s="1"/>
      <c r="AQ478" s="1"/>
      <c r="AR478" s="1"/>
      <c r="AS478" s="1"/>
      <c r="AT478" s="1"/>
    </row>
    <row r="479" spans="1:46">
      <c r="A479" s="1"/>
      <c r="B479" s="1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3"/>
      <c r="T479" s="3"/>
      <c r="U479" s="3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3"/>
      <c r="AL479" s="3"/>
      <c r="AM479" s="3"/>
      <c r="AN479" s="1"/>
      <c r="AO479" s="1"/>
      <c r="AP479" s="1"/>
      <c r="AQ479" s="1"/>
      <c r="AR479" s="1"/>
      <c r="AS479" s="1"/>
      <c r="AT479" s="1"/>
    </row>
    <row r="480" spans="1:46">
      <c r="A480" s="1"/>
      <c r="B480" s="1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3"/>
      <c r="T480" s="3"/>
      <c r="U480" s="3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3"/>
      <c r="AL480" s="3"/>
      <c r="AM480" s="3"/>
      <c r="AN480" s="1"/>
      <c r="AO480" s="1"/>
      <c r="AP480" s="1"/>
      <c r="AQ480" s="1"/>
      <c r="AR480" s="1"/>
      <c r="AS480" s="1"/>
      <c r="AT480" s="1"/>
    </row>
    <row r="481" spans="1:46">
      <c r="A481" s="1"/>
      <c r="B481" s="1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3"/>
      <c r="T481" s="3"/>
      <c r="U481" s="3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3"/>
      <c r="AL481" s="3"/>
      <c r="AM481" s="3"/>
      <c r="AN481" s="1"/>
      <c r="AO481" s="1"/>
      <c r="AP481" s="1"/>
      <c r="AQ481" s="1"/>
      <c r="AR481" s="1"/>
      <c r="AS481" s="1"/>
      <c r="AT481" s="1"/>
    </row>
    <row r="482" spans="1:46">
      <c r="A482" s="1"/>
      <c r="B482" s="1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3"/>
      <c r="T482" s="3"/>
      <c r="U482" s="3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3"/>
      <c r="AL482" s="3"/>
      <c r="AM482" s="3"/>
      <c r="AN482" s="1"/>
      <c r="AO482" s="1"/>
      <c r="AP482" s="1"/>
      <c r="AQ482" s="1"/>
      <c r="AR482" s="1"/>
      <c r="AS482" s="1"/>
      <c r="AT482" s="1"/>
    </row>
    <row r="483" spans="1:46">
      <c r="A483" s="1"/>
      <c r="B483" s="1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3"/>
      <c r="T483" s="3"/>
      <c r="U483" s="3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3"/>
      <c r="AL483" s="3"/>
      <c r="AM483" s="3"/>
      <c r="AN483" s="1"/>
      <c r="AO483" s="1"/>
      <c r="AP483" s="1"/>
      <c r="AQ483" s="1"/>
      <c r="AR483" s="1"/>
      <c r="AS483" s="1"/>
      <c r="AT483" s="1"/>
    </row>
    <row r="484" spans="1:46">
      <c r="A484" s="1"/>
      <c r="B484" s="1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3"/>
      <c r="T484" s="3"/>
      <c r="U484" s="3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3"/>
      <c r="AL484" s="3"/>
      <c r="AM484" s="3"/>
      <c r="AN484" s="1"/>
      <c r="AO484" s="1"/>
      <c r="AP484" s="1"/>
      <c r="AQ484" s="1"/>
      <c r="AR484" s="1"/>
      <c r="AS484" s="1"/>
      <c r="AT484" s="1"/>
    </row>
    <row r="485" spans="1:46">
      <c r="A485" s="1"/>
      <c r="B485" s="1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3"/>
      <c r="T485" s="3"/>
      <c r="U485" s="3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3"/>
      <c r="AL485" s="3"/>
      <c r="AM485" s="3"/>
      <c r="AN485" s="1"/>
      <c r="AO485" s="1"/>
      <c r="AP485" s="1"/>
      <c r="AQ485" s="1"/>
      <c r="AR485" s="1"/>
      <c r="AS485" s="1"/>
      <c r="AT485" s="1"/>
    </row>
    <row r="486" spans="1:46">
      <c r="A486" s="1"/>
      <c r="B486" s="1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3"/>
      <c r="T486" s="3"/>
      <c r="U486" s="3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3"/>
      <c r="AL486" s="3"/>
      <c r="AM486" s="3"/>
      <c r="AN486" s="1"/>
      <c r="AO486" s="1"/>
      <c r="AP486" s="1"/>
      <c r="AQ486" s="1"/>
      <c r="AR486" s="1"/>
      <c r="AS486" s="1"/>
      <c r="AT486" s="1"/>
    </row>
    <row r="487" spans="1:46">
      <c r="A487" s="1"/>
      <c r="B487" s="1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3"/>
      <c r="T487" s="3"/>
      <c r="U487" s="3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3"/>
      <c r="AL487" s="3"/>
      <c r="AM487" s="3"/>
      <c r="AN487" s="1"/>
      <c r="AO487" s="1"/>
      <c r="AP487" s="1"/>
      <c r="AQ487" s="1"/>
      <c r="AR487" s="1"/>
      <c r="AS487" s="1"/>
      <c r="AT487" s="1"/>
    </row>
    <row r="488" spans="1:46">
      <c r="A488" s="1"/>
      <c r="B488" s="1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3"/>
      <c r="T488" s="3"/>
      <c r="U488" s="3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3"/>
      <c r="AL488" s="3"/>
      <c r="AM488" s="3"/>
      <c r="AN488" s="1"/>
      <c r="AO488" s="1"/>
      <c r="AP488" s="1"/>
      <c r="AQ488" s="1"/>
      <c r="AR488" s="1"/>
      <c r="AS488" s="1"/>
      <c r="AT488" s="1"/>
    </row>
    <row r="489" spans="1:46">
      <c r="A489" s="1"/>
      <c r="B489" s="1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3"/>
      <c r="T489" s="3"/>
      <c r="U489" s="3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3"/>
      <c r="AL489" s="3"/>
      <c r="AM489" s="3"/>
      <c r="AN489" s="1"/>
      <c r="AO489" s="1"/>
      <c r="AP489" s="1"/>
      <c r="AQ489" s="1"/>
      <c r="AR489" s="1"/>
      <c r="AS489" s="1"/>
      <c r="AT489" s="1"/>
    </row>
    <row r="490" spans="1:46">
      <c r="A490" s="1"/>
      <c r="B490" s="1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3"/>
      <c r="T490" s="3"/>
      <c r="U490" s="3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3"/>
      <c r="AL490" s="3"/>
      <c r="AM490" s="3"/>
      <c r="AN490" s="1"/>
      <c r="AO490" s="1"/>
      <c r="AP490" s="1"/>
      <c r="AQ490" s="1"/>
      <c r="AR490" s="1"/>
      <c r="AS490" s="1"/>
      <c r="AT490" s="1"/>
    </row>
    <row r="491" spans="1:46">
      <c r="A491" s="1"/>
      <c r="B491" s="1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3"/>
      <c r="T491" s="3"/>
      <c r="U491" s="3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3"/>
      <c r="AL491" s="3"/>
      <c r="AM491" s="3"/>
      <c r="AN491" s="1"/>
      <c r="AO491" s="1"/>
      <c r="AP491" s="1"/>
      <c r="AQ491" s="1"/>
      <c r="AR491" s="1"/>
      <c r="AS491" s="1"/>
      <c r="AT491" s="1"/>
    </row>
    <row r="492" spans="1:46">
      <c r="A492" s="1"/>
      <c r="B492" s="1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3"/>
      <c r="T492" s="3"/>
      <c r="U492" s="3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3"/>
      <c r="AL492" s="3"/>
      <c r="AM492" s="3"/>
      <c r="AN492" s="1"/>
      <c r="AO492" s="1"/>
      <c r="AP492" s="1"/>
      <c r="AQ492" s="1"/>
      <c r="AR492" s="1"/>
      <c r="AS492" s="1"/>
      <c r="AT492" s="1"/>
    </row>
    <row r="493" spans="1:46">
      <c r="A493" s="1"/>
      <c r="B493" s="1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3"/>
      <c r="T493" s="3"/>
      <c r="U493" s="3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3"/>
      <c r="AL493" s="3"/>
      <c r="AM493" s="3"/>
      <c r="AN493" s="1"/>
      <c r="AO493" s="1"/>
      <c r="AP493" s="1"/>
      <c r="AQ493" s="1"/>
      <c r="AR493" s="1"/>
      <c r="AS493" s="1"/>
      <c r="AT493" s="1"/>
    </row>
    <row r="494" spans="1:46">
      <c r="A494" s="1"/>
      <c r="B494" s="1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3"/>
      <c r="T494" s="3"/>
      <c r="U494" s="3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3"/>
      <c r="AL494" s="3"/>
      <c r="AM494" s="3"/>
      <c r="AN494" s="1"/>
      <c r="AO494" s="1"/>
      <c r="AP494" s="1"/>
      <c r="AQ494" s="1"/>
      <c r="AR494" s="1"/>
      <c r="AS494" s="1"/>
      <c r="AT494" s="1"/>
    </row>
    <row r="495" spans="1:46">
      <c r="A495" s="1"/>
      <c r="B495" s="1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3"/>
      <c r="T495" s="3"/>
      <c r="U495" s="3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3"/>
      <c r="AL495" s="3"/>
      <c r="AM495" s="3"/>
      <c r="AN495" s="1"/>
      <c r="AO495" s="1"/>
      <c r="AP495" s="1"/>
      <c r="AQ495" s="1"/>
      <c r="AR495" s="1"/>
      <c r="AS495" s="1"/>
      <c r="AT495" s="1"/>
    </row>
    <row r="496" spans="1:46">
      <c r="A496" s="1"/>
      <c r="B496" s="1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3"/>
      <c r="T496" s="3"/>
      <c r="U496" s="3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3"/>
      <c r="AL496" s="3"/>
      <c r="AM496" s="3"/>
      <c r="AN496" s="1"/>
      <c r="AO496" s="1"/>
      <c r="AP496" s="1"/>
      <c r="AQ496" s="1"/>
      <c r="AR496" s="1"/>
      <c r="AS496" s="1"/>
      <c r="AT496" s="1"/>
    </row>
    <row r="497" spans="1:46">
      <c r="A497" s="1"/>
      <c r="B497" s="1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3"/>
      <c r="T497" s="3"/>
      <c r="U497" s="3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3"/>
      <c r="AL497" s="3"/>
      <c r="AM497" s="3"/>
      <c r="AN497" s="1"/>
      <c r="AO497" s="1"/>
      <c r="AP497" s="1"/>
      <c r="AQ497" s="1"/>
      <c r="AR497" s="1"/>
      <c r="AS497" s="1"/>
      <c r="AT497" s="1"/>
    </row>
    <row r="498" spans="1:46">
      <c r="A498" s="1"/>
      <c r="B498" s="1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3"/>
      <c r="T498" s="3"/>
      <c r="U498" s="3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3"/>
      <c r="AL498" s="3"/>
      <c r="AM498" s="3"/>
      <c r="AN498" s="1"/>
      <c r="AO498" s="1"/>
      <c r="AP498" s="1"/>
      <c r="AQ498" s="1"/>
      <c r="AR498" s="1"/>
      <c r="AS498" s="1"/>
      <c r="AT498" s="1"/>
    </row>
    <row r="499" spans="1:46">
      <c r="A499" s="1"/>
      <c r="B499" s="1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3"/>
      <c r="T499" s="3"/>
      <c r="U499" s="3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3"/>
      <c r="AL499" s="3"/>
      <c r="AM499" s="3"/>
      <c r="AN499" s="1"/>
      <c r="AO499" s="1"/>
      <c r="AP499" s="1"/>
      <c r="AQ499" s="1"/>
      <c r="AR499" s="1"/>
      <c r="AS499" s="1"/>
      <c r="AT499" s="1"/>
    </row>
    <row r="500" spans="1:46">
      <c r="A500" s="1"/>
      <c r="B500" s="1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3"/>
      <c r="T500" s="3"/>
      <c r="U500" s="3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3"/>
      <c r="AL500" s="3"/>
      <c r="AM500" s="3"/>
      <c r="AN500" s="1"/>
      <c r="AO500" s="1"/>
      <c r="AP500" s="1"/>
      <c r="AQ500" s="1"/>
      <c r="AR500" s="1"/>
      <c r="AS500" s="1"/>
      <c r="AT500" s="1"/>
    </row>
    <row r="501" spans="1:46">
      <c r="A501" s="1"/>
      <c r="B501" s="1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3"/>
      <c r="T501" s="3"/>
      <c r="U501" s="3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3"/>
      <c r="AL501" s="3"/>
      <c r="AM501" s="3"/>
      <c r="AN501" s="1"/>
      <c r="AO501" s="1"/>
      <c r="AP501" s="1"/>
      <c r="AQ501" s="1"/>
      <c r="AR501" s="1"/>
      <c r="AS501" s="1"/>
      <c r="AT501" s="1"/>
    </row>
    <row r="502" spans="1:46">
      <c r="A502" s="1"/>
      <c r="B502" s="1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3"/>
      <c r="T502" s="3"/>
      <c r="U502" s="3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3"/>
      <c r="AL502" s="3"/>
      <c r="AM502" s="3"/>
      <c r="AN502" s="1"/>
      <c r="AO502" s="1"/>
      <c r="AP502" s="1"/>
      <c r="AQ502" s="1"/>
      <c r="AR502" s="1"/>
      <c r="AS502" s="1"/>
      <c r="AT502" s="1"/>
    </row>
    <row r="503" spans="1:46">
      <c r="A503" s="1"/>
      <c r="B503" s="1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3"/>
      <c r="T503" s="3"/>
      <c r="U503" s="3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3"/>
      <c r="AL503" s="3"/>
      <c r="AM503" s="3"/>
      <c r="AN503" s="1"/>
      <c r="AO503" s="1"/>
      <c r="AP503" s="1"/>
      <c r="AQ503" s="1"/>
      <c r="AR503" s="1"/>
      <c r="AS503" s="1"/>
      <c r="AT503" s="1"/>
    </row>
    <row r="504" spans="1:46">
      <c r="A504" s="1"/>
      <c r="B504" s="1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3"/>
      <c r="T504" s="3"/>
      <c r="U504" s="3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3"/>
      <c r="AL504" s="3"/>
      <c r="AM504" s="3"/>
      <c r="AN504" s="1"/>
      <c r="AO504" s="1"/>
      <c r="AP504" s="1"/>
      <c r="AQ504" s="1"/>
      <c r="AR504" s="1"/>
      <c r="AS504" s="1"/>
      <c r="AT504" s="1"/>
    </row>
    <row r="505" spans="1:46">
      <c r="A505" s="1"/>
      <c r="B505" s="1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3"/>
      <c r="T505" s="3"/>
      <c r="U505" s="3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3"/>
      <c r="AL505" s="3"/>
      <c r="AM505" s="3"/>
      <c r="AN505" s="1"/>
      <c r="AO505" s="1"/>
      <c r="AP505" s="1"/>
      <c r="AQ505" s="1"/>
      <c r="AR505" s="1"/>
      <c r="AS505" s="1"/>
      <c r="AT505" s="1"/>
    </row>
    <row r="506" spans="1:46">
      <c r="A506" s="1"/>
      <c r="B506" s="1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3"/>
      <c r="T506" s="3"/>
      <c r="U506" s="3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3"/>
      <c r="AL506" s="3"/>
      <c r="AM506" s="3"/>
      <c r="AN506" s="1"/>
      <c r="AO506" s="1"/>
      <c r="AP506" s="1"/>
      <c r="AQ506" s="1"/>
      <c r="AR506" s="1"/>
      <c r="AS506" s="1"/>
      <c r="AT506" s="1"/>
    </row>
    <row r="507" spans="1:46">
      <c r="A507" s="1"/>
      <c r="B507" s="1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3"/>
      <c r="T507" s="3"/>
      <c r="U507" s="3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3"/>
      <c r="AL507" s="3"/>
      <c r="AM507" s="3"/>
      <c r="AN507" s="1"/>
      <c r="AO507" s="1"/>
      <c r="AP507" s="1"/>
      <c r="AQ507" s="1"/>
      <c r="AR507" s="1"/>
      <c r="AS507" s="1"/>
      <c r="AT507" s="1"/>
    </row>
    <row r="508" spans="1:46">
      <c r="A508" s="1"/>
      <c r="B508" s="1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3"/>
      <c r="T508" s="3"/>
      <c r="U508" s="3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3"/>
      <c r="AL508" s="3"/>
      <c r="AM508" s="3"/>
      <c r="AN508" s="1"/>
      <c r="AO508" s="1"/>
      <c r="AP508" s="1"/>
      <c r="AQ508" s="1"/>
      <c r="AR508" s="1"/>
      <c r="AS508" s="1"/>
      <c r="AT508" s="1"/>
    </row>
    <row r="509" spans="1:46">
      <c r="A509" s="1"/>
      <c r="B509" s="1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3"/>
      <c r="T509" s="3"/>
      <c r="U509" s="3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3"/>
      <c r="AL509" s="3"/>
      <c r="AM509" s="3"/>
      <c r="AN509" s="1"/>
      <c r="AO509" s="1"/>
      <c r="AP509" s="1"/>
      <c r="AQ509" s="1"/>
      <c r="AR509" s="1"/>
      <c r="AS509" s="1"/>
      <c r="AT509" s="1"/>
    </row>
    <row r="510" spans="1:46">
      <c r="A510" s="1"/>
      <c r="B510" s="1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3"/>
      <c r="T510" s="3"/>
      <c r="U510" s="3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3"/>
      <c r="AL510" s="3"/>
      <c r="AM510" s="3"/>
      <c r="AN510" s="1"/>
      <c r="AO510" s="1"/>
      <c r="AP510" s="1"/>
      <c r="AQ510" s="1"/>
      <c r="AR510" s="1"/>
      <c r="AS510" s="1"/>
      <c r="AT510" s="1"/>
    </row>
    <row r="511" spans="1:46">
      <c r="A511" s="1"/>
      <c r="B511" s="1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3"/>
      <c r="T511" s="3"/>
      <c r="U511" s="3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3"/>
      <c r="AL511" s="3"/>
      <c r="AM511" s="3"/>
      <c r="AN511" s="1"/>
      <c r="AO511" s="1"/>
      <c r="AP511" s="1"/>
      <c r="AQ511" s="1"/>
      <c r="AR511" s="1"/>
      <c r="AS511" s="1"/>
      <c r="AT511" s="1"/>
    </row>
    <row r="512" spans="1:46">
      <c r="A512" s="1"/>
      <c r="B512" s="1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3"/>
      <c r="T512" s="3"/>
      <c r="U512" s="3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3"/>
      <c r="AL512" s="3"/>
      <c r="AM512" s="3"/>
      <c r="AN512" s="1"/>
      <c r="AO512" s="1"/>
      <c r="AP512" s="1"/>
      <c r="AQ512" s="1"/>
      <c r="AR512" s="1"/>
      <c r="AS512" s="1"/>
      <c r="AT512" s="1"/>
    </row>
    <row r="513" spans="1:46">
      <c r="A513" s="1"/>
      <c r="B513" s="1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3"/>
      <c r="T513" s="3"/>
      <c r="U513" s="3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3"/>
      <c r="AL513" s="3"/>
      <c r="AM513" s="3"/>
      <c r="AN513" s="1"/>
      <c r="AO513" s="1"/>
      <c r="AP513" s="1"/>
      <c r="AQ513" s="1"/>
      <c r="AR513" s="1"/>
      <c r="AS513" s="1"/>
      <c r="AT513" s="1"/>
    </row>
    <row r="514" spans="1:46">
      <c r="A514" s="1"/>
      <c r="B514" s="1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3"/>
      <c r="T514" s="3"/>
      <c r="U514" s="3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3"/>
      <c r="AL514" s="3"/>
      <c r="AM514" s="3"/>
      <c r="AN514" s="1"/>
      <c r="AO514" s="1"/>
      <c r="AP514" s="1"/>
      <c r="AQ514" s="1"/>
      <c r="AR514" s="1"/>
      <c r="AS514" s="1"/>
      <c r="AT514" s="1"/>
    </row>
    <row r="515" spans="1:46">
      <c r="A515" s="1"/>
      <c r="B515" s="1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3"/>
      <c r="T515" s="3"/>
      <c r="U515" s="3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3"/>
      <c r="AL515" s="3"/>
      <c r="AM515" s="3"/>
      <c r="AN515" s="1"/>
      <c r="AO515" s="1"/>
      <c r="AP515" s="1"/>
      <c r="AQ515" s="1"/>
      <c r="AR515" s="1"/>
      <c r="AS515" s="1"/>
      <c r="AT515" s="1"/>
    </row>
    <row r="516" spans="1:46">
      <c r="A516" s="1"/>
      <c r="B516" s="1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3"/>
      <c r="T516" s="3"/>
      <c r="U516" s="3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3"/>
      <c r="AL516" s="3"/>
      <c r="AM516" s="3"/>
      <c r="AN516" s="1"/>
      <c r="AO516" s="1"/>
      <c r="AP516" s="1"/>
      <c r="AQ516" s="1"/>
      <c r="AR516" s="1"/>
      <c r="AS516" s="1"/>
      <c r="AT516" s="1"/>
    </row>
    <row r="517" spans="1:46">
      <c r="A517" s="1"/>
      <c r="B517" s="1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3"/>
      <c r="T517" s="3"/>
      <c r="U517" s="3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3"/>
      <c r="AL517" s="3"/>
      <c r="AM517" s="3"/>
      <c r="AN517" s="1"/>
      <c r="AO517" s="1"/>
      <c r="AP517" s="1"/>
      <c r="AQ517" s="1"/>
      <c r="AR517" s="1"/>
      <c r="AS517" s="1"/>
      <c r="AT517" s="1"/>
    </row>
    <row r="518" spans="1:46">
      <c r="A518" s="1"/>
      <c r="B518" s="1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3"/>
      <c r="T518" s="3"/>
      <c r="U518" s="3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3"/>
      <c r="AL518" s="3"/>
      <c r="AM518" s="3"/>
      <c r="AN518" s="1"/>
      <c r="AO518" s="1"/>
      <c r="AP518" s="1"/>
      <c r="AQ518" s="1"/>
      <c r="AR518" s="1"/>
      <c r="AS518" s="1"/>
      <c r="AT518" s="1"/>
    </row>
    <row r="519" spans="1:46">
      <c r="A519" s="1"/>
      <c r="B519" s="1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3"/>
      <c r="T519" s="3"/>
      <c r="U519" s="3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3"/>
      <c r="AL519" s="3"/>
      <c r="AM519" s="3"/>
      <c r="AN519" s="1"/>
      <c r="AO519" s="1"/>
      <c r="AP519" s="1"/>
      <c r="AQ519" s="1"/>
      <c r="AR519" s="1"/>
      <c r="AS519" s="1"/>
      <c r="AT519" s="1"/>
    </row>
    <row r="520" spans="1:46">
      <c r="A520" s="1"/>
      <c r="B520" s="1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3"/>
      <c r="T520" s="3"/>
      <c r="U520" s="3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3"/>
      <c r="AL520" s="3"/>
      <c r="AM520" s="3"/>
      <c r="AN520" s="1"/>
      <c r="AO520" s="1"/>
      <c r="AP520" s="1"/>
      <c r="AQ520" s="1"/>
      <c r="AR520" s="1"/>
      <c r="AS520" s="1"/>
      <c r="AT520" s="1"/>
    </row>
    <row r="521" spans="1:46">
      <c r="A521" s="1"/>
      <c r="B521" s="1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3"/>
      <c r="T521" s="3"/>
      <c r="U521" s="3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3"/>
      <c r="AL521" s="3"/>
      <c r="AM521" s="3"/>
      <c r="AN521" s="1"/>
      <c r="AO521" s="1"/>
      <c r="AP521" s="1"/>
      <c r="AQ521" s="1"/>
      <c r="AR521" s="1"/>
      <c r="AS521" s="1"/>
      <c r="AT521" s="1"/>
    </row>
    <row r="522" spans="1:46">
      <c r="A522" s="1"/>
      <c r="B522" s="1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3"/>
      <c r="T522" s="3"/>
      <c r="U522" s="3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3"/>
      <c r="AL522" s="3"/>
      <c r="AM522" s="3"/>
      <c r="AN522" s="1"/>
      <c r="AO522" s="1"/>
      <c r="AP522" s="1"/>
      <c r="AQ522" s="1"/>
      <c r="AR522" s="1"/>
      <c r="AS522" s="1"/>
      <c r="AT522" s="1"/>
    </row>
    <row r="523" spans="1:46">
      <c r="A523" s="1"/>
      <c r="B523" s="1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3"/>
      <c r="T523" s="3"/>
      <c r="U523" s="3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3"/>
      <c r="AL523" s="3"/>
      <c r="AM523" s="3"/>
      <c r="AN523" s="1"/>
      <c r="AO523" s="1"/>
      <c r="AP523" s="1"/>
      <c r="AQ523" s="1"/>
      <c r="AR523" s="1"/>
      <c r="AS523" s="1"/>
      <c r="AT523" s="1"/>
    </row>
    <row r="524" spans="1:46">
      <c r="A524" s="1"/>
      <c r="B524" s="1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3"/>
      <c r="T524" s="3"/>
      <c r="U524" s="3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3"/>
      <c r="AL524" s="3"/>
      <c r="AM524" s="3"/>
      <c r="AN524" s="1"/>
      <c r="AO524" s="1"/>
      <c r="AP524" s="1"/>
      <c r="AQ524" s="1"/>
      <c r="AR524" s="1"/>
      <c r="AS524" s="1"/>
      <c r="AT524" s="1"/>
    </row>
    <row r="525" spans="1:46">
      <c r="A525" s="1"/>
      <c r="B525" s="1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3"/>
      <c r="T525" s="3"/>
      <c r="U525" s="3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3"/>
      <c r="AL525" s="3"/>
      <c r="AM525" s="3"/>
      <c r="AN525" s="1"/>
      <c r="AO525" s="1"/>
      <c r="AP525" s="1"/>
      <c r="AQ525" s="1"/>
      <c r="AR525" s="1"/>
      <c r="AS525" s="1"/>
      <c r="AT525" s="1"/>
    </row>
    <row r="526" spans="1:46">
      <c r="A526" s="1"/>
      <c r="B526" s="1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3"/>
      <c r="T526" s="3"/>
      <c r="U526" s="3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3"/>
      <c r="AL526" s="3"/>
      <c r="AM526" s="3"/>
      <c r="AN526" s="1"/>
      <c r="AO526" s="1"/>
      <c r="AP526" s="1"/>
      <c r="AQ526" s="1"/>
      <c r="AR526" s="1"/>
      <c r="AS526" s="1"/>
      <c r="AT526" s="1"/>
    </row>
    <row r="527" spans="1:46">
      <c r="A527" s="1"/>
      <c r="B527" s="1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3"/>
      <c r="T527" s="3"/>
      <c r="U527" s="3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3"/>
      <c r="AL527" s="3"/>
      <c r="AM527" s="3"/>
      <c r="AN527" s="1"/>
      <c r="AO527" s="1"/>
      <c r="AP527" s="1"/>
      <c r="AQ527" s="1"/>
      <c r="AR527" s="1"/>
      <c r="AS527" s="1"/>
      <c r="AT527" s="1"/>
    </row>
    <row r="528" spans="1:46">
      <c r="A528" s="1"/>
      <c r="B528" s="1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3"/>
      <c r="T528" s="3"/>
      <c r="U528" s="3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3"/>
      <c r="AL528" s="3"/>
      <c r="AM528" s="3"/>
      <c r="AN528" s="1"/>
      <c r="AO528" s="1"/>
      <c r="AP528" s="1"/>
      <c r="AQ528" s="1"/>
      <c r="AR528" s="1"/>
      <c r="AS528" s="1"/>
      <c r="AT528" s="1"/>
    </row>
    <row r="529" spans="1:46">
      <c r="A529" s="1"/>
      <c r="B529" s="1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3"/>
      <c r="T529" s="3"/>
      <c r="U529" s="3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3"/>
      <c r="AL529" s="3"/>
      <c r="AM529" s="3"/>
      <c r="AN529" s="1"/>
      <c r="AO529" s="1"/>
      <c r="AP529" s="1"/>
      <c r="AQ529" s="1"/>
      <c r="AR529" s="1"/>
      <c r="AS529" s="1"/>
      <c r="AT529" s="1"/>
    </row>
    <row r="530" spans="1:46">
      <c r="A530" s="1"/>
      <c r="B530" s="1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3"/>
      <c r="T530" s="3"/>
      <c r="U530" s="3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3"/>
      <c r="AL530" s="3"/>
      <c r="AM530" s="3"/>
      <c r="AN530" s="1"/>
      <c r="AO530" s="1"/>
      <c r="AP530" s="1"/>
      <c r="AQ530" s="1"/>
      <c r="AR530" s="1"/>
      <c r="AS530" s="1"/>
      <c r="AT530" s="1"/>
    </row>
    <row r="531" spans="1:46">
      <c r="A531" s="1"/>
      <c r="B531" s="1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3"/>
      <c r="T531" s="3"/>
      <c r="U531" s="3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3"/>
      <c r="AL531" s="3"/>
      <c r="AM531" s="3"/>
      <c r="AN531" s="1"/>
      <c r="AO531" s="1"/>
      <c r="AP531" s="1"/>
      <c r="AQ531" s="1"/>
      <c r="AR531" s="1"/>
      <c r="AS531" s="1"/>
      <c r="AT531" s="1"/>
    </row>
    <row r="532" spans="1:46">
      <c r="A532" s="1"/>
      <c r="B532" s="1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3"/>
      <c r="T532" s="3"/>
      <c r="U532" s="3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3"/>
      <c r="AL532" s="3"/>
      <c r="AM532" s="3"/>
      <c r="AN532" s="1"/>
      <c r="AO532" s="1"/>
      <c r="AP532" s="1"/>
      <c r="AQ532" s="1"/>
      <c r="AR532" s="1"/>
      <c r="AS532" s="1"/>
      <c r="AT532" s="1"/>
    </row>
    <row r="533" spans="1:46">
      <c r="A533" s="1"/>
      <c r="B533" s="1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3"/>
      <c r="T533" s="3"/>
      <c r="U533" s="3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3"/>
      <c r="AL533" s="3"/>
      <c r="AM533" s="3"/>
      <c r="AN533" s="1"/>
      <c r="AO533" s="1"/>
      <c r="AP533" s="1"/>
      <c r="AQ533" s="1"/>
      <c r="AR533" s="1"/>
      <c r="AS533" s="1"/>
      <c r="AT533" s="1"/>
    </row>
    <row r="534" spans="1:46">
      <c r="A534" s="1"/>
      <c r="B534" s="1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3"/>
      <c r="T534" s="3"/>
      <c r="U534" s="3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3"/>
      <c r="AL534" s="3"/>
      <c r="AM534" s="3"/>
      <c r="AN534" s="1"/>
      <c r="AO534" s="1"/>
      <c r="AP534" s="1"/>
      <c r="AQ534" s="1"/>
      <c r="AR534" s="1"/>
      <c r="AS534" s="1"/>
      <c r="AT534" s="1"/>
    </row>
    <row r="535" spans="1:46">
      <c r="A535" s="1"/>
      <c r="B535" s="1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3"/>
      <c r="T535" s="3"/>
      <c r="U535" s="3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3"/>
      <c r="AL535" s="3"/>
      <c r="AM535" s="3"/>
      <c r="AN535" s="1"/>
      <c r="AO535" s="1"/>
      <c r="AP535" s="1"/>
      <c r="AQ535" s="1"/>
      <c r="AR535" s="1"/>
      <c r="AS535" s="1"/>
      <c r="AT535" s="1"/>
    </row>
    <row r="536" spans="1:46">
      <c r="A536" s="1"/>
      <c r="B536" s="1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3"/>
      <c r="T536" s="3"/>
      <c r="U536" s="3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3"/>
      <c r="AL536" s="3"/>
      <c r="AM536" s="3"/>
      <c r="AN536" s="1"/>
      <c r="AO536" s="1"/>
      <c r="AP536" s="1"/>
      <c r="AQ536" s="1"/>
      <c r="AR536" s="1"/>
      <c r="AS536" s="1"/>
      <c r="AT536" s="1"/>
    </row>
    <row r="537" spans="1:46">
      <c r="A537" s="1"/>
      <c r="B537" s="1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3"/>
      <c r="T537" s="3"/>
      <c r="U537" s="3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3"/>
      <c r="AL537" s="3"/>
      <c r="AM537" s="3"/>
      <c r="AN537" s="1"/>
      <c r="AO537" s="1"/>
      <c r="AP537" s="1"/>
      <c r="AQ537" s="1"/>
      <c r="AR537" s="1"/>
      <c r="AS537" s="1"/>
      <c r="AT537" s="1"/>
    </row>
    <row r="538" spans="1:46">
      <c r="A538" s="1"/>
      <c r="B538" s="1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3"/>
      <c r="T538" s="3"/>
      <c r="U538" s="3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3"/>
      <c r="AL538" s="3"/>
      <c r="AM538" s="3"/>
      <c r="AN538" s="1"/>
      <c r="AO538" s="1"/>
      <c r="AP538" s="1"/>
      <c r="AQ538" s="1"/>
      <c r="AR538" s="1"/>
      <c r="AS538" s="1"/>
      <c r="AT538" s="1"/>
    </row>
    <row r="539" spans="1:46">
      <c r="A539" s="1"/>
      <c r="B539" s="1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3"/>
      <c r="T539" s="3"/>
      <c r="U539" s="3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3"/>
      <c r="AL539" s="3"/>
      <c r="AM539" s="3"/>
      <c r="AN539" s="1"/>
      <c r="AO539" s="1"/>
      <c r="AP539" s="1"/>
      <c r="AQ539" s="1"/>
      <c r="AR539" s="1"/>
      <c r="AS539" s="1"/>
      <c r="AT539" s="1"/>
    </row>
    <row r="540" spans="1:46">
      <c r="A540" s="1"/>
      <c r="B540" s="1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3"/>
      <c r="T540" s="3"/>
      <c r="U540" s="3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3"/>
      <c r="AL540" s="3"/>
      <c r="AM540" s="3"/>
      <c r="AN540" s="1"/>
      <c r="AO540" s="1"/>
      <c r="AP540" s="1"/>
      <c r="AQ540" s="1"/>
      <c r="AR540" s="1"/>
      <c r="AS540" s="1"/>
      <c r="AT540" s="1"/>
    </row>
    <row r="541" spans="1:46">
      <c r="A541" s="1"/>
      <c r="B541" s="1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3"/>
      <c r="T541" s="3"/>
      <c r="U541" s="3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3"/>
      <c r="AL541" s="3"/>
      <c r="AM541" s="3"/>
      <c r="AN541" s="1"/>
      <c r="AO541" s="1"/>
      <c r="AP541" s="1"/>
      <c r="AQ541" s="1"/>
      <c r="AR541" s="1"/>
      <c r="AS541" s="1"/>
      <c r="AT541" s="1"/>
    </row>
    <row r="542" spans="1:46">
      <c r="A542" s="1"/>
      <c r="B542" s="1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3"/>
      <c r="T542" s="3"/>
      <c r="U542" s="3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3"/>
      <c r="AL542" s="3"/>
      <c r="AM542" s="3"/>
      <c r="AN542" s="1"/>
      <c r="AO542" s="1"/>
      <c r="AP542" s="1"/>
      <c r="AQ542" s="1"/>
      <c r="AR542" s="1"/>
      <c r="AS542" s="1"/>
      <c r="AT542" s="1"/>
    </row>
    <row r="543" spans="1:46">
      <c r="A543" s="1"/>
      <c r="B543" s="1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3"/>
      <c r="T543" s="3"/>
      <c r="U543" s="3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3"/>
      <c r="AL543" s="3"/>
      <c r="AM543" s="3"/>
      <c r="AN543" s="1"/>
      <c r="AO543" s="1"/>
      <c r="AP543" s="1"/>
      <c r="AQ543" s="1"/>
      <c r="AR543" s="1"/>
      <c r="AS543" s="1"/>
      <c r="AT543" s="1"/>
    </row>
    <row r="544" spans="1:46">
      <c r="A544" s="1"/>
      <c r="B544" s="1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3"/>
      <c r="T544" s="3"/>
      <c r="U544" s="3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3"/>
      <c r="AL544" s="3"/>
      <c r="AM544" s="3"/>
      <c r="AN544" s="1"/>
      <c r="AO544" s="1"/>
      <c r="AP544" s="1"/>
      <c r="AQ544" s="1"/>
      <c r="AR544" s="1"/>
      <c r="AS544" s="1"/>
      <c r="AT544" s="1"/>
    </row>
    <row r="545" spans="1:46">
      <c r="A545" s="1"/>
      <c r="B545" s="1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3"/>
      <c r="T545" s="3"/>
      <c r="U545" s="3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3"/>
      <c r="AL545" s="3"/>
      <c r="AM545" s="3"/>
      <c r="AN545" s="1"/>
      <c r="AO545" s="1"/>
      <c r="AP545" s="1"/>
      <c r="AQ545" s="1"/>
      <c r="AR545" s="1"/>
      <c r="AS545" s="1"/>
      <c r="AT545" s="1"/>
    </row>
    <row r="546" spans="1:46">
      <c r="A546" s="1"/>
      <c r="B546" s="1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3"/>
      <c r="T546" s="3"/>
      <c r="U546" s="3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3"/>
      <c r="AL546" s="3"/>
      <c r="AM546" s="3"/>
      <c r="AN546" s="1"/>
      <c r="AO546" s="1"/>
      <c r="AP546" s="1"/>
      <c r="AQ546" s="1"/>
      <c r="AR546" s="1"/>
      <c r="AS546" s="1"/>
      <c r="AT546" s="1"/>
    </row>
    <row r="547" spans="1:46">
      <c r="A547" s="1"/>
      <c r="B547" s="1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3"/>
      <c r="T547" s="3"/>
      <c r="U547" s="3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3"/>
      <c r="AL547" s="3"/>
      <c r="AM547" s="3"/>
      <c r="AN547" s="1"/>
      <c r="AO547" s="1"/>
      <c r="AP547" s="1"/>
      <c r="AQ547" s="1"/>
      <c r="AR547" s="1"/>
      <c r="AS547" s="1"/>
      <c r="AT547" s="1"/>
    </row>
    <row r="548" spans="1:46">
      <c r="A548" s="1"/>
      <c r="B548" s="1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3"/>
      <c r="T548" s="3"/>
      <c r="U548" s="3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3"/>
      <c r="AL548" s="3"/>
      <c r="AM548" s="3"/>
      <c r="AN548" s="1"/>
      <c r="AO548" s="1"/>
      <c r="AP548" s="1"/>
      <c r="AQ548" s="1"/>
      <c r="AR548" s="1"/>
      <c r="AS548" s="1"/>
      <c r="AT548" s="1"/>
    </row>
    <row r="549" spans="1:46">
      <c r="A549" s="1"/>
      <c r="B549" s="1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3"/>
      <c r="T549" s="3"/>
      <c r="U549" s="3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3"/>
      <c r="AL549" s="3"/>
      <c r="AM549" s="3"/>
      <c r="AN549" s="1"/>
      <c r="AO549" s="1"/>
      <c r="AP549" s="1"/>
      <c r="AQ549" s="1"/>
      <c r="AR549" s="1"/>
      <c r="AS549" s="1"/>
      <c r="AT549" s="1"/>
    </row>
    <row r="550" spans="1:46">
      <c r="A550" s="1"/>
      <c r="B550" s="1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3"/>
      <c r="T550" s="3"/>
      <c r="U550" s="3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3"/>
      <c r="AL550" s="3"/>
      <c r="AM550" s="3"/>
      <c r="AN550" s="1"/>
      <c r="AO550" s="1"/>
      <c r="AP550" s="1"/>
      <c r="AQ550" s="1"/>
      <c r="AR550" s="1"/>
      <c r="AS550" s="1"/>
      <c r="AT550" s="1"/>
    </row>
    <row r="551" spans="1:46">
      <c r="A551" s="1"/>
      <c r="B551" s="1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3"/>
      <c r="T551" s="3"/>
      <c r="U551" s="3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3"/>
      <c r="AL551" s="3"/>
      <c r="AM551" s="3"/>
      <c r="AN551" s="1"/>
      <c r="AO551" s="1"/>
      <c r="AP551" s="1"/>
      <c r="AQ551" s="1"/>
      <c r="AR551" s="1"/>
      <c r="AS551" s="1"/>
      <c r="AT551" s="1"/>
    </row>
    <row r="552" spans="1:46">
      <c r="A552" s="1"/>
      <c r="B552" s="1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3"/>
      <c r="T552" s="3"/>
      <c r="U552" s="3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3"/>
      <c r="AL552" s="3"/>
      <c r="AM552" s="3"/>
      <c r="AN552" s="1"/>
      <c r="AO552" s="1"/>
      <c r="AP552" s="1"/>
      <c r="AQ552" s="1"/>
      <c r="AR552" s="1"/>
      <c r="AS552" s="1"/>
      <c r="AT552" s="1"/>
    </row>
    <row r="553" spans="1:46">
      <c r="A553" s="1"/>
      <c r="B553" s="1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3"/>
      <c r="T553" s="3"/>
      <c r="U553" s="3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3"/>
      <c r="AL553" s="3"/>
      <c r="AM553" s="3"/>
      <c r="AN553" s="1"/>
      <c r="AO553" s="1"/>
      <c r="AP553" s="1"/>
      <c r="AQ553" s="1"/>
      <c r="AR553" s="1"/>
      <c r="AS553" s="1"/>
      <c r="AT553" s="1"/>
    </row>
    <row r="554" spans="1:46">
      <c r="A554" s="1"/>
      <c r="B554" s="1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3"/>
      <c r="T554" s="3"/>
      <c r="U554" s="3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3"/>
      <c r="AL554" s="3"/>
      <c r="AM554" s="3"/>
      <c r="AN554" s="1"/>
      <c r="AO554" s="1"/>
      <c r="AP554" s="1"/>
      <c r="AQ554" s="1"/>
      <c r="AR554" s="1"/>
      <c r="AS554" s="1"/>
      <c r="AT554" s="1"/>
    </row>
    <row r="555" spans="1:46">
      <c r="A555" s="1"/>
      <c r="B555" s="1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3"/>
      <c r="T555" s="3"/>
      <c r="U555" s="3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3"/>
      <c r="AL555" s="3"/>
      <c r="AM555" s="3"/>
      <c r="AN555" s="1"/>
      <c r="AO555" s="1"/>
      <c r="AP555" s="1"/>
      <c r="AQ555" s="1"/>
      <c r="AR555" s="1"/>
      <c r="AS555" s="1"/>
      <c r="AT555" s="1"/>
    </row>
    <row r="556" spans="1:46">
      <c r="A556" s="1"/>
      <c r="B556" s="1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3"/>
      <c r="T556" s="3"/>
      <c r="U556" s="3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3"/>
      <c r="AL556" s="3"/>
      <c r="AM556" s="3"/>
      <c r="AN556" s="1"/>
      <c r="AO556" s="1"/>
      <c r="AP556" s="1"/>
      <c r="AQ556" s="1"/>
      <c r="AR556" s="1"/>
      <c r="AS556" s="1"/>
      <c r="AT556" s="1"/>
    </row>
    <row r="557" spans="1:46">
      <c r="A557" s="1"/>
      <c r="B557" s="1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3"/>
      <c r="T557" s="3"/>
      <c r="U557" s="3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3"/>
      <c r="AL557" s="3"/>
      <c r="AM557" s="3"/>
      <c r="AN557" s="1"/>
      <c r="AO557" s="1"/>
      <c r="AP557" s="1"/>
      <c r="AQ557" s="1"/>
      <c r="AR557" s="1"/>
      <c r="AS557" s="1"/>
      <c r="AT557" s="1"/>
    </row>
    <row r="558" spans="1:46">
      <c r="A558" s="1"/>
      <c r="B558" s="1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3"/>
      <c r="T558" s="3"/>
      <c r="U558" s="3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3"/>
      <c r="AL558" s="3"/>
      <c r="AM558" s="3"/>
      <c r="AN558" s="1"/>
      <c r="AO558" s="1"/>
      <c r="AP558" s="1"/>
      <c r="AQ558" s="1"/>
      <c r="AR558" s="1"/>
      <c r="AS558" s="1"/>
      <c r="AT558" s="1"/>
    </row>
    <row r="559" spans="1:46">
      <c r="A559" s="1"/>
      <c r="B559" s="1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3"/>
      <c r="T559" s="3"/>
      <c r="U559" s="3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3"/>
      <c r="AL559" s="3"/>
      <c r="AM559" s="3"/>
      <c r="AN559" s="1"/>
      <c r="AO559" s="1"/>
      <c r="AP559" s="1"/>
      <c r="AQ559" s="1"/>
      <c r="AR559" s="1"/>
      <c r="AS559" s="1"/>
      <c r="AT559" s="1"/>
    </row>
    <row r="560" spans="1:46">
      <c r="A560" s="1"/>
      <c r="B560" s="1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3"/>
      <c r="T560" s="3"/>
      <c r="U560" s="3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3"/>
      <c r="AL560" s="3"/>
      <c r="AM560" s="3"/>
      <c r="AN560" s="1"/>
      <c r="AO560" s="1"/>
      <c r="AP560" s="1"/>
      <c r="AQ560" s="1"/>
      <c r="AR560" s="1"/>
      <c r="AS560" s="1"/>
      <c r="AT560" s="1"/>
    </row>
    <row r="561" spans="1:46">
      <c r="A561" s="1"/>
      <c r="B561" s="1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3"/>
      <c r="T561" s="3"/>
      <c r="U561" s="3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3"/>
      <c r="AL561" s="3"/>
      <c r="AM561" s="3"/>
      <c r="AN561" s="1"/>
      <c r="AO561" s="1"/>
      <c r="AP561" s="1"/>
      <c r="AQ561" s="1"/>
      <c r="AR561" s="1"/>
      <c r="AS561" s="1"/>
      <c r="AT561" s="1"/>
    </row>
    <row r="562" spans="1:46">
      <c r="A562" s="1"/>
      <c r="B562" s="1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3"/>
      <c r="T562" s="3"/>
      <c r="U562" s="3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3"/>
      <c r="AL562" s="3"/>
      <c r="AM562" s="3"/>
      <c r="AN562" s="1"/>
      <c r="AO562" s="1"/>
      <c r="AP562" s="1"/>
      <c r="AQ562" s="1"/>
      <c r="AR562" s="1"/>
      <c r="AS562" s="1"/>
      <c r="AT562" s="1"/>
    </row>
    <row r="563" spans="1:46">
      <c r="A563" s="1"/>
      <c r="B563" s="1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3"/>
      <c r="T563" s="3"/>
      <c r="U563" s="3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3"/>
      <c r="AL563" s="3"/>
      <c r="AM563" s="3"/>
      <c r="AN563" s="1"/>
      <c r="AO563" s="1"/>
      <c r="AP563" s="1"/>
      <c r="AQ563" s="1"/>
      <c r="AR563" s="1"/>
      <c r="AS563" s="1"/>
      <c r="AT563" s="1"/>
    </row>
    <row r="564" spans="1:46">
      <c r="A564" s="1"/>
      <c r="B564" s="1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3"/>
      <c r="T564" s="3"/>
      <c r="U564" s="3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3"/>
      <c r="AL564" s="3"/>
      <c r="AM564" s="3"/>
      <c r="AN564" s="1"/>
      <c r="AO564" s="1"/>
      <c r="AP564" s="1"/>
      <c r="AQ564" s="1"/>
      <c r="AR564" s="1"/>
      <c r="AS564" s="1"/>
      <c r="AT564" s="1"/>
    </row>
    <row r="565" spans="1:46">
      <c r="A565" s="1"/>
      <c r="B565" s="1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3"/>
      <c r="T565" s="3"/>
      <c r="U565" s="3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3"/>
      <c r="AL565" s="3"/>
      <c r="AM565" s="3"/>
      <c r="AN565" s="1"/>
      <c r="AO565" s="1"/>
      <c r="AP565" s="1"/>
      <c r="AQ565" s="1"/>
      <c r="AR565" s="1"/>
      <c r="AS565" s="1"/>
      <c r="AT565" s="1"/>
    </row>
    <row r="566" spans="1:46">
      <c r="A566" s="1"/>
      <c r="B566" s="1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3"/>
      <c r="T566" s="3"/>
      <c r="U566" s="3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3"/>
      <c r="AL566" s="3"/>
      <c r="AM566" s="3"/>
      <c r="AN566" s="1"/>
      <c r="AO566" s="1"/>
      <c r="AP566" s="1"/>
      <c r="AQ566" s="1"/>
      <c r="AR566" s="1"/>
      <c r="AS566" s="1"/>
      <c r="AT566" s="1"/>
    </row>
    <row r="567" spans="1:46">
      <c r="A567" s="1"/>
      <c r="B567" s="1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3"/>
      <c r="T567" s="3"/>
      <c r="U567" s="3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3"/>
      <c r="AL567" s="3"/>
      <c r="AM567" s="3"/>
      <c r="AN567" s="1"/>
      <c r="AO567" s="1"/>
      <c r="AP567" s="1"/>
      <c r="AQ567" s="1"/>
      <c r="AR567" s="1"/>
      <c r="AS567" s="1"/>
      <c r="AT567" s="1"/>
    </row>
    <row r="568" spans="1:46">
      <c r="A568" s="1"/>
      <c r="B568" s="1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3"/>
      <c r="T568" s="3"/>
      <c r="U568" s="3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3"/>
      <c r="AL568" s="3"/>
      <c r="AM568" s="3"/>
      <c r="AN568" s="1"/>
      <c r="AO568" s="1"/>
      <c r="AP568" s="1"/>
      <c r="AQ568" s="1"/>
      <c r="AR568" s="1"/>
      <c r="AS568" s="1"/>
      <c r="AT568" s="1"/>
    </row>
    <row r="569" spans="1:46">
      <c r="A569" s="1"/>
      <c r="B569" s="1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3"/>
      <c r="T569" s="3"/>
      <c r="U569" s="3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3"/>
      <c r="AL569" s="3"/>
      <c r="AM569" s="3"/>
      <c r="AN569" s="1"/>
      <c r="AO569" s="1"/>
      <c r="AP569" s="1"/>
      <c r="AQ569" s="1"/>
      <c r="AR569" s="1"/>
      <c r="AS569" s="1"/>
      <c r="AT569" s="1"/>
    </row>
    <row r="570" spans="1:46">
      <c r="A570" s="1"/>
      <c r="B570" s="1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3"/>
      <c r="T570" s="3"/>
      <c r="U570" s="3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3"/>
      <c r="AL570" s="3"/>
      <c r="AM570" s="3"/>
      <c r="AN570" s="1"/>
      <c r="AO570" s="1"/>
      <c r="AP570" s="1"/>
      <c r="AQ570" s="1"/>
      <c r="AR570" s="1"/>
      <c r="AS570" s="1"/>
      <c r="AT570" s="1"/>
    </row>
    <row r="571" spans="1:46">
      <c r="A571" s="1"/>
      <c r="B571" s="1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3"/>
      <c r="T571" s="3"/>
      <c r="U571" s="3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3"/>
      <c r="AL571" s="3"/>
      <c r="AM571" s="3"/>
      <c r="AN571" s="1"/>
      <c r="AO571" s="1"/>
      <c r="AP571" s="1"/>
      <c r="AQ571" s="1"/>
      <c r="AR571" s="1"/>
      <c r="AS571" s="1"/>
      <c r="AT571" s="1"/>
    </row>
    <row r="572" spans="1:46">
      <c r="A572" s="1"/>
      <c r="B572" s="1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3"/>
      <c r="T572" s="3"/>
      <c r="U572" s="3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3"/>
      <c r="AL572" s="3"/>
      <c r="AM572" s="3"/>
      <c r="AN572" s="1"/>
      <c r="AO572" s="1"/>
      <c r="AP572" s="1"/>
      <c r="AQ572" s="1"/>
      <c r="AR572" s="1"/>
      <c r="AS572" s="1"/>
      <c r="AT572" s="1"/>
    </row>
    <row r="573" spans="1:46">
      <c r="A573" s="1"/>
      <c r="B573" s="1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3"/>
      <c r="T573" s="3"/>
      <c r="U573" s="3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3"/>
      <c r="AL573" s="3"/>
      <c r="AM573" s="3"/>
      <c r="AN573" s="1"/>
      <c r="AO573" s="1"/>
      <c r="AP573" s="1"/>
      <c r="AQ573" s="1"/>
      <c r="AR573" s="1"/>
      <c r="AS573" s="1"/>
      <c r="AT573" s="1"/>
    </row>
    <row r="574" spans="1:46">
      <c r="A574" s="1"/>
      <c r="B574" s="1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3"/>
      <c r="T574" s="3"/>
      <c r="U574" s="3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3"/>
      <c r="AL574" s="3"/>
      <c r="AM574" s="3"/>
      <c r="AN574" s="1"/>
      <c r="AO574" s="1"/>
      <c r="AP574" s="1"/>
      <c r="AQ574" s="1"/>
      <c r="AR574" s="1"/>
      <c r="AS574" s="1"/>
      <c r="AT574" s="1"/>
    </row>
    <row r="575" spans="1:46">
      <c r="A575" s="1"/>
      <c r="B575" s="1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3"/>
      <c r="T575" s="3"/>
      <c r="U575" s="3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3"/>
      <c r="AL575" s="3"/>
      <c r="AM575" s="3"/>
      <c r="AN575" s="1"/>
      <c r="AO575" s="1"/>
      <c r="AP575" s="1"/>
      <c r="AQ575" s="1"/>
      <c r="AR575" s="1"/>
      <c r="AS575" s="1"/>
      <c r="AT575" s="1"/>
    </row>
    <row r="576" spans="1:46">
      <c r="A576" s="1"/>
      <c r="B576" s="1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3"/>
      <c r="T576" s="3"/>
      <c r="U576" s="3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3"/>
      <c r="AL576" s="3"/>
      <c r="AM576" s="3"/>
      <c r="AN576" s="1"/>
      <c r="AO576" s="1"/>
      <c r="AP576" s="1"/>
      <c r="AQ576" s="1"/>
      <c r="AR576" s="1"/>
      <c r="AS576" s="1"/>
      <c r="AT576" s="1"/>
    </row>
    <row r="577" spans="1:46">
      <c r="A577" s="1"/>
      <c r="B577" s="1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3"/>
      <c r="T577" s="3"/>
      <c r="U577" s="3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3"/>
      <c r="AL577" s="3"/>
      <c r="AM577" s="3"/>
      <c r="AN577" s="1"/>
      <c r="AO577" s="1"/>
      <c r="AP577" s="1"/>
      <c r="AQ577" s="1"/>
      <c r="AR577" s="1"/>
      <c r="AS577" s="1"/>
      <c r="AT577" s="1"/>
    </row>
    <row r="578" spans="1:46">
      <c r="A578" s="1"/>
      <c r="B578" s="1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3"/>
      <c r="T578" s="3"/>
      <c r="U578" s="3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3"/>
      <c r="AL578" s="3"/>
      <c r="AM578" s="3"/>
      <c r="AN578" s="1"/>
      <c r="AO578" s="1"/>
      <c r="AP578" s="1"/>
      <c r="AQ578" s="1"/>
      <c r="AR578" s="1"/>
      <c r="AS578" s="1"/>
      <c r="AT578" s="1"/>
    </row>
    <row r="579" spans="1:46">
      <c r="A579" s="1"/>
      <c r="B579" s="1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3"/>
      <c r="T579" s="3"/>
      <c r="U579" s="3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3"/>
      <c r="AL579" s="3"/>
      <c r="AM579" s="3"/>
      <c r="AN579" s="1"/>
      <c r="AO579" s="1"/>
      <c r="AP579" s="1"/>
      <c r="AQ579" s="1"/>
      <c r="AR579" s="1"/>
      <c r="AS579" s="1"/>
      <c r="AT579" s="1"/>
    </row>
    <row r="580" spans="1:46">
      <c r="A580" s="1"/>
      <c r="B580" s="1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3"/>
      <c r="T580" s="3"/>
      <c r="U580" s="3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3"/>
      <c r="AL580" s="3"/>
      <c r="AM580" s="3"/>
      <c r="AN580" s="1"/>
      <c r="AO580" s="1"/>
      <c r="AP580" s="1"/>
      <c r="AQ580" s="1"/>
      <c r="AR580" s="1"/>
      <c r="AS580" s="1"/>
      <c r="AT580" s="1"/>
    </row>
    <row r="581" spans="1:46">
      <c r="A581" s="1"/>
      <c r="B581" s="1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3"/>
      <c r="T581" s="3"/>
      <c r="U581" s="3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3"/>
      <c r="AL581" s="3"/>
      <c r="AM581" s="3"/>
      <c r="AN581" s="1"/>
      <c r="AO581" s="1"/>
      <c r="AP581" s="1"/>
      <c r="AQ581" s="1"/>
      <c r="AR581" s="1"/>
      <c r="AS581" s="1"/>
      <c r="AT581" s="1"/>
    </row>
    <row r="582" spans="1:46">
      <c r="A582" s="1"/>
      <c r="B582" s="1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3"/>
      <c r="T582" s="3"/>
      <c r="U582" s="3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3"/>
      <c r="AL582" s="3"/>
      <c r="AM582" s="3"/>
      <c r="AN582" s="1"/>
      <c r="AO582" s="1"/>
      <c r="AP582" s="1"/>
      <c r="AQ582" s="1"/>
      <c r="AR582" s="1"/>
      <c r="AS582" s="1"/>
      <c r="AT582" s="1"/>
    </row>
    <row r="583" spans="1:46">
      <c r="A583" s="1"/>
      <c r="B583" s="1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3"/>
      <c r="T583" s="3"/>
      <c r="U583" s="3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3"/>
      <c r="AL583" s="3"/>
      <c r="AM583" s="3"/>
      <c r="AN583" s="1"/>
      <c r="AO583" s="1"/>
      <c r="AP583" s="1"/>
      <c r="AQ583" s="1"/>
      <c r="AR583" s="1"/>
      <c r="AS583" s="1"/>
      <c r="AT583" s="1"/>
    </row>
    <row r="584" spans="1:46">
      <c r="A584" s="1"/>
      <c r="B584" s="1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3"/>
      <c r="T584" s="3"/>
      <c r="U584" s="3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3"/>
      <c r="AL584" s="3"/>
      <c r="AM584" s="3"/>
      <c r="AN584" s="1"/>
      <c r="AO584" s="1"/>
      <c r="AP584" s="1"/>
      <c r="AQ584" s="1"/>
      <c r="AR584" s="1"/>
      <c r="AS584" s="1"/>
      <c r="AT584" s="1"/>
    </row>
    <row r="585" spans="1:46">
      <c r="A585" s="1"/>
      <c r="B585" s="1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3"/>
      <c r="T585" s="3"/>
      <c r="U585" s="3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3"/>
      <c r="AL585" s="3"/>
      <c r="AM585" s="3"/>
      <c r="AN585" s="1"/>
      <c r="AO585" s="1"/>
      <c r="AP585" s="1"/>
      <c r="AQ585" s="1"/>
      <c r="AR585" s="1"/>
      <c r="AS585" s="1"/>
      <c r="AT585" s="1"/>
    </row>
    <row r="586" spans="1:46">
      <c r="A586" s="1"/>
      <c r="B586" s="1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3"/>
      <c r="T586" s="3"/>
      <c r="U586" s="3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3"/>
      <c r="AL586" s="3"/>
      <c r="AM586" s="3"/>
      <c r="AN586" s="1"/>
      <c r="AO586" s="1"/>
      <c r="AP586" s="1"/>
      <c r="AQ586" s="1"/>
      <c r="AR586" s="1"/>
      <c r="AS586" s="1"/>
      <c r="AT586" s="1"/>
    </row>
    <row r="587" spans="1:46">
      <c r="A587" s="1"/>
      <c r="B587" s="1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3"/>
      <c r="T587" s="3"/>
      <c r="U587" s="3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3"/>
      <c r="AL587" s="3"/>
      <c r="AM587" s="3"/>
      <c r="AN587" s="1"/>
      <c r="AO587" s="1"/>
      <c r="AP587" s="1"/>
      <c r="AQ587" s="1"/>
      <c r="AR587" s="1"/>
      <c r="AS587" s="1"/>
      <c r="AT587" s="1"/>
    </row>
    <row r="588" spans="1:46">
      <c r="A588" s="1"/>
      <c r="B588" s="1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3"/>
      <c r="T588" s="3"/>
      <c r="U588" s="3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3"/>
      <c r="AL588" s="3"/>
      <c r="AM588" s="3"/>
      <c r="AN588" s="1"/>
      <c r="AO588" s="1"/>
      <c r="AP588" s="1"/>
      <c r="AQ588" s="1"/>
      <c r="AR588" s="1"/>
      <c r="AS588" s="1"/>
      <c r="AT588" s="1"/>
    </row>
    <row r="589" spans="1:46">
      <c r="A589" s="1"/>
      <c r="B589" s="1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3"/>
      <c r="T589" s="3"/>
      <c r="U589" s="3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3"/>
      <c r="AL589" s="3"/>
      <c r="AM589" s="3"/>
      <c r="AN589" s="1"/>
      <c r="AO589" s="1"/>
      <c r="AP589" s="1"/>
      <c r="AQ589" s="1"/>
      <c r="AR589" s="1"/>
      <c r="AS589" s="1"/>
      <c r="AT589" s="1"/>
    </row>
    <row r="590" spans="1:46">
      <c r="A590" s="1"/>
      <c r="B590" s="1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3"/>
      <c r="T590" s="3"/>
      <c r="U590" s="3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3"/>
      <c r="AL590" s="3"/>
      <c r="AM590" s="3"/>
      <c r="AN590" s="1"/>
      <c r="AO590" s="1"/>
      <c r="AP590" s="1"/>
      <c r="AQ590" s="1"/>
      <c r="AR590" s="1"/>
      <c r="AS590" s="1"/>
      <c r="AT590" s="1"/>
    </row>
    <row r="591" spans="1:46">
      <c r="A591" s="1"/>
      <c r="B591" s="1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3"/>
      <c r="T591" s="3"/>
      <c r="U591" s="3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3"/>
      <c r="AL591" s="3"/>
      <c r="AM591" s="3"/>
      <c r="AN591" s="1"/>
      <c r="AO591" s="1"/>
      <c r="AP591" s="1"/>
      <c r="AQ591" s="1"/>
      <c r="AR591" s="1"/>
      <c r="AS591" s="1"/>
      <c r="AT591" s="1"/>
    </row>
    <row r="592" spans="1:46">
      <c r="A592" s="1"/>
      <c r="B592" s="1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3"/>
      <c r="T592" s="3"/>
      <c r="U592" s="3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3"/>
      <c r="AL592" s="3"/>
      <c r="AM592" s="3"/>
      <c r="AN592" s="1"/>
      <c r="AO592" s="1"/>
      <c r="AP592" s="1"/>
      <c r="AQ592" s="1"/>
      <c r="AR592" s="1"/>
      <c r="AS592" s="1"/>
      <c r="AT592" s="1"/>
    </row>
    <row r="593" spans="1:46">
      <c r="A593" s="1"/>
      <c r="B593" s="1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3"/>
      <c r="T593" s="3"/>
      <c r="U593" s="3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3"/>
      <c r="AL593" s="3"/>
      <c r="AM593" s="3"/>
      <c r="AN593" s="1"/>
      <c r="AO593" s="1"/>
      <c r="AP593" s="1"/>
      <c r="AQ593" s="1"/>
      <c r="AR593" s="1"/>
      <c r="AS593" s="1"/>
      <c r="AT593" s="1"/>
    </row>
    <row r="594" spans="1:46">
      <c r="A594" s="1"/>
      <c r="B594" s="1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3"/>
      <c r="T594" s="3"/>
      <c r="U594" s="3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3"/>
      <c r="AL594" s="3"/>
      <c r="AM594" s="3"/>
      <c r="AN594" s="1"/>
      <c r="AO594" s="1"/>
      <c r="AP594" s="1"/>
      <c r="AQ594" s="1"/>
      <c r="AR594" s="1"/>
      <c r="AS594" s="1"/>
      <c r="AT594" s="1"/>
    </row>
    <row r="595" spans="1:46">
      <c r="A595" s="1"/>
      <c r="B595" s="1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3"/>
      <c r="T595" s="3"/>
      <c r="U595" s="3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3"/>
      <c r="AL595" s="3"/>
      <c r="AM595" s="3"/>
      <c r="AN595" s="1"/>
      <c r="AO595" s="1"/>
      <c r="AP595" s="1"/>
      <c r="AQ595" s="1"/>
      <c r="AR595" s="1"/>
      <c r="AS595" s="1"/>
      <c r="AT595" s="1"/>
    </row>
    <row r="596" spans="1:46">
      <c r="A596" s="1"/>
      <c r="B596" s="1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3"/>
      <c r="T596" s="3"/>
      <c r="U596" s="3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3"/>
      <c r="AL596" s="3"/>
      <c r="AM596" s="3"/>
      <c r="AN596" s="1"/>
      <c r="AO596" s="1"/>
      <c r="AP596" s="1"/>
      <c r="AQ596" s="1"/>
      <c r="AR596" s="1"/>
      <c r="AS596" s="1"/>
      <c r="AT596" s="1"/>
    </row>
    <row r="597" spans="1:46">
      <c r="A597" s="1"/>
      <c r="B597" s="1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3"/>
      <c r="T597" s="3"/>
      <c r="U597" s="3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3"/>
      <c r="AL597" s="3"/>
      <c r="AM597" s="3"/>
      <c r="AN597" s="1"/>
      <c r="AO597" s="1"/>
      <c r="AP597" s="1"/>
      <c r="AQ597" s="1"/>
      <c r="AR597" s="1"/>
      <c r="AS597" s="1"/>
      <c r="AT597" s="1"/>
    </row>
    <row r="598" spans="1:46">
      <c r="A598" s="1"/>
      <c r="B598" s="1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3"/>
      <c r="T598" s="3"/>
      <c r="U598" s="3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3"/>
      <c r="AL598" s="3"/>
      <c r="AM598" s="3"/>
      <c r="AN598" s="1"/>
      <c r="AO598" s="1"/>
      <c r="AP598" s="1"/>
      <c r="AQ598" s="1"/>
      <c r="AR598" s="1"/>
      <c r="AS598" s="1"/>
      <c r="AT598" s="1"/>
    </row>
    <row r="599" spans="1:46">
      <c r="A599" s="1"/>
      <c r="B599" s="1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3"/>
      <c r="T599" s="3"/>
      <c r="U599" s="3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3"/>
      <c r="AL599" s="3"/>
      <c r="AM599" s="3"/>
      <c r="AN599" s="1"/>
      <c r="AO599" s="1"/>
      <c r="AP599" s="1"/>
      <c r="AQ599" s="1"/>
      <c r="AR599" s="1"/>
      <c r="AS599" s="1"/>
      <c r="AT599" s="1"/>
    </row>
    <row r="600" spans="1:46">
      <c r="A600" s="1"/>
      <c r="B600" s="1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3"/>
      <c r="T600" s="3"/>
      <c r="U600" s="3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3"/>
      <c r="AL600" s="3"/>
      <c r="AM600" s="3"/>
      <c r="AN600" s="1"/>
      <c r="AO600" s="1"/>
      <c r="AP600" s="1"/>
      <c r="AQ600" s="1"/>
      <c r="AR600" s="1"/>
      <c r="AS600" s="1"/>
      <c r="AT600" s="1"/>
    </row>
    <row r="601" spans="1:46">
      <c r="A601" s="1"/>
      <c r="B601" s="1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3"/>
      <c r="T601" s="3"/>
      <c r="U601" s="3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3"/>
      <c r="AL601" s="3"/>
      <c r="AM601" s="3"/>
      <c r="AN601" s="1"/>
      <c r="AO601" s="1"/>
      <c r="AP601" s="1"/>
      <c r="AQ601" s="1"/>
      <c r="AR601" s="1"/>
      <c r="AS601" s="1"/>
      <c r="AT601" s="1"/>
    </row>
    <row r="602" spans="1:46">
      <c r="A602" s="1"/>
      <c r="B602" s="1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3"/>
      <c r="T602" s="3"/>
      <c r="U602" s="3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3"/>
      <c r="AL602" s="3"/>
      <c r="AM602" s="3"/>
      <c r="AN602" s="1"/>
      <c r="AO602" s="1"/>
      <c r="AP602" s="1"/>
      <c r="AQ602" s="1"/>
      <c r="AR602" s="1"/>
      <c r="AS602" s="1"/>
      <c r="AT602" s="1"/>
    </row>
    <row r="603" spans="1:46">
      <c r="A603" s="1"/>
      <c r="B603" s="1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3"/>
      <c r="T603" s="3"/>
      <c r="U603" s="3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3"/>
      <c r="AL603" s="3"/>
      <c r="AM603" s="3"/>
      <c r="AN603" s="1"/>
      <c r="AO603" s="1"/>
      <c r="AP603" s="1"/>
      <c r="AQ603" s="1"/>
      <c r="AR603" s="1"/>
      <c r="AS603" s="1"/>
      <c r="AT603" s="1"/>
    </row>
    <row r="604" spans="1:46">
      <c r="A604" s="1"/>
      <c r="B604" s="1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3"/>
      <c r="T604" s="3"/>
      <c r="U604" s="3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3"/>
      <c r="AL604" s="3"/>
      <c r="AM604" s="3"/>
      <c r="AN604" s="1"/>
      <c r="AO604" s="1"/>
      <c r="AP604" s="1"/>
      <c r="AQ604" s="1"/>
      <c r="AR604" s="1"/>
      <c r="AS604" s="1"/>
      <c r="AT604" s="1"/>
    </row>
    <row r="605" spans="1:46">
      <c r="A605" s="1"/>
      <c r="B605" s="1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3"/>
      <c r="T605" s="3"/>
      <c r="U605" s="3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3"/>
      <c r="AL605" s="3"/>
      <c r="AM605" s="3"/>
      <c r="AN605" s="1"/>
      <c r="AO605" s="1"/>
      <c r="AP605" s="1"/>
      <c r="AQ605" s="1"/>
      <c r="AR605" s="1"/>
      <c r="AS605" s="1"/>
      <c r="AT605" s="1"/>
    </row>
    <row r="606" spans="1:46">
      <c r="A606" s="1"/>
      <c r="B606" s="1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3"/>
      <c r="T606" s="3"/>
      <c r="U606" s="3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3"/>
      <c r="AL606" s="3"/>
      <c r="AM606" s="3"/>
      <c r="AN606" s="1"/>
      <c r="AO606" s="1"/>
      <c r="AP606" s="1"/>
      <c r="AQ606" s="1"/>
      <c r="AR606" s="1"/>
      <c r="AS606" s="1"/>
      <c r="AT606" s="1"/>
    </row>
    <row r="607" spans="1:46">
      <c r="A607" s="1"/>
      <c r="B607" s="1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3"/>
      <c r="T607" s="3"/>
      <c r="U607" s="3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3"/>
      <c r="AL607" s="3"/>
      <c r="AM607" s="3"/>
      <c r="AN607" s="1"/>
      <c r="AO607" s="1"/>
      <c r="AP607" s="1"/>
      <c r="AQ607" s="1"/>
      <c r="AR607" s="1"/>
      <c r="AS607" s="1"/>
      <c r="AT607" s="1"/>
    </row>
    <row r="608" spans="1:46">
      <c r="A608" s="1"/>
      <c r="B608" s="1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3"/>
      <c r="T608" s="3"/>
      <c r="U608" s="3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3"/>
      <c r="AL608" s="3"/>
      <c r="AM608" s="3"/>
      <c r="AN608" s="1"/>
      <c r="AO608" s="1"/>
      <c r="AP608" s="1"/>
      <c r="AQ608" s="1"/>
      <c r="AR608" s="1"/>
      <c r="AS608" s="1"/>
      <c r="AT608" s="1"/>
    </row>
    <row r="609" spans="1:46">
      <c r="A609" s="1"/>
      <c r="B609" s="1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3"/>
      <c r="T609" s="3"/>
      <c r="U609" s="3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3"/>
      <c r="AL609" s="3"/>
      <c r="AM609" s="3"/>
      <c r="AN609" s="1"/>
      <c r="AO609" s="1"/>
      <c r="AP609" s="1"/>
      <c r="AQ609" s="1"/>
      <c r="AR609" s="1"/>
      <c r="AS609" s="1"/>
      <c r="AT609" s="1"/>
    </row>
    <row r="610" spans="1:46">
      <c r="A610" s="1"/>
      <c r="B610" s="1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3"/>
      <c r="T610" s="3"/>
      <c r="U610" s="3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3"/>
      <c r="AL610" s="3"/>
      <c r="AM610" s="3"/>
      <c r="AN610" s="1"/>
      <c r="AO610" s="1"/>
      <c r="AP610" s="1"/>
      <c r="AQ610" s="1"/>
      <c r="AR610" s="1"/>
      <c r="AS610" s="1"/>
      <c r="AT610" s="1"/>
    </row>
    <row r="611" spans="1:46">
      <c r="A611" s="1"/>
      <c r="B611" s="1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3"/>
      <c r="T611" s="3"/>
      <c r="U611" s="3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3"/>
      <c r="AL611" s="3"/>
      <c r="AM611" s="3"/>
      <c r="AN611" s="1"/>
      <c r="AO611" s="1"/>
      <c r="AP611" s="1"/>
      <c r="AQ611" s="1"/>
      <c r="AR611" s="1"/>
      <c r="AS611" s="1"/>
      <c r="AT611" s="1"/>
    </row>
    <row r="612" spans="1:46">
      <c r="A612" s="1"/>
      <c r="B612" s="1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3"/>
      <c r="T612" s="3"/>
      <c r="U612" s="3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3"/>
      <c r="AL612" s="3"/>
      <c r="AM612" s="3"/>
      <c r="AN612" s="1"/>
      <c r="AO612" s="1"/>
      <c r="AP612" s="1"/>
      <c r="AQ612" s="1"/>
      <c r="AR612" s="1"/>
      <c r="AS612" s="1"/>
      <c r="AT612" s="1"/>
    </row>
    <row r="613" spans="1:46">
      <c r="A613" s="1"/>
      <c r="B613" s="1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3"/>
      <c r="T613" s="3"/>
      <c r="U613" s="3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3"/>
      <c r="AL613" s="3"/>
      <c r="AM613" s="3"/>
      <c r="AN613" s="1"/>
      <c r="AO613" s="1"/>
      <c r="AP613" s="1"/>
      <c r="AQ613" s="1"/>
      <c r="AR613" s="1"/>
      <c r="AS613" s="1"/>
      <c r="AT613" s="1"/>
    </row>
    <row r="614" spans="1:46">
      <c r="A614" s="1"/>
      <c r="B614" s="1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3"/>
      <c r="T614" s="3"/>
      <c r="U614" s="3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3"/>
      <c r="AL614" s="3"/>
      <c r="AM614" s="3"/>
      <c r="AN614" s="1"/>
      <c r="AO614" s="1"/>
      <c r="AP614" s="1"/>
      <c r="AQ614" s="1"/>
      <c r="AR614" s="1"/>
      <c r="AS614" s="1"/>
      <c r="AT614" s="1"/>
    </row>
    <row r="615" spans="1:46">
      <c r="A615" s="1"/>
      <c r="B615" s="1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3"/>
      <c r="T615" s="3"/>
      <c r="U615" s="3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3"/>
      <c r="AL615" s="3"/>
      <c r="AM615" s="3"/>
      <c r="AN615" s="1"/>
      <c r="AO615" s="1"/>
      <c r="AP615" s="1"/>
      <c r="AQ615" s="1"/>
      <c r="AR615" s="1"/>
      <c r="AS615" s="1"/>
      <c r="AT615" s="1"/>
    </row>
    <row r="616" spans="1:46">
      <c r="A616" s="1"/>
      <c r="B616" s="1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3"/>
      <c r="T616" s="3"/>
      <c r="U616" s="3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3"/>
      <c r="AL616" s="3"/>
      <c r="AM616" s="3"/>
      <c r="AN616" s="1"/>
      <c r="AO616" s="1"/>
      <c r="AP616" s="1"/>
      <c r="AQ616" s="1"/>
      <c r="AR616" s="1"/>
      <c r="AS616" s="1"/>
      <c r="AT616" s="1"/>
    </row>
    <row r="617" spans="1:46">
      <c r="A617" s="1"/>
      <c r="B617" s="1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3"/>
      <c r="T617" s="3"/>
      <c r="U617" s="3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3"/>
      <c r="AL617" s="3"/>
      <c r="AM617" s="3"/>
      <c r="AN617" s="1"/>
      <c r="AO617" s="1"/>
      <c r="AP617" s="1"/>
      <c r="AQ617" s="1"/>
      <c r="AR617" s="1"/>
      <c r="AS617" s="1"/>
      <c r="AT617" s="1"/>
    </row>
    <row r="618" spans="1:46">
      <c r="A618" s="1"/>
      <c r="B618" s="1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3"/>
      <c r="T618" s="3"/>
      <c r="U618" s="3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3"/>
      <c r="AL618" s="3"/>
      <c r="AM618" s="3"/>
      <c r="AN618" s="1"/>
      <c r="AO618" s="1"/>
      <c r="AP618" s="1"/>
      <c r="AQ618" s="1"/>
      <c r="AR618" s="1"/>
      <c r="AS618" s="1"/>
      <c r="AT618" s="1"/>
    </row>
    <row r="619" spans="1:46">
      <c r="A619" s="1"/>
      <c r="B619" s="1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3"/>
      <c r="T619" s="3"/>
      <c r="U619" s="3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3"/>
      <c r="AL619" s="3"/>
      <c r="AM619" s="3"/>
      <c r="AN619" s="1"/>
      <c r="AO619" s="1"/>
      <c r="AP619" s="1"/>
      <c r="AQ619" s="1"/>
      <c r="AR619" s="1"/>
      <c r="AS619" s="1"/>
      <c r="AT619" s="1"/>
    </row>
    <row r="620" spans="1:46">
      <c r="A620" s="1"/>
      <c r="B620" s="1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3"/>
      <c r="T620" s="3"/>
      <c r="U620" s="3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3"/>
      <c r="AL620" s="3"/>
      <c r="AM620" s="3"/>
      <c r="AN620" s="1"/>
      <c r="AO620" s="1"/>
      <c r="AP620" s="1"/>
      <c r="AQ620" s="1"/>
      <c r="AR620" s="1"/>
      <c r="AS620" s="1"/>
      <c r="AT620" s="1"/>
    </row>
    <row r="621" spans="1:46">
      <c r="A621" s="1"/>
      <c r="B621" s="1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3"/>
      <c r="T621" s="3"/>
      <c r="U621" s="3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3"/>
      <c r="AL621" s="3"/>
      <c r="AM621" s="3"/>
      <c r="AN621" s="1"/>
      <c r="AO621" s="1"/>
      <c r="AP621" s="1"/>
      <c r="AQ621" s="1"/>
      <c r="AR621" s="1"/>
      <c r="AS621" s="1"/>
      <c r="AT621" s="1"/>
    </row>
    <row r="622" spans="1:46">
      <c r="A622" s="1"/>
      <c r="B622" s="1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3"/>
      <c r="T622" s="3"/>
      <c r="U622" s="3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3"/>
      <c r="AL622" s="3"/>
      <c r="AM622" s="3"/>
      <c r="AN622" s="1"/>
      <c r="AO622" s="1"/>
      <c r="AP622" s="1"/>
      <c r="AQ622" s="1"/>
      <c r="AR622" s="1"/>
      <c r="AS622" s="1"/>
      <c r="AT622" s="1"/>
    </row>
    <row r="623" spans="1:46">
      <c r="A623" s="1"/>
      <c r="B623" s="1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3"/>
      <c r="T623" s="3"/>
      <c r="U623" s="3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3"/>
      <c r="AL623" s="3"/>
      <c r="AM623" s="3"/>
      <c r="AN623" s="1"/>
      <c r="AO623" s="1"/>
      <c r="AP623" s="1"/>
      <c r="AQ623" s="1"/>
      <c r="AR623" s="1"/>
      <c r="AS623" s="1"/>
      <c r="AT623" s="1"/>
    </row>
    <row r="624" spans="1:46">
      <c r="A624" s="1"/>
      <c r="B624" s="1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3"/>
      <c r="T624" s="3"/>
      <c r="U624" s="3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3"/>
      <c r="AL624" s="3"/>
      <c r="AM624" s="3"/>
      <c r="AN624" s="1"/>
      <c r="AO624" s="1"/>
      <c r="AP624" s="1"/>
      <c r="AQ624" s="1"/>
      <c r="AR624" s="1"/>
      <c r="AS624" s="1"/>
      <c r="AT624" s="1"/>
    </row>
    <row r="625" spans="1:46">
      <c r="A625" s="1"/>
      <c r="B625" s="1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3"/>
      <c r="T625" s="3"/>
      <c r="U625" s="3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3"/>
      <c r="AL625" s="3"/>
      <c r="AM625" s="3"/>
      <c r="AN625" s="1"/>
      <c r="AO625" s="1"/>
      <c r="AP625" s="1"/>
      <c r="AQ625" s="1"/>
      <c r="AR625" s="1"/>
      <c r="AS625" s="1"/>
      <c r="AT625" s="1"/>
    </row>
    <row r="626" spans="1:46">
      <c r="A626" s="1"/>
      <c r="B626" s="1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3"/>
      <c r="T626" s="3"/>
      <c r="U626" s="3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3"/>
      <c r="AL626" s="3"/>
      <c r="AM626" s="3"/>
      <c r="AN626" s="1"/>
      <c r="AO626" s="1"/>
      <c r="AP626" s="1"/>
      <c r="AQ626" s="1"/>
      <c r="AR626" s="1"/>
      <c r="AS626" s="1"/>
      <c r="AT626" s="1"/>
    </row>
    <row r="627" spans="1:46">
      <c r="A627" s="1"/>
      <c r="B627" s="1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3"/>
      <c r="T627" s="3"/>
      <c r="U627" s="3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3"/>
      <c r="AL627" s="3"/>
      <c r="AM627" s="3"/>
      <c r="AN627" s="1"/>
      <c r="AO627" s="1"/>
      <c r="AP627" s="1"/>
      <c r="AQ627" s="1"/>
      <c r="AR627" s="1"/>
      <c r="AS627" s="1"/>
      <c r="AT627" s="1"/>
    </row>
    <row r="628" spans="1:46">
      <c r="A628" s="1"/>
      <c r="B628" s="1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3"/>
      <c r="T628" s="3"/>
      <c r="U628" s="3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3"/>
      <c r="AL628" s="3"/>
      <c r="AM628" s="3"/>
      <c r="AN628" s="1"/>
      <c r="AO628" s="1"/>
      <c r="AP628" s="1"/>
      <c r="AQ628" s="1"/>
      <c r="AR628" s="1"/>
      <c r="AS628" s="1"/>
      <c r="AT628" s="1"/>
    </row>
    <row r="629" spans="1:46">
      <c r="A629" s="1"/>
      <c r="B629" s="1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3"/>
      <c r="T629" s="3"/>
      <c r="U629" s="3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3"/>
      <c r="AL629" s="3"/>
      <c r="AM629" s="3"/>
      <c r="AN629" s="1"/>
      <c r="AO629" s="1"/>
      <c r="AP629" s="1"/>
      <c r="AQ629" s="1"/>
      <c r="AR629" s="1"/>
      <c r="AS629" s="1"/>
      <c r="AT629" s="1"/>
    </row>
    <row r="630" spans="1:46">
      <c r="A630" s="1"/>
      <c r="B630" s="1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3"/>
      <c r="T630" s="3"/>
      <c r="U630" s="3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3"/>
      <c r="AL630" s="3"/>
      <c r="AM630" s="3"/>
      <c r="AN630" s="1"/>
      <c r="AO630" s="1"/>
      <c r="AP630" s="1"/>
      <c r="AQ630" s="1"/>
      <c r="AR630" s="1"/>
      <c r="AS630" s="1"/>
      <c r="AT630" s="1"/>
    </row>
    <row r="631" spans="1:46">
      <c r="A631" s="1"/>
      <c r="B631" s="1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3"/>
      <c r="T631" s="3"/>
      <c r="U631" s="3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3"/>
      <c r="AL631" s="3"/>
      <c r="AM631" s="3"/>
      <c r="AN631" s="1"/>
      <c r="AO631" s="1"/>
      <c r="AP631" s="1"/>
      <c r="AQ631" s="1"/>
      <c r="AR631" s="1"/>
      <c r="AS631" s="1"/>
      <c r="AT631" s="1"/>
    </row>
    <row r="632" spans="1:46">
      <c r="A632" s="1"/>
      <c r="B632" s="1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3"/>
      <c r="T632" s="3"/>
      <c r="U632" s="3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3"/>
      <c r="AL632" s="3"/>
      <c r="AM632" s="3"/>
      <c r="AN632" s="1"/>
      <c r="AO632" s="1"/>
      <c r="AP632" s="1"/>
      <c r="AQ632" s="1"/>
      <c r="AR632" s="1"/>
      <c r="AS632" s="1"/>
      <c r="AT632" s="1"/>
    </row>
    <row r="633" spans="1:46">
      <c r="A633" s="1"/>
      <c r="B633" s="1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3"/>
      <c r="T633" s="3"/>
      <c r="U633" s="3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3"/>
      <c r="AL633" s="3"/>
      <c r="AM633" s="3"/>
      <c r="AN633" s="1"/>
      <c r="AO633" s="1"/>
      <c r="AP633" s="1"/>
      <c r="AQ633" s="1"/>
      <c r="AR633" s="1"/>
      <c r="AS633" s="1"/>
      <c r="AT633" s="1"/>
    </row>
    <row r="634" spans="1:46">
      <c r="A634" s="1"/>
      <c r="B634" s="1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3"/>
      <c r="T634" s="3"/>
      <c r="U634" s="3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3"/>
      <c r="AL634" s="3"/>
      <c r="AM634" s="3"/>
      <c r="AN634" s="1"/>
      <c r="AO634" s="1"/>
      <c r="AP634" s="1"/>
      <c r="AQ634" s="1"/>
      <c r="AR634" s="1"/>
      <c r="AS634" s="1"/>
      <c r="AT634" s="1"/>
    </row>
    <row r="635" spans="1:46">
      <c r="A635" s="1"/>
      <c r="B635" s="1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3"/>
      <c r="T635" s="3"/>
      <c r="U635" s="3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3"/>
      <c r="AL635" s="3"/>
      <c r="AM635" s="3"/>
      <c r="AN635" s="1"/>
      <c r="AO635" s="1"/>
      <c r="AP635" s="1"/>
      <c r="AQ635" s="1"/>
      <c r="AR635" s="1"/>
      <c r="AS635" s="1"/>
      <c r="AT635" s="1"/>
    </row>
    <row r="636" spans="1:46">
      <c r="A636" s="1"/>
      <c r="B636" s="1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3"/>
      <c r="T636" s="3"/>
      <c r="U636" s="3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3"/>
      <c r="AL636" s="3"/>
      <c r="AM636" s="3"/>
      <c r="AN636" s="1"/>
      <c r="AO636" s="1"/>
      <c r="AP636" s="1"/>
      <c r="AQ636" s="1"/>
      <c r="AR636" s="1"/>
      <c r="AS636" s="1"/>
      <c r="AT636" s="1"/>
    </row>
    <row r="637" spans="1:46">
      <c r="A637" s="1"/>
      <c r="B637" s="1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3"/>
      <c r="T637" s="3"/>
      <c r="U637" s="3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3"/>
      <c r="AL637" s="3"/>
      <c r="AM637" s="3"/>
      <c r="AN637" s="1"/>
      <c r="AO637" s="1"/>
      <c r="AP637" s="1"/>
      <c r="AQ637" s="1"/>
      <c r="AR637" s="1"/>
      <c r="AS637" s="1"/>
      <c r="AT637" s="1"/>
    </row>
    <row r="638" spans="1:46">
      <c r="A638" s="1"/>
      <c r="B638" s="1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3"/>
      <c r="T638" s="3"/>
      <c r="U638" s="3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3"/>
      <c r="AL638" s="3"/>
      <c r="AM638" s="3"/>
      <c r="AN638" s="1"/>
      <c r="AO638" s="1"/>
      <c r="AP638" s="1"/>
      <c r="AQ638" s="1"/>
      <c r="AR638" s="1"/>
      <c r="AS638" s="1"/>
      <c r="AT638" s="1"/>
    </row>
    <row r="639" spans="1:46">
      <c r="A639" s="1"/>
      <c r="B639" s="1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3"/>
      <c r="T639" s="3"/>
      <c r="U639" s="3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3"/>
      <c r="AL639" s="3"/>
      <c r="AM639" s="3"/>
      <c r="AN639" s="1"/>
      <c r="AO639" s="1"/>
      <c r="AP639" s="1"/>
      <c r="AQ639" s="1"/>
      <c r="AR639" s="1"/>
      <c r="AS639" s="1"/>
      <c r="AT639" s="1"/>
    </row>
    <row r="640" spans="1:46">
      <c r="A640" s="1"/>
      <c r="B640" s="1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3"/>
      <c r="T640" s="3"/>
      <c r="U640" s="3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3"/>
      <c r="AL640" s="3"/>
      <c r="AM640" s="3"/>
      <c r="AN640" s="1"/>
      <c r="AO640" s="1"/>
      <c r="AP640" s="1"/>
      <c r="AQ640" s="1"/>
      <c r="AR640" s="1"/>
      <c r="AS640" s="1"/>
      <c r="AT640" s="1"/>
    </row>
    <row r="641" spans="1:46">
      <c r="A641" s="1"/>
      <c r="B641" s="1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3"/>
      <c r="T641" s="3"/>
      <c r="U641" s="3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3"/>
      <c r="AL641" s="3"/>
      <c r="AM641" s="3"/>
      <c r="AN641" s="1"/>
      <c r="AO641" s="1"/>
      <c r="AP641" s="1"/>
      <c r="AQ641" s="1"/>
      <c r="AR641" s="1"/>
      <c r="AS641" s="1"/>
      <c r="AT641" s="1"/>
    </row>
    <row r="642" spans="1:46">
      <c r="A642" s="1"/>
      <c r="B642" s="1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3"/>
      <c r="T642" s="3"/>
      <c r="U642" s="3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3"/>
      <c r="AL642" s="3"/>
      <c r="AM642" s="3"/>
      <c r="AN642" s="1"/>
      <c r="AO642" s="1"/>
      <c r="AP642" s="1"/>
      <c r="AQ642" s="1"/>
      <c r="AR642" s="1"/>
      <c r="AS642" s="1"/>
      <c r="AT642" s="1"/>
    </row>
    <row r="643" spans="1:46">
      <c r="A643" s="1"/>
      <c r="B643" s="1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3"/>
      <c r="T643" s="3"/>
      <c r="U643" s="3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3"/>
      <c r="AL643" s="3"/>
      <c r="AM643" s="3"/>
      <c r="AN643" s="1"/>
      <c r="AO643" s="1"/>
      <c r="AP643" s="1"/>
      <c r="AQ643" s="1"/>
      <c r="AR643" s="1"/>
      <c r="AS643" s="1"/>
      <c r="AT643" s="1"/>
    </row>
    <row r="644" spans="1:46">
      <c r="A644" s="1"/>
      <c r="B644" s="1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3"/>
      <c r="T644" s="3"/>
      <c r="U644" s="3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3"/>
      <c r="AL644" s="3"/>
      <c r="AM644" s="3"/>
      <c r="AN644" s="1"/>
      <c r="AO644" s="1"/>
      <c r="AP644" s="1"/>
      <c r="AQ644" s="1"/>
      <c r="AR644" s="1"/>
      <c r="AS644" s="1"/>
      <c r="AT644" s="1"/>
    </row>
    <row r="645" spans="1:46">
      <c r="A645" s="1"/>
      <c r="B645" s="1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3"/>
      <c r="T645" s="3"/>
      <c r="U645" s="3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3"/>
      <c r="AL645" s="3"/>
      <c r="AM645" s="3"/>
      <c r="AN645" s="1"/>
      <c r="AO645" s="1"/>
      <c r="AP645" s="1"/>
      <c r="AQ645" s="1"/>
      <c r="AR645" s="1"/>
      <c r="AS645" s="1"/>
      <c r="AT645" s="1"/>
    </row>
    <row r="646" spans="1:46">
      <c r="A646" s="1"/>
      <c r="B646" s="1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3"/>
      <c r="T646" s="3"/>
      <c r="U646" s="3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3"/>
      <c r="AL646" s="3"/>
      <c r="AM646" s="3"/>
      <c r="AN646" s="1"/>
      <c r="AO646" s="1"/>
      <c r="AP646" s="1"/>
      <c r="AQ646" s="1"/>
      <c r="AR646" s="1"/>
      <c r="AS646" s="1"/>
      <c r="AT646" s="1"/>
    </row>
    <row r="647" spans="1:46">
      <c r="A647" s="1"/>
      <c r="B647" s="1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3"/>
      <c r="T647" s="3"/>
      <c r="U647" s="3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3"/>
      <c r="AL647" s="3"/>
      <c r="AM647" s="3"/>
      <c r="AN647" s="1"/>
      <c r="AO647" s="1"/>
      <c r="AP647" s="1"/>
      <c r="AQ647" s="1"/>
      <c r="AR647" s="1"/>
      <c r="AS647" s="1"/>
      <c r="AT647" s="1"/>
    </row>
    <row r="648" spans="1:46">
      <c r="A648" s="1"/>
      <c r="B648" s="1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3"/>
      <c r="T648" s="3"/>
      <c r="U648" s="3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3"/>
      <c r="AL648" s="3"/>
      <c r="AM648" s="3"/>
      <c r="AN648" s="1"/>
      <c r="AO648" s="1"/>
      <c r="AP648" s="1"/>
      <c r="AQ648" s="1"/>
      <c r="AR648" s="1"/>
      <c r="AS648" s="1"/>
      <c r="AT648" s="1"/>
    </row>
    <row r="649" spans="1:46">
      <c r="A649" s="1"/>
      <c r="B649" s="1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3"/>
      <c r="T649" s="3"/>
      <c r="U649" s="3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3"/>
      <c r="AL649" s="3"/>
      <c r="AM649" s="3"/>
      <c r="AN649" s="1"/>
      <c r="AO649" s="1"/>
      <c r="AP649" s="1"/>
      <c r="AQ649" s="1"/>
      <c r="AR649" s="1"/>
      <c r="AS649" s="1"/>
      <c r="AT649" s="1"/>
    </row>
    <row r="650" spans="1:46">
      <c r="A650" s="1"/>
      <c r="B650" s="1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3"/>
      <c r="T650" s="3"/>
      <c r="U650" s="3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3"/>
      <c r="AL650" s="3"/>
      <c r="AM650" s="3"/>
      <c r="AN650" s="1"/>
      <c r="AO650" s="1"/>
      <c r="AP650" s="1"/>
      <c r="AQ650" s="1"/>
      <c r="AR650" s="1"/>
      <c r="AS650" s="1"/>
      <c r="AT650" s="1"/>
    </row>
    <row r="651" spans="1:46">
      <c r="A651" s="1"/>
      <c r="B651" s="1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3"/>
      <c r="T651" s="3"/>
      <c r="U651" s="3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3"/>
      <c r="AL651" s="3"/>
      <c r="AM651" s="3"/>
      <c r="AN651" s="1"/>
      <c r="AO651" s="1"/>
      <c r="AP651" s="1"/>
      <c r="AQ651" s="1"/>
      <c r="AR651" s="1"/>
      <c r="AS651" s="1"/>
      <c r="AT651" s="1"/>
    </row>
    <row r="652" spans="1:46">
      <c r="A652" s="1"/>
      <c r="B652" s="1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3"/>
      <c r="T652" s="3"/>
      <c r="U652" s="3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3"/>
      <c r="AL652" s="3"/>
      <c r="AM652" s="3"/>
      <c r="AN652" s="1"/>
      <c r="AO652" s="1"/>
      <c r="AP652" s="1"/>
      <c r="AQ652" s="1"/>
      <c r="AR652" s="1"/>
      <c r="AS652" s="1"/>
      <c r="AT652" s="1"/>
    </row>
    <row r="653" spans="1:46">
      <c r="A653" s="1"/>
      <c r="B653" s="1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3"/>
      <c r="T653" s="3"/>
      <c r="U653" s="3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3"/>
      <c r="AL653" s="3"/>
      <c r="AM653" s="3"/>
      <c r="AN653" s="1"/>
      <c r="AO653" s="1"/>
      <c r="AP653" s="1"/>
      <c r="AQ653" s="1"/>
      <c r="AR653" s="1"/>
      <c r="AS653" s="1"/>
      <c r="AT653" s="1"/>
    </row>
    <row r="654" spans="1:46">
      <c r="A654" s="1"/>
      <c r="B654" s="1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3"/>
      <c r="T654" s="3"/>
      <c r="U654" s="3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3"/>
      <c r="AL654" s="3"/>
      <c r="AM654" s="3"/>
      <c r="AN654" s="1"/>
      <c r="AO654" s="1"/>
      <c r="AP654" s="1"/>
      <c r="AQ654" s="1"/>
      <c r="AR654" s="1"/>
      <c r="AS654" s="1"/>
      <c r="AT654" s="1"/>
    </row>
    <row r="655" spans="1:46">
      <c r="A655" s="1"/>
      <c r="B655" s="1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3"/>
      <c r="T655" s="3"/>
      <c r="U655" s="3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3"/>
      <c r="AL655" s="3"/>
      <c r="AM655" s="3"/>
      <c r="AN655" s="1"/>
      <c r="AO655" s="1"/>
      <c r="AP655" s="1"/>
      <c r="AQ655" s="1"/>
      <c r="AR655" s="1"/>
      <c r="AS655" s="1"/>
      <c r="AT655" s="1"/>
    </row>
    <row r="656" spans="1:46">
      <c r="A656" s="1"/>
      <c r="B656" s="1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3"/>
      <c r="T656" s="3"/>
      <c r="U656" s="3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3"/>
      <c r="AL656" s="3"/>
      <c r="AM656" s="3"/>
      <c r="AN656" s="1"/>
      <c r="AO656" s="1"/>
      <c r="AP656" s="1"/>
      <c r="AQ656" s="1"/>
      <c r="AR656" s="1"/>
      <c r="AS656" s="1"/>
      <c r="AT656" s="1"/>
    </row>
    <row r="657" spans="1:46">
      <c r="A657" s="1"/>
      <c r="B657" s="1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3"/>
      <c r="T657" s="3"/>
      <c r="U657" s="3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3"/>
      <c r="AL657" s="3"/>
      <c r="AM657" s="3"/>
      <c r="AN657" s="1"/>
      <c r="AO657" s="1"/>
      <c r="AP657" s="1"/>
      <c r="AQ657" s="1"/>
      <c r="AR657" s="1"/>
      <c r="AS657" s="1"/>
      <c r="AT657" s="1"/>
    </row>
    <row r="658" spans="1:46">
      <c r="A658" s="1"/>
      <c r="B658" s="1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3"/>
      <c r="T658" s="3"/>
      <c r="U658" s="3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3"/>
      <c r="AL658" s="3"/>
      <c r="AM658" s="3"/>
      <c r="AN658" s="1"/>
      <c r="AO658" s="1"/>
      <c r="AP658" s="1"/>
      <c r="AQ658" s="1"/>
      <c r="AR658" s="1"/>
      <c r="AS658" s="1"/>
      <c r="AT658" s="1"/>
    </row>
    <row r="659" spans="1:46">
      <c r="A659" s="1"/>
      <c r="B659" s="1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3"/>
      <c r="T659" s="3"/>
      <c r="U659" s="3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3"/>
      <c r="AL659" s="3"/>
      <c r="AM659" s="3"/>
      <c r="AN659" s="1"/>
      <c r="AO659" s="1"/>
      <c r="AP659" s="1"/>
      <c r="AQ659" s="1"/>
      <c r="AR659" s="1"/>
      <c r="AS659" s="1"/>
      <c r="AT659" s="1"/>
    </row>
    <row r="660" spans="1:46">
      <c r="A660" s="1"/>
      <c r="B660" s="1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3"/>
      <c r="T660" s="3"/>
      <c r="U660" s="3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3"/>
      <c r="AL660" s="3"/>
      <c r="AM660" s="3"/>
      <c r="AN660" s="1"/>
      <c r="AO660" s="1"/>
      <c r="AP660" s="1"/>
      <c r="AQ660" s="1"/>
      <c r="AR660" s="1"/>
      <c r="AS660" s="1"/>
      <c r="AT660" s="1"/>
    </row>
    <row r="661" spans="1:46">
      <c r="A661" s="1"/>
      <c r="B661" s="1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3"/>
      <c r="T661" s="3"/>
      <c r="U661" s="3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3"/>
      <c r="AL661" s="3"/>
      <c r="AM661" s="3"/>
      <c r="AN661" s="1"/>
      <c r="AO661" s="1"/>
      <c r="AP661" s="1"/>
      <c r="AQ661" s="1"/>
      <c r="AR661" s="1"/>
      <c r="AS661" s="1"/>
      <c r="AT661" s="1"/>
    </row>
    <row r="662" spans="1:46">
      <c r="A662" s="1"/>
      <c r="B662" s="1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3"/>
      <c r="T662" s="3"/>
      <c r="U662" s="3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3"/>
      <c r="AL662" s="3"/>
      <c r="AM662" s="3"/>
      <c r="AN662" s="1"/>
      <c r="AO662" s="1"/>
      <c r="AP662" s="1"/>
      <c r="AQ662" s="1"/>
      <c r="AR662" s="1"/>
      <c r="AS662" s="1"/>
      <c r="AT662" s="1"/>
    </row>
    <row r="663" spans="1:46">
      <c r="A663" s="1"/>
      <c r="B663" s="1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3"/>
      <c r="T663" s="3"/>
      <c r="U663" s="3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3"/>
      <c r="AL663" s="3"/>
      <c r="AM663" s="3"/>
      <c r="AN663" s="1"/>
      <c r="AO663" s="1"/>
      <c r="AP663" s="1"/>
      <c r="AQ663" s="1"/>
      <c r="AR663" s="1"/>
      <c r="AS663" s="1"/>
      <c r="AT663" s="1"/>
    </row>
    <row r="664" spans="1:46">
      <c r="A664" s="1"/>
      <c r="B664" s="1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3"/>
      <c r="T664" s="3"/>
      <c r="U664" s="3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3"/>
      <c r="AL664" s="3"/>
      <c r="AM664" s="3"/>
      <c r="AN664" s="1"/>
      <c r="AO664" s="1"/>
      <c r="AP664" s="1"/>
      <c r="AQ664" s="1"/>
      <c r="AR664" s="1"/>
      <c r="AS664" s="1"/>
      <c r="AT664" s="1"/>
    </row>
    <row r="665" spans="1:46">
      <c r="A665" s="1"/>
      <c r="B665" s="1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3"/>
      <c r="T665" s="3"/>
      <c r="U665" s="3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3"/>
      <c r="AL665" s="3"/>
      <c r="AM665" s="3"/>
      <c r="AN665" s="1"/>
      <c r="AO665" s="1"/>
      <c r="AP665" s="1"/>
      <c r="AQ665" s="1"/>
      <c r="AR665" s="1"/>
      <c r="AS665" s="1"/>
      <c r="AT665" s="1"/>
    </row>
    <row r="666" spans="1:46">
      <c r="A666" s="1"/>
      <c r="B666" s="1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3"/>
      <c r="T666" s="3"/>
      <c r="U666" s="3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3"/>
      <c r="AL666" s="3"/>
      <c r="AM666" s="3"/>
      <c r="AN666" s="1"/>
      <c r="AO666" s="1"/>
      <c r="AP666" s="1"/>
      <c r="AQ666" s="1"/>
      <c r="AR666" s="1"/>
      <c r="AS666" s="1"/>
      <c r="AT666" s="1"/>
    </row>
    <row r="667" spans="1:46">
      <c r="A667" s="1"/>
      <c r="B667" s="1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3"/>
      <c r="T667" s="3"/>
      <c r="U667" s="3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3"/>
      <c r="AL667" s="3"/>
      <c r="AM667" s="3"/>
      <c r="AN667" s="1"/>
      <c r="AO667" s="1"/>
      <c r="AP667" s="1"/>
      <c r="AQ667" s="1"/>
      <c r="AR667" s="1"/>
      <c r="AS667" s="1"/>
      <c r="AT667" s="1"/>
    </row>
    <row r="668" spans="1:46">
      <c r="A668" s="1"/>
      <c r="B668" s="1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3"/>
      <c r="T668" s="3"/>
      <c r="U668" s="3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3"/>
      <c r="AL668" s="3"/>
      <c r="AM668" s="3"/>
      <c r="AN668" s="1"/>
      <c r="AO668" s="1"/>
      <c r="AP668" s="1"/>
      <c r="AQ668" s="1"/>
      <c r="AR668" s="1"/>
      <c r="AS668" s="1"/>
      <c r="AT668" s="1"/>
    </row>
    <row r="669" spans="1:46">
      <c r="A669" s="1"/>
      <c r="B669" s="1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3"/>
      <c r="T669" s="3"/>
      <c r="U669" s="3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3"/>
      <c r="AL669" s="3"/>
      <c r="AM669" s="3"/>
      <c r="AN669" s="1"/>
      <c r="AO669" s="1"/>
      <c r="AP669" s="1"/>
      <c r="AQ669" s="1"/>
      <c r="AR669" s="1"/>
      <c r="AS669" s="1"/>
      <c r="AT669" s="1"/>
    </row>
    <row r="670" spans="1:46">
      <c r="A670" s="1"/>
      <c r="B670" s="1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3"/>
      <c r="T670" s="3"/>
      <c r="U670" s="3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3"/>
      <c r="AL670" s="3"/>
      <c r="AM670" s="3"/>
      <c r="AN670" s="1"/>
      <c r="AO670" s="1"/>
      <c r="AP670" s="1"/>
      <c r="AQ670" s="1"/>
      <c r="AR670" s="1"/>
      <c r="AS670" s="1"/>
      <c r="AT670" s="1"/>
    </row>
    <row r="671" spans="1:46">
      <c r="A671" s="1"/>
      <c r="B671" s="1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3"/>
      <c r="T671" s="3"/>
      <c r="U671" s="3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3"/>
      <c r="AL671" s="3"/>
      <c r="AM671" s="3"/>
      <c r="AN671" s="1"/>
      <c r="AO671" s="1"/>
      <c r="AP671" s="1"/>
      <c r="AQ671" s="1"/>
      <c r="AR671" s="1"/>
      <c r="AS671" s="1"/>
      <c r="AT671" s="1"/>
    </row>
    <row r="672" spans="1:46">
      <c r="A672" s="1"/>
      <c r="B672" s="1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3"/>
      <c r="T672" s="3"/>
      <c r="U672" s="3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3"/>
      <c r="AL672" s="3"/>
      <c r="AM672" s="3"/>
      <c r="AN672" s="1"/>
      <c r="AO672" s="1"/>
      <c r="AP672" s="1"/>
      <c r="AQ672" s="1"/>
      <c r="AR672" s="1"/>
      <c r="AS672" s="1"/>
      <c r="AT672" s="1"/>
    </row>
    <row r="673" spans="1:46">
      <c r="A673" s="1"/>
      <c r="B673" s="1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3"/>
      <c r="T673" s="3"/>
      <c r="U673" s="3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3"/>
      <c r="AL673" s="3"/>
      <c r="AM673" s="3"/>
      <c r="AN673" s="1"/>
      <c r="AO673" s="1"/>
      <c r="AP673" s="1"/>
      <c r="AQ673" s="1"/>
      <c r="AR673" s="1"/>
      <c r="AS673" s="1"/>
      <c r="AT673" s="1"/>
    </row>
    <row r="674" spans="1:46">
      <c r="A674" s="1"/>
      <c r="B674" s="1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3"/>
      <c r="T674" s="3"/>
      <c r="U674" s="3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3"/>
      <c r="AL674" s="3"/>
      <c r="AM674" s="3"/>
      <c r="AN674" s="1"/>
      <c r="AO674" s="1"/>
      <c r="AP674" s="1"/>
      <c r="AQ674" s="1"/>
      <c r="AR674" s="1"/>
      <c r="AS674" s="1"/>
      <c r="AT674" s="1"/>
    </row>
    <row r="675" spans="1:46">
      <c r="A675" s="1"/>
      <c r="B675" s="1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3"/>
      <c r="T675" s="3"/>
      <c r="U675" s="3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3"/>
      <c r="AL675" s="3"/>
      <c r="AM675" s="3"/>
      <c r="AN675" s="1"/>
      <c r="AO675" s="1"/>
      <c r="AP675" s="1"/>
      <c r="AQ675" s="1"/>
      <c r="AR675" s="1"/>
      <c r="AS675" s="1"/>
      <c r="AT675" s="1"/>
    </row>
    <row r="676" spans="1:46">
      <c r="A676" s="1"/>
      <c r="B676" s="1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3"/>
      <c r="T676" s="3"/>
      <c r="U676" s="3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3"/>
      <c r="AL676" s="3"/>
      <c r="AM676" s="3"/>
      <c r="AN676" s="1"/>
      <c r="AO676" s="1"/>
      <c r="AP676" s="1"/>
      <c r="AQ676" s="1"/>
      <c r="AR676" s="1"/>
      <c r="AS676" s="1"/>
      <c r="AT676" s="1"/>
    </row>
    <row r="677" spans="1:46">
      <c r="A677" s="1"/>
      <c r="B677" s="1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3"/>
      <c r="T677" s="3"/>
      <c r="U677" s="3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3"/>
      <c r="AL677" s="3"/>
      <c r="AM677" s="3"/>
      <c r="AN677" s="1"/>
      <c r="AO677" s="1"/>
      <c r="AP677" s="1"/>
      <c r="AQ677" s="1"/>
      <c r="AR677" s="1"/>
      <c r="AS677" s="1"/>
      <c r="AT677" s="1"/>
    </row>
    <row r="678" spans="1:46">
      <c r="A678" s="1"/>
      <c r="B678" s="1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3"/>
      <c r="T678" s="3"/>
      <c r="U678" s="3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3"/>
      <c r="AL678" s="3"/>
      <c r="AM678" s="3"/>
      <c r="AN678" s="1"/>
      <c r="AO678" s="1"/>
      <c r="AP678" s="1"/>
      <c r="AQ678" s="1"/>
      <c r="AR678" s="1"/>
      <c r="AS678" s="1"/>
      <c r="AT678" s="1"/>
    </row>
    <row r="679" spans="1:46">
      <c r="A679" s="1"/>
      <c r="B679" s="1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3"/>
      <c r="T679" s="3"/>
      <c r="U679" s="3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3"/>
      <c r="AL679" s="3"/>
      <c r="AM679" s="3"/>
      <c r="AN679" s="1"/>
      <c r="AO679" s="1"/>
      <c r="AP679" s="1"/>
      <c r="AQ679" s="1"/>
      <c r="AR679" s="1"/>
      <c r="AS679" s="1"/>
      <c r="AT679" s="1"/>
    </row>
    <row r="680" spans="1:46">
      <c r="A680" s="1"/>
      <c r="B680" s="1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3"/>
      <c r="T680" s="3"/>
      <c r="U680" s="3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3"/>
      <c r="AL680" s="3"/>
      <c r="AM680" s="3"/>
      <c r="AN680" s="1"/>
      <c r="AO680" s="1"/>
      <c r="AP680" s="1"/>
      <c r="AQ680" s="1"/>
      <c r="AR680" s="1"/>
      <c r="AS680" s="1"/>
      <c r="AT680" s="1"/>
    </row>
    <row r="681" spans="1:46">
      <c r="A681" s="1"/>
      <c r="B681" s="1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3"/>
      <c r="T681" s="3"/>
      <c r="U681" s="3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3"/>
      <c r="AL681" s="3"/>
      <c r="AM681" s="3"/>
      <c r="AN681" s="1"/>
      <c r="AO681" s="1"/>
      <c r="AP681" s="1"/>
      <c r="AQ681" s="1"/>
      <c r="AR681" s="1"/>
      <c r="AS681" s="1"/>
      <c r="AT681" s="1"/>
    </row>
    <row r="682" spans="1:46">
      <c r="A682" s="1"/>
      <c r="B682" s="1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3"/>
      <c r="T682" s="3"/>
      <c r="U682" s="3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3"/>
      <c r="AL682" s="3"/>
      <c r="AM682" s="3"/>
      <c r="AN682" s="1"/>
      <c r="AO682" s="1"/>
      <c r="AP682" s="1"/>
      <c r="AQ682" s="1"/>
      <c r="AR682" s="1"/>
      <c r="AS682" s="1"/>
      <c r="AT682" s="1"/>
    </row>
    <row r="683" spans="1:46">
      <c r="A683" s="1"/>
      <c r="B683" s="1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3"/>
      <c r="T683" s="3"/>
      <c r="U683" s="3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3"/>
      <c r="AL683" s="3"/>
      <c r="AM683" s="3"/>
      <c r="AN683" s="1"/>
      <c r="AO683" s="1"/>
      <c r="AP683" s="1"/>
      <c r="AQ683" s="1"/>
      <c r="AR683" s="1"/>
      <c r="AS683" s="1"/>
      <c r="AT683" s="1"/>
    </row>
    <row r="684" spans="1:46">
      <c r="A684" s="1"/>
      <c r="B684" s="1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3"/>
      <c r="T684" s="3"/>
      <c r="U684" s="3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3"/>
      <c r="AL684" s="3"/>
      <c r="AM684" s="3"/>
      <c r="AN684" s="1"/>
      <c r="AO684" s="1"/>
      <c r="AP684" s="1"/>
      <c r="AQ684" s="1"/>
      <c r="AR684" s="1"/>
      <c r="AS684" s="1"/>
      <c r="AT684" s="1"/>
    </row>
    <row r="685" spans="1:46">
      <c r="A685" s="1"/>
      <c r="B685" s="1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3"/>
      <c r="T685" s="3"/>
      <c r="U685" s="3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3"/>
      <c r="AL685" s="3"/>
      <c r="AM685" s="3"/>
      <c r="AN685" s="1"/>
      <c r="AO685" s="1"/>
      <c r="AP685" s="1"/>
      <c r="AQ685" s="1"/>
      <c r="AR685" s="1"/>
      <c r="AS685" s="1"/>
      <c r="AT685" s="1"/>
    </row>
    <row r="686" spans="1:46">
      <c r="A686" s="1"/>
      <c r="B686" s="1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3"/>
      <c r="T686" s="3"/>
      <c r="U686" s="3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3"/>
      <c r="AL686" s="3"/>
      <c r="AM686" s="3"/>
      <c r="AN686" s="1"/>
      <c r="AO686" s="1"/>
      <c r="AP686" s="1"/>
      <c r="AQ686" s="1"/>
      <c r="AR686" s="1"/>
      <c r="AS686" s="1"/>
      <c r="AT686" s="1"/>
    </row>
    <row r="687" spans="1:46">
      <c r="A687" s="1"/>
      <c r="B687" s="1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3"/>
      <c r="T687" s="3"/>
      <c r="U687" s="3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3"/>
      <c r="AL687" s="3"/>
      <c r="AM687" s="3"/>
      <c r="AN687" s="1"/>
      <c r="AO687" s="1"/>
      <c r="AP687" s="1"/>
      <c r="AQ687" s="1"/>
      <c r="AR687" s="1"/>
      <c r="AS687" s="1"/>
      <c r="AT687" s="1"/>
    </row>
    <row r="688" spans="1:46">
      <c r="A688" s="1"/>
      <c r="B688" s="1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3"/>
      <c r="T688" s="3"/>
      <c r="U688" s="3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3"/>
      <c r="AL688" s="3"/>
      <c r="AM688" s="3"/>
      <c r="AN688" s="1"/>
      <c r="AO688" s="1"/>
      <c r="AP688" s="1"/>
      <c r="AQ688" s="1"/>
      <c r="AR688" s="1"/>
      <c r="AS688" s="1"/>
      <c r="AT688" s="1"/>
    </row>
    <row r="689" spans="1:46">
      <c r="A689" s="1"/>
      <c r="B689" s="1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3"/>
      <c r="T689" s="3"/>
      <c r="U689" s="3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3"/>
      <c r="AL689" s="3"/>
      <c r="AM689" s="3"/>
      <c r="AN689" s="1"/>
      <c r="AO689" s="1"/>
      <c r="AP689" s="1"/>
      <c r="AQ689" s="1"/>
      <c r="AR689" s="1"/>
      <c r="AS689" s="1"/>
      <c r="AT689" s="1"/>
    </row>
    <row r="690" spans="1:46">
      <c r="A690" s="1"/>
      <c r="B690" s="1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3"/>
      <c r="T690" s="3"/>
      <c r="U690" s="3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3"/>
      <c r="AL690" s="3"/>
      <c r="AM690" s="3"/>
      <c r="AN690" s="1"/>
      <c r="AO690" s="1"/>
      <c r="AP690" s="1"/>
      <c r="AQ690" s="1"/>
      <c r="AR690" s="1"/>
      <c r="AS690" s="1"/>
      <c r="AT690" s="1"/>
    </row>
    <row r="691" spans="1:46">
      <c r="A691" s="1"/>
      <c r="B691" s="1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3"/>
      <c r="T691" s="3"/>
      <c r="U691" s="3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3"/>
      <c r="AL691" s="3"/>
      <c r="AM691" s="3"/>
      <c r="AN691" s="1"/>
      <c r="AO691" s="1"/>
      <c r="AP691" s="1"/>
      <c r="AQ691" s="1"/>
      <c r="AR691" s="1"/>
      <c r="AS691" s="1"/>
      <c r="AT691" s="1"/>
    </row>
    <row r="692" spans="1:46">
      <c r="A692" s="1"/>
      <c r="B692" s="1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3"/>
      <c r="T692" s="3"/>
      <c r="U692" s="3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3"/>
      <c r="AL692" s="3"/>
      <c r="AM692" s="3"/>
      <c r="AN692" s="1"/>
      <c r="AO692" s="1"/>
      <c r="AP692" s="1"/>
      <c r="AQ692" s="1"/>
      <c r="AR692" s="1"/>
      <c r="AS692" s="1"/>
      <c r="AT692" s="1"/>
    </row>
    <row r="693" spans="1:46">
      <c r="A693" s="1"/>
      <c r="B693" s="1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3"/>
      <c r="T693" s="3"/>
      <c r="U693" s="3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3"/>
      <c r="AL693" s="3"/>
      <c r="AM693" s="3"/>
      <c r="AN693" s="1"/>
      <c r="AO693" s="1"/>
      <c r="AP693" s="1"/>
      <c r="AQ693" s="1"/>
      <c r="AR693" s="1"/>
      <c r="AS693" s="1"/>
      <c r="AT693" s="1"/>
    </row>
    <row r="694" spans="1:46">
      <c r="A694" s="1"/>
      <c r="B694" s="1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3"/>
      <c r="T694" s="3"/>
      <c r="U694" s="3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3"/>
      <c r="AL694" s="3"/>
      <c r="AM694" s="3"/>
      <c r="AN694" s="1"/>
      <c r="AO694" s="1"/>
      <c r="AP694" s="1"/>
      <c r="AQ694" s="1"/>
      <c r="AR694" s="1"/>
      <c r="AS694" s="1"/>
      <c r="AT694" s="1"/>
    </row>
    <row r="695" spans="1:46">
      <c r="A695" s="1"/>
      <c r="B695" s="1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3"/>
      <c r="T695" s="3"/>
      <c r="U695" s="3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3"/>
      <c r="AL695" s="3"/>
      <c r="AM695" s="3"/>
      <c r="AN695" s="1"/>
      <c r="AO695" s="1"/>
      <c r="AP695" s="1"/>
      <c r="AQ695" s="1"/>
      <c r="AR695" s="1"/>
      <c r="AS695" s="1"/>
      <c r="AT695" s="1"/>
    </row>
    <row r="696" spans="1:46">
      <c r="A696" s="1"/>
      <c r="B696" s="1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3"/>
      <c r="T696" s="3"/>
      <c r="U696" s="3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3"/>
      <c r="AL696" s="3"/>
      <c r="AM696" s="3"/>
      <c r="AN696" s="1"/>
      <c r="AO696" s="1"/>
      <c r="AP696" s="1"/>
      <c r="AQ696" s="1"/>
      <c r="AR696" s="1"/>
      <c r="AS696" s="1"/>
      <c r="AT696" s="1"/>
    </row>
    <row r="697" spans="1:46">
      <c r="A697" s="1"/>
      <c r="B697" s="1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3"/>
      <c r="T697" s="3"/>
      <c r="U697" s="3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3"/>
      <c r="AL697" s="3"/>
      <c r="AM697" s="3"/>
      <c r="AN697" s="1"/>
      <c r="AO697" s="1"/>
      <c r="AP697" s="1"/>
      <c r="AQ697" s="1"/>
      <c r="AR697" s="1"/>
      <c r="AS697" s="1"/>
      <c r="AT697" s="1"/>
    </row>
    <row r="698" spans="1:46">
      <c r="A698" s="1"/>
      <c r="B698" s="1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3"/>
      <c r="T698" s="3"/>
      <c r="U698" s="3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3"/>
      <c r="AL698" s="3"/>
      <c r="AM698" s="3"/>
      <c r="AN698" s="1"/>
      <c r="AO698" s="1"/>
      <c r="AP698" s="1"/>
      <c r="AQ698" s="1"/>
      <c r="AR698" s="1"/>
      <c r="AS698" s="1"/>
      <c r="AT698" s="1"/>
    </row>
    <row r="699" spans="1:46">
      <c r="A699" s="1"/>
      <c r="B699" s="1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3"/>
      <c r="T699" s="3"/>
      <c r="U699" s="3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3"/>
      <c r="AL699" s="3"/>
      <c r="AM699" s="3"/>
      <c r="AN699" s="1"/>
      <c r="AO699" s="1"/>
      <c r="AP699" s="1"/>
      <c r="AQ699" s="1"/>
      <c r="AR699" s="1"/>
      <c r="AS699" s="1"/>
      <c r="AT699" s="1"/>
    </row>
    <row r="700" spans="1:46">
      <c r="A700" s="1"/>
      <c r="B700" s="1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3"/>
      <c r="T700" s="3"/>
      <c r="U700" s="3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3"/>
      <c r="AL700" s="3"/>
      <c r="AM700" s="3"/>
      <c r="AN700" s="1"/>
      <c r="AO700" s="1"/>
      <c r="AP700" s="1"/>
      <c r="AQ700" s="1"/>
      <c r="AR700" s="1"/>
      <c r="AS700" s="1"/>
      <c r="AT700" s="1"/>
    </row>
    <row r="701" spans="1:46">
      <c r="A701" s="1"/>
      <c r="B701" s="1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3"/>
      <c r="T701" s="3"/>
      <c r="U701" s="3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3"/>
      <c r="AL701" s="3"/>
      <c r="AM701" s="3"/>
      <c r="AN701" s="1"/>
      <c r="AO701" s="1"/>
      <c r="AP701" s="1"/>
      <c r="AQ701" s="1"/>
      <c r="AR701" s="1"/>
      <c r="AS701" s="1"/>
      <c r="AT701" s="1"/>
    </row>
    <row r="702" spans="1:46">
      <c r="A702" s="1"/>
      <c r="B702" s="1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3"/>
      <c r="T702" s="3"/>
      <c r="U702" s="3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3"/>
      <c r="AL702" s="3"/>
      <c r="AM702" s="3"/>
      <c r="AN702" s="1"/>
      <c r="AO702" s="1"/>
      <c r="AP702" s="1"/>
      <c r="AQ702" s="1"/>
      <c r="AR702" s="1"/>
      <c r="AS702" s="1"/>
      <c r="AT702" s="1"/>
    </row>
    <row r="703" spans="1:46">
      <c r="A703" s="1"/>
      <c r="B703" s="1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3"/>
      <c r="T703" s="3"/>
      <c r="U703" s="3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3"/>
      <c r="AL703" s="3"/>
      <c r="AM703" s="3"/>
      <c r="AN703" s="1"/>
      <c r="AO703" s="1"/>
      <c r="AP703" s="1"/>
      <c r="AQ703" s="1"/>
      <c r="AR703" s="1"/>
      <c r="AS703" s="1"/>
      <c r="AT703" s="1"/>
    </row>
    <row r="704" spans="1:46">
      <c r="A704" s="1"/>
      <c r="B704" s="1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3"/>
      <c r="T704" s="3"/>
      <c r="U704" s="3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3"/>
      <c r="AL704" s="3"/>
      <c r="AM704" s="3"/>
      <c r="AN704" s="1"/>
      <c r="AO704" s="1"/>
      <c r="AP704" s="1"/>
      <c r="AQ704" s="1"/>
      <c r="AR704" s="1"/>
      <c r="AS704" s="1"/>
      <c r="AT704" s="1"/>
    </row>
    <row r="705" spans="1:46">
      <c r="A705" s="1"/>
      <c r="B705" s="1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3"/>
      <c r="T705" s="3"/>
      <c r="U705" s="3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3"/>
      <c r="AL705" s="3"/>
      <c r="AM705" s="3"/>
      <c r="AN705" s="1"/>
      <c r="AO705" s="1"/>
      <c r="AP705" s="1"/>
      <c r="AQ705" s="1"/>
      <c r="AR705" s="1"/>
      <c r="AS705" s="1"/>
      <c r="AT705" s="1"/>
    </row>
    <row r="706" spans="1:46">
      <c r="A706" s="1"/>
      <c r="B706" s="1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3"/>
      <c r="T706" s="3"/>
      <c r="U706" s="3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3"/>
      <c r="AL706" s="3"/>
      <c r="AM706" s="3"/>
      <c r="AN706" s="1"/>
      <c r="AO706" s="1"/>
      <c r="AP706" s="1"/>
      <c r="AQ706" s="1"/>
      <c r="AR706" s="1"/>
      <c r="AS706" s="1"/>
      <c r="AT706" s="1"/>
    </row>
    <row r="707" spans="1:46">
      <c r="A707" s="1"/>
      <c r="B707" s="1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3"/>
      <c r="T707" s="3"/>
      <c r="U707" s="3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3"/>
      <c r="AL707" s="3"/>
      <c r="AM707" s="3"/>
      <c r="AN707" s="1"/>
      <c r="AO707" s="1"/>
      <c r="AP707" s="1"/>
      <c r="AQ707" s="1"/>
      <c r="AR707" s="1"/>
      <c r="AS707" s="1"/>
      <c r="AT707" s="1"/>
    </row>
    <row r="708" spans="1:46">
      <c r="A708" s="1"/>
      <c r="B708" s="1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3"/>
      <c r="T708" s="3"/>
      <c r="U708" s="3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3"/>
      <c r="AL708" s="3"/>
      <c r="AM708" s="3"/>
      <c r="AN708" s="1"/>
      <c r="AO708" s="1"/>
      <c r="AP708" s="1"/>
      <c r="AQ708" s="1"/>
      <c r="AR708" s="1"/>
      <c r="AS708" s="1"/>
      <c r="AT708" s="1"/>
    </row>
    <row r="709" spans="1:46">
      <c r="A709" s="1"/>
      <c r="B709" s="1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3"/>
      <c r="T709" s="3"/>
      <c r="U709" s="3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3"/>
      <c r="AL709" s="3"/>
      <c r="AM709" s="3"/>
      <c r="AN709" s="1"/>
      <c r="AO709" s="1"/>
      <c r="AP709" s="1"/>
      <c r="AQ709" s="1"/>
      <c r="AR709" s="1"/>
      <c r="AS709" s="1"/>
      <c r="AT709" s="1"/>
    </row>
    <row r="710" spans="1:46">
      <c r="A710" s="1"/>
      <c r="B710" s="1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3"/>
      <c r="T710" s="3"/>
      <c r="U710" s="3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3"/>
      <c r="AL710" s="3"/>
      <c r="AM710" s="3"/>
      <c r="AN710" s="1"/>
      <c r="AO710" s="1"/>
      <c r="AP710" s="1"/>
      <c r="AQ710" s="1"/>
      <c r="AR710" s="1"/>
      <c r="AS710" s="1"/>
      <c r="AT710" s="1"/>
    </row>
    <row r="711" spans="1:46">
      <c r="A711" s="1"/>
      <c r="B711" s="1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3"/>
      <c r="T711" s="3"/>
      <c r="U711" s="3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3"/>
      <c r="AL711" s="3"/>
      <c r="AM711" s="3"/>
      <c r="AN711" s="1"/>
      <c r="AO711" s="1"/>
      <c r="AP711" s="1"/>
      <c r="AQ711" s="1"/>
      <c r="AR711" s="1"/>
      <c r="AS711" s="1"/>
      <c r="AT711" s="1"/>
    </row>
    <row r="712" spans="1:46">
      <c r="A712" s="1"/>
      <c r="B712" s="1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3"/>
      <c r="T712" s="3"/>
      <c r="U712" s="3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3"/>
      <c r="AL712" s="3"/>
      <c r="AM712" s="3"/>
      <c r="AN712" s="1"/>
      <c r="AO712" s="1"/>
      <c r="AP712" s="1"/>
      <c r="AQ712" s="1"/>
      <c r="AR712" s="1"/>
      <c r="AS712" s="1"/>
      <c r="AT712" s="1"/>
    </row>
    <row r="713" spans="1:46">
      <c r="A713" s="1"/>
      <c r="B713" s="1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3"/>
      <c r="T713" s="3"/>
      <c r="U713" s="3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3"/>
      <c r="AL713" s="3"/>
      <c r="AM713" s="3"/>
      <c r="AN713" s="1"/>
      <c r="AO713" s="1"/>
      <c r="AP713" s="1"/>
      <c r="AQ713" s="1"/>
      <c r="AR713" s="1"/>
      <c r="AS713" s="1"/>
      <c r="AT713" s="1"/>
    </row>
    <row r="714" spans="1:46">
      <c r="A714" s="1"/>
      <c r="B714" s="1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3"/>
      <c r="T714" s="3"/>
      <c r="U714" s="3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3"/>
      <c r="AL714" s="3"/>
      <c r="AM714" s="3"/>
      <c r="AN714" s="1"/>
      <c r="AO714" s="1"/>
      <c r="AP714" s="1"/>
      <c r="AQ714" s="1"/>
      <c r="AR714" s="1"/>
      <c r="AS714" s="1"/>
      <c r="AT714" s="1"/>
    </row>
    <row r="715" spans="1:46">
      <c r="A715" s="1"/>
      <c r="B715" s="1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3"/>
      <c r="T715" s="3"/>
      <c r="U715" s="3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3"/>
      <c r="AL715" s="3"/>
      <c r="AM715" s="3"/>
      <c r="AN715" s="1"/>
      <c r="AO715" s="1"/>
      <c r="AP715" s="1"/>
      <c r="AQ715" s="1"/>
      <c r="AR715" s="1"/>
      <c r="AS715" s="1"/>
      <c r="AT715" s="1"/>
    </row>
    <row r="716" spans="1:46">
      <c r="A716" s="1"/>
      <c r="B716" s="1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3"/>
      <c r="T716" s="3"/>
      <c r="U716" s="3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3"/>
      <c r="AL716" s="3"/>
      <c r="AM716" s="3"/>
      <c r="AN716" s="1"/>
      <c r="AO716" s="1"/>
      <c r="AP716" s="1"/>
      <c r="AQ716" s="1"/>
      <c r="AR716" s="1"/>
      <c r="AS716" s="1"/>
      <c r="AT716" s="1"/>
    </row>
    <row r="717" spans="1:46">
      <c r="A717" s="1"/>
      <c r="B717" s="1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3"/>
      <c r="T717" s="3"/>
      <c r="U717" s="3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3"/>
      <c r="AL717" s="3"/>
      <c r="AM717" s="3"/>
      <c r="AN717" s="1"/>
      <c r="AO717" s="1"/>
      <c r="AP717" s="1"/>
      <c r="AQ717" s="1"/>
      <c r="AR717" s="1"/>
      <c r="AS717" s="1"/>
      <c r="AT717" s="1"/>
    </row>
    <row r="718" spans="1:46">
      <c r="A718" s="1"/>
      <c r="B718" s="1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3"/>
      <c r="T718" s="3"/>
      <c r="U718" s="3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3"/>
      <c r="AL718" s="3"/>
      <c r="AM718" s="3"/>
      <c r="AN718" s="1"/>
      <c r="AO718" s="1"/>
      <c r="AP718" s="1"/>
      <c r="AQ718" s="1"/>
      <c r="AR718" s="1"/>
      <c r="AS718" s="1"/>
      <c r="AT718" s="1"/>
    </row>
    <row r="719" spans="1:46">
      <c r="A719" s="1"/>
      <c r="B719" s="1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3"/>
      <c r="T719" s="3"/>
      <c r="U719" s="3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3"/>
      <c r="AL719" s="3"/>
      <c r="AM719" s="3"/>
      <c r="AN719" s="1"/>
      <c r="AO719" s="1"/>
      <c r="AP719" s="1"/>
      <c r="AQ719" s="1"/>
      <c r="AR719" s="1"/>
      <c r="AS719" s="1"/>
      <c r="AT719" s="1"/>
    </row>
    <row r="720" spans="1:46">
      <c r="A720" s="1"/>
      <c r="B720" s="1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3"/>
      <c r="T720" s="3"/>
      <c r="U720" s="3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3"/>
      <c r="AL720" s="3"/>
      <c r="AM720" s="3"/>
      <c r="AN720" s="1"/>
      <c r="AO720" s="1"/>
      <c r="AP720" s="1"/>
      <c r="AQ720" s="1"/>
      <c r="AR720" s="1"/>
      <c r="AS720" s="1"/>
      <c r="AT720" s="1"/>
    </row>
    <row r="721" spans="1:46">
      <c r="A721" s="1"/>
      <c r="B721" s="1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3"/>
      <c r="T721" s="3"/>
      <c r="U721" s="3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3"/>
      <c r="AL721" s="3"/>
      <c r="AM721" s="3"/>
      <c r="AN721" s="1"/>
      <c r="AO721" s="1"/>
      <c r="AP721" s="1"/>
      <c r="AQ721" s="1"/>
      <c r="AR721" s="1"/>
      <c r="AS721" s="1"/>
      <c r="AT721" s="1"/>
    </row>
    <row r="722" spans="1:46">
      <c r="A722" s="1"/>
      <c r="B722" s="1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3"/>
      <c r="T722" s="3"/>
      <c r="U722" s="3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3"/>
      <c r="AL722" s="3"/>
      <c r="AM722" s="3"/>
      <c r="AN722" s="1"/>
      <c r="AO722" s="1"/>
      <c r="AP722" s="1"/>
      <c r="AQ722" s="1"/>
      <c r="AR722" s="1"/>
      <c r="AS722" s="1"/>
      <c r="AT722" s="1"/>
    </row>
    <row r="723" spans="1:46">
      <c r="A723" s="1"/>
      <c r="B723" s="1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3"/>
      <c r="T723" s="3"/>
      <c r="U723" s="3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3"/>
      <c r="AL723" s="3"/>
      <c r="AM723" s="3"/>
      <c r="AN723" s="1"/>
      <c r="AO723" s="1"/>
      <c r="AP723" s="1"/>
      <c r="AQ723" s="1"/>
      <c r="AR723" s="1"/>
      <c r="AS723" s="1"/>
      <c r="AT723" s="1"/>
    </row>
    <row r="724" spans="1:46">
      <c r="A724" s="1"/>
      <c r="B724" s="1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3"/>
      <c r="T724" s="3"/>
      <c r="U724" s="3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3"/>
      <c r="AL724" s="3"/>
      <c r="AM724" s="3"/>
      <c r="AN724" s="1"/>
      <c r="AO724" s="1"/>
      <c r="AP724" s="1"/>
      <c r="AQ724" s="1"/>
      <c r="AR724" s="1"/>
      <c r="AS724" s="1"/>
      <c r="AT724" s="1"/>
    </row>
    <row r="725" spans="1:46">
      <c r="A725" s="1"/>
      <c r="B725" s="1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3"/>
      <c r="T725" s="3"/>
      <c r="U725" s="3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3"/>
      <c r="AL725" s="3"/>
      <c r="AM725" s="3"/>
      <c r="AN725" s="1"/>
      <c r="AO725" s="1"/>
      <c r="AP725" s="1"/>
      <c r="AQ725" s="1"/>
      <c r="AR725" s="1"/>
      <c r="AS725" s="1"/>
      <c r="AT725" s="1"/>
    </row>
    <row r="726" spans="1:46">
      <c r="A726" s="1"/>
      <c r="B726" s="1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3"/>
      <c r="T726" s="3"/>
      <c r="U726" s="3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3"/>
      <c r="AL726" s="3"/>
      <c r="AM726" s="3"/>
      <c r="AN726" s="1"/>
      <c r="AO726" s="1"/>
      <c r="AP726" s="1"/>
      <c r="AQ726" s="1"/>
      <c r="AR726" s="1"/>
      <c r="AS726" s="1"/>
      <c r="AT726" s="1"/>
    </row>
    <row r="727" spans="1:46">
      <c r="A727" s="1"/>
      <c r="B727" s="1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3"/>
      <c r="T727" s="3"/>
      <c r="U727" s="3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3"/>
      <c r="AL727" s="3"/>
      <c r="AM727" s="3"/>
      <c r="AN727" s="1"/>
      <c r="AO727" s="1"/>
      <c r="AP727" s="1"/>
      <c r="AQ727" s="1"/>
      <c r="AR727" s="1"/>
      <c r="AS727" s="1"/>
      <c r="AT727" s="1"/>
    </row>
    <row r="728" spans="1:46">
      <c r="A728" s="1"/>
      <c r="B728" s="1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3"/>
      <c r="T728" s="3"/>
      <c r="U728" s="3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3"/>
      <c r="AL728" s="3"/>
      <c r="AM728" s="3"/>
      <c r="AN728" s="1"/>
      <c r="AO728" s="1"/>
      <c r="AP728" s="1"/>
      <c r="AQ728" s="1"/>
      <c r="AR728" s="1"/>
      <c r="AS728" s="1"/>
      <c r="AT728" s="1"/>
    </row>
    <row r="729" spans="1:46">
      <c r="A729" s="1"/>
      <c r="B729" s="1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3"/>
      <c r="T729" s="3"/>
      <c r="U729" s="3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3"/>
      <c r="AL729" s="3"/>
      <c r="AM729" s="3"/>
      <c r="AN729" s="1"/>
      <c r="AO729" s="1"/>
      <c r="AP729" s="1"/>
      <c r="AQ729" s="1"/>
      <c r="AR729" s="1"/>
      <c r="AS729" s="1"/>
      <c r="AT729" s="1"/>
    </row>
    <row r="730" spans="1:46">
      <c r="A730" s="1"/>
      <c r="B730" s="1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3"/>
      <c r="T730" s="3"/>
      <c r="U730" s="3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3"/>
      <c r="AL730" s="3"/>
      <c r="AM730" s="3"/>
      <c r="AN730" s="1"/>
      <c r="AO730" s="1"/>
      <c r="AP730" s="1"/>
      <c r="AQ730" s="1"/>
      <c r="AR730" s="1"/>
      <c r="AS730" s="1"/>
      <c r="AT730" s="1"/>
    </row>
    <row r="731" spans="1:46">
      <c r="A731" s="1"/>
      <c r="B731" s="1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3"/>
      <c r="T731" s="3"/>
      <c r="U731" s="3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3"/>
      <c r="AL731" s="3"/>
      <c r="AM731" s="3"/>
      <c r="AN731" s="1"/>
      <c r="AO731" s="1"/>
      <c r="AP731" s="1"/>
      <c r="AQ731" s="1"/>
      <c r="AR731" s="1"/>
      <c r="AS731" s="1"/>
      <c r="AT731" s="1"/>
    </row>
    <row r="732" spans="1:46">
      <c r="A732" s="1"/>
      <c r="B732" s="1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3"/>
      <c r="T732" s="3"/>
      <c r="U732" s="3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3"/>
      <c r="AL732" s="3"/>
      <c r="AM732" s="3"/>
      <c r="AN732" s="1"/>
      <c r="AO732" s="1"/>
      <c r="AP732" s="1"/>
      <c r="AQ732" s="1"/>
      <c r="AR732" s="1"/>
      <c r="AS732" s="1"/>
      <c r="AT732" s="1"/>
    </row>
    <row r="733" spans="1:46">
      <c r="A733" s="1"/>
      <c r="B733" s="1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3"/>
      <c r="T733" s="3"/>
      <c r="U733" s="3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3"/>
      <c r="AL733" s="3"/>
      <c r="AM733" s="3"/>
      <c r="AN733" s="1"/>
      <c r="AO733" s="1"/>
      <c r="AP733" s="1"/>
      <c r="AQ733" s="1"/>
      <c r="AR733" s="1"/>
      <c r="AS733" s="1"/>
      <c r="AT733" s="1"/>
    </row>
    <row r="734" spans="1:46">
      <c r="A734" s="1"/>
      <c r="B734" s="1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3"/>
      <c r="T734" s="3"/>
      <c r="U734" s="3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3"/>
      <c r="AL734" s="3"/>
      <c r="AM734" s="3"/>
      <c r="AN734" s="1"/>
      <c r="AO734" s="1"/>
      <c r="AP734" s="1"/>
      <c r="AQ734" s="1"/>
      <c r="AR734" s="1"/>
      <c r="AS734" s="1"/>
      <c r="AT734" s="1"/>
    </row>
    <row r="735" spans="1:46">
      <c r="A735" s="1"/>
      <c r="B735" s="1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3"/>
      <c r="T735" s="3"/>
      <c r="U735" s="3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3"/>
      <c r="AL735" s="3"/>
      <c r="AM735" s="3"/>
      <c r="AN735" s="1"/>
      <c r="AO735" s="1"/>
      <c r="AP735" s="1"/>
      <c r="AQ735" s="1"/>
      <c r="AR735" s="1"/>
      <c r="AS735" s="1"/>
      <c r="AT735" s="1"/>
    </row>
    <row r="736" spans="1:46">
      <c r="A736" s="1"/>
      <c r="B736" s="1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3"/>
      <c r="T736" s="3"/>
      <c r="U736" s="3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3"/>
      <c r="AL736" s="3"/>
      <c r="AM736" s="3"/>
      <c r="AN736" s="1"/>
      <c r="AO736" s="1"/>
      <c r="AP736" s="1"/>
      <c r="AQ736" s="1"/>
      <c r="AR736" s="1"/>
      <c r="AS736" s="1"/>
      <c r="AT736" s="1"/>
    </row>
    <row r="737" spans="1:46">
      <c r="A737" s="1"/>
      <c r="B737" s="1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3"/>
      <c r="T737" s="3"/>
      <c r="U737" s="3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3"/>
      <c r="AL737" s="3"/>
      <c r="AM737" s="3"/>
      <c r="AN737" s="1"/>
      <c r="AO737" s="1"/>
      <c r="AP737" s="1"/>
      <c r="AQ737" s="1"/>
      <c r="AR737" s="1"/>
      <c r="AS737" s="1"/>
      <c r="AT737" s="1"/>
    </row>
    <row r="738" spans="1:46">
      <c r="A738" s="1"/>
      <c r="B738" s="1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3"/>
      <c r="T738" s="3"/>
      <c r="U738" s="3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3"/>
      <c r="AL738" s="3"/>
      <c r="AM738" s="3"/>
      <c r="AN738" s="1"/>
      <c r="AO738" s="1"/>
      <c r="AP738" s="1"/>
      <c r="AQ738" s="1"/>
      <c r="AR738" s="1"/>
      <c r="AS738" s="1"/>
      <c r="AT738" s="1"/>
    </row>
    <row r="739" spans="1:46">
      <c r="A739" s="1"/>
      <c r="B739" s="1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3"/>
      <c r="T739" s="3"/>
      <c r="U739" s="3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3"/>
      <c r="AL739" s="3"/>
      <c r="AM739" s="3"/>
      <c r="AN739" s="1"/>
      <c r="AO739" s="1"/>
      <c r="AP739" s="1"/>
      <c r="AQ739" s="1"/>
      <c r="AR739" s="1"/>
      <c r="AS739" s="1"/>
      <c r="AT739" s="1"/>
    </row>
    <row r="740" spans="1:46">
      <c r="A740" s="1"/>
      <c r="B740" s="1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3"/>
      <c r="T740" s="3"/>
      <c r="U740" s="3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3"/>
      <c r="AL740" s="3"/>
      <c r="AM740" s="3"/>
      <c r="AN740" s="1"/>
      <c r="AO740" s="1"/>
      <c r="AP740" s="1"/>
      <c r="AQ740" s="1"/>
      <c r="AR740" s="1"/>
      <c r="AS740" s="1"/>
      <c r="AT740" s="1"/>
    </row>
    <row r="741" spans="1:46">
      <c r="A741" s="1"/>
      <c r="B741" s="1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3"/>
      <c r="T741" s="3"/>
      <c r="U741" s="3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3"/>
      <c r="AL741" s="3"/>
      <c r="AM741" s="3"/>
      <c r="AN741" s="1"/>
      <c r="AO741" s="1"/>
      <c r="AP741" s="1"/>
      <c r="AQ741" s="1"/>
      <c r="AR741" s="1"/>
      <c r="AS741" s="1"/>
      <c r="AT741" s="1"/>
    </row>
    <row r="742" spans="1:46">
      <c r="A742" s="1"/>
      <c r="B742" s="1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3"/>
      <c r="T742" s="3"/>
      <c r="U742" s="3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3"/>
      <c r="AL742" s="3"/>
      <c r="AM742" s="3"/>
      <c r="AN742" s="1"/>
      <c r="AO742" s="1"/>
      <c r="AP742" s="1"/>
      <c r="AQ742" s="1"/>
      <c r="AR742" s="1"/>
      <c r="AS742" s="1"/>
      <c r="AT742" s="1"/>
    </row>
    <row r="743" spans="1:46">
      <c r="A743" s="1"/>
      <c r="B743" s="1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3"/>
      <c r="T743" s="3"/>
      <c r="U743" s="3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3"/>
      <c r="AL743" s="3"/>
      <c r="AM743" s="3"/>
      <c r="AN743" s="1"/>
      <c r="AO743" s="1"/>
      <c r="AP743" s="1"/>
      <c r="AQ743" s="1"/>
      <c r="AR743" s="1"/>
      <c r="AS743" s="1"/>
      <c r="AT743" s="1"/>
    </row>
    <row r="744" spans="1:46">
      <c r="A744" s="1"/>
      <c r="B744" s="1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3"/>
      <c r="T744" s="3"/>
      <c r="U744" s="3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3"/>
      <c r="AL744" s="3"/>
      <c r="AM744" s="3"/>
      <c r="AN744" s="1"/>
      <c r="AO744" s="1"/>
      <c r="AP744" s="1"/>
      <c r="AQ744" s="1"/>
      <c r="AR744" s="1"/>
      <c r="AS744" s="1"/>
      <c r="AT744" s="1"/>
    </row>
    <row r="745" spans="1:46">
      <c r="A745" s="1"/>
      <c r="B745" s="1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3"/>
      <c r="T745" s="3"/>
      <c r="U745" s="3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3"/>
      <c r="AL745" s="3"/>
      <c r="AM745" s="3"/>
      <c r="AN745" s="1"/>
      <c r="AO745" s="1"/>
      <c r="AP745" s="1"/>
      <c r="AQ745" s="1"/>
      <c r="AR745" s="1"/>
      <c r="AS745" s="1"/>
      <c r="AT745" s="1"/>
    </row>
    <row r="746" spans="1:46">
      <c r="A746" s="1"/>
      <c r="B746" s="1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3"/>
      <c r="T746" s="3"/>
      <c r="U746" s="3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3"/>
      <c r="AL746" s="3"/>
      <c r="AM746" s="3"/>
      <c r="AN746" s="1"/>
      <c r="AO746" s="1"/>
      <c r="AP746" s="1"/>
      <c r="AQ746" s="1"/>
      <c r="AR746" s="1"/>
      <c r="AS746" s="1"/>
      <c r="AT746" s="1"/>
    </row>
    <row r="747" spans="1:46">
      <c r="A747" s="1"/>
      <c r="B747" s="1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3"/>
      <c r="T747" s="3"/>
      <c r="U747" s="3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3"/>
      <c r="AL747" s="3"/>
      <c r="AM747" s="3"/>
      <c r="AN747" s="1"/>
      <c r="AO747" s="1"/>
      <c r="AP747" s="1"/>
      <c r="AQ747" s="1"/>
      <c r="AR747" s="1"/>
      <c r="AS747" s="1"/>
      <c r="AT747" s="1"/>
    </row>
    <row r="748" spans="1:46">
      <c r="A748" s="1"/>
      <c r="B748" s="1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3"/>
      <c r="T748" s="3"/>
      <c r="U748" s="3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3"/>
      <c r="AL748" s="3"/>
      <c r="AM748" s="3"/>
      <c r="AN748" s="1"/>
      <c r="AO748" s="1"/>
      <c r="AP748" s="1"/>
      <c r="AQ748" s="1"/>
      <c r="AR748" s="1"/>
      <c r="AS748" s="1"/>
      <c r="AT748" s="1"/>
    </row>
    <row r="749" spans="1:46">
      <c r="A749" s="1"/>
      <c r="B749" s="1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3"/>
      <c r="T749" s="3"/>
      <c r="U749" s="3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3"/>
      <c r="AL749" s="3"/>
      <c r="AM749" s="3"/>
      <c r="AN749" s="1"/>
      <c r="AO749" s="1"/>
      <c r="AP749" s="1"/>
      <c r="AQ749" s="1"/>
      <c r="AR749" s="1"/>
      <c r="AS749" s="1"/>
      <c r="AT749" s="1"/>
    </row>
    <row r="750" spans="1:46">
      <c r="A750" s="1"/>
      <c r="B750" s="1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3"/>
      <c r="T750" s="3"/>
      <c r="U750" s="3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3"/>
      <c r="AL750" s="3"/>
      <c r="AM750" s="3"/>
      <c r="AN750" s="1"/>
      <c r="AO750" s="1"/>
      <c r="AP750" s="1"/>
      <c r="AQ750" s="1"/>
      <c r="AR750" s="1"/>
      <c r="AS750" s="1"/>
      <c r="AT750" s="1"/>
    </row>
    <row r="751" spans="1:46">
      <c r="A751" s="1"/>
      <c r="B751" s="1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3"/>
      <c r="T751" s="3"/>
      <c r="U751" s="3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3"/>
      <c r="AL751" s="3"/>
      <c r="AM751" s="3"/>
      <c r="AN751" s="1"/>
      <c r="AO751" s="1"/>
      <c r="AP751" s="1"/>
      <c r="AQ751" s="1"/>
      <c r="AR751" s="1"/>
      <c r="AS751" s="1"/>
      <c r="AT751" s="1"/>
    </row>
    <row r="752" spans="1:46">
      <c r="A752" s="1"/>
      <c r="B752" s="1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3"/>
      <c r="T752" s="3"/>
      <c r="U752" s="3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3"/>
      <c r="AL752" s="3"/>
      <c r="AM752" s="3"/>
      <c r="AN752" s="1"/>
      <c r="AO752" s="1"/>
      <c r="AP752" s="1"/>
      <c r="AQ752" s="1"/>
      <c r="AR752" s="1"/>
      <c r="AS752" s="1"/>
      <c r="AT752" s="1"/>
    </row>
    <row r="753" spans="1:46">
      <c r="A753" s="1"/>
      <c r="B753" s="1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3"/>
      <c r="T753" s="3"/>
      <c r="U753" s="3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3"/>
      <c r="AL753" s="3"/>
      <c r="AM753" s="3"/>
      <c r="AN753" s="1"/>
      <c r="AO753" s="1"/>
      <c r="AP753" s="1"/>
      <c r="AQ753" s="1"/>
      <c r="AR753" s="1"/>
      <c r="AS753" s="1"/>
      <c r="AT753" s="1"/>
    </row>
    <row r="754" spans="1:46">
      <c r="A754" s="1"/>
      <c r="B754" s="1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3"/>
      <c r="T754" s="3"/>
      <c r="U754" s="3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3"/>
      <c r="AL754" s="3"/>
      <c r="AM754" s="3"/>
      <c r="AN754" s="1"/>
      <c r="AO754" s="1"/>
      <c r="AP754" s="1"/>
      <c r="AQ754" s="1"/>
      <c r="AR754" s="1"/>
      <c r="AS754" s="1"/>
      <c r="AT754" s="1"/>
    </row>
    <row r="755" spans="1:46">
      <c r="A755" s="1"/>
      <c r="B755" s="1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3"/>
      <c r="T755" s="3"/>
      <c r="U755" s="3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3"/>
      <c r="AL755" s="3"/>
      <c r="AM755" s="3"/>
      <c r="AN755" s="1"/>
      <c r="AO755" s="1"/>
      <c r="AP755" s="1"/>
      <c r="AQ755" s="1"/>
      <c r="AR755" s="1"/>
      <c r="AS755" s="1"/>
      <c r="AT755" s="1"/>
    </row>
    <row r="756" spans="1:46">
      <c r="A756" s="1"/>
      <c r="B756" s="1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3"/>
      <c r="T756" s="3"/>
      <c r="U756" s="3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3"/>
      <c r="AL756" s="3"/>
      <c r="AM756" s="3"/>
      <c r="AN756" s="1"/>
      <c r="AO756" s="1"/>
      <c r="AP756" s="1"/>
      <c r="AQ756" s="1"/>
      <c r="AR756" s="1"/>
      <c r="AS756" s="1"/>
      <c r="AT756" s="1"/>
    </row>
    <row r="757" spans="1:46">
      <c r="A757" s="1"/>
      <c r="B757" s="1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3"/>
      <c r="T757" s="3"/>
      <c r="U757" s="3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3"/>
      <c r="AL757" s="3"/>
      <c r="AM757" s="3"/>
      <c r="AN757" s="1"/>
      <c r="AO757" s="1"/>
      <c r="AP757" s="1"/>
      <c r="AQ757" s="1"/>
      <c r="AR757" s="1"/>
      <c r="AS757" s="1"/>
      <c r="AT757" s="1"/>
    </row>
    <row r="758" spans="1:46">
      <c r="A758" s="1"/>
      <c r="B758" s="1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3"/>
      <c r="T758" s="3"/>
      <c r="U758" s="3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3"/>
      <c r="AL758" s="3"/>
      <c r="AM758" s="3"/>
      <c r="AN758" s="1"/>
      <c r="AO758" s="1"/>
      <c r="AP758" s="1"/>
      <c r="AQ758" s="1"/>
      <c r="AR758" s="1"/>
      <c r="AS758" s="1"/>
      <c r="AT758" s="1"/>
    </row>
    <row r="759" spans="1:46">
      <c r="A759" s="1"/>
      <c r="B759" s="1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3"/>
      <c r="T759" s="3"/>
      <c r="U759" s="3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3"/>
      <c r="AL759" s="3"/>
      <c r="AM759" s="3"/>
      <c r="AN759" s="1"/>
      <c r="AO759" s="1"/>
      <c r="AP759" s="1"/>
      <c r="AQ759" s="1"/>
      <c r="AR759" s="1"/>
      <c r="AS759" s="1"/>
      <c r="AT759" s="1"/>
    </row>
    <row r="760" spans="1:46">
      <c r="A760" s="1"/>
      <c r="B760" s="1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3"/>
      <c r="T760" s="3"/>
      <c r="U760" s="3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3"/>
      <c r="AL760" s="3"/>
      <c r="AM760" s="3"/>
      <c r="AN760" s="1"/>
      <c r="AO760" s="1"/>
      <c r="AP760" s="1"/>
      <c r="AQ760" s="1"/>
      <c r="AR760" s="1"/>
      <c r="AS760" s="1"/>
      <c r="AT760" s="1"/>
    </row>
    <row r="761" spans="1:46">
      <c r="A761" s="1"/>
      <c r="B761" s="1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3"/>
      <c r="T761" s="3"/>
      <c r="U761" s="3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3"/>
      <c r="AL761" s="3"/>
      <c r="AM761" s="3"/>
      <c r="AN761" s="1"/>
      <c r="AO761" s="1"/>
      <c r="AP761" s="1"/>
      <c r="AQ761" s="1"/>
      <c r="AR761" s="1"/>
      <c r="AS761" s="1"/>
      <c r="AT761" s="1"/>
    </row>
    <row r="762" spans="1:46">
      <c r="A762" s="1"/>
      <c r="B762" s="1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3"/>
      <c r="T762" s="3"/>
      <c r="U762" s="3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3"/>
      <c r="AL762" s="3"/>
      <c r="AM762" s="3"/>
      <c r="AN762" s="1"/>
      <c r="AO762" s="1"/>
      <c r="AP762" s="1"/>
      <c r="AQ762" s="1"/>
      <c r="AR762" s="1"/>
      <c r="AS762" s="1"/>
      <c r="AT762" s="1"/>
    </row>
    <row r="763" spans="1:46">
      <c r="A763" s="1"/>
      <c r="B763" s="1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3"/>
      <c r="T763" s="3"/>
      <c r="U763" s="3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3"/>
      <c r="AL763" s="3"/>
      <c r="AM763" s="3"/>
      <c r="AN763" s="1"/>
      <c r="AO763" s="1"/>
      <c r="AP763" s="1"/>
      <c r="AQ763" s="1"/>
      <c r="AR763" s="1"/>
      <c r="AS763" s="1"/>
      <c r="AT763" s="1"/>
    </row>
    <row r="764" spans="1:46">
      <c r="A764" s="1"/>
      <c r="B764" s="1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3"/>
      <c r="T764" s="3"/>
      <c r="U764" s="3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3"/>
      <c r="AL764" s="3"/>
      <c r="AM764" s="3"/>
      <c r="AN764" s="1"/>
      <c r="AO764" s="1"/>
      <c r="AP764" s="1"/>
      <c r="AQ764" s="1"/>
      <c r="AR764" s="1"/>
      <c r="AS764" s="1"/>
      <c r="AT764" s="1"/>
    </row>
    <row r="765" spans="1:46">
      <c r="A765" s="1"/>
      <c r="B765" s="1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3"/>
      <c r="T765" s="3"/>
      <c r="U765" s="3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3"/>
      <c r="AL765" s="3"/>
      <c r="AM765" s="3"/>
      <c r="AN765" s="1"/>
      <c r="AO765" s="1"/>
      <c r="AP765" s="1"/>
      <c r="AQ765" s="1"/>
      <c r="AR765" s="1"/>
      <c r="AS765" s="1"/>
      <c r="AT765" s="1"/>
    </row>
    <row r="766" spans="1:46">
      <c r="A766" s="1"/>
      <c r="B766" s="1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3"/>
      <c r="T766" s="3"/>
      <c r="U766" s="3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3"/>
      <c r="AL766" s="3"/>
      <c r="AM766" s="3"/>
      <c r="AN766" s="1"/>
      <c r="AO766" s="1"/>
      <c r="AP766" s="1"/>
      <c r="AQ766" s="1"/>
      <c r="AR766" s="1"/>
      <c r="AS766" s="1"/>
      <c r="AT766" s="1"/>
    </row>
    <row r="767" spans="1:46">
      <c r="A767" s="1"/>
      <c r="B767" s="1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3"/>
      <c r="T767" s="3"/>
      <c r="U767" s="3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3"/>
      <c r="AL767" s="3"/>
      <c r="AM767" s="3"/>
      <c r="AN767" s="1"/>
      <c r="AO767" s="1"/>
      <c r="AP767" s="1"/>
      <c r="AQ767" s="1"/>
      <c r="AR767" s="1"/>
      <c r="AS767" s="1"/>
      <c r="AT767" s="1"/>
    </row>
    <row r="768" spans="1:46">
      <c r="A768" s="1"/>
      <c r="B768" s="1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3"/>
      <c r="T768" s="3"/>
      <c r="U768" s="3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3"/>
      <c r="AL768" s="3"/>
      <c r="AM768" s="3"/>
      <c r="AN768" s="1"/>
      <c r="AO768" s="1"/>
      <c r="AP768" s="1"/>
      <c r="AQ768" s="1"/>
      <c r="AR768" s="1"/>
      <c r="AS768" s="1"/>
      <c r="AT768" s="1"/>
    </row>
    <row r="769" spans="1:46">
      <c r="A769" s="1"/>
      <c r="B769" s="1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3"/>
      <c r="T769" s="3"/>
      <c r="U769" s="3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3"/>
      <c r="AL769" s="3"/>
      <c r="AM769" s="3"/>
      <c r="AN769" s="1"/>
      <c r="AO769" s="1"/>
      <c r="AP769" s="1"/>
      <c r="AQ769" s="1"/>
      <c r="AR769" s="1"/>
      <c r="AS769" s="1"/>
      <c r="AT769" s="1"/>
    </row>
    <row r="770" spans="1:46">
      <c r="A770" s="1"/>
      <c r="B770" s="1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3"/>
      <c r="T770" s="3"/>
      <c r="U770" s="3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3"/>
      <c r="AL770" s="3"/>
      <c r="AM770" s="3"/>
      <c r="AN770" s="1"/>
      <c r="AO770" s="1"/>
      <c r="AP770" s="1"/>
      <c r="AQ770" s="1"/>
      <c r="AR770" s="1"/>
      <c r="AS770" s="1"/>
      <c r="AT770" s="1"/>
    </row>
    <row r="771" spans="1:46">
      <c r="A771" s="1"/>
      <c r="B771" s="1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3"/>
      <c r="T771" s="3"/>
      <c r="U771" s="3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3"/>
      <c r="AL771" s="3"/>
      <c r="AM771" s="3"/>
      <c r="AN771" s="1"/>
      <c r="AO771" s="1"/>
      <c r="AP771" s="1"/>
      <c r="AQ771" s="1"/>
      <c r="AR771" s="1"/>
      <c r="AS771" s="1"/>
      <c r="AT771" s="1"/>
    </row>
    <row r="772" spans="1:46">
      <c r="A772" s="1"/>
      <c r="B772" s="1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3"/>
      <c r="T772" s="3"/>
      <c r="U772" s="3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3"/>
      <c r="AL772" s="3"/>
      <c r="AM772" s="3"/>
      <c r="AN772" s="1"/>
      <c r="AO772" s="1"/>
      <c r="AP772" s="1"/>
      <c r="AQ772" s="1"/>
      <c r="AR772" s="1"/>
      <c r="AS772" s="1"/>
      <c r="AT772" s="1"/>
    </row>
    <row r="773" spans="1:46">
      <c r="A773" s="1"/>
      <c r="B773" s="1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3"/>
      <c r="T773" s="3"/>
      <c r="U773" s="3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3"/>
      <c r="AL773" s="3"/>
      <c r="AM773" s="3"/>
      <c r="AN773" s="1"/>
      <c r="AO773" s="1"/>
      <c r="AP773" s="1"/>
      <c r="AQ773" s="1"/>
      <c r="AR773" s="1"/>
      <c r="AS773" s="1"/>
      <c r="AT773" s="1"/>
    </row>
    <row r="774" spans="1:46">
      <c r="A774" s="1"/>
      <c r="B774" s="1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3"/>
      <c r="T774" s="3"/>
      <c r="U774" s="3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3"/>
      <c r="AL774" s="3"/>
      <c r="AM774" s="3"/>
      <c r="AN774" s="1"/>
      <c r="AO774" s="1"/>
      <c r="AP774" s="1"/>
      <c r="AQ774" s="1"/>
      <c r="AR774" s="1"/>
      <c r="AS774" s="1"/>
      <c r="AT774" s="1"/>
    </row>
    <row r="775" spans="1:46">
      <c r="A775" s="1"/>
      <c r="B775" s="1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3"/>
      <c r="T775" s="3"/>
      <c r="U775" s="3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3"/>
      <c r="AL775" s="3"/>
      <c r="AM775" s="3"/>
      <c r="AN775" s="1"/>
      <c r="AO775" s="1"/>
      <c r="AP775" s="1"/>
      <c r="AQ775" s="1"/>
      <c r="AR775" s="1"/>
      <c r="AS775" s="1"/>
      <c r="AT775" s="1"/>
    </row>
    <row r="776" spans="1:46">
      <c r="A776" s="1"/>
      <c r="B776" s="1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3"/>
      <c r="T776" s="3"/>
      <c r="U776" s="3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3"/>
      <c r="AL776" s="3"/>
      <c r="AM776" s="3"/>
      <c r="AN776" s="1"/>
      <c r="AO776" s="1"/>
      <c r="AP776" s="1"/>
      <c r="AQ776" s="1"/>
      <c r="AR776" s="1"/>
      <c r="AS776" s="1"/>
      <c r="AT776" s="1"/>
    </row>
    <row r="777" spans="1:46">
      <c r="A777" s="1"/>
      <c r="B777" s="1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3"/>
      <c r="T777" s="3"/>
      <c r="U777" s="3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3"/>
      <c r="AL777" s="3"/>
      <c r="AM777" s="3"/>
      <c r="AN777" s="1"/>
      <c r="AO777" s="1"/>
      <c r="AP777" s="1"/>
      <c r="AQ777" s="1"/>
      <c r="AR777" s="1"/>
      <c r="AS777" s="1"/>
      <c r="AT777" s="1"/>
    </row>
    <row r="778" spans="1:46">
      <c r="A778" s="1"/>
      <c r="B778" s="1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3"/>
      <c r="T778" s="3"/>
      <c r="U778" s="3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3"/>
      <c r="AL778" s="3"/>
      <c r="AM778" s="3"/>
      <c r="AN778" s="1"/>
      <c r="AO778" s="1"/>
      <c r="AP778" s="1"/>
      <c r="AQ778" s="1"/>
      <c r="AR778" s="1"/>
      <c r="AS778" s="1"/>
      <c r="AT778" s="1"/>
    </row>
    <row r="779" spans="1:46">
      <c r="A779" s="1"/>
      <c r="B779" s="1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3"/>
      <c r="T779" s="3"/>
      <c r="U779" s="3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3"/>
      <c r="AL779" s="3"/>
      <c r="AM779" s="3"/>
      <c r="AN779" s="1"/>
      <c r="AO779" s="1"/>
      <c r="AP779" s="1"/>
      <c r="AQ779" s="1"/>
      <c r="AR779" s="1"/>
      <c r="AS779" s="1"/>
      <c r="AT779" s="1"/>
    </row>
    <row r="780" spans="1:46">
      <c r="A780" s="1"/>
      <c r="B780" s="1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3"/>
      <c r="T780" s="3"/>
      <c r="U780" s="3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3"/>
      <c r="AL780" s="3"/>
      <c r="AM780" s="3"/>
      <c r="AN780" s="1"/>
      <c r="AO780" s="1"/>
      <c r="AP780" s="1"/>
      <c r="AQ780" s="1"/>
      <c r="AR780" s="1"/>
      <c r="AS780" s="1"/>
      <c r="AT780" s="1"/>
    </row>
    <row r="781" spans="1:46">
      <c r="A781" s="1"/>
      <c r="B781" s="1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3"/>
      <c r="T781" s="3"/>
      <c r="U781" s="3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3"/>
      <c r="AL781" s="3"/>
      <c r="AM781" s="3"/>
      <c r="AN781" s="1"/>
      <c r="AO781" s="1"/>
      <c r="AP781" s="1"/>
      <c r="AQ781" s="1"/>
      <c r="AR781" s="1"/>
      <c r="AS781" s="1"/>
      <c r="AT781" s="1"/>
    </row>
    <row r="782" spans="1:46">
      <c r="A782" s="1"/>
      <c r="B782" s="1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3"/>
      <c r="T782" s="3"/>
      <c r="U782" s="3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3"/>
      <c r="AL782" s="3"/>
      <c r="AM782" s="3"/>
      <c r="AN782" s="1"/>
      <c r="AO782" s="1"/>
      <c r="AP782" s="1"/>
      <c r="AQ782" s="1"/>
      <c r="AR782" s="1"/>
      <c r="AS782" s="1"/>
      <c r="AT782" s="1"/>
    </row>
    <row r="783" spans="1:46">
      <c r="A783" s="1"/>
      <c r="B783" s="1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3"/>
      <c r="T783" s="3"/>
      <c r="U783" s="3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3"/>
      <c r="AL783" s="3"/>
      <c r="AM783" s="3"/>
      <c r="AN783" s="1"/>
      <c r="AO783" s="1"/>
      <c r="AP783" s="1"/>
      <c r="AQ783" s="1"/>
      <c r="AR783" s="1"/>
      <c r="AS783" s="1"/>
      <c r="AT783" s="1"/>
    </row>
    <row r="784" spans="1:46">
      <c r="A784" s="1"/>
      <c r="B784" s="1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3"/>
      <c r="T784" s="3"/>
      <c r="U784" s="3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3"/>
      <c r="AL784" s="3"/>
      <c r="AM784" s="3"/>
      <c r="AN784" s="1"/>
      <c r="AO784" s="1"/>
      <c r="AP784" s="1"/>
      <c r="AQ784" s="1"/>
      <c r="AR784" s="1"/>
      <c r="AS784" s="1"/>
      <c r="AT784" s="1"/>
    </row>
    <row r="785" spans="1:46">
      <c r="A785" s="1"/>
      <c r="B785" s="1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3"/>
      <c r="T785" s="3"/>
      <c r="U785" s="3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3"/>
      <c r="AL785" s="3"/>
      <c r="AM785" s="3"/>
      <c r="AN785" s="1"/>
      <c r="AO785" s="1"/>
      <c r="AP785" s="1"/>
      <c r="AQ785" s="1"/>
      <c r="AR785" s="1"/>
      <c r="AS785" s="1"/>
      <c r="AT785" s="1"/>
    </row>
    <row r="786" spans="1:46">
      <c r="A786" s="1"/>
      <c r="B786" s="1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3"/>
      <c r="T786" s="3"/>
      <c r="U786" s="3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3"/>
      <c r="AL786" s="3"/>
      <c r="AM786" s="3"/>
      <c r="AN786" s="1"/>
      <c r="AO786" s="1"/>
      <c r="AP786" s="1"/>
      <c r="AQ786" s="1"/>
      <c r="AR786" s="1"/>
      <c r="AS786" s="1"/>
      <c r="AT786" s="1"/>
    </row>
    <row r="787" spans="1:46">
      <c r="A787" s="1"/>
      <c r="B787" s="1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3"/>
      <c r="T787" s="3"/>
      <c r="U787" s="3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3"/>
      <c r="AL787" s="3"/>
      <c r="AM787" s="3"/>
      <c r="AN787" s="1"/>
      <c r="AO787" s="1"/>
      <c r="AP787" s="1"/>
      <c r="AQ787" s="1"/>
      <c r="AR787" s="1"/>
      <c r="AS787" s="1"/>
      <c r="AT787" s="1"/>
    </row>
    <row r="788" spans="1:46">
      <c r="A788" s="1"/>
      <c r="B788" s="1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3"/>
      <c r="T788" s="3"/>
      <c r="U788" s="3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3"/>
      <c r="AL788" s="3"/>
      <c r="AM788" s="3"/>
      <c r="AN788" s="1"/>
      <c r="AO788" s="1"/>
      <c r="AP788" s="1"/>
      <c r="AQ788" s="1"/>
      <c r="AR788" s="1"/>
      <c r="AS788" s="1"/>
      <c r="AT788" s="1"/>
    </row>
    <row r="789" spans="1:46">
      <c r="A789" s="1"/>
      <c r="B789" s="1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3"/>
      <c r="T789" s="3"/>
      <c r="U789" s="3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3"/>
      <c r="AL789" s="3"/>
      <c r="AM789" s="3"/>
      <c r="AN789" s="1"/>
      <c r="AO789" s="1"/>
      <c r="AP789" s="1"/>
      <c r="AQ789" s="1"/>
      <c r="AR789" s="1"/>
      <c r="AS789" s="1"/>
      <c r="AT789" s="1"/>
    </row>
    <row r="790" spans="1:46">
      <c r="A790" s="1"/>
      <c r="B790" s="1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3"/>
      <c r="T790" s="3"/>
      <c r="U790" s="3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3"/>
      <c r="AL790" s="3"/>
      <c r="AM790" s="3"/>
      <c r="AN790" s="1"/>
      <c r="AO790" s="1"/>
      <c r="AP790" s="1"/>
      <c r="AQ790" s="1"/>
      <c r="AR790" s="1"/>
      <c r="AS790" s="1"/>
      <c r="AT790" s="1"/>
    </row>
    <row r="791" spans="1:46">
      <c r="A791" s="1"/>
      <c r="B791" s="1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3"/>
      <c r="T791" s="3"/>
      <c r="U791" s="3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3"/>
      <c r="AL791" s="3"/>
      <c r="AM791" s="3"/>
      <c r="AN791" s="1"/>
      <c r="AO791" s="1"/>
      <c r="AP791" s="1"/>
      <c r="AQ791" s="1"/>
      <c r="AR791" s="1"/>
      <c r="AS791" s="1"/>
      <c r="AT791" s="1"/>
    </row>
    <row r="792" spans="1:46">
      <c r="A792" s="1"/>
      <c r="B792" s="1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3"/>
      <c r="T792" s="3"/>
      <c r="U792" s="3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3"/>
      <c r="AL792" s="3"/>
      <c r="AM792" s="3"/>
      <c r="AN792" s="1"/>
      <c r="AO792" s="1"/>
      <c r="AP792" s="1"/>
      <c r="AQ792" s="1"/>
      <c r="AR792" s="1"/>
      <c r="AS792" s="1"/>
      <c r="AT792" s="1"/>
    </row>
    <row r="793" spans="1:46">
      <c r="A793" s="1"/>
      <c r="B793" s="1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3"/>
      <c r="T793" s="3"/>
      <c r="U793" s="3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3"/>
      <c r="AL793" s="3"/>
      <c r="AM793" s="3"/>
      <c r="AN793" s="1"/>
      <c r="AO793" s="1"/>
      <c r="AP793" s="1"/>
      <c r="AQ793" s="1"/>
      <c r="AR793" s="1"/>
      <c r="AS793" s="1"/>
      <c r="AT793" s="1"/>
    </row>
    <row r="794" spans="1:46">
      <c r="A794" s="1"/>
      <c r="B794" s="1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3"/>
      <c r="T794" s="3"/>
      <c r="U794" s="3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3"/>
      <c r="AL794" s="3"/>
      <c r="AM794" s="3"/>
      <c r="AN794" s="1"/>
      <c r="AO794" s="1"/>
      <c r="AP794" s="1"/>
      <c r="AQ794" s="1"/>
      <c r="AR794" s="1"/>
      <c r="AS794" s="1"/>
      <c r="AT794" s="1"/>
    </row>
    <row r="795" spans="1:46">
      <c r="A795" s="1"/>
      <c r="B795" s="1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3"/>
      <c r="T795" s="3"/>
      <c r="U795" s="3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3"/>
      <c r="AL795" s="3"/>
      <c r="AM795" s="3"/>
      <c r="AN795" s="1"/>
      <c r="AO795" s="1"/>
      <c r="AP795" s="1"/>
      <c r="AQ795" s="1"/>
      <c r="AR795" s="1"/>
      <c r="AS795" s="1"/>
      <c r="AT795" s="1"/>
    </row>
    <row r="796" spans="1:46">
      <c r="A796" s="1"/>
      <c r="B796" s="1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3"/>
      <c r="T796" s="3"/>
      <c r="U796" s="3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3"/>
      <c r="AL796" s="3"/>
      <c r="AM796" s="3"/>
      <c r="AN796" s="1"/>
      <c r="AO796" s="1"/>
      <c r="AP796" s="1"/>
      <c r="AQ796" s="1"/>
      <c r="AR796" s="1"/>
      <c r="AS796" s="1"/>
      <c r="AT796" s="1"/>
    </row>
    <row r="797" spans="1:46">
      <c r="A797" s="1"/>
      <c r="B797" s="1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3"/>
      <c r="T797" s="3"/>
      <c r="U797" s="3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3"/>
      <c r="AL797" s="3"/>
      <c r="AM797" s="3"/>
      <c r="AN797" s="1"/>
      <c r="AO797" s="1"/>
      <c r="AP797" s="1"/>
      <c r="AQ797" s="1"/>
      <c r="AR797" s="1"/>
      <c r="AS797" s="1"/>
      <c r="AT797" s="1"/>
    </row>
    <row r="798" spans="1:46">
      <c r="A798" s="1"/>
      <c r="B798" s="1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3"/>
      <c r="T798" s="3"/>
      <c r="U798" s="3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3"/>
      <c r="AL798" s="3"/>
      <c r="AM798" s="3"/>
      <c r="AN798" s="1"/>
      <c r="AO798" s="1"/>
      <c r="AP798" s="1"/>
      <c r="AQ798" s="1"/>
      <c r="AR798" s="1"/>
      <c r="AS798" s="1"/>
      <c r="AT798" s="1"/>
    </row>
    <row r="799" spans="1:46">
      <c r="A799" s="1"/>
      <c r="B799" s="1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3"/>
      <c r="T799" s="3"/>
      <c r="U799" s="3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3"/>
      <c r="AL799" s="3"/>
      <c r="AM799" s="3"/>
      <c r="AN799" s="1"/>
      <c r="AO799" s="1"/>
      <c r="AP799" s="1"/>
      <c r="AQ799" s="1"/>
      <c r="AR799" s="1"/>
      <c r="AS799" s="1"/>
      <c r="AT799" s="1"/>
    </row>
    <row r="800" spans="1:46">
      <c r="A800" s="1"/>
      <c r="B800" s="1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3"/>
      <c r="T800" s="3"/>
      <c r="U800" s="3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3"/>
      <c r="AL800" s="3"/>
      <c r="AM800" s="3"/>
      <c r="AN800" s="1"/>
      <c r="AO800" s="1"/>
      <c r="AP800" s="1"/>
      <c r="AQ800" s="1"/>
      <c r="AR800" s="1"/>
      <c r="AS800" s="1"/>
      <c r="AT800" s="1"/>
    </row>
    <row r="801" spans="1:46">
      <c r="A801" s="1"/>
      <c r="B801" s="1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3"/>
      <c r="T801" s="3"/>
      <c r="U801" s="3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3"/>
      <c r="AL801" s="3"/>
      <c r="AM801" s="3"/>
      <c r="AN801" s="1"/>
      <c r="AO801" s="1"/>
      <c r="AP801" s="1"/>
      <c r="AQ801" s="1"/>
      <c r="AR801" s="1"/>
      <c r="AS801" s="1"/>
      <c r="AT801" s="1"/>
    </row>
    <row r="802" spans="1:46">
      <c r="A802" s="1"/>
      <c r="B802" s="1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3"/>
      <c r="T802" s="3"/>
      <c r="U802" s="3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3"/>
      <c r="AL802" s="3"/>
      <c r="AM802" s="3"/>
      <c r="AN802" s="1"/>
      <c r="AO802" s="1"/>
      <c r="AP802" s="1"/>
      <c r="AQ802" s="1"/>
      <c r="AR802" s="1"/>
      <c r="AS802" s="1"/>
      <c r="AT802" s="1"/>
    </row>
    <row r="803" spans="1:46">
      <c r="A803" s="1"/>
      <c r="B803" s="1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3"/>
      <c r="T803" s="3"/>
      <c r="U803" s="3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3"/>
      <c r="AL803" s="3"/>
      <c r="AM803" s="3"/>
      <c r="AN803" s="1"/>
      <c r="AO803" s="1"/>
      <c r="AP803" s="1"/>
      <c r="AQ803" s="1"/>
      <c r="AR803" s="1"/>
      <c r="AS803" s="1"/>
      <c r="AT803" s="1"/>
    </row>
    <row r="804" spans="1:46">
      <c r="A804" s="1"/>
      <c r="B804" s="1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3"/>
      <c r="T804" s="3"/>
      <c r="U804" s="3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3"/>
      <c r="AL804" s="3"/>
      <c r="AM804" s="3"/>
      <c r="AN804" s="1"/>
      <c r="AO804" s="1"/>
      <c r="AP804" s="1"/>
      <c r="AQ804" s="1"/>
      <c r="AR804" s="1"/>
      <c r="AS804" s="1"/>
      <c r="AT804" s="1"/>
    </row>
    <row r="805" spans="1:46">
      <c r="A805" s="1"/>
      <c r="B805" s="1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3"/>
      <c r="T805" s="3"/>
      <c r="U805" s="3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3"/>
      <c r="AL805" s="3"/>
      <c r="AM805" s="3"/>
      <c r="AN805" s="1"/>
      <c r="AO805" s="1"/>
      <c r="AP805" s="1"/>
      <c r="AQ805" s="1"/>
      <c r="AR805" s="1"/>
      <c r="AS805" s="1"/>
      <c r="AT805" s="1"/>
    </row>
    <row r="806" spans="1:46">
      <c r="A806" s="1"/>
      <c r="B806" s="1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3"/>
      <c r="T806" s="3"/>
      <c r="U806" s="3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3"/>
      <c r="AL806" s="3"/>
      <c r="AM806" s="3"/>
      <c r="AN806" s="1"/>
      <c r="AO806" s="1"/>
      <c r="AP806" s="1"/>
      <c r="AQ806" s="1"/>
      <c r="AR806" s="1"/>
      <c r="AS806" s="1"/>
      <c r="AT806" s="1"/>
    </row>
    <row r="807" spans="1:46">
      <c r="A807" s="1"/>
      <c r="B807" s="1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3"/>
      <c r="T807" s="3"/>
      <c r="U807" s="3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3"/>
      <c r="AL807" s="3"/>
      <c r="AM807" s="3"/>
      <c r="AN807" s="1"/>
      <c r="AO807" s="1"/>
      <c r="AP807" s="1"/>
      <c r="AQ807" s="1"/>
      <c r="AR807" s="1"/>
      <c r="AS807" s="1"/>
      <c r="AT807" s="1"/>
    </row>
    <row r="808" spans="1:46">
      <c r="A808" s="1"/>
      <c r="B808" s="1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3"/>
      <c r="T808" s="3"/>
      <c r="U808" s="3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3"/>
      <c r="AL808" s="3"/>
      <c r="AM808" s="3"/>
      <c r="AN808" s="1"/>
      <c r="AO808" s="1"/>
      <c r="AP808" s="1"/>
      <c r="AQ808" s="1"/>
      <c r="AR808" s="1"/>
      <c r="AS808" s="1"/>
      <c r="AT808" s="1"/>
    </row>
    <row r="809" spans="1:46">
      <c r="A809" s="1"/>
      <c r="B809" s="1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3"/>
      <c r="T809" s="3"/>
      <c r="U809" s="3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3"/>
      <c r="AL809" s="3"/>
      <c r="AM809" s="3"/>
      <c r="AN809" s="1"/>
      <c r="AO809" s="1"/>
      <c r="AP809" s="1"/>
      <c r="AQ809" s="1"/>
      <c r="AR809" s="1"/>
      <c r="AS809" s="1"/>
      <c r="AT809" s="1"/>
    </row>
    <row r="810" spans="1:46">
      <c r="A810" s="1"/>
      <c r="B810" s="1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3"/>
      <c r="T810" s="3"/>
      <c r="U810" s="3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3"/>
      <c r="AL810" s="3"/>
      <c r="AM810" s="3"/>
      <c r="AN810" s="1"/>
      <c r="AO810" s="1"/>
      <c r="AP810" s="1"/>
      <c r="AQ810" s="1"/>
      <c r="AR810" s="1"/>
      <c r="AS810" s="1"/>
      <c r="AT810" s="1"/>
    </row>
    <row r="811" spans="1:46">
      <c r="A811" s="1"/>
      <c r="B811" s="1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3"/>
      <c r="T811" s="3"/>
      <c r="U811" s="3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3"/>
      <c r="AL811" s="3"/>
      <c r="AM811" s="3"/>
      <c r="AN811" s="1"/>
      <c r="AO811" s="1"/>
      <c r="AP811" s="1"/>
      <c r="AQ811" s="1"/>
      <c r="AR811" s="1"/>
      <c r="AS811" s="1"/>
      <c r="AT811" s="1"/>
    </row>
    <row r="812" spans="1:46">
      <c r="A812" s="1"/>
      <c r="B812" s="1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3"/>
      <c r="T812" s="3"/>
      <c r="U812" s="3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3"/>
      <c r="AL812" s="3"/>
      <c r="AM812" s="3"/>
      <c r="AN812" s="1"/>
      <c r="AO812" s="1"/>
      <c r="AP812" s="1"/>
      <c r="AQ812" s="1"/>
      <c r="AR812" s="1"/>
      <c r="AS812" s="1"/>
      <c r="AT812" s="1"/>
    </row>
    <row r="813" spans="1:46">
      <c r="A813" s="1"/>
      <c r="B813" s="1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3"/>
      <c r="T813" s="3"/>
      <c r="U813" s="3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3"/>
      <c r="AL813" s="3"/>
      <c r="AM813" s="3"/>
      <c r="AN813" s="1"/>
      <c r="AO813" s="1"/>
      <c r="AP813" s="1"/>
      <c r="AQ813" s="1"/>
      <c r="AR813" s="1"/>
      <c r="AS813" s="1"/>
      <c r="AT813" s="1"/>
    </row>
    <row r="814" spans="1:46">
      <c r="A814" s="1"/>
      <c r="B814" s="1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3"/>
      <c r="T814" s="3"/>
      <c r="U814" s="3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3"/>
      <c r="AL814" s="3"/>
      <c r="AM814" s="3"/>
      <c r="AN814" s="1"/>
      <c r="AO814" s="1"/>
      <c r="AP814" s="1"/>
      <c r="AQ814" s="1"/>
      <c r="AR814" s="1"/>
      <c r="AS814" s="1"/>
      <c r="AT814" s="1"/>
    </row>
    <row r="815" spans="1:46">
      <c r="A815" s="1"/>
      <c r="B815" s="1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3"/>
      <c r="T815" s="3"/>
      <c r="U815" s="3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3"/>
      <c r="AL815" s="3"/>
      <c r="AM815" s="3"/>
      <c r="AN815" s="1"/>
      <c r="AO815" s="1"/>
      <c r="AP815" s="1"/>
      <c r="AQ815" s="1"/>
      <c r="AR815" s="1"/>
      <c r="AS815" s="1"/>
      <c r="AT815" s="1"/>
    </row>
    <row r="816" spans="1:46">
      <c r="A816" s="1"/>
      <c r="B816" s="1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3"/>
      <c r="T816" s="3"/>
      <c r="U816" s="3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3"/>
      <c r="AL816" s="3"/>
      <c r="AM816" s="3"/>
      <c r="AN816" s="1"/>
      <c r="AO816" s="1"/>
      <c r="AP816" s="1"/>
      <c r="AQ816" s="1"/>
      <c r="AR816" s="1"/>
      <c r="AS816" s="1"/>
      <c r="AT816" s="1"/>
    </row>
    <row r="817" spans="1:46">
      <c r="A817" s="1"/>
      <c r="B817" s="1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3"/>
      <c r="T817" s="3"/>
      <c r="U817" s="3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3"/>
      <c r="AL817" s="3"/>
      <c r="AM817" s="3"/>
      <c r="AN817" s="1"/>
      <c r="AO817" s="1"/>
      <c r="AP817" s="1"/>
      <c r="AQ817" s="1"/>
      <c r="AR817" s="1"/>
      <c r="AS817" s="1"/>
      <c r="AT817" s="1"/>
    </row>
    <row r="818" spans="1:46">
      <c r="A818" s="1"/>
      <c r="B818" s="1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3"/>
      <c r="T818" s="3"/>
      <c r="U818" s="3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3"/>
      <c r="AL818" s="3"/>
      <c r="AM818" s="3"/>
      <c r="AN818" s="1"/>
      <c r="AO818" s="1"/>
      <c r="AP818" s="1"/>
      <c r="AQ818" s="1"/>
      <c r="AR818" s="1"/>
      <c r="AS818" s="1"/>
      <c r="AT818" s="1"/>
    </row>
    <row r="819" spans="1:46">
      <c r="A819" s="1"/>
      <c r="B819" s="1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3"/>
      <c r="T819" s="3"/>
      <c r="U819" s="3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3"/>
      <c r="AL819" s="3"/>
      <c r="AM819" s="3"/>
      <c r="AN819" s="1"/>
      <c r="AO819" s="1"/>
      <c r="AP819" s="1"/>
      <c r="AQ819" s="1"/>
      <c r="AR819" s="1"/>
      <c r="AS819" s="1"/>
      <c r="AT819" s="1"/>
    </row>
    <row r="820" spans="1:46">
      <c r="A820" s="1"/>
      <c r="B820" s="1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3"/>
      <c r="T820" s="3"/>
      <c r="U820" s="3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3"/>
      <c r="AL820" s="3"/>
      <c r="AM820" s="3"/>
      <c r="AN820" s="1"/>
      <c r="AO820" s="1"/>
      <c r="AP820" s="1"/>
      <c r="AQ820" s="1"/>
      <c r="AR820" s="1"/>
      <c r="AS820" s="1"/>
      <c r="AT820" s="1"/>
    </row>
    <row r="821" spans="1:46">
      <c r="A821" s="1"/>
      <c r="B821" s="1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3"/>
      <c r="T821" s="3"/>
      <c r="U821" s="3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3"/>
      <c r="AL821" s="3"/>
      <c r="AM821" s="3"/>
      <c r="AN821" s="1"/>
      <c r="AO821" s="1"/>
      <c r="AP821" s="1"/>
      <c r="AQ821" s="1"/>
      <c r="AR821" s="1"/>
      <c r="AS821" s="1"/>
      <c r="AT821" s="1"/>
    </row>
    <row r="822" spans="1:46">
      <c r="A822" s="1"/>
      <c r="B822" s="1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3"/>
      <c r="T822" s="3"/>
      <c r="U822" s="3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3"/>
      <c r="AL822" s="3"/>
      <c r="AM822" s="3"/>
      <c r="AN822" s="1"/>
      <c r="AO822" s="1"/>
      <c r="AP822" s="1"/>
      <c r="AQ822" s="1"/>
      <c r="AR822" s="1"/>
      <c r="AS822" s="1"/>
      <c r="AT822" s="1"/>
    </row>
    <row r="823" spans="1:46">
      <c r="A823" s="1"/>
      <c r="B823" s="1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3"/>
      <c r="T823" s="3"/>
      <c r="U823" s="3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3"/>
      <c r="AL823" s="3"/>
      <c r="AM823" s="3"/>
      <c r="AN823" s="1"/>
      <c r="AO823" s="1"/>
      <c r="AP823" s="1"/>
      <c r="AQ823" s="1"/>
      <c r="AR823" s="1"/>
      <c r="AS823" s="1"/>
      <c r="AT823" s="1"/>
    </row>
    <row r="824" spans="1:46">
      <c r="A824" s="1"/>
      <c r="B824" s="1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3"/>
      <c r="T824" s="3"/>
      <c r="U824" s="3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3"/>
      <c r="AL824" s="3"/>
      <c r="AM824" s="3"/>
      <c r="AN824" s="1"/>
      <c r="AO824" s="1"/>
      <c r="AP824" s="1"/>
      <c r="AQ824" s="1"/>
      <c r="AR824" s="1"/>
      <c r="AS824" s="1"/>
      <c r="AT824" s="1"/>
    </row>
    <row r="825" spans="1:46">
      <c r="A825" s="1"/>
      <c r="B825" s="1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3"/>
      <c r="T825" s="3"/>
      <c r="U825" s="3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3"/>
      <c r="AL825" s="3"/>
      <c r="AM825" s="3"/>
      <c r="AN825" s="1"/>
      <c r="AO825" s="1"/>
      <c r="AP825" s="1"/>
      <c r="AQ825" s="1"/>
      <c r="AR825" s="1"/>
      <c r="AS825" s="1"/>
      <c r="AT825" s="1"/>
    </row>
    <row r="826" spans="1:46">
      <c r="A826" s="1"/>
      <c r="B826" s="1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3"/>
      <c r="T826" s="3"/>
      <c r="U826" s="3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3"/>
      <c r="AL826" s="3"/>
      <c r="AM826" s="3"/>
      <c r="AN826" s="1"/>
      <c r="AO826" s="1"/>
      <c r="AP826" s="1"/>
      <c r="AQ826" s="1"/>
      <c r="AR826" s="1"/>
      <c r="AS826" s="1"/>
      <c r="AT826" s="1"/>
    </row>
    <row r="827" spans="1:46">
      <c r="A827" s="1"/>
      <c r="B827" s="1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3"/>
      <c r="T827" s="3"/>
      <c r="U827" s="3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3"/>
      <c r="AL827" s="3"/>
      <c r="AM827" s="3"/>
      <c r="AN827" s="1"/>
      <c r="AO827" s="1"/>
      <c r="AP827" s="1"/>
      <c r="AQ827" s="1"/>
      <c r="AR827" s="1"/>
      <c r="AS827" s="1"/>
      <c r="AT827" s="1"/>
    </row>
    <row r="828" spans="1:46">
      <c r="A828" s="1"/>
      <c r="B828" s="1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3"/>
      <c r="T828" s="3"/>
      <c r="U828" s="3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3"/>
      <c r="AL828" s="3"/>
      <c r="AM828" s="3"/>
      <c r="AN828" s="1"/>
      <c r="AO828" s="1"/>
      <c r="AP828" s="1"/>
      <c r="AQ828" s="1"/>
      <c r="AR828" s="1"/>
      <c r="AS828" s="1"/>
      <c r="AT828" s="1"/>
    </row>
    <row r="829" spans="1:46">
      <c r="A829" s="1"/>
      <c r="B829" s="1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3"/>
      <c r="T829" s="3"/>
      <c r="U829" s="3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3"/>
      <c r="AL829" s="3"/>
      <c r="AM829" s="3"/>
      <c r="AN829" s="1"/>
      <c r="AO829" s="1"/>
      <c r="AP829" s="1"/>
      <c r="AQ829" s="1"/>
      <c r="AR829" s="1"/>
      <c r="AS829" s="1"/>
      <c r="AT829" s="1"/>
    </row>
    <row r="830" spans="1:46">
      <c r="A830" s="1"/>
      <c r="B830" s="1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3"/>
      <c r="T830" s="3"/>
      <c r="U830" s="3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3"/>
      <c r="AL830" s="3"/>
      <c r="AM830" s="3"/>
      <c r="AN830" s="1"/>
      <c r="AO830" s="1"/>
      <c r="AP830" s="1"/>
      <c r="AQ830" s="1"/>
      <c r="AR830" s="1"/>
      <c r="AS830" s="1"/>
      <c r="AT830" s="1"/>
    </row>
    <row r="831" spans="1:46">
      <c r="A831" s="1"/>
      <c r="B831" s="1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3"/>
      <c r="T831" s="3"/>
      <c r="U831" s="3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3"/>
      <c r="AL831" s="3"/>
      <c r="AM831" s="3"/>
      <c r="AN831" s="1"/>
      <c r="AO831" s="1"/>
      <c r="AP831" s="1"/>
      <c r="AQ831" s="1"/>
      <c r="AR831" s="1"/>
      <c r="AS831" s="1"/>
      <c r="AT831" s="1"/>
    </row>
    <row r="832" spans="1:46">
      <c r="A832" s="1"/>
      <c r="B832" s="1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3"/>
      <c r="T832" s="3"/>
      <c r="U832" s="3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3"/>
      <c r="AL832" s="3"/>
      <c r="AM832" s="3"/>
      <c r="AN832" s="1"/>
      <c r="AO832" s="1"/>
      <c r="AP832" s="1"/>
      <c r="AQ832" s="1"/>
      <c r="AR832" s="1"/>
      <c r="AS832" s="1"/>
      <c r="AT832" s="1"/>
    </row>
    <row r="833" spans="1:46">
      <c r="A833" s="1"/>
      <c r="B833" s="1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3"/>
      <c r="T833" s="3"/>
      <c r="U833" s="3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3"/>
      <c r="AL833" s="3"/>
      <c r="AM833" s="3"/>
      <c r="AN833" s="1"/>
      <c r="AO833" s="1"/>
      <c r="AP833" s="1"/>
      <c r="AQ833" s="1"/>
      <c r="AR833" s="1"/>
      <c r="AS833" s="1"/>
      <c r="AT833" s="1"/>
    </row>
    <row r="834" spans="1:46">
      <c r="A834" s="1"/>
      <c r="B834" s="1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3"/>
      <c r="T834" s="3"/>
      <c r="U834" s="3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3"/>
      <c r="AL834" s="3"/>
      <c r="AM834" s="3"/>
      <c r="AN834" s="1"/>
      <c r="AO834" s="1"/>
      <c r="AP834" s="1"/>
      <c r="AQ834" s="1"/>
      <c r="AR834" s="1"/>
      <c r="AS834" s="1"/>
      <c r="AT834" s="1"/>
    </row>
    <row r="835" spans="1:46">
      <c r="A835" s="1"/>
      <c r="B835" s="1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3"/>
      <c r="T835" s="3"/>
      <c r="U835" s="3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3"/>
      <c r="AL835" s="3"/>
      <c r="AM835" s="3"/>
      <c r="AN835" s="1"/>
      <c r="AO835" s="1"/>
      <c r="AP835" s="1"/>
      <c r="AQ835" s="1"/>
      <c r="AR835" s="1"/>
      <c r="AS835" s="1"/>
      <c r="AT835" s="1"/>
    </row>
    <row r="836" spans="1:46">
      <c r="A836" s="1"/>
      <c r="B836" s="1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3"/>
      <c r="T836" s="3"/>
      <c r="U836" s="3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3"/>
      <c r="AL836" s="3"/>
      <c r="AM836" s="3"/>
      <c r="AN836" s="1"/>
      <c r="AO836" s="1"/>
      <c r="AP836" s="1"/>
      <c r="AQ836" s="1"/>
      <c r="AR836" s="1"/>
      <c r="AS836" s="1"/>
      <c r="AT836" s="1"/>
    </row>
    <row r="837" spans="1:46">
      <c r="A837" s="1"/>
      <c r="B837" s="1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3"/>
      <c r="T837" s="3"/>
      <c r="U837" s="3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3"/>
      <c r="AL837" s="3"/>
      <c r="AM837" s="3"/>
      <c r="AN837" s="1"/>
      <c r="AO837" s="1"/>
      <c r="AP837" s="1"/>
      <c r="AQ837" s="1"/>
      <c r="AR837" s="1"/>
      <c r="AS837" s="1"/>
      <c r="AT837" s="1"/>
    </row>
    <row r="838" spans="1:46">
      <c r="A838" s="1"/>
      <c r="B838" s="1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3"/>
      <c r="T838" s="3"/>
      <c r="U838" s="3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3"/>
      <c r="AL838" s="3"/>
      <c r="AM838" s="3"/>
      <c r="AN838" s="1"/>
      <c r="AO838" s="1"/>
      <c r="AP838" s="1"/>
      <c r="AQ838" s="1"/>
      <c r="AR838" s="1"/>
      <c r="AS838" s="1"/>
      <c r="AT838" s="1"/>
    </row>
    <row r="839" spans="1:46">
      <c r="A839" s="1"/>
      <c r="B839" s="1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3"/>
      <c r="T839" s="3"/>
      <c r="U839" s="3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3"/>
      <c r="AL839" s="3"/>
      <c r="AM839" s="3"/>
      <c r="AN839" s="1"/>
      <c r="AO839" s="1"/>
      <c r="AP839" s="1"/>
      <c r="AQ839" s="1"/>
      <c r="AR839" s="1"/>
      <c r="AS839" s="1"/>
      <c r="AT839" s="1"/>
    </row>
    <row r="840" spans="1:46">
      <c r="A840" s="1"/>
      <c r="B840" s="1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3"/>
      <c r="T840" s="3"/>
      <c r="U840" s="3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3"/>
      <c r="AL840" s="3"/>
      <c r="AM840" s="3"/>
      <c r="AN840" s="1"/>
      <c r="AO840" s="1"/>
      <c r="AP840" s="1"/>
      <c r="AQ840" s="1"/>
      <c r="AR840" s="1"/>
      <c r="AS840" s="1"/>
      <c r="AT840" s="1"/>
    </row>
    <row r="841" spans="1:46">
      <c r="A841" s="1"/>
      <c r="B841" s="1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3"/>
      <c r="T841" s="3"/>
      <c r="U841" s="3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3"/>
      <c r="AL841" s="3"/>
      <c r="AM841" s="3"/>
      <c r="AN841" s="1"/>
      <c r="AO841" s="1"/>
      <c r="AP841" s="1"/>
      <c r="AQ841" s="1"/>
      <c r="AR841" s="1"/>
      <c r="AS841" s="1"/>
      <c r="AT841" s="1"/>
    </row>
    <row r="842" spans="1:46">
      <c r="A842" s="1"/>
      <c r="B842" s="1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3"/>
      <c r="T842" s="3"/>
      <c r="U842" s="3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3"/>
      <c r="AL842" s="3"/>
      <c r="AM842" s="3"/>
      <c r="AN842" s="1"/>
      <c r="AO842" s="1"/>
      <c r="AP842" s="1"/>
      <c r="AQ842" s="1"/>
      <c r="AR842" s="1"/>
      <c r="AS842" s="1"/>
      <c r="AT842" s="1"/>
    </row>
    <row r="843" spans="1:46">
      <c r="A843" s="1"/>
      <c r="B843" s="1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3"/>
      <c r="T843" s="3"/>
      <c r="U843" s="3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3"/>
      <c r="AL843" s="3"/>
      <c r="AM843" s="3"/>
      <c r="AN843" s="1"/>
      <c r="AO843" s="1"/>
      <c r="AP843" s="1"/>
      <c r="AQ843" s="1"/>
      <c r="AR843" s="1"/>
      <c r="AS843" s="1"/>
      <c r="AT843" s="1"/>
    </row>
    <row r="844" spans="1:46">
      <c r="A844" s="1"/>
      <c r="B844" s="1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3"/>
      <c r="T844" s="3"/>
      <c r="U844" s="3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3"/>
      <c r="AL844" s="3"/>
      <c r="AM844" s="3"/>
      <c r="AN844" s="1"/>
      <c r="AO844" s="1"/>
      <c r="AP844" s="1"/>
      <c r="AQ844" s="1"/>
      <c r="AR844" s="1"/>
      <c r="AS844" s="1"/>
      <c r="AT844" s="1"/>
    </row>
    <row r="845" spans="1:46">
      <c r="A845" s="1"/>
      <c r="B845" s="1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3"/>
      <c r="T845" s="3"/>
      <c r="U845" s="3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3"/>
      <c r="AL845" s="3"/>
      <c r="AM845" s="3"/>
      <c r="AN845" s="1"/>
      <c r="AO845" s="1"/>
      <c r="AP845" s="1"/>
      <c r="AQ845" s="1"/>
      <c r="AR845" s="1"/>
      <c r="AS845" s="1"/>
      <c r="AT845" s="1"/>
    </row>
    <row r="846" spans="1:46">
      <c r="A846" s="1"/>
      <c r="B846" s="1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3"/>
      <c r="T846" s="3"/>
      <c r="U846" s="3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3"/>
      <c r="AL846" s="3"/>
      <c r="AM846" s="3"/>
      <c r="AN846" s="1"/>
      <c r="AO846" s="1"/>
      <c r="AP846" s="1"/>
      <c r="AQ846" s="1"/>
      <c r="AR846" s="1"/>
      <c r="AS846" s="1"/>
      <c r="AT846" s="1"/>
    </row>
    <row r="847" spans="1:46">
      <c r="A847" s="1"/>
      <c r="B847" s="1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3"/>
      <c r="T847" s="3"/>
      <c r="U847" s="3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3"/>
      <c r="AL847" s="3"/>
      <c r="AM847" s="3"/>
      <c r="AN847" s="1"/>
      <c r="AO847" s="1"/>
      <c r="AP847" s="1"/>
      <c r="AQ847" s="1"/>
      <c r="AR847" s="1"/>
      <c r="AS847" s="1"/>
      <c r="AT847" s="1"/>
    </row>
    <row r="848" spans="1:46">
      <c r="A848" s="1"/>
      <c r="B848" s="1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3"/>
      <c r="T848" s="3"/>
      <c r="U848" s="3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3"/>
      <c r="AL848" s="3"/>
      <c r="AM848" s="3"/>
      <c r="AN848" s="1"/>
      <c r="AO848" s="1"/>
      <c r="AP848" s="1"/>
      <c r="AQ848" s="1"/>
      <c r="AR848" s="1"/>
      <c r="AS848" s="1"/>
      <c r="AT848" s="1"/>
    </row>
    <row r="849" spans="1:46">
      <c r="A849" s="1"/>
      <c r="B849" s="1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3"/>
      <c r="T849" s="3"/>
      <c r="U849" s="3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3"/>
      <c r="AL849" s="3"/>
      <c r="AM849" s="3"/>
      <c r="AN849" s="1"/>
      <c r="AO849" s="1"/>
      <c r="AP849" s="1"/>
      <c r="AQ849" s="1"/>
      <c r="AR849" s="1"/>
      <c r="AS849" s="1"/>
      <c r="AT849" s="1"/>
    </row>
    <row r="850" spans="1:46">
      <c r="A850" s="1"/>
      <c r="B850" s="1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3"/>
      <c r="T850" s="3"/>
      <c r="U850" s="3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3"/>
      <c r="AL850" s="3"/>
      <c r="AM850" s="3"/>
      <c r="AN850" s="1"/>
      <c r="AO850" s="1"/>
      <c r="AP850" s="1"/>
      <c r="AQ850" s="1"/>
      <c r="AR850" s="1"/>
      <c r="AS850" s="1"/>
      <c r="AT850" s="1"/>
    </row>
    <row r="851" spans="1:46">
      <c r="A851" s="1"/>
      <c r="B851" s="1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3"/>
      <c r="T851" s="3"/>
      <c r="U851" s="3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3"/>
      <c r="AL851" s="3"/>
      <c r="AM851" s="3"/>
      <c r="AN851" s="1"/>
      <c r="AO851" s="1"/>
      <c r="AP851" s="1"/>
      <c r="AQ851" s="1"/>
      <c r="AR851" s="1"/>
      <c r="AS851" s="1"/>
      <c r="AT851" s="1"/>
    </row>
    <row r="852" spans="1:46">
      <c r="A852" s="1"/>
      <c r="B852" s="1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3"/>
      <c r="T852" s="3"/>
      <c r="U852" s="3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3"/>
      <c r="AL852" s="3"/>
      <c r="AM852" s="3"/>
      <c r="AN852" s="1"/>
      <c r="AO852" s="1"/>
      <c r="AP852" s="1"/>
      <c r="AQ852" s="1"/>
      <c r="AR852" s="1"/>
      <c r="AS852" s="1"/>
      <c r="AT852" s="1"/>
    </row>
    <row r="853" spans="1:46">
      <c r="A853" s="1"/>
      <c r="B853" s="1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3"/>
      <c r="T853" s="3"/>
      <c r="U853" s="3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3"/>
      <c r="AL853" s="3"/>
      <c r="AM853" s="3"/>
      <c r="AN853" s="1"/>
      <c r="AO853" s="1"/>
      <c r="AP853" s="1"/>
      <c r="AQ853" s="1"/>
      <c r="AR853" s="1"/>
      <c r="AS853" s="1"/>
      <c r="AT853" s="1"/>
    </row>
    <row r="854" spans="1:46">
      <c r="A854" s="1"/>
      <c r="B854" s="1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3"/>
      <c r="T854" s="3"/>
      <c r="U854" s="3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3"/>
      <c r="AL854" s="3"/>
      <c r="AM854" s="3"/>
      <c r="AN854" s="1"/>
      <c r="AO854" s="1"/>
      <c r="AP854" s="1"/>
      <c r="AQ854" s="1"/>
      <c r="AR854" s="1"/>
      <c r="AS854" s="1"/>
      <c r="AT854" s="1"/>
    </row>
    <row r="855" spans="1:46">
      <c r="A855" s="1"/>
      <c r="B855" s="1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3"/>
      <c r="T855" s="3"/>
      <c r="U855" s="3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3"/>
      <c r="AL855" s="3"/>
      <c r="AM855" s="3"/>
      <c r="AN855" s="1"/>
      <c r="AO855" s="1"/>
      <c r="AP855" s="1"/>
      <c r="AQ855" s="1"/>
      <c r="AR855" s="1"/>
      <c r="AS855" s="1"/>
      <c r="AT855" s="1"/>
    </row>
    <row r="856" spans="1:46">
      <c r="A856" s="1"/>
      <c r="B856" s="1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3"/>
      <c r="T856" s="3"/>
      <c r="U856" s="3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3"/>
      <c r="AL856" s="3"/>
      <c r="AM856" s="3"/>
      <c r="AN856" s="1"/>
      <c r="AO856" s="1"/>
      <c r="AP856" s="1"/>
      <c r="AQ856" s="1"/>
      <c r="AR856" s="1"/>
      <c r="AS856" s="1"/>
      <c r="AT856" s="1"/>
    </row>
    <row r="857" spans="1:46">
      <c r="A857" s="1"/>
      <c r="B857" s="1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3"/>
      <c r="T857" s="3"/>
      <c r="U857" s="3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3"/>
      <c r="AL857" s="3"/>
      <c r="AM857" s="3"/>
      <c r="AN857" s="1"/>
      <c r="AO857" s="1"/>
      <c r="AP857" s="1"/>
      <c r="AQ857" s="1"/>
      <c r="AR857" s="1"/>
      <c r="AS857" s="1"/>
      <c r="AT857" s="1"/>
    </row>
    <row r="858" spans="1:46">
      <c r="A858" s="1"/>
      <c r="B858" s="1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3"/>
      <c r="T858" s="3"/>
      <c r="U858" s="3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3"/>
      <c r="AL858" s="3"/>
      <c r="AM858" s="3"/>
      <c r="AN858" s="1"/>
      <c r="AO858" s="1"/>
      <c r="AP858" s="1"/>
      <c r="AQ858" s="1"/>
      <c r="AR858" s="1"/>
      <c r="AS858" s="1"/>
      <c r="AT858" s="1"/>
    </row>
    <row r="859" spans="1:46">
      <c r="A859" s="1"/>
      <c r="B859" s="1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3"/>
      <c r="T859" s="3"/>
      <c r="U859" s="3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3"/>
      <c r="AL859" s="3"/>
      <c r="AM859" s="3"/>
      <c r="AN859" s="1"/>
      <c r="AO859" s="1"/>
      <c r="AP859" s="1"/>
      <c r="AQ859" s="1"/>
      <c r="AR859" s="1"/>
      <c r="AS859" s="1"/>
      <c r="AT859" s="1"/>
    </row>
    <row r="860" spans="1:46">
      <c r="A860" s="1"/>
      <c r="B860" s="1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3"/>
      <c r="T860" s="3"/>
      <c r="U860" s="3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3"/>
      <c r="AL860" s="3"/>
      <c r="AM860" s="3"/>
      <c r="AN860" s="1"/>
      <c r="AO860" s="1"/>
      <c r="AP860" s="1"/>
      <c r="AQ860" s="1"/>
      <c r="AR860" s="1"/>
      <c r="AS860" s="1"/>
      <c r="AT860" s="1"/>
    </row>
    <row r="861" spans="1:46">
      <c r="A861" s="1"/>
      <c r="B861" s="1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3"/>
      <c r="T861" s="3"/>
      <c r="U861" s="3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3"/>
      <c r="AL861" s="3"/>
      <c r="AM861" s="3"/>
      <c r="AN861" s="1"/>
      <c r="AO861" s="1"/>
      <c r="AP861" s="1"/>
      <c r="AQ861" s="1"/>
      <c r="AR861" s="1"/>
      <c r="AS861" s="1"/>
      <c r="AT861" s="1"/>
    </row>
    <row r="862" spans="1:46">
      <c r="A862" s="1"/>
      <c r="B862" s="1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3"/>
      <c r="T862" s="3"/>
      <c r="U862" s="3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3"/>
      <c r="AL862" s="3"/>
      <c r="AM862" s="3"/>
      <c r="AN862" s="1"/>
      <c r="AO862" s="1"/>
      <c r="AP862" s="1"/>
      <c r="AQ862" s="1"/>
      <c r="AR862" s="1"/>
      <c r="AS862" s="1"/>
      <c r="AT862" s="1"/>
    </row>
    <row r="863" spans="1:46">
      <c r="A863" s="1"/>
      <c r="B863" s="1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3"/>
      <c r="T863" s="3"/>
      <c r="U863" s="3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3"/>
      <c r="AL863" s="3"/>
      <c r="AM863" s="3"/>
      <c r="AN863" s="1"/>
      <c r="AO863" s="1"/>
      <c r="AP863" s="1"/>
      <c r="AQ863" s="1"/>
      <c r="AR863" s="1"/>
      <c r="AS863" s="1"/>
      <c r="AT863" s="1"/>
    </row>
    <row r="864" spans="1:46">
      <c r="A864" s="1"/>
      <c r="B864" s="1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3"/>
      <c r="T864" s="3"/>
      <c r="U864" s="3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3"/>
      <c r="AL864" s="3"/>
      <c r="AM864" s="3"/>
      <c r="AN864" s="1"/>
      <c r="AO864" s="1"/>
      <c r="AP864" s="1"/>
      <c r="AQ864" s="1"/>
      <c r="AR864" s="1"/>
      <c r="AS864" s="1"/>
      <c r="AT864" s="1"/>
    </row>
    <row r="865" spans="1:46">
      <c r="A865" s="1"/>
      <c r="B865" s="1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3"/>
      <c r="T865" s="3"/>
      <c r="U865" s="3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3"/>
      <c r="AL865" s="3"/>
      <c r="AM865" s="3"/>
      <c r="AN865" s="1"/>
      <c r="AO865" s="1"/>
      <c r="AP865" s="1"/>
      <c r="AQ865" s="1"/>
      <c r="AR865" s="1"/>
      <c r="AS865" s="1"/>
      <c r="AT865" s="1"/>
    </row>
    <row r="866" spans="1:46">
      <c r="A866" s="1"/>
      <c r="B866" s="1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3"/>
      <c r="T866" s="3"/>
      <c r="U866" s="3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3"/>
      <c r="AL866" s="3"/>
      <c r="AM866" s="3"/>
      <c r="AN866" s="1"/>
      <c r="AO866" s="1"/>
      <c r="AP866" s="1"/>
      <c r="AQ866" s="1"/>
      <c r="AR866" s="1"/>
      <c r="AS866" s="1"/>
      <c r="AT866" s="1"/>
    </row>
    <row r="867" spans="1:46">
      <c r="A867" s="1"/>
      <c r="B867" s="1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3"/>
      <c r="T867" s="3"/>
      <c r="U867" s="3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3"/>
      <c r="AL867" s="3"/>
      <c r="AM867" s="3"/>
      <c r="AN867" s="1"/>
      <c r="AO867" s="1"/>
      <c r="AP867" s="1"/>
      <c r="AQ867" s="1"/>
      <c r="AR867" s="1"/>
      <c r="AS867" s="1"/>
      <c r="AT867" s="1"/>
    </row>
    <row r="868" spans="1:46">
      <c r="A868" s="1"/>
      <c r="B868" s="1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3"/>
      <c r="T868" s="3"/>
      <c r="U868" s="3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3"/>
      <c r="AL868" s="3"/>
      <c r="AM868" s="3"/>
      <c r="AN868" s="1"/>
      <c r="AO868" s="1"/>
      <c r="AP868" s="1"/>
      <c r="AQ868" s="1"/>
      <c r="AR868" s="1"/>
      <c r="AS868" s="1"/>
      <c r="AT868" s="1"/>
    </row>
    <row r="869" spans="1:46">
      <c r="A869" s="1"/>
      <c r="B869" s="1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3"/>
      <c r="T869" s="3"/>
      <c r="U869" s="3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3"/>
      <c r="AL869" s="3"/>
      <c r="AM869" s="3"/>
      <c r="AN869" s="1"/>
      <c r="AO869" s="1"/>
      <c r="AP869" s="1"/>
      <c r="AQ869" s="1"/>
      <c r="AR869" s="1"/>
      <c r="AS869" s="1"/>
      <c r="AT869" s="1"/>
    </row>
    <row r="870" spans="1:46">
      <c r="A870" s="1"/>
      <c r="B870" s="1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3"/>
      <c r="T870" s="3"/>
      <c r="U870" s="3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3"/>
      <c r="AL870" s="3"/>
      <c r="AM870" s="3"/>
      <c r="AN870" s="1"/>
      <c r="AO870" s="1"/>
      <c r="AP870" s="1"/>
      <c r="AQ870" s="1"/>
      <c r="AR870" s="1"/>
      <c r="AS870" s="1"/>
      <c r="AT870" s="1"/>
    </row>
    <row r="871" spans="1:46">
      <c r="A871" s="1"/>
      <c r="B871" s="1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3"/>
      <c r="T871" s="3"/>
      <c r="U871" s="3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3"/>
      <c r="AL871" s="3"/>
      <c r="AM871" s="3"/>
      <c r="AN871" s="1"/>
      <c r="AO871" s="1"/>
      <c r="AP871" s="1"/>
      <c r="AQ871" s="1"/>
      <c r="AR871" s="1"/>
      <c r="AS871" s="1"/>
      <c r="AT871" s="1"/>
    </row>
    <row r="872" spans="1:46">
      <c r="A872" s="1"/>
      <c r="B872" s="1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3"/>
      <c r="T872" s="3"/>
      <c r="U872" s="3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3"/>
      <c r="AL872" s="3"/>
      <c r="AM872" s="3"/>
      <c r="AN872" s="1"/>
      <c r="AO872" s="1"/>
      <c r="AP872" s="1"/>
      <c r="AQ872" s="1"/>
      <c r="AR872" s="1"/>
      <c r="AS872" s="1"/>
      <c r="AT872" s="1"/>
    </row>
    <row r="873" spans="1:46">
      <c r="A873" s="1"/>
      <c r="B873" s="1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3"/>
      <c r="T873" s="3"/>
      <c r="U873" s="3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3"/>
      <c r="AL873" s="3"/>
      <c r="AM873" s="3"/>
      <c r="AN873" s="1"/>
      <c r="AO873" s="1"/>
      <c r="AP873" s="1"/>
      <c r="AQ873" s="1"/>
      <c r="AR873" s="1"/>
      <c r="AS873" s="1"/>
      <c r="AT873" s="1"/>
    </row>
    <row r="874" spans="1:46">
      <c r="A874" s="1"/>
      <c r="B874" s="1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3"/>
      <c r="T874" s="3"/>
      <c r="U874" s="3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3"/>
      <c r="AL874" s="3"/>
      <c r="AM874" s="3"/>
      <c r="AN874" s="1"/>
      <c r="AO874" s="1"/>
      <c r="AP874" s="1"/>
      <c r="AQ874" s="1"/>
      <c r="AR874" s="1"/>
      <c r="AS874" s="1"/>
      <c r="AT874" s="1"/>
    </row>
    <row r="875" spans="1:46">
      <c r="A875" s="1"/>
      <c r="B875" s="1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3"/>
      <c r="T875" s="3"/>
      <c r="U875" s="3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3"/>
      <c r="AL875" s="3"/>
      <c r="AM875" s="3"/>
      <c r="AN875" s="1"/>
      <c r="AO875" s="1"/>
      <c r="AP875" s="1"/>
      <c r="AQ875" s="1"/>
      <c r="AR875" s="1"/>
      <c r="AS875" s="1"/>
      <c r="AT875" s="1"/>
    </row>
    <row r="876" spans="1:46">
      <c r="A876" s="1"/>
      <c r="B876" s="1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3"/>
      <c r="T876" s="3"/>
      <c r="U876" s="3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3"/>
      <c r="AL876" s="3"/>
      <c r="AM876" s="3"/>
      <c r="AN876" s="1"/>
      <c r="AO876" s="1"/>
      <c r="AP876" s="1"/>
      <c r="AQ876" s="1"/>
      <c r="AR876" s="1"/>
      <c r="AS876" s="1"/>
      <c r="AT876" s="1"/>
    </row>
    <row r="877" spans="1:46">
      <c r="A877" s="1"/>
      <c r="B877" s="1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3"/>
      <c r="T877" s="3"/>
      <c r="U877" s="3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3"/>
      <c r="AL877" s="3"/>
      <c r="AM877" s="3"/>
      <c r="AN877" s="1"/>
      <c r="AO877" s="1"/>
      <c r="AP877" s="1"/>
      <c r="AQ877" s="1"/>
      <c r="AR877" s="1"/>
      <c r="AS877" s="1"/>
      <c r="AT877" s="1"/>
    </row>
    <row r="878" spans="1:46">
      <c r="A878" s="1"/>
      <c r="B878" s="1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3"/>
      <c r="T878" s="3"/>
      <c r="U878" s="3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3"/>
      <c r="AL878" s="3"/>
      <c r="AM878" s="3"/>
      <c r="AN878" s="1"/>
      <c r="AO878" s="1"/>
      <c r="AP878" s="1"/>
      <c r="AQ878" s="1"/>
      <c r="AR878" s="1"/>
      <c r="AS878" s="1"/>
      <c r="AT878" s="1"/>
    </row>
    <row r="879" spans="1:46">
      <c r="A879" s="1"/>
      <c r="B879" s="1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3"/>
      <c r="T879" s="3"/>
      <c r="U879" s="3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3"/>
      <c r="AL879" s="3"/>
      <c r="AM879" s="3"/>
      <c r="AN879" s="1"/>
      <c r="AO879" s="1"/>
      <c r="AP879" s="1"/>
      <c r="AQ879" s="1"/>
      <c r="AR879" s="1"/>
      <c r="AS879" s="1"/>
      <c r="AT879" s="1"/>
    </row>
    <row r="880" spans="1:46">
      <c r="A880" s="1"/>
      <c r="B880" s="1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3"/>
      <c r="T880" s="3"/>
      <c r="U880" s="3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3"/>
      <c r="AL880" s="3"/>
      <c r="AM880" s="3"/>
      <c r="AN880" s="1"/>
      <c r="AO880" s="1"/>
      <c r="AP880" s="1"/>
      <c r="AQ880" s="1"/>
      <c r="AR880" s="1"/>
      <c r="AS880" s="1"/>
      <c r="AT880" s="1"/>
    </row>
    <row r="881" spans="1:46">
      <c r="A881" s="1"/>
      <c r="B881" s="1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3"/>
      <c r="T881" s="3"/>
      <c r="U881" s="3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3"/>
      <c r="AL881" s="3"/>
      <c r="AM881" s="3"/>
      <c r="AN881" s="1"/>
      <c r="AO881" s="1"/>
      <c r="AP881" s="1"/>
      <c r="AQ881" s="1"/>
      <c r="AR881" s="1"/>
      <c r="AS881" s="1"/>
      <c r="AT881" s="1"/>
    </row>
    <row r="882" spans="1:46">
      <c r="A882" s="1"/>
      <c r="B882" s="1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3"/>
      <c r="T882" s="3"/>
      <c r="U882" s="3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3"/>
      <c r="AL882" s="3"/>
      <c r="AM882" s="3"/>
      <c r="AN882" s="1"/>
      <c r="AO882" s="1"/>
      <c r="AP882" s="1"/>
      <c r="AQ882" s="1"/>
      <c r="AR882" s="1"/>
      <c r="AS882" s="1"/>
      <c r="AT882" s="1"/>
    </row>
    <row r="883" spans="1:46">
      <c r="A883" s="1"/>
      <c r="B883" s="1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3"/>
      <c r="T883" s="3"/>
      <c r="U883" s="3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3"/>
      <c r="AL883" s="3"/>
      <c r="AM883" s="3"/>
      <c r="AN883" s="1"/>
      <c r="AO883" s="1"/>
      <c r="AP883" s="1"/>
      <c r="AQ883" s="1"/>
      <c r="AR883" s="1"/>
      <c r="AS883" s="1"/>
      <c r="AT883" s="1"/>
    </row>
    <row r="884" spans="1:46">
      <c r="A884" s="1"/>
      <c r="B884" s="1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3"/>
      <c r="T884" s="3"/>
      <c r="U884" s="3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3"/>
      <c r="AL884" s="3"/>
      <c r="AM884" s="3"/>
      <c r="AN884" s="1"/>
      <c r="AO884" s="1"/>
      <c r="AP884" s="1"/>
      <c r="AQ884" s="1"/>
      <c r="AR884" s="1"/>
      <c r="AS884" s="1"/>
      <c r="AT884" s="1"/>
    </row>
    <row r="885" spans="1:46">
      <c r="A885" s="1"/>
      <c r="B885" s="1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3"/>
      <c r="T885" s="3"/>
      <c r="U885" s="3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3"/>
      <c r="AL885" s="3"/>
      <c r="AM885" s="3"/>
      <c r="AN885" s="1"/>
      <c r="AO885" s="1"/>
      <c r="AP885" s="1"/>
      <c r="AQ885" s="1"/>
      <c r="AR885" s="1"/>
      <c r="AS885" s="1"/>
      <c r="AT885" s="1"/>
    </row>
    <row r="886" spans="1:46">
      <c r="A886" s="1"/>
      <c r="B886" s="1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3"/>
      <c r="T886" s="3"/>
      <c r="U886" s="3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3"/>
      <c r="AL886" s="3"/>
      <c r="AM886" s="3"/>
      <c r="AN886" s="1"/>
      <c r="AO886" s="1"/>
      <c r="AP886" s="1"/>
      <c r="AQ886" s="1"/>
      <c r="AR886" s="1"/>
      <c r="AS886" s="1"/>
      <c r="AT886" s="1"/>
    </row>
    <row r="887" spans="1:46">
      <c r="A887" s="1"/>
      <c r="B887" s="1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3"/>
      <c r="T887" s="3"/>
      <c r="U887" s="3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3"/>
      <c r="AL887" s="3"/>
      <c r="AM887" s="3"/>
      <c r="AN887" s="1"/>
      <c r="AO887" s="1"/>
      <c r="AP887" s="1"/>
      <c r="AQ887" s="1"/>
      <c r="AR887" s="1"/>
      <c r="AS887" s="1"/>
      <c r="AT887" s="1"/>
    </row>
    <row r="888" spans="1:46">
      <c r="A888" s="1"/>
      <c r="B888" s="1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3"/>
      <c r="T888" s="3"/>
      <c r="U888" s="3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3"/>
      <c r="AL888" s="3"/>
      <c r="AM888" s="3"/>
      <c r="AN888" s="1"/>
      <c r="AO888" s="1"/>
      <c r="AP888" s="1"/>
      <c r="AQ888" s="1"/>
      <c r="AR888" s="1"/>
      <c r="AS888" s="1"/>
      <c r="AT888" s="1"/>
    </row>
    <row r="889" spans="1:46">
      <c r="A889" s="1"/>
      <c r="B889" s="1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3"/>
      <c r="T889" s="3"/>
      <c r="U889" s="3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3"/>
      <c r="AL889" s="3"/>
      <c r="AM889" s="3"/>
      <c r="AN889" s="1"/>
      <c r="AO889" s="1"/>
      <c r="AP889" s="1"/>
      <c r="AQ889" s="1"/>
      <c r="AR889" s="1"/>
      <c r="AS889" s="1"/>
      <c r="AT889" s="1"/>
    </row>
    <row r="890" spans="1:46">
      <c r="A890" s="1"/>
      <c r="B890" s="1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3"/>
      <c r="T890" s="3"/>
      <c r="U890" s="3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3"/>
      <c r="AL890" s="3"/>
      <c r="AM890" s="3"/>
      <c r="AN890" s="1"/>
      <c r="AO890" s="1"/>
      <c r="AP890" s="1"/>
      <c r="AQ890" s="1"/>
      <c r="AR890" s="1"/>
      <c r="AS890" s="1"/>
      <c r="AT890" s="1"/>
    </row>
    <row r="891" spans="1:46">
      <c r="A891" s="1"/>
      <c r="B891" s="1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3"/>
      <c r="T891" s="3"/>
      <c r="U891" s="3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3"/>
      <c r="AL891" s="3"/>
      <c r="AM891" s="3"/>
      <c r="AN891" s="1"/>
      <c r="AO891" s="1"/>
      <c r="AP891" s="1"/>
      <c r="AQ891" s="1"/>
      <c r="AR891" s="1"/>
      <c r="AS891" s="1"/>
      <c r="AT891" s="1"/>
    </row>
    <row r="892" spans="1:46">
      <c r="A892" s="1"/>
      <c r="B892" s="1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3"/>
      <c r="T892" s="3"/>
      <c r="U892" s="3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3"/>
      <c r="AL892" s="3"/>
      <c r="AM892" s="3"/>
      <c r="AN892" s="1"/>
      <c r="AO892" s="1"/>
      <c r="AP892" s="1"/>
      <c r="AQ892" s="1"/>
      <c r="AR892" s="1"/>
      <c r="AS892" s="1"/>
      <c r="AT892" s="1"/>
    </row>
    <row r="893" spans="1:46">
      <c r="A893" s="1"/>
      <c r="B893" s="1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3"/>
      <c r="T893" s="3"/>
      <c r="U893" s="3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3"/>
      <c r="AL893" s="3"/>
      <c r="AM893" s="3"/>
      <c r="AN893" s="1"/>
      <c r="AO893" s="1"/>
      <c r="AP893" s="1"/>
      <c r="AQ893" s="1"/>
      <c r="AR893" s="1"/>
      <c r="AS893" s="1"/>
      <c r="AT893" s="1"/>
    </row>
    <row r="894" spans="1:46">
      <c r="A894" s="1"/>
      <c r="B894" s="1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3"/>
      <c r="T894" s="3"/>
      <c r="U894" s="3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3"/>
      <c r="AL894" s="3"/>
      <c r="AM894" s="3"/>
      <c r="AN894" s="1"/>
      <c r="AO894" s="1"/>
      <c r="AP894" s="1"/>
      <c r="AQ894" s="1"/>
      <c r="AR894" s="1"/>
      <c r="AS894" s="1"/>
      <c r="AT894" s="1"/>
    </row>
    <row r="895" spans="1:46">
      <c r="A895" s="1"/>
      <c r="B895" s="1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3"/>
      <c r="T895" s="3"/>
      <c r="U895" s="3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3"/>
      <c r="AL895" s="3"/>
      <c r="AM895" s="3"/>
      <c r="AN895" s="1"/>
      <c r="AO895" s="1"/>
      <c r="AP895" s="1"/>
      <c r="AQ895" s="1"/>
      <c r="AR895" s="1"/>
      <c r="AS895" s="1"/>
      <c r="AT895" s="1"/>
    </row>
    <row r="896" spans="1:46">
      <c r="A896" s="1"/>
      <c r="B896" s="1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3"/>
      <c r="T896" s="3"/>
      <c r="U896" s="3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3"/>
      <c r="AL896" s="3"/>
      <c r="AM896" s="3"/>
      <c r="AN896" s="1"/>
      <c r="AO896" s="1"/>
      <c r="AP896" s="1"/>
      <c r="AQ896" s="1"/>
      <c r="AR896" s="1"/>
      <c r="AS896" s="1"/>
      <c r="AT896" s="1"/>
    </row>
    <row r="897" spans="1:46">
      <c r="A897" s="1"/>
      <c r="B897" s="1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3"/>
      <c r="T897" s="3"/>
      <c r="U897" s="3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3"/>
      <c r="AL897" s="3"/>
      <c r="AM897" s="3"/>
      <c r="AN897" s="1"/>
      <c r="AO897" s="1"/>
      <c r="AP897" s="1"/>
      <c r="AQ897" s="1"/>
      <c r="AR897" s="1"/>
      <c r="AS897" s="1"/>
      <c r="AT897" s="1"/>
    </row>
    <row r="898" spans="1:46">
      <c r="A898" s="1"/>
      <c r="B898" s="1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3"/>
      <c r="T898" s="3"/>
      <c r="U898" s="3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3"/>
      <c r="AL898" s="3"/>
      <c r="AM898" s="3"/>
      <c r="AN898" s="1"/>
      <c r="AO898" s="1"/>
      <c r="AP898" s="1"/>
      <c r="AQ898" s="1"/>
      <c r="AR898" s="1"/>
      <c r="AS898" s="1"/>
      <c r="AT898" s="1"/>
    </row>
    <row r="899" spans="1:46">
      <c r="A899" s="1"/>
      <c r="B899" s="1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3"/>
      <c r="T899" s="3"/>
      <c r="U899" s="3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3"/>
      <c r="AL899" s="3"/>
      <c r="AM899" s="3"/>
      <c r="AN899" s="1"/>
      <c r="AO899" s="1"/>
      <c r="AP899" s="1"/>
      <c r="AQ899" s="1"/>
      <c r="AR899" s="1"/>
      <c r="AS899" s="1"/>
      <c r="AT899" s="1"/>
    </row>
    <row r="900" spans="1:46">
      <c r="A900" s="1"/>
      <c r="B900" s="1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3"/>
      <c r="T900" s="3"/>
      <c r="U900" s="3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3"/>
      <c r="AL900" s="3"/>
      <c r="AM900" s="3"/>
      <c r="AN900" s="1"/>
      <c r="AO900" s="1"/>
      <c r="AP900" s="1"/>
      <c r="AQ900" s="1"/>
      <c r="AR900" s="1"/>
      <c r="AS900" s="1"/>
      <c r="AT900" s="1"/>
    </row>
    <row r="901" spans="1:46">
      <c r="A901" s="1"/>
      <c r="B901" s="1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3"/>
      <c r="T901" s="3"/>
      <c r="U901" s="3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3"/>
      <c r="AL901" s="3"/>
      <c r="AM901" s="3"/>
      <c r="AN901" s="1"/>
      <c r="AO901" s="1"/>
      <c r="AP901" s="1"/>
      <c r="AQ901" s="1"/>
      <c r="AR901" s="1"/>
      <c r="AS901" s="1"/>
      <c r="AT901" s="1"/>
    </row>
    <row r="902" spans="1:46">
      <c r="A902" s="1"/>
      <c r="B902" s="1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3"/>
      <c r="T902" s="3"/>
      <c r="U902" s="3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3"/>
      <c r="AL902" s="3"/>
      <c r="AM902" s="3"/>
      <c r="AN902" s="1"/>
      <c r="AO902" s="1"/>
      <c r="AP902" s="1"/>
      <c r="AQ902" s="1"/>
      <c r="AR902" s="1"/>
      <c r="AS902" s="1"/>
      <c r="AT902" s="1"/>
    </row>
    <row r="903" spans="1:46">
      <c r="A903" s="1"/>
      <c r="B903" s="1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3"/>
      <c r="T903" s="3"/>
      <c r="U903" s="3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3"/>
      <c r="AL903" s="3"/>
      <c r="AM903" s="3"/>
      <c r="AN903" s="1"/>
      <c r="AO903" s="1"/>
      <c r="AP903" s="1"/>
      <c r="AQ903" s="1"/>
      <c r="AR903" s="1"/>
      <c r="AS903" s="1"/>
      <c r="AT903" s="1"/>
    </row>
    <row r="904" spans="1:46">
      <c r="A904" s="1"/>
      <c r="B904" s="1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3"/>
      <c r="T904" s="3"/>
      <c r="U904" s="3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3"/>
      <c r="AL904" s="3"/>
      <c r="AM904" s="3"/>
      <c r="AN904" s="1"/>
      <c r="AO904" s="1"/>
      <c r="AP904" s="1"/>
      <c r="AQ904" s="1"/>
      <c r="AR904" s="1"/>
      <c r="AS904" s="1"/>
      <c r="AT904" s="1"/>
    </row>
    <row r="905" spans="1:46">
      <c r="A905" s="1"/>
      <c r="B905" s="1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3"/>
      <c r="T905" s="3"/>
      <c r="U905" s="3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3"/>
      <c r="AL905" s="3"/>
      <c r="AM905" s="3"/>
      <c r="AN905" s="1"/>
      <c r="AO905" s="1"/>
      <c r="AP905" s="1"/>
      <c r="AQ905" s="1"/>
      <c r="AR905" s="1"/>
      <c r="AS905" s="1"/>
      <c r="AT905" s="1"/>
    </row>
    <row r="906" spans="1:46">
      <c r="A906" s="1"/>
      <c r="B906" s="1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3"/>
      <c r="T906" s="3"/>
      <c r="U906" s="3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3"/>
      <c r="AL906" s="3"/>
      <c r="AM906" s="3"/>
      <c r="AN906" s="1"/>
      <c r="AO906" s="1"/>
      <c r="AP906" s="1"/>
      <c r="AQ906" s="1"/>
      <c r="AR906" s="1"/>
      <c r="AS906" s="1"/>
      <c r="AT906" s="1"/>
    </row>
    <row r="907" spans="1:46">
      <c r="A907" s="1"/>
      <c r="B907" s="1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3"/>
      <c r="T907" s="3"/>
      <c r="U907" s="3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3"/>
      <c r="AL907" s="3"/>
      <c r="AM907" s="3"/>
      <c r="AN907" s="1"/>
      <c r="AO907" s="1"/>
      <c r="AP907" s="1"/>
      <c r="AQ907" s="1"/>
      <c r="AR907" s="1"/>
      <c r="AS907" s="1"/>
      <c r="AT907" s="1"/>
    </row>
    <row r="908" spans="1:46">
      <c r="A908" s="1"/>
      <c r="B908" s="1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3"/>
      <c r="T908" s="3"/>
      <c r="U908" s="3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3"/>
      <c r="AL908" s="3"/>
      <c r="AM908" s="3"/>
      <c r="AN908" s="1"/>
      <c r="AO908" s="1"/>
      <c r="AP908" s="1"/>
      <c r="AQ908" s="1"/>
      <c r="AR908" s="1"/>
      <c r="AS908" s="1"/>
      <c r="AT908" s="1"/>
    </row>
    <row r="909" spans="1:46">
      <c r="A909" s="1"/>
      <c r="B909" s="1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3"/>
      <c r="T909" s="3"/>
      <c r="U909" s="3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3"/>
      <c r="AL909" s="3"/>
      <c r="AM909" s="3"/>
      <c r="AN909" s="1"/>
      <c r="AO909" s="1"/>
      <c r="AP909" s="1"/>
      <c r="AQ909" s="1"/>
      <c r="AR909" s="1"/>
      <c r="AS909" s="1"/>
      <c r="AT909" s="1"/>
    </row>
    <row r="910" spans="1:46">
      <c r="A910" s="1"/>
      <c r="B910" s="1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3"/>
      <c r="T910" s="3"/>
      <c r="U910" s="3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3"/>
      <c r="AL910" s="3"/>
      <c r="AM910" s="3"/>
      <c r="AN910" s="1"/>
      <c r="AO910" s="1"/>
      <c r="AP910" s="1"/>
      <c r="AQ910" s="1"/>
      <c r="AR910" s="1"/>
      <c r="AS910" s="1"/>
      <c r="AT910" s="1"/>
    </row>
    <row r="911" spans="1:46">
      <c r="A911" s="1"/>
      <c r="B911" s="1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3"/>
      <c r="T911" s="3"/>
      <c r="U911" s="3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3"/>
      <c r="AL911" s="3"/>
      <c r="AM911" s="3"/>
      <c r="AN911" s="1"/>
      <c r="AO911" s="1"/>
      <c r="AP911" s="1"/>
      <c r="AQ911" s="1"/>
      <c r="AR911" s="1"/>
      <c r="AS911" s="1"/>
      <c r="AT911" s="1"/>
    </row>
    <row r="912" spans="1:46">
      <c r="A912" s="1"/>
      <c r="B912" s="1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3"/>
      <c r="T912" s="3"/>
      <c r="U912" s="3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3"/>
      <c r="AL912" s="3"/>
      <c r="AM912" s="3"/>
      <c r="AN912" s="1"/>
      <c r="AO912" s="1"/>
      <c r="AP912" s="1"/>
      <c r="AQ912" s="1"/>
      <c r="AR912" s="1"/>
      <c r="AS912" s="1"/>
      <c r="AT912" s="1"/>
    </row>
    <row r="913" spans="1:46">
      <c r="A913" s="1"/>
      <c r="B913" s="1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3"/>
      <c r="T913" s="3"/>
      <c r="U913" s="3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3"/>
      <c r="AL913" s="3"/>
      <c r="AM913" s="3"/>
      <c r="AN913" s="1"/>
      <c r="AO913" s="1"/>
      <c r="AP913" s="1"/>
      <c r="AQ913" s="1"/>
      <c r="AR913" s="1"/>
      <c r="AS913" s="1"/>
      <c r="AT913" s="1"/>
    </row>
    <row r="914" spans="1:46">
      <c r="A914" s="1"/>
      <c r="B914" s="1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3"/>
      <c r="T914" s="3"/>
      <c r="U914" s="3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3"/>
      <c r="AL914" s="3"/>
      <c r="AM914" s="3"/>
      <c r="AN914" s="1"/>
      <c r="AO914" s="1"/>
      <c r="AP914" s="1"/>
      <c r="AQ914" s="1"/>
      <c r="AR914" s="1"/>
      <c r="AS914" s="1"/>
      <c r="AT914" s="1"/>
    </row>
    <row r="915" spans="1:46">
      <c r="A915" s="1"/>
      <c r="B915" s="1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3"/>
      <c r="T915" s="3"/>
      <c r="U915" s="3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3"/>
      <c r="AL915" s="3"/>
      <c r="AM915" s="3"/>
      <c r="AN915" s="1"/>
      <c r="AO915" s="1"/>
      <c r="AP915" s="1"/>
      <c r="AQ915" s="1"/>
      <c r="AR915" s="1"/>
      <c r="AS915" s="1"/>
      <c r="AT915" s="1"/>
    </row>
    <row r="916" spans="1:46">
      <c r="A916" s="1"/>
      <c r="B916" s="1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3"/>
      <c r="T916" s="3"/>
      <c r="U916" s="3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3"/>
      <c r="AL916" s="3"/>
      <c r="AM916" s="3"/>
      <c r="AN916" s="1"/>
      <c r="AO916" s="1"/>
      <c r="AP916" s="1"/>
      <c r="AQ916" s="1"/>
      <c r="AR916" s="1"/>
      <c r="AS916" s="1"/>
      <c r="AT916" s="1"/>
    </row>
    <row r="917" spans="1:46">
      <c r="A917" s="1"/>
      <c r="B917" s="1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3"/>
      <c r="T917" s="3"/>
      <c r="U917" s="3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3"/>
      <c r="AL917" s="3"/>
      <c r="AM917" s="3"/>
      <c r="AN917" s="1"/>
      <c r="AO917" s="1"/>
      <c r="AP917" s="1"/>
      <c r="AQ917" s="1"/>
      <c r="AR917" s="1"/>
      <c r="AS917" s="1"/>
      <c r="AT917" s="1"/>
    </row>
    <row r="918" spans="1:46">
      <c r="A918" s="1"/>
      <c r="B918" s="1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3"/>
      <c r="T918" s="3"/>
      <c r="U918" s="3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3"/>
      <c r="AL918" s="3"/>
      <c r="AM918" s="3"/>
      <c r="AN918" s="1"/>
      <c r="AO918" s="1"/>
      <c r="AP918" s="1"/>
      <c r="AQ918" s="1"/>
      <c r="AR918" s="1"/>
      <c r="AS918" s="1"/>
      <c r="AT918" s="1"/>
    </row>
    <row r="919" spans="1:46">
      <c r="A919" s="1"/>
      <c r="B919" s="1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3"/>
      <c r="T919" s="3"/>
      <c r="U919" s="3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3"/>
      <c r="AL919" s="3"/>
      <c r="AM919" s="3"/>
      <c r="AN919" s="1"/>
      <c r="AO919" s="1"/>
      <c r="AP919" s="1"/>
      <c r="AQ919" s="1"/>
      <c r="AR919" s="1"/>
      <c r="AS919" s="1"/>
      <c r="AT919" s="1"/>
    </row>
    <row r="920" spans="1:46">
      <c r="A920" s="1"/>
      <c r="B920" s="1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3"/>
      <c r="T920" s="3"/>
      <c r="U920" s="3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3"/>
      <c r="AL920" s="3"/>
      <c r="AM920" s="3"/>
      <c r="AN920" s="1"/>
      <c r="AO920" s="1"/>
      <c r="AP920" s="1"/>
      <c r="AQ920" s="1"/>
      <c r="AR920" s="1"/>
      <c r="AS920" s="1"/>
      <c r="AT920" s="1"/>
    </row>
    <row r="921" spans="1:46">
      <c r="A921" s="1"/>
      <c r="B921" s="1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3"/>
      <c r="T921" s="3"/>
      <c r="U921" s="3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3"/>
      <c r="AL921" s="3"/>
      <c r="AM921" s="3"/>
      <c r="AN921" s="1"/>
      <c r="AO921" s="1"/>
      <c r="AP921" s="1"/>
      <c r="AQ921" s="1"/>
      <c r="AR921" s="1"/>
      <c r="AS921" s="1"/>
      <c r="AT921" s="1"/>
    </row>
    <row r="922" spans="1:46">
      <c r="A922" s="1"/>
      <c r="B922" s="1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3"/>
      <c r="T922" s="3"/>
      <c r="U922" s="3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3"/>
      <c r="AL922" s="3"/>
      <c r="AM922" s="3"/>
      <c r="AN922" s="1"/>
      <c r="AO922" s="1"/>
      <c r="AP922" s="1"/>
      <c r="AQ922" s="1"/>
      <c r="AR922" s="1"/>
      <c r="AS922" s="1"/>
      <c r="AT922" s="1"/>
    </row>
    <row r="923" spans="1:46">
      <c r="A923" s="1"/>
      <c r="B923" s="1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3"/>
      <c r="T923" s="3"/>
      <c r="U923" s="3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3"/>
      <c r="AL923" s="3"/>
      <c r="AM923" s="3"/>
      <c r="AN923" s="1"/>
      <c r="AO923" s="1"/>
      <c r="AP923" s="1"/>
      <c r="AQ923" s="1"/>
      <c r="AR923" s="1"/>
      <c r="AS923" s="1"/>
      <c r="AT923" s="1"/>
    </row>
    <row r="924" spans="1:46">
      <c r="A924" s="1"/>
      <c r="B924" s="1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3"/>
      <c r="T924" s="3"/>
      <c r="U924" s="3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3"/>
      <c r="AL924" s="3"/>
      <c r="AM924" s="3"/>
      <c r="AN924" s="1"/>
      <c r="AO924" s="1"/>
      <c r="AP924" s="1"/>
      <c r="AQ924" s="1"/>
      <c r="AR924" s="1"/>
      <c r="AS924" s="1"/>
      <c r="AT924" s="1"/>
    </row>
    <row r="925" spans="1:46">
      <c r="A925" s="1"/>
      <c r="B925" s="1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3"/>
      <c r="T925" s="3"/>
      <c r="U925" s="3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3"/>
      <c r="AL925" s="3"/>
      <c r="AM925" s="3"/>
      <c r="AN925" s="1"/>
      <c r="AO925" s="1"/>
      <c r="AP925" s="1"/>
      <c r="AQ925" s="1"/>
      <c r="AR925" s="1"/>
      <c r="AS925" s="1"/>
      <c r="AT925" s="1"/>
    </row>
    <row r="926" spans="1:46">
      <c r="A926" s="1"/>
      <c r="B926" s="1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3"/>
      <c r="T926" s="3"/>
      <c r="U926" s="3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3"/>
      <c r="AL926" s="3"/>
      <c r="AM926" s="3"/>
      <c r="AN926" s="1"/>
      <c r="AO926" s="1"/>
      <c r="AP926" s="1"/>
      <c r="AQ926" s="1"/>
      <c r="AR926" s="1"/>
      <c r="AS926" s="1"/>
      <c r="AT926" s="1"/>
    </row>
    <row r="927" spans="1:46">
      <c r="A927" s="1"/>
      <c r="B927" s="1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3"/>
      <c r="T927" s="3"/>
      <c r="U927" s="3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3"/>
      <c r="AL927" s="3"/>
      <c r="AM927" s="3"/>
      <c r="AN927" s="1"/>
      <c r="AO927" s="1"/>
      <c r="AP927" s="1"/>
      <c r="AQ927" s="1"/>
      <c r="AR927" s="1"/>
      <c r="AS927" s="1"/>
      <c r="AT927" s="1"/>
    </row>
    <row r="928" spans="1:46">
      <c r="A928" s="1"/>
      <c r="B928" s="1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3"/>
      <c r="T928" s="3"/>
      <c r="U928" s="3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3"/>
      <c r="AL928" s="3"/>
      <c r="AM928" s="3"/>
      <c r="AN928" s="1"/>
      <c r="AO928" s="1"/>
      <c r="AP928" s="1"/>
      <c r="AQ928" s="1"/>
      <c r="AR928" s="1"/>
      <c r="AS928" s="1"/>
      <c r="AT928" s="1"/>
    </row>
    <row r="929" spans="1:46">
      <c r="A929" s="1"/>
      <c r="B929" s="1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3"/>
      <c r="T929" s="3"/>
      <c r="U929" s="3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3"/>
      <c r="AL929" s="3"/>
      <c r="AM929" s="3"/>
      <c r="AN929" s="1"/>
      <c r="AO929" s="1"/>
      <c r="AP929" s="1"/>
      <c r="AQ929" s="1"/>
      <c r="AR929" s="1"/>
      <c r="AS929" s="1"/>
      <c r="AT929" s="1"/>
    </row>
    <row r="930" spans="1:46">
      <c r="A930" s="1"/>
      <c r="B930" s="1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3"/>
      <c r="T930" s="3"/>
      <c r="U930" s="3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3"/>
      <c r="AL930" s="3"/>
      <c r="AM930" s="3"/>
      <c r="AN930" s="1"/>
      <c r="AO930" s="1"/>
      <c r="AP930" s="1"/>
      <c r="AQ930" s="1"/>
      <c r="AR930" s="1"/>
      <c r="AS930" s="1"/>
      <c r="AT930" s="1"/>
    </row>
    <row r="931" spans="1:46">
      <c r="A931" s="1"/>
      <c r="B931" s="1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3"/>
      <c r="T931" s="3"/>
      <c r="U931" s="3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3"/>
      <c r="AL931" s="3"/>
      <c r="AM931" s="3"/>
      <c r="AN931" s="1"/>
      <c r="AO931" s="1"/>
      <c r="AP931" s="1"/>
      <c r="AQ931" s="1"/>
      <c r="AR931" s="1"/>
      <c r="AS931" s="1"/>
      <c r="AT931" s="1"/>
    </row>
    <row r="932" spans="1:46">
      <c r="A932" s="1"/>
      <c r="B932" s="1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3"/>
      <c r="T932" s="3"/>
      <c r="U932" s="3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3"/>
      <c r="AL932" s="3"/>
      <c r="AM932" s="3"/>
      <c r="AN932" s="1"/>
      <c r="AO932" s="1"/>
      <c r="AP932" s="1"/>
      <c r="AQ932" s="1"/>
      <c r="AR932" s="1"/>
      <c r="AS932" s="1"/>
      <c r="AT932" s="1"/>
    </row>
    <row r="933" spans="1:46">
      <c r="A933" s="1"/>
      <c r="B933" s="1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3"/>
      <c r="T933" s="3"/>
      <c r="U933" s="3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3"/>
      <c r="AL933" s="3"/>
      <c r="AM933" s="3"/>
      <c r="AN933" s="1"/>
      <c r="AO933" s="1"/>
      <c r="AP933" s="1"/>
      <c r="AQ933" s="1"/>
      <c r="AR933" s="1"/>
      <c r="AS933" s="1"/>
      <c r="AT933" s="1"/>
    </row>
    <row r="934" spans="1:46">
      <c r="A934" s="1"/>
      <c r="B934" s="1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3"/>
      <c r="T934" s="3"/>
      <c r="U934" s="3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3"/>
      <c r="AL934" s="3"/>
      <c r="AM934" s="3"/>
      <c r="AN934" s="1"/>
      <c r="AO934" s="1"/>
      <c r="AP934" s="1"/>
      <c r="AQ934" s="1"/>
      <c r="AR934" s="1"/>
      <c r="AS934" s="1"/>
      <c r="AT934" s="1"/>
    </row>
    <row r="935" spans="1:46">
      <c r="A935" s="1"/>
      <c r="B935" s="1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3"/>
      <c r="T935" s="3"/>
      <c r="U935" s="3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3"/>
      <c r="AL935" s="3"/>
      <c r="AM935" s="3"/>
      <c r="AN935" s="1"/>
      <c r="AO935" s="1"/>
      <c r="AP935" s="1"/>
      <c r="AQ935" s="1"/>
      <c r="AR935" s="1"/>
      <c r="AS935" s="1"/>
      <c r="AT935" s="1"/>
    </row>
    <row r="936" spans="1:46">
      <c r="A936" s="1"/>
      <c r="B936" s="1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3"/>
      <c r="T936" s="3"/>
      <c r="U936" s="3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3"/>
      <c r="AL936" s="3"/>
      <c r="AM936" s="3"/>
      <c r="AN936" s="1"/>
      <c r="AO936" s="1"/>
      <c r="AP936" s="1"/>
      <c r="AQ936" s="1"/>
      <c r="AR936" s="1"/>
      <c r="AS936" s="1"/>
      <c r="AT936" s="1"/>
    </row>
    <row r="937" spans="1:46">
      <c r="A937" s="1"/>
      <c r="B937" s="1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3"/>
      <c r="T937" s="3"/>
      <c r="U937" s="3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3"/>
      <c r="AL937" s="3"/>
      <c r="AM937" s="3"/>
      <c r="AN937" s="1"/>
      <c r="AO937" s="1"/>
      <c r="AP937" s="1"/>
      <c r="AQ937" s="1"/>
      <c r="AR937" s="1"/>
      <c r="AS937" s="1"/>
      <c r="AT937" s="1"/>
    </row>
    <row r="938" spans="1:46">
      <c r="A938" s="1"/>
      <c r="B938" s="1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3"/>
      <c r="T938" s="3"/>
      <c r="U938" s="3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3"/>
      <c r="AL938" s="3"/>
      <c r="AM938" s="3"/>
      <c r="AN938" s="1"/>
      <c r="AO938" s="1"/>
      <c r="AP938" s="1"/>
      <c r="AQ938" s="1"/>
      <c r="AR938" s="1"/>
      <c r="AS938" s="1"/>
      <c r="AT938" s="1"/>
    </row>
    <row r="939" spans="1:46">
      <c r="A939" s="1"/>
      <c r="B939" s="1"/>
      <c r="C939" s="1"/>
      <c r="D939" s="2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3"/>
      <c r="T939" s="3"/>
      <c r="U939" s="3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3"/>
      <c r="AL939" s="3"/>
      <c r="AM939" s="3"/>
      <c r="AN939" s="1"/>
      <c r="AO939" s="1"/>
      <c r="AP939" s="1"/>
      <c r="AQ939" s="1"/>
      <c r="AR939" s="1"/>
      <c r="AS939" s="1"/>
      <c r="AT939" s="1"/>
    </row>
    <row r="940" spans="1:46">
      <c r="A940" s="1"/>
      <c r="B940" s="1"/>
      <c r="C940" s="1"/>
      <c r="D940" s="2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3"/>
      <c r="T940" s="3"/>
      <c r="U940" s="3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3"/>
      <c r="AL940" s="3"/>
      <c r="AM940" s="3"/>
      <c r="AN940" s="1"/>
      <c r="AO940" s="1"/>
      <c r="AP940" s="1"/>
      <c r="AQ940" s="1"/>
      <c r="AR940" s="1"/>
      <c r="AS940" s="1"/>
      <c r="AT940" s="1"/>
    </row>
    <row r="941" spans="1:46">
      <c r="A941" s="1"/>
      <c r="B941" s="1"/>
      <c r="C941" s="1"/>
      <c r="D941" s="2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3"/>
      <c r="T941" s="3"/>
      <c r="U941" s="3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3"/>
      <c r="AL941" s="3"/>
      <c r="AM941" s="3"/>
      <c r="AN941" s="1"/>
      <c r="AO941" s="1"/>
      <c r="AP941" s="1"/>
      <c r="AQ941" s="1"/>
      <c r="AR941" s="1"/>
      <c r="AS941" s="1"/>
      <c r="AT941" s="1"/>
    </row>
    <row r="942" spans="1:46">
      <c r="A942" s="1"/>
      <c r="B942" s="1"/>
      <c r="C942" s="1"/>
      <c r="D942" s="2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3"/>
      <c r="T942" s="3"/>
      <c r="U942" s="3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3"/>
      <c r="AL942" s="3"/>
      <c r="AM942" s="3"/>
      <c r="AN942" s="1"/>
      <c r="AO942" s="1"/>
      <c r="AP942" s="1"/>
      <c r="AQ942" s="1"/>
      <c r="AR942" s="1"/>
      <c r="AS942" s="1"/>
      <c r="AT942" s="1"/>
    </row>
    <row r="943" spans="1:46">
      <c r="A943" s="1"/>
      <c r="B943" s="1"/>
      <c r="C943" s="1"/>
      <c r="D943" s="2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3"/>
      <c r="T943" s="3"/>
      <c r="U943" s="3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3"/>
      <c r="AL943" s="3"/>
      <c r="AM943" s="3"/>
      <c r="AN943" s="1"/>
      <c r="AO943" s="1"/>
      <c r="AP943" s="1"/>
      <c r="AQ943" s="1"/>
      <c r="AR943" s="1"/>
      <c r="AS943" s="1"/>
      <c r="AT943" s="1"/>
    </row>
    <row r="944" spans="1:46">
      <c r="A944" s="1"/>
      <c r="B944" s="1"/>
      <c r="C944" s="1"/>
      <c r="D944" s="2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3"/>
      <c r="T944" s="3"/>
      <c r="U944" s="3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3"/>
      <c r="AL944" s="3"/>
      <c r="AM944" s="3"/>
      <c r="AN944" s="1"/>
      <c r="AO944" s="1"/>
      <c r="AP944" s="1"/>
      <c r="AQ944" s="1"/>
      <c r="AR944" s="1"/>
      <c r="AS944" s="1"/>
      <c r="AT944" s="1"/>
    </row>
    <row r="945" spans="1:46">
      <c r="A945" s="1"/>
      <c r="B945" s="1"/>
      <c r="C945" s="1"/>
      <c r="D945" s="2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3"/>
      <c r="T945" s="3"/>
      <c r="U945" s="3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3"/>
      <c r="AL945" s="3"/>
      <c r="AM945" s="3"/>
      <c r="AN945" s="1"/>
      <c r="AO945" s="1"/>
      <c r="AP945" s="1"/>
      <c r="AQ945" s="1"/>
      <c r="AR945" s="1"/>
      <c r="AS945" s="1"/>
      <c r="AT945" s="1"/>
    </row>
    <row r="946" spans="1:46">
      <c r="A946" s="1"/>
      <c r="B946" s="1"/>
      <c r="C946" s="1"/>
      <c r="D946" s="2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3"/>
      <c r="T946" s="3"/>
      <c r="U946" s="3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3"/>
      <c r="AL946" s="3"/>
      <c r="AM946" s="3"/>
      <c r="AN946" s="1"/>
      <c r="AO946" s="1"/>
      <c r="AP946" s="1"/>
      <c r="AQ946" s="1"/>
      <c r="AR946" s="1"/>
      <c r="AS946" s="1"/>
      <c r="AT946" s="1"/>
    </row>
    <row r="947" spans="1:46">
      <c r="A947" s="1"/>
      <c r="B947" s="1"/>
      <c r="C947" s="1"/>
      <c r="D947" s="2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3"/>
      <c r="T947" s="3"/>
      <c r="U947" s="3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3"/>
      <c r="AL947" s="3"/>
      <c r="AM947" s="3"/>
      <c r="AN947" s="1"/>
      <c r="AO947" s="1"/>
      <c r="AP947" s="1"/>
      <c r="AQ947" s="1"/>
      <c r="AR947" s="1"/>
      <c r="AS947" s="1"/>
      <c r="AT947" s="1"/>
    </row>
    <row r="948" spans="1:46">
      <c r="A948" s="1"/>
      <c r="B948" s="1"/>
      <c r="C948" s="1"/>
      <c r="D948" s="2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3"/>
      <c r="T948" s="3"/>
      <c r="U948" s="3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3"/>
      <c r="AL948" s="3"/>
      <c r="AM948" s="3"/>
      <c r="AN948" s="1"/>
      <c r="AO948" s="1"/>
      <c r="AP948" s="1"/>
      <c r="AQ948" s="1"/>
      <c r="AR948" s="1"/>
      <c r="AS948" s="1"/>
      <c r="AT948" s="1"/>
    </row>
    <row r="949" spans="1:46">
      <c r="A949" s="1"/>
      <c r="B949" s="1"/>
      <c r="C949" s="1"/>
      <c r="D949" s="2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3"/>
      <c r="T949" s="3"/>
      <c r="U949" s="3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3"/>
      <c r="AL949" s="3"/>
      <c r="AM949" s="3"/>
      <c r="AN949" s="1"/>
      <c r="AO949" s="1"/>
      <c r="AP949" s="1"/>
      <c r="AQ949" s="1"/>
      <c r="AR949" s="1"/>
      <c r="AS949" s="1"/>
      <c r="AT949" s="1"/>
    </row>
    <row r="950" spans="1:46">
      <c r="A950" s="1"/>
      <c r="B950" s="1"/>
      <c r="C950" s="1"/>
      <c r="D950" s="2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3"/>
      <c r="T950" s="3"/>
      <c r="U950" s="3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3"/>
      <c r="AL950" s="3"/>
      <c r="AM950" s="3"/>
      <c r="AN950" s="1"/>
      <c r="AO950" s="1"/>
      <c r="AP950" s="1"/>
      <c r="AQ950" s="1"/>
      <c r="AR950" s="1"/>
      <c r="AS950" s="1"/>
      <c r="AT950" s="1"/>
    </row>
    <row r="951" spans="1:46">
      <c r="A951" s="1"/>
      <c r="B951" s="1"/>
      <c r="C951" s="1"/>
      <c r="D951" s="2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3"/>
      <c r="T951" s="3"/>
      <c r="U951" s="3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3"/>
      <c r="AL951" s="3"/>
      <c r="AM951" s="3"/>
      <c r="AN951" s="1"/>
      <c r="AO951" s="1"/>
      <c r="AP951" s="1"/>
      <c r="AQ951" s="1"/>
      <c r="AR951" s="1"/>
      <c r="AS951" s="1"/>
      <c r="AT951" s="1"/>
    </row>
    <row r="952" spans="1:46">
      <c r="A952" s="1"/>
      <c r="B952" s="1"/>
      <c r="C952" s="1"/>
      <c r="D952" s="2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3"/>
      <c r="T952" s="3"/>
      <c r="U952" s="3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3"/>
      <c r="AL952" s="3"/>
      <c r="AM952" s="3"/>
      <c r="AN952" s="1"/>
      <c r="AO952" s="1"/>
      <c r="AP952" s="1"/>
      <c r="AQ952" s="1"/>
      <c r="AR952" s="1"/>
      <c r="AS952" s="1"/>
      <c r="AT952" s="1"/>
    </row>
    <row r="953" spans="1:46">
      <c r="A953" s="1"/>
      <c r="B953" s="1"/>
      <c r="C953" s="1"/>
      <c r="D953" s="2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3"/>
      <c r="T953" s="3"/>
      <c r="U953" s="3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3"/>
      <c r="AL953" s="3"/>
      <c r="AM953" s="3"/>
      <c r="AN953" s="1"/>
      <c r="AO953" s="1"/>
      <c r="AP953" s="1"/>
      <c r="AQ953" s="1"/>
      <c r="AR953" s="1"/>
      <c r="AS953" s="1"/>
      <c r="AT953" s="1"/>
    </row>
    <row r="954" spans="1:46">
      <c r="A954" s="1"/>
      <c r="B954" s="1"/>
      <c r="C954" s="1"/>
      <c r="D954" s="2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3"/>
      <c r="T954" s="3"/>
      <c r="U954" s="3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3"/>
      <c r="AL954" s="3"/>
      <c r="AM954" s="3"/>
      <c r="AN954" s="1"/>
      <c r="AO954" s="1"/>
      <c r="AP954" s="1"/>
      <c r="AQ954" s="1"/>
      <c r="AR954" s="1"/>
      <c r="AS954" s="1"/>
      <c r="AT954" s="1"/>
    </row>
    <row r="955" spans="1:46">
      <c r="A955" s="1"/>
      <c r="B955" s="1"/>
      <c r="C955" s="1"/>
      <c r="D955" s="2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3"/>
      <c r="T955" s="3"/>
      <c r="U955" s="3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3"/>
      <c r="AL955" s="3"/>
      <c r="AM955" s="3"/>
      <c r="AN955" s="1"/>
      <c r="AO955" s="1"/>
      <c r="AP955" s="1"/>
      <c r="AQ955" s="1"/>
      <c r="AR955" s="1"/>
      <c r="AS955" s="1"/>
      <c r="AT955" s="1"/>
    </row>
    <row r="956" spans="1:46">
      <c r="A956" s="1"/>
      <c r="B956" s="1"/>
      <c r="C956" s="1"/>
      <c r="D956" s="2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3"/>
      <c r="T956" s="3"/>
      <c r="U956" s="3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3"/>
      <c r="AL956" s="3"/>
      <c r="AM956" s="3"/>
      <c r="AN956" s="1"/>
      <c r="AO956" s="1"/>
      <c r="AP956" s="1"/>
      <c r="AQ956" s="1"/>
      <c r="AR956" s="1"/>
      <c r="AS956" s="1"/>
      <c r="AT956" s="1"/>
    </row>
    <row r="957" spans="1:46">
      <c r="A957" s="1"/>
      <c r="B957" s="1"/>
      <c r="C957" s="1"/>
      <c r="D957" s="2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3"/>
      <c r="T957" s="3"/>
      <c r="U957" s="3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3"/>
      <c r="AL957" s="3"/>
      <c r="AM957" s="3"/>
      <c r="AN957" s="1"/>
      <c r="AO957" s="1"/>
      <c r="AP957" s="1"/>
      <c r="AQ957" s="1"/>
      <c r="AR957" s="1"/>
      <c r="AS957" s="1"/>
      <c r="AT957" s="1"/>
    </row>
    <row r="958" spans="1:46">
      <c r="A958" s="1"/>
      <c r="B958" s="1"/>
      <c r="C958" s="1"/>
      <c r="D958" s="2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3"/>
      <c r="T958" s="3"/>
      <c r="U958" s="3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3"/>
      <c r="AL958" s="3"/>
      <c r="AM958" s="3"/>
      <c r="AN958" s="1"/>
      <c r="AO958" s="1"/>
      <c r="AP958" s="1"/>
      <c r="AQ958" s="1"/>
      <c r="AR958" s="1"/>
      <c r="AS958" s="1"/>
      <c r="AT958" s="1"/>
    </row>
    <row r="959" spans="1:46">
      <c r="A959" s="1"/>
      <c r="B959" s="1"/>
      <c r="C959" s="1"/>
      <c r="D959" s="2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3"/>
      <c r="T959" s="3"/>
      <c r="U959" s="3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3"/>
      <c r="AL959" s="3"/>
      <c r="AM959" s="3"/>
      <c r="AN959" s="1"/>
      <c r="AO959" s="1"/>
      <c r="AP959" s="1"/>
      <c r="AQ959" s="1"/>
      <c r="AR959" s="1"/>
      <c r="AS959" s="1"/>
      <c r="AT959" s="1"/>
    </row>
    <row r="960" spans="1:46">
      <c r="A960" s="1"/>
      <c r="B960" s="1"/>
      <c r="C960" s="1"/>
      <c r="D960" s="2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3"/>
      <c r="T960" s="3"/>
      <c r="U960" s="3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3"/>
      <c r="AL960" s="3"/>
      <c r="AM960" s="3"/>
      <c r="AN960" s="1"/>
      <c r="AO960" s="1"/>
      <c r="AP960" s="1"/>
      <c r="AQ960" s="1"/>
      <c r="AR960" s="1"/>
      <c r="AS960" s="1"/>
      <c r="AT960" s="1"/>
    </row>
    <row r="961" spans="1:46">
      <c r="A961" s="1"/>
      <c r="B961" s="1"/>
      <c r="C961" s="1"/>
      <c r="D961" s="2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3"/>
      <c r="T961" s="3"/>
      <c r="U961" s="3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3"/>
      <c r="AL961" s="3"/>
      <c r="AM961" s="3"/>
      <c r="AN961" s="1"/>
      <c r="AO961" s="1"/>
      <c r="AP961" s="1"/>
      <c r="AQ961" s="1"/>
      <c r="AR961" s="1"/>
      <c r="AS961" s="1"/>
      <c r="AT961" s="1"/>
    </row>
    <row r="962" spans="1:46">
      <c r="A962" s="1"/>
      <c r="B962" s="1"/>
      <c r="C962" s="1"/>
      <c r="D962" s="2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3"/>
      <c r="T962" s="3"/>
      <c r="U962" s="3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3"/>
      <c r="AL962" s="3"/>
      <c r="AM962" s="3"/>
      <c r="AN962" s="1"/>
      <c r="AO962" s="1"/>
      <c r="AP962" s="1"/>
      <c r="AQ962" s="1"/>
      <c r="AR962" s="1"/>
      <c r="AS962" s="1"/>
      <c r="AT962" s="1"/>
    </row>
    <row r="963" spans="1:46">
      <c r="A963" s="1"/>
      <c r="B963" s="1"/>
      <c r="C963" s="1"/>
      <c r="D963" s="2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3"/>
      <c r="T963" s="3"/>
      <c r="U963" s="3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3"/>
      <c r="AL963" s="3"/>
      <c r="AM963" s="3"/>
      <c r="AN963" s="1"/>
      <c r="AO963" s="1"/>
      <c r="AP963" s="1"/>
      <c r="AQ963" s="1"/>
      <c r="AR963" s="1"/>
      <c r="AS963" s="1"/>
      <c r="AT963" s="1"/>
    </row>
    <row r="964" spans="1:46">
      <c r="A964" s="1"/>
      <c r="B964" s="1"/>
      <c r="C964" s="1"/>
      <c r="D964" s="2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3"/>
      <c r="T964" s="3"/>
      <c r="U964" s="3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3"/>
      <c r="AL964" s="3"/>
      <c r="AM964" s="3"/>
      <c r="AN964" s="1"/>
      <c r="AO964" s="1"/>
      <c r="AP964" s="1"/>
      <c r="AQ964" s="1"/>
      <c r="AR964" s="1"/>
      <c r="AS964" s="1"/>
      <c r="AT964" s="1"/>
    </row>
    <row r="965" spans="1:46">
      <c r="A965" s="1"/>
      <c r="B965" s="1"/>
      <c r="C965" s="1"/>
      <c r="D965" s="2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3"/>
      <c r="T965" s="3"/>
      <c r="U965" s="3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3"/>
      <c r="AL965" s="3"/>
      <c r="AM965" s="3"/>
      <c r="AN965" s="1"/>
      <c r="AO965" s="1"/>
      <c r="AP965" s="1"/>
      <c r="AQ965" s="1"/>
      <c r="AR965" s="1"/>
      <c r="AS965" s="1"/>
      <c r="AT965" s="1"/>
    </row>
    <row r="966" spans="1:46">
      <c r="A966" s="1"/>
      <c r="B966" s="1"/>
      <c r="C966" s="1"/>
      <c r="D966" s="2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3"/>
      <c r="T966" s="3"/>
      <c r="U966" s="3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3"/>
      <c r="AL966" s="3"/>
      <c r="AM966" s="3"/>
      <c r="AN966" s="1"/>
      <c r="AO966" s="1"/>
      <c r="AP966" s="1"/>
      <c r="AQ966" s="1"/>
      <c r="AR966" s="1"/>
      <c r="AS966" s="1"/>
      <c r="AT966" s="1"/>
    </row>
    <row r="967" spans="1:46">
      <c r="A967" s="1"/>
      <c r="B967" s="1"/>
      <c r="C967" s="1"/>
      <c r="D967" s="2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3"/>
      <c r="T967" s="3"/>
      <c r="U967" s="3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3"/>
      <c r="AL967" s="3"/>
      <c r="AM967" s="3"/>
      <c r="AN967" s="1"/>
      <c r="AO967" s="1"/>
      <c r="AP967" s="1"/>
      <c r="AQ967" s="1"/>
      <c r="AR967" s="1"/>
      <c r="AS967" s="1"/>
      <c r="AT967" s="1"/>
    </row>
    <row r="968" spans="1:46">
      <c r="A968" s="1"/>
      <c r="B968" s="1"/>
      <c r="C968" s="1"/>
      <c r="D968" s="2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3"/>
      <c r="T968" s="3"/>
      <c r="U968" s="3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3"/>
      <c r="AL968" s="3"/>
      <c r="AM968" s="3"/>
      <c r="AN968" s="1"/>
      <c r="AO968" s="1"/>
      <c r="AP968" s="1"/>
      <c r="AQ968" s="1"/>
      <c r="AR968" s="1"/>
      <c r="AS968" s="1"/>
      <c r="AT968" s="1"/>
    </row>
    <row r="969" spans="1:46">
      <c r="A969" s="1"/>
      <c r="B969" s="1"/>
      <c r="C969" s="1"/>
      <c r="D969" s="2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3"/>
      <c r="T969" s="3"/>
      <c r="U969" s="3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3"/>
      <c r="AL969" s="3"/>
      <c r="AM969" s="3"/>
      <c r="AN969" s="1"/>
      <c r="AO969" s="1"/>
      <c r="AP969" s="1"/>
      <c r="AQ969" s="1"/>
      <c r="AR969" s="1"/>
      <c r="AS969" s="1"/>
      <c r="AT969" s="1"/>
    </row>
    <row r="970" spans="1:46">
      <c r="A970" s="1"/>
      <c r="B970" s="1"/>
      <c r="C970" s="1"/>
      <c r="D970" s="2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3"/>
      <c r="T970" s="3"/>
      <c r="U970" s="3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3"/>
      <c r="AL970" s="3"/>
      <c r="AM970" s="3"/>
      <c r="AN970" s="1"/>
      <c r="AO970" s="1"/>
      <c r="AP970" s="1"/>
      <c r="AQ970" s="1"/>
      <c r="AR970" s="1"/>
      <c r="AS970" s="1"/>
      <c r="AT970" s="1"/>
    </row>
    <row r="971" spans="1:46">
      <c r="A971" s="1"/>
      <c r="B971" s="1"/>
      <c r="C971" s="1"/>
      <c r="D971" s="2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3"/>
      <c r="T971" s="3"/>
      <c r="U971" s="3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3"/>
      <c r="AL971" s="3"/>
      <c r="AM971" s="3"/>
      <c r="AN971" s="1"/>
      <c r="AO971" s="1"/>
      <c r="AP971" s="1"/>
      <c r="AQ971" s="1"/>
      <c r="AR971" s="1"/>
      <c r="AS971" s="1"/>
      <c r="AT971" s="1"/>
    </row>
    <row r="972" spans="1:46">
      <c r="A972" s="1"/>
      <c r="B972" s="1"/>
      <c r="C972" s="1"/>
      <c r="D972" s="2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3"/>
      <c r="T972" s="3"/>
      <c r="U972" s="3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3"/>
      <c r="AL972" s="3"/>
      <c r="AM972" s="3"/>
      <c r="AN972" s="1"/>
      <c r="AO972" s="1"/>
      <c r="AP972" s="1"/>
      <c r="AQ972" s="1"/>
      <c r="AR972" s="1"/>
      <c r="AS972" s="1"/>
      <c r="AT972" s="1"/>
    </row>
    <row r="973" spans="1:46">
      <c r="A973" s="1"/>
      <c r="B973" s="1"/>
      <c r="C973" s="1"/>
      <c r="D973" s="2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3"/>
      <c r="T973" s="3"/>
      <c r="U973" s="3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3"/>
      <c r="AL973" s="3"/>
      <c r="AM973" s="3"/>
      <c r="AN973" s="1"/>
      <c r="AO973" s="1"/>
      <c r="AP973" s="1"/>
      <c r="AQ973" s="1"/>
      <c r="AR973" s="1"/>
      <c r="AS973" s="1"/>
      <c r="AT973" s="1"/>
    </row>
    <row r="974" spans="1:46">
      <c r="A974" s="1"/>
      <c r="B974" s="1"/>
      <c r="C974" s="1"/>
      <c r="D974" s="2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3"/>
      <c r="T974" s="3"/>
      <c r="U974" s="3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3"/>
      <c r="AL974" s="3"/>
      <c r="AM974" s="3"/>
      <c r="AN974" s="1"/>
      <c r="AO974" s="1"/>
      <c r="AP974" s="1"/>
      <c r="AQ974" s="1"/>
      <c r="AR974" s="1"/>
      <c r="AS974" s="1"/>
      <c r="AT974" s="1"/>
    </row>
    <row r="975" spans="1:46">
      <c r="A975" s="1"/>
      <c r="B975" s="1"/>
      <c r="C975" s="1"/>
      <c r="D975" s="2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3"/>
      <c r="T975" s="3"/>
      <c r="U975" s="3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3"/>
      <c r="AL975" s="3"/>
      <c r="AM975" s="3"/>
      <c r="AN975" s="1"/>
      <c r="AO975" s="1"/>
      <c r="AP975" s="1"/>
      <c r="AQ975" s="1"/>
      <c r="AR975" s="1"/>
      <c r="AS975" s="1"/>
      <c r="AT975" s="1"/>
    </row>
    <row r="976" spans="1:46">
      <c r="A976" s="1"/>
      <c r="B976" s="1"/>
      <c r="C976" s="1"/>
      <c r="D976" s="2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3"/>
      <c r="T976" s="3"/>
      <c r="U976" s="3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3"/>
      <c r="AL976" s="3"/>
      <c r="AM976" s="3"/>
      <c r="AN976" s="1"/>
      <c r="AO976" s="1"/>
      <c r="AP976" s="1"/>
      <c r="AQ976" s="1"/>
      <c r="AR976" s="1"/>
      <c r="AS976" s="1"/>
      <c r="AT976" s="1"/>
    </row>
    <row r="977" spans="1:46">
      <c r="A977" s="1"/>
      <c r="B977" s="1"/>
      <c r="C977" s="1"/>
      <c r="D977" s="2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3"/>
      <c r="T977" s="3"/>
      <c r="U977" s="3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3"/>
      <c r="AL977" s="3"/>
      <c r="AM977" s="3"/>
      <c r="AN977" s="1"/>
      <c r="AO977" s="1"/>
      <c r="AP977" s="1"/>
      <c r="AQ977" s="1"/>
      <c r="AR977" s="1"/>
      <c r="AS977" s="1"/>
      <c r="AT977" s="1"/>
    </row>
    <row r="978" spans="1:46">
      <c r="A978" s="1"/>
      <c r="B978" s="1"/>
      <c r="C978" s="1"/>
      <c r="D978" s="2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3"/>
      <c r="T978" s="3"/>
      <c r="U978" s="3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3"/>
      <c r="AL978" s="3"/>
      <c r="AM978" s="3"/>
      <c r="AN978" s="1"/>
      <c r="AO978" s="1"/>
      <c r="AP978" s="1"/>
      <c r="AQ978" s="1"/>
      <c r="AR978" s="1"/>
      <c r="AS978" s="1"/>
      <c r="AT978" s="1"/>
    </row>
    <row r="979" spans="1:46">
      <c r="A979" s="1"/>
      <c r="B979" s="1"/>
      <c r="C979" s="1"/>
      <c r="D979" s="2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3"/>
      <c r="T979" s="3"/>
      <c r="U979" s="3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3"/>
      <c r="AL979" s="3"/>
      <c r="AM979" s="3"/>
      <c r="AN979" s="1"/>
      <c r="AO979" s="1"/>
      <c r="AP979" s="1"/>
      <c r="AQ979" s="1"/>
      <c r="AR979" s="1"/>
      <c r="AS979" s="1"/>
      <c r="AT979" s="1"/>
    </row>
    <row r="980" spans="1:46">
      <c r="A980" s="1"/>
      <c r="B980" s="1"/>
      <c r="C980" s="1"/>
      <c r="D980" s="2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3"/>
      <c r="T980" s="3"/>
      <c r="U980" s="3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3"/>
      <c r="AL980" s="3"/>
      <c r="AM980" s="3"/>
      <c r="AN980" s="1"/>
      <c r="AO980" s="1"/>
      <c r="AP980" s="1"/>
      <c r="AQ980" s="1"/>
      <c r="AR980" s="1"/>
      <c r="AS980" s="1"/>
      <c r="AT980" s="1"/>
    </row>
    <row r="981" spans="1:46">
      <c r="A981" s="1"/>
      <c r="B981" s="1"/>
      <c r="C981" s="1"/>
      <c r="D981" s="2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3"/>
      <c r="T981" s="3"/>
      <c r="U981" s="3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3"/>
      <c r="AL981" s="3"/>
      <c r="AM981" s="3"/>
      <c r="AN981" s="1"/>
      <c r="AO981" s="1"/>
      <c r="AP981" s="1"/>
      <c r="AQ981" s="1"/>
      <c r="AR981" s="1"/>
      <c r="AS981" s="1"/>
      <c r="AT981" s="1"/>
    </row>
    <row r="982" spans="1:46">
      <c r="A982" s="1"/>
      <c r="B982" s="1"/>
      <c r="C982" s="1"/>
      <c r="D982" s="2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3"/>
      <c r="T982" s="3"/>
      <c r="U982" s="3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3"/>
      <c r="AL982" s="3"/>
      <c r="AM982" s="3"/>
      <c r="AN982" s="1"/>
      <c r="AO982" s="1"/>
      <c r="AP982" s="1"/>
      <c r="AQ982" s="1"/>
      <c r="AR982" s="1"/>
      <c r="AS982" s="1"/>
      <c r="AT982" s="1"/>
    </row>
    <row r="983" spans="1:46">
      <c r="A983" s="1"/>
      <c r="B983" s="1"/>
      <c r="C983" s="1"/>
      <c r="D983" s="2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3"/>
      <c r="T983" s="3"/>
      <c r="U983" s="3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3"/>
      <c r="AL983" s="3"/>
      <c r="AM983" s="3"/>
      <c r="AN983" s="1"/>
      <c r="AO983" s="1"/>
      <c r="AP983" s="1"/>
      <c r="AQ983" s="1"/>
      <c r="AR983" s="1"/>
      <c r="AS983" s="1"/>
      <c r="AT983" s="1"/>
    </row>
    <row r="984" spans="1:46">
      <c r="A984" s="1"/>
      <c r="B984" s="1"/>
      <c r="C984" s="1"/>
      <c r="D984" s="2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3"/>
      <c r="T984" s="3"/>
      <c r="U984" s="3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3"/>
      <c r="AL984" s="3"/>
      <c r="AM984" s="3"/>
      <c r="AN984" s="1"/>
      <c r="AO984" s="1"/>
      <c r="AP984" s="1"/>
      <c r="AQ984" s="1"/>
      <c r="AR984" s="1"/>
      <c r="AS984" s="1"/>
      <c r="AT984" s="1"/>
    </row>
    <row r="985" spans="1:46">
      <c r="A985" s="1"/>
      <c r="B985" s="1"/>
      <c r="C985" s="1"/>
      <c r="D985" s="2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3"/>
      <c r="T985" s="3"/>
      <c r="U985" s="3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3"/>
      <c r="AL985" s="3"/>
      <c r="AM985" s="3"/>
      <c r="AN985" s="1"/>
      <c r="AO985" s="1"/>
      <c r="AP985" s="1"/>
      <c r="AQ985" s="1"/>
      <c r="AR985" s="1"/>
      <c r="AS985" s="1"/>
      <c r="AT985" s="1"/>
    </row>
    <row r="986" spans="1:46">
      <c r="A986" s="1"/>
      <c r="B986" s="1"/>
      <c r="C986" s="1"/>
      <c r="D986" s="2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3"/>
      <c r="T986" s="3"/>
      <c r="U986" s="3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3"/>
      <c r="AL986" s="3"/>
      <c r="AM986" s="3"/>
      <c r="AN986" s="1"/>
      <c r="AO986" s="1"/>
      <c r="AP986" s="1"/>
      <c r="AQ986" s="1"/>
      <c r="AR986" s="1"/>
      <c r="AS986" s="1"/>
      <c r="AT986" s="1"/>
    </row>
    <row r="987" spans="1:46">
      <c r="A987" s="1"/>
      <c r="B987" s="1"/>
      <c r="C987" s="1"/>
      <c r="D987" s="2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3"/>
      <c r="T987" s="3"/>
      <c r="U987" s="3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3"/>
      <c r="AL987" s="3"/>
      <c r="AM987" s="3"/>
      <c r="AN987" s="1"/>
      <c r="AO987" s="1"/>
      <c r="AP987" s="1"/>
      <c r="AQ987" s="1"/>
      <c r="AR987" s="1"/>
      <c r="AS987" s="1"/>
      <c r="AT987" s="1"/>
    </row>
    <row r="988" spans="1:46">
      <c r="A988" s="1"/>
      <c r="B988" s="1"/>
      <c r="C988" s="1"/>
      <c r="D988" s="2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3"/>
      <c r="T988" s="3"/>
      <c r="U988" s="3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3"/>
      <c r="AL988" s="3"/>
      <c r="AM988" s="3"/>
      <c r="AN988" s="1"/>
      <c r="AO988" s="1"/>
      <c r="AP988" s="1"/>
      <c r="AQ988" s="1"/>
      <c r="AR988" s="1"/>
      <c r="AS988" s="1"/>
      <c r="AT988" s="1"/>
    </row>
    <row r="989" spans="1:46">
      <c r="A989" s="1"/>
      <c r="B989" s="1"/>
      <c r="C989" s="1"/>
      <c r="D989" s="2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3"/>
      <c r="T989" s="3"/>
      <c r="U989" s="3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3"/>
      <c r="AL989" s="3"/>
      <c r="AM989" s="3"/>
      <c r="AN989" s="1"/>
      <c r="AO989" s="1"/>
      <c r="AP989" s="1"/>
      <c r="AQ989" s="1"/>
      <c r="AR989" s="1"/>
      <c r="AS989" s="1"/>
      <c r="AT989" s="1"/>
    </row>
    <row r="990" spans="1:46">
      <c r="A990" s="1"/>
      <c r="B990" s="1"/>
      <c r="C990" s="1"/>
      <c r="D990" s="2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3"/>
      <c r="T990" s="3"/>
      <c r="U990" s="3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3"/>
      <c r="AL990" s="3"/>
      <c r="AM990" s="3"/>
      <c r="AN990" s="1"/>
      <c r="AO990" s="1"/>
      <c r="AP990" s="1"/>
      <c r="AQ990" s="1"/>
      <c r="AR990" s="1"/>
      <c r="AS990" s="1"/>
      <c r="AT990" s="1"/>
    </row>
    <row r="991" spans="1:46">
      <c r="A991" s="1"/>
      <c r="B991" s="1"/>
      <c r="C991" s="1"/>
      <c r="D991" s="2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3"/>
      <c r="T991" s="3"/>
      <c r="U991" s="3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3"/>
      <c r="AL991" s="3"/>
      <c r="AM991" s="3"/>
      <c r="AN991" s="1"/>
      <c r="AO991" s="1"/>
      <c r="AP991" s="1"/>
      <c r="AQ991" s="1"/>
      <c r="AR991" s="1"/>
      <c r="AS991" s="1"/>
      <c r="AT991" s="1"/>
    </row>
    <row r="992" spans="1:46">
      <c r="A992" s="1"/>
      <c r="B992" s="1"/>
      <c r="C992" s="1"/>
      <c r="D992" s="2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3"/>
      <c r="T992" s="3"/>
      <c r="U992" s="3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3"/>
      <c r="AL992" s="3"/>
      <c r="AM992" s="3"/>
      <c r="AN992" s="1"/>
      <c r="AO992" s="1"/>
      <c r="AP992" s="1"/>
      <c r="AQ992" s="1"/>
      <c r="AR992" s="1"/>
      <c r="AS992" s="1"/>
      <c r="AT992" s="1"/>
    </row>
    <row r="993" spans="1:46">
      <c r="A993" s="1"/>
      <c r="B993" s="1"/>
      <c r="C993" s="1"/>
      <c r="D993" s="2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3"/>
      <c r="T993" s="3"/>
      <c r="U993" s="3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3"/>
      <c r="AL993" s="3"/>
      <c r="AM993" s="3"/>
      <c r="AN993" s="1"/>
      <c r="AO993" s="1"/>
      <c r="AP993" s="1"/>
      <c r="AQ993" s="1"/>
      <c r="AR993" s="1"/>
      <c r="AS993" s="1"/>
      <c r="AT993" s="1"/>
    </row>
    <row r="994" spans="1:46">
      <c r="A994" s="1"/>
      <c r="B994" s="1"/>
      <c r="C994" s="1"/>
      <c r="D994" s="2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3"/>
      <c r="T994" s="3"/>
      <c r="U994" s="3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3"/>
      <c r="AL994" s="3"/>
      <c r="AM994" s="3"/>
      <c r="AN994" s="1"/>
      <c r="AO994" s="1"/>
      <c r="AP994" s="1"/>
      <c r="AQ994" s="1"/>
      <c r="AR994" s="1"/>
      <c r="AS994" s="1"/>
      <c r="AT994" s="1"/>
    </row>
    <row r="995" spans="1:46">
      <c r="A995" s="1"/>
      <c r="B995" s="1"/>
      <c r="C995" s="1"/>
      <c r="D995" s="2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3"/>
      <c r="T995" s="3"/>
      <c r="U995" s="3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3"/>
      <c r="AL995" s="3"/>
      <c r="AM995" s="3"/>
      <c r="AN995" s="1"/>
      <c r="AO995" s="1"/>
      <c r="AP995" s="1"/>
      <c r="AQ995" s="1"/>
      <c r="AR995" s="1"/>
      <c r="AS995" s="1"/>
      <c r="AT995" s="1"/>
    </row>
    <row r="996" spans="1:46">
      <c r="A996" s="1"/>
      <c r="B996" s="1"/>
      <c r="C996" s="1"/>
      <c r="D996" s="2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3"/>
      <c r="T996" s="3"/>
      <c r="U996" s="3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3"/>
      <c r="AL996" s="3"/>
      <c r="AM996" s="3"/>
      <c r="AN996" s="1"/>
      <c r="AO996" s="1"/>
      <c r="AP996" s="1"/>
      <c r="AQ996" s="1"/>
      <c r="AR996" s="1"/>
      <c r="AS996" s="1"/>
      <c r="AT996" s="1"/>
    </row>
    <row r="997" spans="1:46">
      <c r="A997" s="1"/>
      <c r="B997" s="1"/>
      <c r="C997" s="1"/>
      <c r="D997" s="2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3"/>
      <c r="T997" s="3"/>
      <c r="U997" s="3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3"/>
      <c r="AL997" s="3"/>
      <c r="AM997" s="3"/>
      <c r="AN997" s="1"/>
      <c r="AO997" s="1"/>
      <c r="AP997" s="1"/>
      <c r="AQ997" s="1"/>
      <c r="AR997" s="1"/>
      <c r="AS997" s="1"/>
      <c r="AT997" s="1"/>
    </row>
    <row r="998" spans="1:46">
      <c r="A998" s="1"/>
      <c r="B998" s="1"/>
      <c r="C998" s="1"/>
      <c r="D998" s="2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3"/>
      <c r="T998" s="3"/>
      <c r="U998" s="3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3"/>
      <c r="AL998" s="3"/>
      <c r="AM998" s="3"/>
      <c r="AN998" s="1"/>
      <c r="AO998" s="1"/>
      <c r="AP998" s="1"/>
      <c r="AQ998" s="1"/>
      <c r="AR998" s="1"/>
      <c r="AS998" s="1"/>
      <c r="AT998" s="1"/>
    </row>
    <row r="999" spans="1:46">
      <c r="A999" s="1"/>
      <c r="B999" s="1"/>
      <c r="C999" s="1"/>
      <c r="D999" s="2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3"/>
      <c r="T999" s="3"/>
      <c r="U999" s="3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3"/>
      <c r="AL999" s="3"/>
      <c r="AM999" s="3"/>
      <c r="AN999" s="1"/>
      <c r="AO999" s="1"/>
      <c r="AP999" s="1"/>
      <c r="AQ999" s="1"/>
      <c r="AR999" s="1"/>
      <c r="AS999" s="1"/>
      <c r="AT999" s="1"/>
    </row>
    <row r="1000" spans="1:46">
      <c r="A1000" s="1"/>
      <c r="B1000" s="1"/>
      <c r="C1000" s="1"/>
      <c r="D1000" s="2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3"/>
      <c r="T1000" s="3"/>
      <c r="U1000" s="3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3"/>
      <c r="AL1000" s="3"/>
      <c r="AM1000" s="3"/>
      <c r="AN1000" s="1"/>
      <c r="AO1000" s="1"/>
      <c r="AP1000" s="1"/>
      <c r="AQ1000" s="1"/>
      <c r="AR1000" s="1"/>
      <c r="AS1000" s="1"/>
      <c r="AT1000" s="1"/>
    </row>
    <row r="1001" spans="1:46">
      <c r="A1001" s="1"/>
      <c r="B1001" s="1"/>
      <c r="C1001" s="1"/>
      <c r="D1001" s="2"/>
      <c r="E1001" s="2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3"/>
      <c r="T1001" s="3"/>
      <c r="U1001" s="3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3"/>
      <c r="AL1001" s="3"/>
      <c r="AM1001" s="3"/>
      <c r="AN1001" s="1"/>
      <c r="AO1001" s="1"/>
      <c r="AP1001" s="1"/>
      <c r="AQ1001" s="1"/>
      <c r="AR1001" s="1"/>
      <c r="AS1001" s="1"/>
      <c r="AT1001" s="1"/>
    </row>
    <row r="1002" spans="1:46">
      <c r="A1002" s="1"/>
      <c r="B1002" s="1"/>
      <c r="C1002" s="1"/>
      <c r="D1002" s="2"/>
      <c r="E1002" s="2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3"/>
      <c r="T1002" s="3"/>
      <c r="U1002" s="3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3"/>
      <c r="AL1002" s="3"/>
      <c r="AM1002" s="3"/>
      <c r="AN1002" s="1"/>
      <c r="AO1002" s="1"/>
      <c r="AP1002" s="1"/>
      <c r="AQ1002" s="1"/>
      <c r="AR1002" s="1"/>
      <c r="AS1002" s="1"/>
      <c r="AT1002" s="1"/>
    </row>
    <row r="1003" spans="1:46">
      <c r="A1003" s="1"/>
      <c r="B1003" s="1"/>
      <c r="C1003" s="1"/>
      <c r="D1003" s="2"/>
      <c r="E1003" s="2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3"/>
      <c r="T1003" s="3"/>
      <c r="U1003" s="3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3"/>
      <c r="AL1003" s="3"/>
      <c r="AM1003" s="3"/>
      <c r="AN1003" s="1"/>
      <c r="AO1003" s="1"/>
      <c r="AP1003" s="1"/>
      <c r="AQ1003" s="1"/>
      <c r="AR1003" s="1"/>
      <c r="AS1003" s="1"/>
      <c r="AT1003" s="1"/>
    </row>
    <row r="1004" spans="1:46">
      <c r="A1004" s="1"/>
      <c r="B1004" s="1"/>
      <c r="C1004" s="1"/>
      <c r="D1004" s="2"/>
      <c r="E1004" s="2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3"/>
      <c r="T1004" s="3"/>
      <c r="U1004" s="3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3"/>
      <c r="AL1004" s="3"/>
      <c r="AM1004" s="3"/>
      <c r="AN1004" s="1"/>
      <c r="AO1004" s="1"/>
      <c r="AP1004" s="1"/>
      <c r="AQ1004" s="1"/>
      <c r="AR1004" s="1"/>
      <c r="AS1004" s="1"/>
      <c r="AT1004" s="1"/>
    </row>
    <row r="1005" spans="1:46">
      <c r="A1005" s="1"/>
      <c r="B1005" s="1"/>
      <c r="C1005" s="1"/>
      <c r="D1005" s="2"/>
      <c r="E1005" s="2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3"/>
      <c r="T1005" s="3"/>
      <c r="U1005" s="3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3"/>
      <c r="AL1005" s="3"/>
      <c r="AM1005" s="3"/>
      <c r="AN1005" s="1"/>
      <c r="AO1005" s="1"/>
      <c r="AP1005" s="1"/>
      <c r="AQ1005" s="1"/>
      <c r="AR1005" s="1"/>
      <c r="AS1005" s="1"/>
      <c r="AT1005" s="1"/>
    </row>
    <row r="1006" spans="1:46">
      <c r="A1006" s="1"/>
      <c r="B1006" s="1"/>
      <c r="C1006" s="1"/>
      <c r="D1006" s="2"/>
      <c r="E1006" s="2"/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3"/>
      <c r="T1006" s="3"/>
      <c r="U1006" s="3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3"/>
      <c r="AL1006" s="3"/>
      <c r="AM1006" s="3"/>
      <c r="AN1006" s="1"/>
      <c r="AO1006" s="1"/>
      <c r="AP1006" s="1"/>
      <c r="AQ1006" s="1"/>
      <c r="AR1006" s="1"/>
      <c r="AS1006" s="1"/>
      <c r="AT1006" s="1"/>
    </row>
    <row r="1007" spans="1:46">
      <c r="A1007" s="1"/>
      <c r="B1007" s="1"/>
      <c r="C1007" s="1"/>
      <c r="D1007" s="2"/>
      <c r="E1007" s="2"/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3"/>
      <c r="T1007" s="3"/>
      <c r="U1007" s="3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3"/>
      <c r="AL1007" s="3"/>
      <c r="AM1007" s="3"/>
      <c r="AN1007" s="1"/>
      <c r="AO1007" s="1"/>
      <c r="AP1007" s="1"/>
      <c r="AQ1007" s="1"/>
      <c r="AR1007" s="1"/>
      <c r="AS1007" s="1"/>
      <c r="AT1007" s="1"/>
    </row>
    <row r="1008" spans="1:46">
      <c r="A1008" s="1"/>
      <c r="B1008" s="1"/>
      <c r="C1008" s="1"/>
      <c r="D1008" s="2"/>
      <c r="E1008" s="2"/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3"/>
      <c r="T1008" s="3"/>
      <c r="U1008" s="3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3"/>
      <c r="AL1008" s="3"/>
      <c r="AM1008" s="3"/>
      <c r="AN1008" s="1"/>
      <c r="AO1008" s="1"/>
      <c r="AP1008" s="1"/>
      <c r="AQ1008" s="1"/>
      <c r="AR1008" s="1"/>
      <c r="AS1008" s="1"/>
      <c r="AT1008" s="1"/>
    </row>
    <row r="1009" spans="1:46">
      <c r="A1009" s="1"/>
      <c r="B1009" s="1"/>
      <c r="C1009" s="1"/>
      <c r="D1009" s="2"/>
      <c r="E1009" s="2"/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3"/>
      <c r="T1009" s="3"/>
      <c r="U1009" s="3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3"/>
      <c r="AL1009" s="3"/>
      <c r="AM1009" s="3"/>
      <c r="AN1009" s="1"/>
      <c r="AO1009" s="1"/>
      <c r="AP1009" s="1"/>
      <c r="AQ1009" s="1"/>
      <c r="AR1009" s="1"/>
      <c r="AS1009" s="1"/>
      <c r="AT1009" s="1"/>
    </row>
    <row r="1010" spans="1:46">
      <c r="A1010" s="1"/>
      <c r="B1010" s="1"/>
      <c r="C1010" s="1"/>
      <c r="D1010" s="2"/>
      <c r="E1010" s="2"/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3"/>
      <c r="T1010" s="3"/>
      <c r="U1010" s="3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3"/>
      <c r="AL1010" s="3"/>
      <c r="AM1010" s="3"/>
      <c r="AN1010" s="1"/>
      <c r="AO1010" s="1"/>
      <c r="AP1010" s="1"/>
      <c r="AQ1010" s="1"/>
      <c r="AR1010" s="1"/>
      <c r="AS1010" s="1"/>
      <c r="AT1010" s="1"/>
    </row>
    <row r="1011" spans="1:46">
      <c r="A1011" s="1"/>
      <c r="B1011" s="1"/>
      <c r="C1011" s="1"/>
      <c r="D1011" s="2"/>
      <c r="E1011" s="2"/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3"/>
      <c r="T1011" s="3"/>
      <c r="U1011" s="3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3"/>
      <c r="AL1011" s="3"/>
      <c r="AM1011" s="3"/>
      <c r="AN1011" s="1"/>
      <c r="AO1011" s="1"/>
      <c r="AP1011" s="1"/>
      <c r="AQ1011" s="1"/>
      <c r="AR1011" s="1"/>
      <c r="AS1011" s="1"/>
      <c r="AT1011" s="1"/>
    </row>
    <row r="1012" spans="1:46">
      <c r="A1012" s="1"/>
      <c r="B1012" s="1"/>
      <c r="C1012" s="1"/>
      <c r="D1012" s="2"/>
      <c r="E1012" s="2"/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3"/>
      <c r="T1012" s="3"/>
      <c r="U1012" s="3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3"/>
      <c r="AL1012" s="3"/>
      <c r="AM1012" s="3"/>
      <c r="AN1012" s="1"/>
      <c r="AO1012" s="1"/>
      <c r="AP1012" s="1"/>
      <c r="AQ1012" s="1"/>
      <c r="AR1012" s="1"/>
      <c r="AS1012" s="1"/>
      <c r="AT1012" s="1"/>
    </row>
    <row r="1013" spans="1:46">
      <c r="A1013" s="1"/>
      <c r="B1013" s="1"/>
      <c r="C1013" s="1"/>
      <c r="D1013" s="2"/>
      <c r="E1013" s="2"/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3"/>
      <c r="T1013" s="3"/>
      <c r="U1013" s="3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3"/>
      <c r="AL1013" s="3"/>
      <c r="AM1013" s="3"/>
      <c r="AN1013" s="1"/>
      <c r="AO1013" s="1"/>
      <c r="AP1013" s="1"/>
      <c r="AQ1013" s="1"/>
      <c r="AR1013" s="1"/>
      <c r="AS1013" s="1"/>
      <c r="AT1013" s="1"/>
    </row>
    <row r="1014" spans="1:46">
      <c r="A1014" s="1"/>
      <c r="B1014" s="1"/>
      <c r="C1014" s="1"/>
      <c r="D1014" s="2"/>
      <c r="E1014" s="2"/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3"/>
      <c r="T1014" s="3"/>
      <c r="U1014" s="3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3"/>
      <c r="AL1014" s="3"/>
      <c r="AM1014" s="3"/>
      <c r="AN1014" s="1"/>
      <c r="AO1014" s="1"/>
      <c r="AP1014" s="1"/>
      <c r="AQ1014" s="1"/>
      <c r="AR1014" s="1"/>
      <c r="AS1014" s="1"/>
      <c r="AT1014" s="1"/>
    </row>
    <row r="1015" spans="1:46">
      <c r="A1015" s="1"/>
      <c r="B1015" s="1"/>
      <c r="C1015" s="1"/>
      <c r="D1015" s="2"/>
      <c r="E1015" s="2"/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3"/>
      <c r="T1015" s="3"/>
      <c r="U1015" s="3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3"/>
      <c r="AL1015" s="3"/>
      <c r="AM1015" s="3"/>
      <c r="AN1015" s="1"/>
      <c r="AO1015" s="1"/>
      <c r="AP1015" s="1"/>
      <c r="AQ1015" s="1"/>
      <c r="AR1015" s="1"/>
      <c r="AS1015" s="1"/>
      <c r="AT1015" s="1"/>
    </row>
  </sheetData>
  <mergeCells count="11">
    <mergeCell ref="AE2:AH2"/>
    <mergeCell ref="AI2:AL2"/>
    <mergeCell ref="AM2:AP2"/>
    <mergeCell ref="AQ2:AT2"/>
    <mergeCell ref="W2:Z2"/>
    <mergeCell ref="AA2:AD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89"/>
  <sheetViews>
    <sheetView showGridLines="0" workbookViewId="0"/>
  </sheetViews>
  <sheetFormatPr defaultColWidth="17.28515625" defaultRowHeight="15" customHeight="1"/>
  <cols>
    <col min="1" max="1" width="8.140625" customWidth="1"/>
    <col min="2" max="2" width="6.42578125" customWidth="1"/>
    <col min="6" max="6" width="6.42578125" customWidth="1"/>
    <col min="7" max="7" width="19.140625" customWidth="1"/>
    <col min="8" max="8" width="15" customWidth="1"/>
    <col min="10" max="10" width="7.85546875" customWidth="1"/>
  </cols>
  <sheetData>
    <row r="1" spans="1:13" ht="19.5" customHeight="1">
      <c r="A1" s="5"/>
      <c r="B1" s="28"/>
      <c r="C1" s="28"/>
      <c r="D1" s="28"/>
      <c r="E1" s="5"/>
      <c r="F1" s="28"/>
      <c r="G1" s="28"/>
      <c r="H1" s="28"/>
      <c r="I1" s="5"/>
      <c r="J1" s="5"/>
      <c r="K1" s="5"/>
      <c r="L1" s="5"/>
      <c r="M1" s="5"/>
    </row>
    <row r="2" spans="1:13" ht="23.25">
      <c r="A2" s="5"/>
      <c r="B2" s="101" t="s">
        <v>12</v>
      </c>
      <c r="C2" s="102"/>
      <c r="D2" s="102"/>
      <c r="E2" s="5"/>
      <c r="F2" s="101" t="s">
        <v>13</v>
      </c>
      <c r="G2" s="102"/>
      <c r="H2" s="102"/>
      <c r="I2" s="101" t="s">
        <v>20</v>
      </c>
      <c r="J2" s="102"/>
      <c r="K2" s="102"/>
      <c r="L2" s="102"/>
      <c r="M2" s="102"/>
    </row>
    <row r="3" spans="1:13" ht="18.75">
      <c r="A3" s="5"/>
      <c r="B3" s="33" t="s">
        <v>21</v>
      </c>
      <c r="C3" s="33" t="s">
        <v>19</v>
      </c>
      <c r="D3" s="33" t="s">
        <v>22</v>
      </c>
      <c r="E3" s="5"/>
      <c r="F3" s="33" t="s">
        <v>21</v>
      </c>
      <c r="G3" s="33" t="s">
        <v>19</v>
      </c>
      <c r="H3" s="34" t="s">
        <v>22</v>
      </c>
      <c r="I3" s="5"/>
      <c r="J3" s="33" t="s">
        <v>21</v>
      </c>
      <c r="K3" s="33" t="s">
        <v>19</v>
      </c>
      <c r="L3" s="33" t="s">
        <v>22</v>
      </c>
      <c r="M3" s="5"/>
    </row>
    <row r="4" spans="1:13" ht="15.75">
      <c r="A4" s="35"/>
      <c r="B4" s="36">
        <v>1</v>
      </c>
      <c r="C4" s="36" t="s">
        <v>3</v>
      </c>
      <c r="D4" s="42">
        <v>0.57094736842105265</v>
      </c>
      <c r="E4" s="5"/>
      <c r="F4" s="36">
        <v>1</v>
      </c>
      <c r="G4" s="36" t="s">
        <v>1</v>
      </c>
      <c r="H4" s="42">
        <v>0.83870967741935487</v>
      </c>
      <c r="I4" s="5"/>
      <c r="J4" s="36">
        <v>1</v>
      </c>
      <c r="K4" s="36" t="s">
        <v>3</v>
      </c>
      <c r="L4" s="43">
        <v>0.61142857142857143</v>
      </c>
      <c r="M4" s="5"/>
    </row>
    <row r="5" spans="1:13" ht="15.75">
      <c r="A5" s="44"/>
      <c r="B5" s="45">
        <v>2</v>
      </c>
      <c r="C5" s="46" t="s">
        <v>1</v>
      </c>
      <c r="D5" s="42">
        <v>0.55873015873015874</v>
      </c>
      <c r="E5" s="5"/>
      <c r="F5" s="45">
        <v>2</v>
      </c>
      <c r="G5" s="46" t="s">
        <v>10</v>
      </c>
      <c r="H5" s="42">
        <v>0.76</v>
      </c>
      <c r="I5" s="5"/>
      <c r="J5" s="45">
        <v>2</v>
      </c>
      <c r="K5" s="46" t="s">
        <v>9</v>
      </c>
      <c r="L5" s="43">
        <v>0.57428571428571429</v>
      </c>
      <c r="M5" s="5"/>
    </row>
    <row r="6" spans="1:13" ht="15.75">
      <c r="A6" s="44"/>
      <c r="B6" s="45">
        <v>3</v>
      </c>
      <c r="C6" s="46" t="s">
        <v>9</v>
      </c>
      <c r="D6" s="42">
        <v>0.52880733944954128</v>
      </c>
      <c r="E6" s="5"/>
      <c r="F6" s="45">
        <v>3</v>
      </c>
      <c r="G6" s="46" t="s">
        <v>4</v>
      </c>
      <c r="H6" s="42">
        <v>0.72429906542056077</v>
      </c>
      <c r="I6" s="5"/>
      <c r="J6" s="45">
        <v>3</v>
      </c>
      <c r="K6" s="46" t="s">
        <v>1</v>
      </c>
      <c r="L6" s="43">
        <v>0.56000000000000005</v>
      </c>
      <c r="M6" s="5"/>
    </row>
    <row r="7" spans="1:13" ht="15.75">
      <c r="A7" s="44"/>
      <c r="B7" s="45">
        <v>4</v>
      </c>
      <c r="C7" s="46" t="s">
        <v>2</v>
      </c>
      <c r="D7" s="42">
        <v>0.52</v>
      </c>
      <c r="E7" s="5"/>
      <c r="F7" s="45">
        <v>4</v>
      </c>
      <c r="G7" s="46" t="s">
        <v>5</v>
      </c>
      <c r="H7" s="42">
        <v>0.68478260869565222</v>
      </c>
      <c r="I7" s="5"/>
      <c r="J7" s="45">
        <v>4</v>
      </c>
      <c r="K7" s="46" t="s">
        <v>8</v>
      </c>
      <c r="L7" s="43">
        <v>0.55733333333333335</v>
      </c>
      <c r="M7" s="5"/>
    </row>
    <row r="8" spans="1:13" ht="15.75">
      <c r="A8" s="44"/>
      <c r="B8" s="45">
        <v>5</v>
      </c>
      <c r="C8" s="46" t="s">
        <v>8</v>
      </c>
      <c r="D8" s="42">
        <v>0.51269841269841265</v>
      </c>
      <c r="E8" s="5"/>
      <c r="F8" s="45">
        <v>5</v>
      </c>
      <c r="G8" s="46" t="s">
        <v>9</v>
      </c>
      <c r="H8" s="42">
        <v>0.67721518987341767</v>
      </c>
      <c r="I8" s="5"/>
      <c r="J8" s="45">
        <v>5</v>
      </c>
      <c r="K8" s="46" t="s">
        <v>5</v>
      </c>
      <c r="L8" s="43">
        <v>0.52</v>
      </c>
      <c r="M8" s="5"/>
    </row>
    <row r="9" spans="1:13" ht="15.75">
      <c r="A9" s="44"/>
      <c r="B9" s="45">
        <v>6</v>
      </c>
      <c r="C9" s="46" t="s">
        <v>5</v>
      </c>
      <c r="D9" s="42">
        <v>0.49520661157024792</v>
      </c>
      <c r="E9" s="5"/>
      <c r="F9" s="45">
        <v>6</v>
      </c>
      <c r="G9" s="46" t="s">
        <v>2</v>
      </c>
      <c r="H9" s="42">
        <v>0.67708333333333337</v>
      </c>
      <c r="I9" s="5"/>
      <c r="J9" s="45">
        <v>6</v>
      </c>
      <c r="K9" s="46" t="s">
        <v>2</v>
      </c>
      <c r="L9" s="43">
        <v>0.51384615384615384</v>
      </c>
      <c r="M9" s="5"/>
    </row>
    <row r="10" spans="1:13" ht="15.75">
      <c r="A10" s="44"/>
      <c r="B10" s="45">
        <v>7</v>
      </c>
      <c r="C10" s="46" t="s">
        <v>4</v>
      </c>
      <c r="D10" s="42">
        <v>0.4638167938931298</v>
      </c>
      <c r="E10" s="5"/>
      <c r="F10" s="45">
        <v>7</v>
      </c>
      <c r="G10" s="46" t="s">
        <v>8</v>
      </c>
      <c r="H10" s="42">
        <v>0.67553191489361697</v>
      </c>
      <c r="I10" s="5"/>
      <c r="J10" s="45">
        <v>7</v>
      </c>
      <c r="K10" s="46" t="s">
        <v>10</v>
      </c>
      <c r="L10" s="43">
        <v>0.46666666666666667</v>
      </c>
      <c r="M10" s="5"/>
    </row>
    <row r="11" spans="1:13" ht="15.75">
      <c r="A11" s="44"/>
      <c r="B11" s="36">
        <v>8</v>
      </c>
      <c r="C11" s="46" t="s">
        <v>10</v>
      </c>
      <c r="D11" s="42">
        <v>0.44666666666666666</v>
      </c>
      <c r="E11" s="5"/>
      <c r="F11" s="36">
        <v>8</v>
      </c>
      <c r="G11" s="46" t="s">
        <v>7</v>
      </c>
      <c r="H11" s="42">
        <v>0.66822429906542058</v>
      </c>
      <c r="I11" s="5"/>
      <c r="J11" s="36">
        <v>8</v>
      </c>
      <c r="K11" s="46" t="s">
        <v>4</v>
      </c>
      <c r="L11" s="43">
        <v>0.4646153846153846</v>
      </c>
      <c r="M11" s="5"/>
    </row>
    <row r="12" spans="1:13" ht="15.75">
      <c r="A12" s="44"/>
      <c r="B12" s="45">
        <v>9</v>
      </c>
      <c r="C12" s="46" t="s">
        <v>7</v>
      </c>
      <c r="D12" s="42">
        <v>0.43007751937984495</v>
      </c>
      <c r="E12" s="5"/>
      <c r="F12" s="45">
        <v>9</v>
      </c>
      <c r="G12" s="46" t="s">
        <v>3</v>
      </c>
      <c r="H12" s="42">
        <v>0.64166666666666672</v>
      </c>
      <c r="I12" s="5"/>
      <c r="J12" s="45">
        <v>9</v>
      </c>
      <c r="K12" s="46" t="s">
        <v>7</v>
      </c>
      <c r="L12" s="43">
        <v>0.4646153846153846</v>
      </c>
      <c r="M12" s="5"/>
    </row>
    <row r="13" spans="1:13" ht="15.75">
      <c r="A13" s="44"/>
      <c r="B13" s="45">
        <v>10</v>
      </c>
      <c r="C13" s="46" t="s">
        <v>6</v>
      </c>
      <c r="D13" s="42">
        <v>0.38466666666666666</v>
      </c>
      <c r="E13" s="5"/>
      <c r="F13" s="45">
        <v>10</v>
      </c>
      <c r="G13" s="46" t="s">
        <v>0</v>
      </c>
      <c r="H13" s="42">
        <v>0.62745098039215685</v>
      </c>
      <c r="I13" s="5"/>
      <c r="J13" s="45">
        <v>10</v>
      </c>
      <c r="K13" s="46" t="s">
        <v>6</v>
      </c>
      <c r="L13" s="43">
        <v>0.41714285714285715</v>
      </c>
      <c r="M13" s="5"/>
    </row>
    <row r="14" spans="1:13" ht="15.75">
      <c r="A14" s="44"/>
      <c r="B14" s="45">
        <v>11</v>
      </c>
      <c r="C14" s="46" t="s">
        <v>0</v>
      </c>
      <c r="D14" s="42">
        <v>0.32808988764044944</v>
      </c>
      <c r="E14" s="5"/>
      <c r="F14" s="45">
        <v>11</v>
      </c>
      <c r="G14" s="46" t="s">
        <v>6</v>
      </c>
      <c r="H14" s="42">
        <v>0.59595959595959591</v>
      </c>
      <c r="I14" s="5"/>
      <c r="J14" s="45">
        <v>11</v>
      </c>
      <c r="K14" s="46" t="s">
        <v>0</v>
      </c>
      <c r="L14" s="43">
        <v>0.36</v>
      </c>
      <c r="M14" s="5"/>
    </row>
    <row r="15" spans="1:13" ht="15.75" hidden="1">
      <c r="A15" s="5"/>
      <c r="B15" s="45">
        <v>12</v>
      </c>
      <c r="C15" s="48" t="s">
        <v>11</v>
      </c>
      <c r="D15" s="49">
        <v>0</v>
      </c>
      <c r="E15" s="5"/>
      <c r="F15" s="45">
        <v>12</v>
      </c>
      <c r="G15" s="48" t="s">
        <v>11</v>
      </c>
      <c r="H15" s="49">
        <v>0</v>
      </c>
      <c r="I15" s="5"/>
      <c r="J15" s="45">
        <v>12</v>
      </c>
      <c r="K15" s="48" t="s">
        <v>11</v>
      </c>
      <c r="L15" s="50">
        <v>0</v>
      </c>
      <c r="M15" s="5"/>
    </row>
    <row r="16" spans="1:13" ht="15.75" hidden="1">
      <c r="A16" s="5"/>
      <c r="B16" s="45">
        <v>13</v>
      </c>
      <c r="C16" s="46" t="s">
        <v>11</v>
      </c>
      <c r="D16" s="42">
        <v>0</v>
      </c>
      <c r="E16" s="5"/>
      <c r="F16" s="45">
        <v>13</v>
      </c>
      <c r="G16" s="46" t="s">
        <v>11</v>
      </c>
      <c r="H16" s="42">
        <v>0</v>
      </c>
      <c r="I16" s="5"/>
      <c r="J16" s="45">
        <v>13</v>
      </c>
      <c r="K16" s="46" t="s">
        <v>11</v>
      </c>
      <c r="L16" s="43">
        <v>0</v>
      </c>
      <c r="M16" s="5"/>
    </row>
    <row r="17" spans="1:13" ht="15.75" hidden="1">
      <c r="A17" s="5"/>
      <c r="B17" s="45">
        <v>14</v>
      </c>
      <c r="C17" s="46" t="s">
        <v>11</v>
      </c>
      <c r="D17" s="42">
        <v>0</v>
      </c>
      <c r="E17" s="5"/>
      <c r="F17" s="45">
        <v>14</v>
      </c>
      <c r="G17" s="46" t="s">
        <v>11</v>
      </c>
      <c r="H17" s="42">
        <v>0</v>
      </c>
      <c r="I17" s="5"/>
      <c r="J17" s="45">
        <v>14</v>
      </c>
      <c r="K17" s="46" t="s">
        <v>11</v>
      </c>
      <c r="L17" s="43">
        <v>0</v>
      </c>
      <c r="M17" s="5"/>
    </row>
    <row r="18" spans="1:13" ht="15.75">
      <c r="A18" s="5"/>
      <c r="B18" s="51"/>
      <c r="C18" s="52"/>
      <c r="D18" s="53"/>
      <c r="E18" s="5"/>
      <c r="F18" s="51"/>
      <c r="G18" s="52"/>
      <c r="H18" s="53"/>
      <c r="I18" s="5"/>
      <c r="J18" s="51"/>
      <c r="K18" s="52"/>
      <c r="L18" s="54"/>
      <c r="M18" s="5"/>
    </row>
    <row r="19" spans="1:13" ht="15.75">
      <c r="A19" s="5"/>
      <c r="B19" s="51"/>
      <c r="C19" s="52"/>
      <c r="D19" s="53"/>
      <c r="E19" s="5"/>
      <c r="F19" s="51"/>
      <c r="G19" s="52"/>
      <c r="H19" s="53"/>
      <c r="I19" s="5"/>
      <c r="J19" s="51"/>
      <c r="K19" s="52"/>
      <c r="L19" s="54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spans="1:1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spans="1:1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spans="1:1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spans="1:1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spans="1:1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spans="1:1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spans="1:1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1:1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1:1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1:1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spans="1:1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spans="1:1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1:1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spans="1:1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1:1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1:1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spans="1:1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spans="1:1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1:1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spans="1:1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spans="1:1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spans="1:1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1:1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spans="1:1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spans="1:1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spans="1:1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1:1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spans="1:1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spans="1:1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spans="1:1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spans="1:1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spans="1:1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spans="1:1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spans="1:1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spans="1:1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spans="1:1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spans="1:1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spans="1:1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spans="1:1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spans="1:1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spans="1:1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1:1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1:1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spans="1:1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spans="1:1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spans="1:1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1:1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spans="1:1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spans="1:1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spans="1:1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spans="1:1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spans="1:1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spans="1:1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spans="1:1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spans="1:1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spans="1:1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spans="1:1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spans="1:1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spans="1:1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spans="1:1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spans="1:1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spans="1:1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spans="1:1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spans="1:1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spans="1:1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spans="1:1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spans="1:1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spans="1:1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spans="1:1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spans="1:1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spans="1:1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spans="1:1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spans="1:1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spans="1:1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spans="1:1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spans="1:1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spans="1:1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spans="1:1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spans="1:1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spans="1:1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spans="1:1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spans="1:1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spans="1:1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spans="1:1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spans="1:1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spans="1:1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spans="1:1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spans="1:1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spans="1:1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spans="1:1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spans="1:1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spans="1:1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spans="1:1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spans="1:1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spans="1:1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</sheetData>
  <mergeCells count="3">
    <mergeCell ref="B2:D2"/>
    <mergeCell ref="F2:H2"/>
    <mergeCell ref="I2:M2"/>
  </mergeCells>
  <conditionalFormatting sqref="L4:L19">
    <cfRule type="cellIs" dxfId="2" priority="1" operator="greaterThanOrEqual">
      <formula>0.545</formula>
    </cfRule>
  </conditionalFormatting>
  <conditionalFormatting sqref="L4:L19">
    <cfRule type="cellIs" dxfId="1" priority="2" operator="between">
      <formula>0.395</formula>
      <formula>0.545</formula>
    </cfRule>
  </conditionalFormatting>
  <conditionalFormatting sqref="L4:L19">
    <cfRule type="cellIs" dxfId="0" priority="3" operator="lessThan">
      <formula>0.4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"/>
  <sheetViews>
    <sheetView showGridLines="0" topLeftCell="B1" workbookViewId="0"/>
  </sheetViews>
  <sheetFormatPr defaultColWidth="17.28515625" defaultRowHeight="15" customHeight="1"/>
  <cols>
    <col min="1" max="1" width="17.28515625" hidden="1"/>
  </cols>
  <sheetData>
    <row r="1" spans="1:7">
      <c r="A1" s="55" t="e">
        <f t="array" ref="A1">INDEX('Calculs graphiques1'!A2:N2,MATCH($C$3,'Calculs graphiques1'!$A$1:$N$1,0))</f>
        <v>#N/A</v>
      </c>
    </row>
    <row r="2" spans="1:7">
      <c r="A2" s="55" t="e">
        <f t="array" ref="A2">INDEX('Calculs graphiques1'!A3:N3,MATCH($C$3,'Calculs graphiques1'!$A$1:$N$1,0))</f>
        <v>#N/A</v>
      </c>
    </row>
    <row r="3" spans="1:7">
      <c r="A3" s="55" t="e">
        <f t="array" ref="A3">INDEX('Calculs graphiques1'!A4:N4,MATCH($C$3,'Calculs graphiques1'!$A$1:$N$1,0))</f>
        <v>#N/A</v>
      </c>
      <c r="C3" s="103" t="s">
        <v>9</v>
      </c>
      <c r="D3" s="104"/>
      <c r="E3" s="104"/>
      <c r="F3" s="104"/>
      <c r="G3" s="105"/>
    </row>
    <row r="4" spans="1:7">
      <c r="A4" s="55" t="e">
        <f t="array" ref="A4">INDEX('Calculs graphiques1'!A5:N5,MATCH($C$3,'Calculs graphiques1'!$A$1:$N$1,0))</f>
        <v>#N/A</v>
      </c>
      <c r="C4" s="106"/>
      <c r="D4" s="107"/>
      <c r="E4" s="107"/>
      <c r="F4" s="107"/>
      <c r="G4" s="108"/>
    </row>
    <row r="5" spans="1:7">
      <c r="A5" s="55" t="e">
        <f t="array" ref="A5">INDEX('Calculs graphiques1'!A6:N6,MATCH($C$3,'Calculs graphiques1'!$A$1:$N$1,0))</f>
        <v>#N/A</v>
      </c>
    </row>
    <row r="6" spans="1:7">
      <c r="A6" s="55" t="e">
        <f t="array" ref="A6">INDEX('Calculs graphiques1'!A7:N7,MATCH($C$3,'Calculs graphiques1'!$A$1:$N$1,0))</f>
        <v>#N/A</v>
      </c>
    </row>
    <row r="7" spans="1:7">
      <c r="A7" s="55" t="e">
        <f t="array" ref="A7">INDEX('Calculs graphiques1'!A8:N8,MATCH($C$3,'Calculs graphiques1'!$A$1:$N$1,0))</f>
        <v>#N/A</v>
      </c>
    </row>
    <row r="8" spans="1:7">
      <c r="A8" s="55" t="e">
        <f t="array" ref="A8">INDEX('Calculs graphiques1'!A9:N9,MATCH($C$3,'Calculs graphiques1'!$A$1:$N$1,0))</f>
        <v>#N/A</v>
      </c>
    </row>
    <row r="9" spans="1:7">
      <c r="A9" s="55" t="e">
        <f t="array" ref="A9">INDEX('Calculs graphiques1'!A10:N10,MATCH($C$3,'Calculs graphiques1'!$A$1:$N$1,0))</f>
        <v>#N/A</v>
      </c>
    </row>
    <row r="10" spans="1:7">
      <c r="A10" s="55" t="e">
        <f t="array" ref="A10">INDEX('Calculs graphiques1'!A11:N11,MATCH($C$3,'Calculs graphiques1'!$A$1:$N$1,0))</f>
        <v>#N/A</v>
      </c>
    </row>
    <row r="11" spans="1:7">
      <c r="A11" s="55" t="e">
        <f t="array" ref="A11">INDEX('Calculs graphiques1'!A12:N12,MATCH($C$3,'Calculs graphiques1'!$A$1:$N$1,0))</f>
        <v>#N/A</v>
      </c>
    </row>
    <row r="12" spans="1:7">
      <c r="A12" s="55" t="e">
        <f t="array" ref="A12">INDEX('Calculs graphiques1'!A13:N13,MATCH($C$3,'Calculs graphiques1'!$A$1:$N$1,0))</f>
        <v>#N/A</v>
      </c>
    </row>
    <row r="13" spans="1:7">
      <c r="A13" s="55" t="e">
        <f t="array" ref="A13">INDEX('Calculs graphiques1'!A14:N14,MATCH($C$3,'Calculs graphiques1'!$A$1:$N$1,0))</f>
        <v>#N/A</v>
      </c>
    </row>
    <row r="14" spans="1:7">
      <c r="A14" s="55" t="e">
        <f t="array" ref="A14">INDEX('Calculs graphiques1'!A15:N15,MATCH($C$3,'Calculs graphiques1'!$A$1:$N$1,0))</f>
        <v>#N/A</v>
      </c>
    </row>
    <row r="15" spans="1:7">
      <c r="A15" s="55" t="e">
        <f t="array" ref="A15">INDEX('Calculs graphiques1'!A16:N16,MATCH($C$3,'Calculs graphiques1'!$A$1:$N$1,0))</f>
        <v>#N/A</v>
      </c>
    </row>
    <row r="16" spans="1:7">
      <c r="A16" s="55" t="e">
        <f t="array" ref="A16">INDEX('Calculs graphiques1'!A17:N17,MATCH($C$3,'Calculs graphiques1'!$A$1:$N$1,0))</f>
        <v>#N/A</v>
      </c>
    </row>
    <row r="17" spans="1:1">
      <c r="A17" s="55" t="e">
        <f t="array" ref="A17">INDEX('Calculs graphiques1'!A18:N18,MATCH($C$3,'Calculs graphiques1'!$A$1:$N$1,0))</f>
        <v>#N/A</v>
      </c>
    </row>
    <row r="18" spans="1:1">
      <c r="A18" s="55" t="e">
        <f t="array" ref="A18">INDEX('Calculs graphiques1'!A19:N19,MATCH($C$3,'Calculs graphiques1'!$A$1:$N$1,0))</f>
        <v>#N/A</v>
      </c>
    </row>
    <row r="19" spans="1:1">
      <c r="A19" s="55" t="e">
        <f t="array" ref="A19">INDEX('Calculs graphiques1'!A20:N20,MATCH($C$3,'Calculs graphiques1'!$A$1:$N$1,0))</f>
        <v>#N/A</v>
      </c>
    </row>
    <row r="20" spans="1:1">
      <c r="A20" s="55" t="e">
        <f t="array" ref="A20">INDEX('Calculs graphiques1'!A21:N21,MATCH($C$3,'Calculs graphiques1'!$A$1:$N$1,0))</f>
        <v>#N/A</v>
      </c>
    </row>
    <row r="21" spans="1:1">
      <c r="A21" s="55" t="e">
        <f t="array" ref="A21">INDEX('Calculs graphiques1'!A22:N22,MATCH($C$3,'Calculs graphiques1'!$A$1:$N$1,0))</f>
        <v>#N/A</v>
      </c>
    </row>
    <row r="22" spans="1:1">
      <c r="A22" s="55" t="e">
        <f t="array" ref="A22">INDEX('Calculs graphiques1'!A23:N23,MATCH($C$3,'Calculs graphiques1'!$A$1:$N$1,0))</f>
        <v>#N/A</v>
      </c>
    </row>
    <row r="23" spans="1:1">
      <c r="A23" s="55" t="e">
        <f t="array" ref="A23">INDEX('Calculs graphiques1'!A24:N24,MATCH($C$3,'Calculs graphiques1'!$A$1:$N$1,0))</f>
        <v>#N/A</v>
      </c>
    </row>
    <row r="24" spans="1:1">
      <c r="A24" s="55" t="e">
        <f t="array" ref="A24">INDEX('Calculs graphiques1'!A25:N25,MATCH($C$3,'Calculs graphiques1'!$A$1:$N$1,0))</f>
        <v>#N/A</v>
      </c>
    </row>
    <row r="25" spans="1:1">
      <c r="A25" s="55" t="e">
        <f t="array" ref="A25">INDEX('Calculs graphiques1'!A26:N26,MATCH($C$3,'Calculs graphiques1'!$A$1:$N$1,0))</f>
        <v>#N/A</v>
      </c>
    </row>
    <row r="26" spans="1:1">
      <c r="A26" s="55" t="e">
        <f t="array" ref="A26">INDEX('Calculs graphiques1'!A27:N27,MATCH($C$3,'Calculs graphiques1'!$A$1:$N$1,0))</f>
        <v>#N/A</v>
      </c>
    </row>
    <row r="27" spans="1:1">
      <c r="A27" s="55" t="e">
        <f t="array" ref="A27">INDEX('Calculs graphiques1'!A28:N28,MATCH($C$3,'Calculs graphiques1'!$A$1:$N$1,0))</f>
        <v>#N/A</v>
      </c>
    </row>
    <row r="28" spans="1:1">
      <c r="A28" s="55" t="e">
        <f t="array" ref="A28">INDEX('Calculs graphiques1'!A29:N29,MATCH($C$3,'Calculs graphiques1'!$A$1:$N$1,0))</f>
        <v>#N/A</v>
      </c>
    </row>
    <row r="29" spans="1:1">
      <c r="A29" s="55" t="e">
        <f t="array" ref="A29">INDEX('Calculs graphiques1'!A30:N30,MATCH($C$3,'Calculs graphiques1'!$A$1:$N$1,0))</f>
        <v>#N/A</v>
      </c>
    </row>
    <row r="30" spans="1:1">
      <c r="A30" s="55" t="e">
        <f t="array" ref="A30">INDEX('Calculs graphiques1'!A31:N31,MATCH($C$3,'Calculs graphiques1'!$A$1:$N$1,0))</f>
        <v>#N/A</v>
      </c>
    </row>
    <row r="31" spans="1:1">
      <c r="A31" s="55" t="e">
        <f t="array" ref="A31">INDEX('Calculs graphiques1'!A32:N32,MATCH($C$3,'Calculs graphiques1'!$A$1:$N$1,0))</f>
        <v>#N/A</v>
      </c>
    </row>
    <row r="32" spans="1:1">
      <c r="A32" s="55" t="e">
        <f t="array" ref="A32">INDEX('Calculs graphiques1'!A33:N33,MATCH($C$3,'Calculs graphiques1'!$A$1:$N$1,0))</f>
        <v>#N/A</v>
      </c>
    </row>
    <row r="33" spans="1:1">
      <c r="A33" s="55" t="e">
        <f t="array" ref="A33">INDEX('Calculs graphiques1'!A34:N34,MATCH($C$3,'Calculs graphiques1'!$A$1:$N$1,0))</f>
        <v>#N/A</v>
      </c>
    </row>
    <row r="34" spans="1:1">
      <c r="A34" s="55" t="e">
        <f t="array" ref="A34">INDEX('Calculs graphiques1'!A35:N35,MATCH($C$3,'Calculs graphiques1'!$A$1:$N$1,0))</f>
        <v>#N/A</v>
      </c>
    </row>
    <row r="35" spans="1:1">
      <c r="A35" s="55" t="e">
        <f t="array" ref="A35">INDEX('Calculs graphiques1'!A36:N36,MATCH($C$3,'Calculs graphiques1'!$A$1:$N$1,0))</f>
        <v>#N/A</v>
      </c>
    </row>
    <row r="36" spans="1:1">
      <c r="A36" s="55" t="e">
        <f t="array" ref="A36">INDEX('Calculs graphiques1'!A37:N37,MATCH($C$3,'Calculs graphiques1'!$A$1:$N$1,0))</f>
        <v>#N/A</v>
      </c>
    </row>
    <row r="37" spans="1:1">
      <c r="A37" s="55" t="e">
        <f t="array" ref="A37">INDEX('Calculs graphiques1'!A38:N38,MATCH($C$3,'Calculs graphiques1'!$A$1:$N$1,0))</f>
        <v>#N/A</v>
      </c>
    </row>
    <row r="38" spans="1:1">
      <c r="A38" s="55" t="e">
        <f t="array" ref="A38">INDEX('Calculs graphiques1'!A39:N39,MATCH($C$3,'Calculs graphiques1'!$A$1:$N$1,0))</f>
        <v>#N/A</v>
      </c>
    </row>
    <row r="39" spans="1:1">
      <c r="A39" s="55" t="e">
        <f t="array" ref="A39">INDEX('Calculs graphiques1'!A40:N40,MATCH($C$3,'Calculs graphiques1'!$A$1:$N$1,0))</f>
        <v>#N/A</v>
      </c>
    </row>
    <row r="40" spans="1:1">
      <c r="A40" s="55" t="e">
        <f t="array" ref="A40">INDEX('Calculs graphiques1'!A41:N41,MATCH($C$3,'Calculs graphiques1'!$A$1:$N$1,0))</f>
        <v>#N/A</v>
      </c>
    </row>
    <row r="41" spans="1:1">
      <c r="A41" s="55" t="e">
        <f t="array" ref="A41">INDEX('Calculs graphiques1'!A42:N42,MATCH($C$3,'Calculs graphiques1'!$A$1:$N$1,0))</f>
        <v>#N/A</v>
      </c>
    </row>
    <row r="42" spans="1:1">
      <c r="A42" s="55" t="e">
        <f t="array" ref="A42">INDEX('Calculs graphiques1'!A43:N43,MATCH($C$3,'Calculs graphiques1'!$A$1:$N$1,0))</f>
        <v>#N/A</v>
      </c>
    </row>
    <row r="43" spans="1:1">
      <c r="A43" s="55" t="e">
        <f t="array" ref="A43">INDEX('Calculs graphiques1'!A44:N44,MATCH($C$3,'Calculs graphiques1'!$A$1:$N$1,0))</f>
        <v>#N/A</v>
      </c>
    </row>
    <row r="44" spans="1:1">
      <c r="A44" s="55" t="e">
        <f t="array" ref="A44">INDEX('Calculs graphiques1'!A45:N45,MATCH($C$3,'Calculs graphiques1'!$A$1:$N$1,0))</f>
        <v>#N/A</v>
      </c>
    </row>
    <row r="45" spans="1:1">
      <c r="A45" s="55" t="e">
        <f t="array" ref="A45">INDEX('Calculs graphiques1'!A46:N46,MATCH($C$3,'Calculs graphiques1'!$A$1:$N$1,0))</f>
        <v>#N/A</v>
      </c>
    </row>
    <row r="46" spans="1:1">
      <c r="A46" s="55" t="e">
        <f t="array" ref="A46">INDEX('Calculs graphiques1'!A47:N47,MATCH($C$3,'Calculs graphiques1'!$A$1:$N$1,0))</f>
        <v>#N/A</v>
      </c>
    </row>
    <row r="47" spans="1:1">
      <c r="A47" s="55" t="e">
        <f t="array" ref="A47">INDEX('Calculs graphiques1'!A48:N48,MATCH($C$3,'Calculs graphiques1'!$A$1:$N$1,0))</f>
        <v>#N/A</v>
      </c>
    </row>
    <row r="48" spans="1:1">
      <c r="A48" s="55" t="e">
        <f t="array" ref="A48">INDEX('Calculs graphiques1'!A49:N49,MATCH($C$3,'Calculs graphiques1'!$A$1:$N$1,0))</f>
        <v>#N/A</v>
      </c>
    </row>
    <row r="49" spans="1:1">
      <c r="A49" s="55" t="e">
        <f t="array" ref="A49">INDEX('Calculs graphiques1'!A50:N50,MATCH($C$3,'Calculs graphiques1'!$A$1:$N$1,0))</f>
        <v>#N/A</v>
      </c>
    </row>
    <row r="50" spans="1:1">
      <c r="A50" s="55" t="e">
        <f t="array" ref="A50">INDEX('Calculs graphiques1'!A51:N51,MATCH($C$3,'Calculs graphiques1'!$A$1:$N$1,0))</f>
        <v>#N/A</v>
      </c>
    </row>
    <row r="51" spans="1:1">
      <c r="A51" s="55" t="e">
        <f t="array" ref="A51">INDEX('Calculs graphiques1'!A52:N52,MATCH($C$3,'Calculs graphiques1'!$A$1:$N$1,0))</f>
        <v>#N/A</v>
      </c>
    </row>
    <row r="52" spans="1:1">
      <c r="A52" s="55" t="e">
        <f t="array" ref="A52">INDEX('Calculs graphiques1'!A53:N53,MATCH($C$3,'Calculs graphiques1'!$A$1:$N$1,0))</f>
        <v>#N/A</v>
      </c>
    </row>
    <row r="53" spans="1:1">
      <c r="A53" s="55" t="e">
        <f t="array" ref="A53">INDEX('Calculs graphiques1'!A54:N54,MATCH($C$3,'Calculs graphiques1'!$A$1:$N$1,0))</f>
        <v>#N/A</v>
      </c>
    </row>
    <row r="54" spans="1:1">
      <c r="A54" s="55" t="e">
        <f t="array" ref="A54">INDEX('Calculs graphiques1'!A55:N55,MATCH($C$3,'Calculs graphiques1'!$A$1:$N$1,0))</f>
        <v>#N/A</v>
      </c>
    </row>
    <row r="55" spans="1:1">
      <c r="A55" s="55" t="e">
        <f t="array" ref="A55">INDEX('Calculs graphiques1'!A56:N56,MATCH($C$3,'Calculs graphiques1'!$A$1:$N$1,0))</f>
        <v>#N/A</v>
      </c>
    </row>
    <row r="56" spans="1:1">
      <c r="A56" s="55" t="e">
        <f t="array" ref="A56">INDEX('Calculs graphiques1'!A57:N57,MATCH($C$3,'Calculs graphiques1'!$A$1:$N$1,0))</f>
        <v>#N/A</v>
      </c>
    </row>
    <row r="57" spans="1:1">
      <c r="A57" s="55" t="e">
        <f t="array" ref="A57">INDEX('Calculs graphiques1'!A58:N58,MATCH($C$3,'Calculs graphiques1'!$A$1:$N$1,0))</f>
        <v>#N/A</v>
      </c>
    </row>
    <row r="58" spans="1:1">
      <c r="A58" s="55" t="e">
        <f t="array" ref="A58">INDEX('Calculs graphiques1'!A59:N59,MATCH($C$3,'Calculs graphiques1'!$A$1:$N$1,0))</f>
        <v>#N/A</v>
      </c>
    </row>
    <row r="59" spans="1:1">
      <c r="A59" s="55" t="e">
        <f t="array" ref="A59">INDEX('Calculs graphiques1'!A60:N60,MATCH($C$3,'Calculs graphiques1'!$A$1:$N$1,0))</f>
        <v>#N/A</v>
      </c>
    </row>
    <row r="60" spans="1:1">
      <c r="A60" s="55" t="e">
        <f t="array" ref="A60">INDEX('Calculs graphiques1'!A61:N61,MATCH($C$3,'Calculs graphiques1'!$A$1:$N$1,0))</f>
        <v>#N/A</v>
      </c>
    </row>
    <row r="61" spans="1:1">
      <c r="A61" s="55" t="e">
        <f t="array" ref="A61">INDEX('Calculs graphiques1'!A62:N62,MATCH($C$3,'Calculs graphiques1'!$A$1:$N$1,0))</f>
        <v>#N/A</v>
      </c>
    </row>
    <row r="62" spans="1:1">
      <c r="A62" s="55" t="e">
        <f t="array" ref="A62">INDEX('Calculs graphiques1'!A63:N63,MATCH($C$3,'Calculs graphiques1'!$A$1:$N$1,0))</f>
        <v>#N/A</v>
      </c>
    </row>
    <row r="63" spans="1:1">
      <c r="A63" s="55" t="e">
        <f t="array" ref="A63">INDEX('Calculs graphiques1'!A64:N64,MATCH($C$3,'Calculs graphiques1'!$A$1:$N$1,0))</f>
        <v>#N/A</v>
      </c>
    </row>
    <row r="64" spans="1:1">
      <c r="A64" s="55" t="e">
        <f t="array" ref="A64">INDEX('Calculs graphiques1'!A65:N65,MATCH($C$3,'Calculs graphiques1'!$A$1:$N$1,0))</f>
        <v>#N/A</v>
      </c>
    </row>
    <row r="65" spans="1:1">
      <c r="A65" s="55" t="e">
        <f t="array" ref="A65">INDEX('Calculs graphiques1'!A66:N66,MATCH($C$3,'Calculs graphiques1'!$A$1:$N$1,0))</f>
        <v>#N/A</v>
      </c>
    </row>
    <row r="66" spans="1:1">
      <c r="A66" s="55" t="e">
        <f t="array" ref="A66">INDEX('Calculs graphiques1'!A67:N67,MATCH($C$3,'Calculs graphiques1'!$A$1:$N$1,0))</f>
        <v>#N/A</v>
      </c>
    </row>
    <row r="67" spans="1:1">
      <c r="A67" s="55" t="e">
        <f t="array" ref="A67">INDEX('Calculs graphiques1'!A68:N68,MATCH($C$3,'Calculs graphiques1'!$A$1:$N$1,0))</f>
        <v>#N/A</v>
      </c>
    </row>
    <row r="68" spans="1:1">
      <c r="A68" s="55" t="e">
        <f t="array" ref="A68">INDEX('Calculs graphiques1'!A69:N69,MATCH($C$3,'Calculs graphiques1'!$A$1:$N$1,0))</f>
        <v>#N/A</v>
      </c>
    </row>
    <row r="69" spans="1:1">
      <c r="A69" s="55" t="e">
        <f t="array" ref="A69">INDEX('Calculs graphiques1'!A70:N70,MATCH($C$3,'Calculs graphiques1'!$A$1:$N$1,0))</f>
        <v>#N/A</v>
      </c>
    </row>
    <row r="70" spans="1:1">
      <c r="A70" s="55" t="e">
        <f t="array" ref="A70">INDEX('Calculs graphiques1'!A71:N71,MATCH($C$3,'Calculs graphiques1'!$A$1:$N$1,0))</f>
        <v>#N/A</v>
      </c>
    </row>
    <row r="71" spans="1:1">
      <c r="A71" s="55" t="e">
        <f t="array" ref="A71">INDEX('Calculs graphiques1'!A72:N72,MATCH($C$3,'Calculs graphiques1'!$A$1:$N$1,0))</f>
        <v>#N/A</v>
      </c>
    </row>
    <row r="72" spans="1:1">
      <c r="A72" s="55" t="e">
        <f t="array" ref="A72">INDEX('Calculs graphiques1'!A73:N73,MATCH($C$3,'Calculs graphiques1'!$A$1:$N$1,0))</f>
        <v>#N/A</v>
      </c>
    </row>
    <row r="73" spans="1:1">
      <c r="A73" s="55" t="e">
        <f t="array" ref="A73">INDEX('Calculs graphiques1'!A74:N74,MATCH($C$3,'Calculs graphiques1'!$A$1:$N$1,0))</f>
        <v>#N/A</v>
      </c>
    </row>
    <row r="74" spans="1:1">
      <c r="A74" s="55" t="e">
        <f t="array" ref="A74">INDEX('Calculs graphiques1'!A75:N75,MATCH($C$3,'Calculs graphiques1'!$A$1:$N$1,0))</f>
        <v>#N/A</v>
      </c>
    </row>
    <row r="75" spans="1:1">
      <c r="A75" s="55" t="e">
        <f t="array" ref="A75">INDEX('Calculs graphiques1'!A76:N76,MATCH($C$3,'Calculs graphiques1'!$A$1:$N$1,0))</f>
        <v>#N/A</v>
      </c>
    </row>
    <row r="76" spans="1:1">
      <c r="A76" s="55" t="e">
        <f t="array" ref="A76">INDEX('Calculs graphiques1'!A77:N77,MATCH($C$3,'Calculs graphiques1'!$A$1:$N$1,0))</f>
        <v>#N/A</v>
      </c>
    </row>
    <row r="77" spans="1:1">
      <c r="A77" s="55" t="e">
        <f t="array" ref="A77">INDEX('Calculs graphiques1'!A78:N78,MATCH($C$3,'Calculs graphiques1'!$A$1:$N$1,0))</f>
        <v>#N/A</v>
      </c>
    </row>
    <row r="78" spans="1:1">
      <c r="A78" s="55" t="e">
        <f t="array" ref="A78">INDEX('Calculs graphiques1'!A79:N79,MATCH($C$3,'Calculs graphiques1'!$A$1:$N$1,0))</f>
        <v>#N/A</v>
      </c>
    </row>
    <row r="79" spans="1:1">
      <c r="A79" s="55" t="e">
        <f t="array" ref="A79">INDEX('Calculs graphiques1'!A80:N80,MATCH($C$3,'Calculs graphiques1'!$A$1:$N$1,0))</f>
        <v>#N/A</v>
      </c>
    </row>
    <row r="80" spans="1:1">
      <c r="A80" s="55" t="e">
        <f t="array" ref="A80">INDEX('Calculs graphiques1'!A81:N81,MATCH($C$3,'Calculs graphiques1'!$A$1:$N$1,0))</f>
        <v>#N/A</v>
      </c>
    </row>
    <row r="81" spans="1:1">
      <c r="A81" s="55" t="e">
        <f t="array" ref="A81">INDEX('Calculs graphiques1'!A82:N82,MATCH($C$3,'Calculs graphiques1'!$A$1:$N$1,0))</f>
        <v>#N/A</v>
      </c>
    </row>
    <row r="82" spans="1:1">
      <c r="A82" s="55" t="e">
        <f t="array" ref="A82">INDEX('Calculs graphiques1'!A83:N83,MATCH($C$3,'Calculs graphiques1'!$A$1:$N$1,0))</f>
        <v>#N/A</v>
      </c>
    </row>
    <row r="83" spans="1:1">
      <c r="A83" s="55" t="e">
        <f t="array" ref="A83">INDEX('Calculs graphiques1'!A84:N84,MATCH($C$3,'Calculs graphiques1'!$A$1:$N$1,0))</f>
        <v>#N/A</v>
      </c>
    </row>
    <row r="84" spans="1:1">
      <c r="A84" s="55" t="e">
        <f t="array" ref="A84">INDEX('Calculs graphiques1'!A85:N85,MATCH($C$3,'Calculs graphiques1'!$A$1:$N$1,0))</f>
        <v>#N/A</v>
      </c>
    </row>
    <row r="85" spans="1:1">
      <c r="A85" s="55" t="e">
        <f t="array" ref="A85">INDEX('Calculs graphiques1'!A86:N86,MATCH($C$3,'Calculs graphiques1'!$A$1:$N$1,0))</f>
        <v>#N/A</v>
      </c>
    </row>
    <row r="86" spans="1:1">
      <c r="A86" s="55" t="e">
        <f t="array" ref="A86">INDEX('Calculs graphiques1'!A87:N87,MATCH($C$3,'Calculs graphiques1'!$A$1:$N$1,0))</f>
        <v>#N/A</v>
      </c>
    </row>
    <row r="87" spans="1:1">
      <c r="A87" s="55" t="e">
        <f t="array" ref="A87">INDEX('Calculs graphiques1'!A88:N88,MATCH($C$3,'Calculs graphiques1'!$A$1:$N$1,0))</f>
        <v>#N/A</v>
      </c>
    </row>
    <row r="88" spans="1:1">
      <c r="A88" s="55" t="e">
        <f t="array" ref="A88">INDEX('Calculs graphiques1'!A89:N89,MATCH($C$3,'Calculs graphiques1'!$A$1:$N$1,0))</f>
        <v>#N/A</v>
      </c>
    </row>
    <row r="89" spans="1:1">
      <c r="A89" s="55" t="e">
        <f t="array" ref="A89">INDEX('Calculs graphiques1'!A90:N90,MATCH($C$3,'Calculs graphiques1'!$A$1:$N$1,0))</f>
        <v>#N/A</v>
      </c>
    </row>
    <row r="90" spans="1:1">
      <c r="A90" s="55" t="e">
        <f t="array" ref="A90">INDEX('Calculs graphiques1'!A91:N91,MATCH($C$3,'Calculs graphiques1'!$A$1:$N$1,0))</f>
        <v>#N/A</v>
      </c>
    </row>
    <row r="91" spans="1:1">
      <c r="A91" s="55" t="e">
        <f t="array" ref="A91">INDEX('Calculs graphiques1'!A92:N92,MATCH($C$3,'Calculs graphiques1'!$A$1:$N$1,0))</f>
        <v>#N/A</v>
      </c>
    </row>
    <row r="92" spans="1:1">
      <c r="A92" s="55" t="e">
        <f t="array" ref="A92">INDEX('Calculs graphiques1'!A93:N93,MATCH($C$3,'Calculs graphiques1'!$A$1:$N$1,0))</f>
        <v>#N/A</v>
      </c>
    </row>
    <row r="93" spans="1:1">
      <c r="A93" s="55" t="e">
        <f t="array" ref="A93">INDEX('Calculs graphiques1'!A94:N94,MATCH($C$3,'Calculs graphiques1'!$A$1:$N$1,0))</f>
        <v>#N/A</v>
      </c>
    </row>
    <row r="94" spans="1:1">
      <c r="A94" s="55" t="e">
        <f t="array" ref="A94">INDEX('Calculs graphiques1'!A95:N95,MATCH($C$3,'Calculs graphiques1'!$A$1:$N$1,0))</f>
        <v>#N/A</v>
      </c>
    </row>
    <row r="95" spans="1:1">
      <c r="A95" s="55" t="e">
        <f t="array" ref="A95">INDEX('Calculs graphiques1'!A96:N96,MATCH($C$3,'Calculs graphiques1'!$A$1:$N$1,0))</f>
        <v>#N/A</v>
      </c>
    </row>
    <row r="96" spans="1:1">
      <c r="A96" s="55" t="e">
        <f t="array" ref="A96">INDEX('Calculs graphiques1'!A97:N97,MATCH($C$3,'Calculs graphiques1'!$A$1:$N$1,0))</f>
        <v>#N/A</v>
      </c>
    </row>
    <row r="97" spans="1:1">
      <c r="A97" s="55" t="e">
        <f t="array" ref="A97">INDEX('Calculs graphiques1'!A98:N98,MATCH($C$3,'Calculs graphiques1'!$A$1:$N$1,0))</f>
        <v>#N/A</v>
      </c>
    </row>
    <row r="98" spans="1:1">
      <c r="A98" s="55" t="e">
        <f t="array" ref="A98">INDEX('Calculs graphiques1'!A99:N99,MATCH($C$3,'Calculs graphiques1'!$A$1:$N$1,0))</f>
        <v>#N/A</v>
      </c>
    </row>
    <row r="99" spans="1:1">
      <c r="A99" s="55" t="e">
        <f t="array" ref="A99">INDEX('Calculs graphiques1'!A100:N100,MATCH($C$3,'Calculs graphiques1'!$A$1:$N$1,0))</f>
        <v>#N/A</v>
      </c>
    </row>
  </sheetData>
  <mergeCells count="1">
    <mergeCell ref="C3:G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'Calculs graphiques1'!$A$1:$K$1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7"/>
  <sheetViews>
    <sheetView workbookViewId="0"/>
  </sheetViews>
  <sheetFormatPr defaultColWidth="17.28515625" defaultRowHeight="15" customHeight="1"/>
  <cols>
    <col min="1" max="29" width="8.140625" customWidth="1"/>
    <col min="30" max="30" width="12" customWidth="1"/>
    <col min="31" max="31" width="8.140625" customWidth="1"/>
  </cols>
  <sheetData>
    <row r="1" spans="1:31">
      <c r="A1" s="111">
        <f ca="1">A2/B2</f>
        <v>0.36</v>
      </c>
      <c r="B1" s="110"/>
      <c r="C1" s="111">
        <f ca="1">C2/D2</f>
        <v>0.56000000000000005</v>
      </c>
      <c r="D1" s="110"/>
      <c r="E1" s="111">
        <f ca="1">E2/F2</f>
        <v>0.51384615384615384</v>
      </c>
      <c r="F1" s="110"/>
      <c r="G1" s="111">
        <f ca="1">G2/H2</f>
        <v>0.61142857142857143</v>
      </c>
      <c r="H1" s="110"/>
      <c r="I1" s="111">
        <f ca="1">I2/J2</f>
        <v>0.4646153846153846</v>
      </c>
      <c r="J1" s="110"/>
      <c r="K1" s="111">
        <f ca="1">K2/L2</f>
        <v>0.52</v>
      </c>
      <c r="L1" s="110"/>
      <c r="M1" s="111">
        <f ca="1">M2/N2</f>
        <v>0.41714285714285715</v>
      </c>
      <c r="N1" s="110"/>
      <c r="O1" s="111">
        <f ca="1">O2/P2</f>
        <v>0.4646153846153846</v>
      </c>
      <c r="P1" s="110"/>
      <c r="Q1" s="111">
        <f ca="1">Q2/R2</f>
        <v>0.55733333333333335</v>
      </c>
      <c r="R1" s="110"/>
      <c r="S1" s="111">
        <f ca="1">S2/T2</f>
        <v>0.57428571428571429</v>
      </c>
      <c r="T1" s="110"/>
      <c r="U1" s="111">
        <f ca="1">U2/V2</f>
        <v>0.46666666666666667</v>
      </c>
      <c r="V1" s="110"/>
      <c r="W1" s="111">
        <f ca="1">W2/X2</f>
        <v>0</v>
      </c>
      <c r="X1" s="110"/>
      <c r="Y1" s="111">
        <f ca="1">Y2/Z2</f>
        <v>0</v>
      </c>
      <c r="Z1" s="110"/>
      <c r="AA1" s="111">
        <f ca="1">AA2/AB2</f>
        <v>0</v>
      </c>
      <c r="AB1" s="110"/>
      <c r="AC1" s="84"/>
      <c r="AD1" s="84"/>
      <c r="AE1" s="84"/>
    </row>
    <row r="2" spans="1:31">
      <c r="A2" s="85">
        <f t="shared" ref="A2:AB2" ca="1" si="0">SUM(INDEX(A4:A1001,MATCH(1000000000,A4:A1001)-4):INDEX(A4:A1001,MATCH(1000000000,A4:A1001)))</f>
        <v>126</v>
      </c>
      <c r="B2" s="86">
        <f t="shared" ca="1" si="0"/>
        <v>350</v>
      </c>
      <c r="C2" s="85">
        <f t="shared" ca="1" si="0"/>
        <v>196</v>
      </c>
      <c r="D2" s="86">
        <f t="shared" ca="1" si="0"/>
        <v>350</v>
      </c>
      <c r="E2" s="85">
        <f t="shared" ca="1" si="0"/>
        <v>167</v>
      </c>
      <c r="F2" s="86">
        <f t="shared" ca="1" si="0"/>
        <v>325</v>
      </c>
      <c r="G2" s="85">
        <f t="shared" ca="1" si="0"/>
        <v>214</v>
      </c>
      <c r="H2" s="86">
        <f t="shared" ca="1" si="0"/>
        <v>350</v>
      </c>
      <c r="I2" s="85">
        <f t="shared" ca="1" si="0"/>
        <v>151</v>
      </c>
      <c r="J2" s="86">
        <f t="shared" ca="1" si="0"/>
        <v>325</v>
      </c>
      <c r="K2" s="85">
        <f t="shared" ca="1" si="0"/>
        <v>169</v>
      </c>
      <c r="L2" s="86">
        <f t="shared" ca="1" si="0"/>
        <v>325</v>
      </c>
      <c r="M2" s="85">
        <f t="shared" ca="1" si="0"/>
        <v>146</v>
      </c>
      <c r="N2" s="86">
        <f t="shared" ca="1" si="0"/>
        <v>350</v>
      </c>
      <c r="O2" s="85">
        <f t="shared" ca="1" si="0"/>
        <v>151</v>
      </c>
      <c r="P2" s="86">
        <f t="shared" ca="1" si="0"/>
        <v>325</v>
      </c>
      <c r="Q2" s="85">
        <f t="shared" ca="1" si="0"/>
        <v>209</v>
      </c>
      <c r="R2" s="86">
        <f t="shared" ca="1" si="0"/>
        <v>375</v>
      </c>
      <c r="S2" s="85">
        <f t="shared" ca="1" si="0"/>
        <v>201</v>
      </c>
      <c r="T2" s="86">
        <f t="shared" ca="1" si="0"/>
        <v>350</v>
      </c>
      <c r="U2" s="85">
        <f t="shared" ca="1" si="0"/>
        <v>175</v>
      </c>
      <c r="V2" s="86">
        <f t="shared" ca="1" si="0"/>
        <v>375</v>
      </c>
      <c r="W2" s="85">
        <f t="shared" ca="1" si="0"/>
        <v>0</v>
      </c>
      <c r="X2" s="86">
        <f t="shared" ca="1" si="0"/>
        <v>1</v>
      </c>
      <c r="Y2" s="85">
        <f t="shared" ca="1" si="0"/>
        <v>0</v>
      </c>
      <c r="Z2" s="86">
        <f t="shared" ca="1" si="0"/>
        <v>1</v>
      </c>
      <c r="AA2" s="85">
        <f t="shared" ca="1" si="0"/>
        <v>0</v>
      </c>
      <c r="AB2" s="86">
        <f t="shared" ca="1" si="0"/>
        <v>1</v>
      </c>
      <c r="AC2" s="85"/>
      <c r="AD2" s="85"/>
      <c r="AE2" s="85"/>
    </row>
    <row r="3" spans="1:31">
      <c r="A3" s="109" t="str">
        <f>Stats!C2</f>
        <v>Alpha</v>
      </c>
      <c r="B3" s="110"/>
      <c r="C3" s="109" t="str">
        <f>Stats!G2</f>
        <v>Beta</v>
      </c>
      <c r="D3" s="110"/>
      <c r="E3" s="109" t="str">
        <f>Stats!K2</f>
        <v>Charlie</v>
      </c>
      <c r="F3" s="110"/>
      <c r="G3" s="109" t="str">
        <f>Stats!O2</f>
        <v>Delta</v>
      </c>
      <c r="H3" s="110"/>
      <c r="I3" s="109" t="str">
        <f>Stats!S2</f>
        <v>Echo</v>
      </c>
      <c r="J3" s="110"/>
      <c r="K3" s="109" t="str">
        <f>Stats!W2</f>
        <v>Foxtrot</v>
      </c>
      <c r="L3" s="110"/>
      <c r="M3" s="109" t="str">
        <f>Stats!AA2</f>
        <v>Golf</v>
      </c>
      <c r="N3" s="110"/>
      <c r="O3" s="109" t="str">
        <f>Stats!AE2</f>
        <v>Hotel</v>
      </c>
      <c r="P3" s="110"/>
      <c r="Q3" s="109" t="str">
        <f>Stats!AI2</f>
        <v>India</v>
      </c>
      <c r="R3" s="110"/>
      <c r="S3" s="109" t="str">
        <f>Stats!AM2</f>
        <v>Juliett</v>
      </c>
      <c r="T3" s="110"/>
      <c r="U3" s="109" t="str">
        <f>Stats!AQ2</f>
        <v>Kilo</v>
      </c>
      <c r="V3" s="110"/>
      <c r="W3" s="109" t="e">
        <f>Stats!#REF!</f>
        <v>#REF!</v>
      </c>
      <c r="X3" s="110"/>
      <c r="Y3" s="109" t="e">
        <f>Stats!#REF!</f>
        <v>#REF!</v>
      </c>
      <c r="Z3" s="110"/>
      <c r="AA3" s="109" t="e">
        <f>Stats!#REF!</f>
        <v>#REF!</v>
      </c>
      <c r="AB3" s="110"/>
      <c r="AC3" s="87"/>
      <c r="AD3" s="87"/>
      <c r="AE3" s="87"/>
    </row>
    <row r="4" spans="1:31">
      <c r="A4">
        <f ca="1">IFERROR(__xludf.DUMMYFUNCTION("ArrayFormula(FILTER(Stats!C34:C46,len(Stats!C34:C46)))"),17)</f>
        <v>17</v>
      </c>
      <c r="B4" s="88">
        <f ca="1">IFERROR(__xludf.DUMMYFUNCTION("ArrayFormula(FILTER(Stats!D34:D46,len(Stats!D34:D46)))"),75)</f>
        <v>75</v>
      </c>
      <c r="C4">
        <f ca="1">IFERROR(__xludf.DUMMYFUNCTION("ArrayFormula(FILTER(Stats!G34:G46,len(Stats!G34:G46)))"),38)</f>
        <v>38</v>
      </c>
      <c r="D4" s="88">
        <f ca="1">IFERROR(__xludf.DUMMYFUNCTION("ArrayFormula(FILTER(Stats!H34:H46,len(Stats!H34:H46)))"),75)</f>
        <v>75</v>
      </c>
      <c r="E4">
        <f ca="1">IFERROR(__xludf.DUMMYFUNCTION("ArrayFormula(FILTER(Stats!K34:K46,len(Stats!K34:K46)))"),34)</f>
        <v>34</v>
      </c>
      <c r="F4" s="88">
        <f ca="1">IFERROR(__xludf.DUMMYFUNCTION("ArrayFormula(FILTER(Stats!L34:L46,len(Stats!L34:L46)))"),75)</f>
        <v>75</v>
      </c>
      <c r="G4">
        <f ca="1">IFERROR(__xludf.DUMMYFUNCTION("ArrayFormula(FILTER(Stats!O34:O46,len(Stats!O34:O46)))"),42)</f>
        <v>42</v>
      </c>
      <c r="H4" s="88">
        <f ca="1">IFERROR(__xludf.DUMMYFUNCTION("ArrayFormula(FILTER(Stats!P34:P46,len(Stats!P34:P46)))"),75)</f>
        <v>75</v>
      </c>
      <c r="I4">
        <f ca="1">IFERROR(__xludf.DUMMYFUNCTION("ArrayFormula(FILTER(Stats!S34:S46,len(Stats!S34:S46)))"),34)</f>
        <v>34</v>
      </c>
      <c r="J4" s="88">
        <f ca="1">IFERROR(__xludf.DUMMYFUNCTION("ArrayFormula(FILTER(Stats!T34:T46,len(Stats!T34:T46)))"),75)</f>
        <v>75</v>
      </c>
      <c r="K4">
        <f ca="1">IFERROR(__xludf.DUMMYFUNCTION("ArrayFormula(FILTER(Stats!W34:W46,len(Stats!W34:W46)))"),28)</f>
        <v>28</v>
      </c>
      <c r="L4" s="88">
        <f ca="1">IFERROR(__xludf.DUMMYFUNCTION("ArrayFormula(FILTER(Stats!X34:X46,len(Stats!X34:X46)))"),75)</f>
        <v>75</v>
      </c>
      <c r="M4">
        <f ca="1">IFERROR(__xludf.DUMMYFUNCTION("ArrayFormula(FILTER(Stats!AA34:AA46,len(Stats!AA34:AA46)))"),23)</f>
        <v>23</v>
      </c>
      <c r="N4" s="88">
        <f ca="1">IFERROR(__xludf.DUMMYFUNCTION("ArrayFormula(FILTER(Stats!AB34:AB46,len(Stats!AB34:AB46)))"),50)</f>
        <v>50</v>
      </c>
      <c r="O4">
        <f ca="1">IFERROR(__xludf.DUMMYFUNCTION("ArrayFormula(FILTER(Stats!AE34:AE46,len(Stats!AE34:AE46)))"),29)</f>
        <v>29</v>
      </c>
      <c r="P4" s="88">
        <f ca="1">IFERROR(__xludf.DUMMYFUNCTION("ArrayFormula(FILTER(Stats!AF34:AF46,len(Stats!AF34:AF46)))"),50)</f>
        <v>50</v>
      </c>
      <c r="Q4">
        <f ca="1">IFERROR(__xludf.DUMMYFUNCTION("ArrayFormula(FILTER(Stats!AI34:AI46,len(Stats!AI34:AI46)))"),43)</f>
        <v>43</v>
      </c>
      <c r="R4" s="88">
        <f ca="1">IFERROR(__xludf.DUMMYFUNCTION("ArrayFormula(FILTER(Stats!AJ34:AJ46,len(Stats!AJ34:AJ46)))"),75)</f>
        <v>75</v>
      </c>
      <c r="S4">
        <f ca="1">IFERROR(__xludf.DUMMYFUNCTION("ArrayFormula(FILTER(Stats!AM34:AM46,len(Stats!AM34:AM46)))"),46)</f>
        <v>46</v>
      </c>
      <c r="T4" s="88">
        <f ca="1">IFERROR(__xludf.DUMMYFUNCTION("ArrayFormula(FILTER(Stats!AN34:AN46,len(Stats!AN34:AN46)))"),75)</f>
        <v>75</v>
      </c>
      <c r="U4">
        <f ca="1">IFERROR(__xludf.DUMMYFUNCTION("ArrayFormula(FILTER(Stats!AQ34:AQ46,len(Stats!AQ34:AQ46)))"),33)</f>
        <v>33</v>
      </c>
      <c r="V4" s="88">
        <f ca="1">IFERROR(__xludf.DUMMYFUNCTION("ArrayFormula(FILTER(Stats!AR34:AR46,len(Stats!AR34:AR46)))"),75)</f>
        <v>75</v>
      </c>
      <c r="W4">
        <f ca="1">IFERROR(__xludf.DUMMYFUNCTION("ArrayFormula(FILTER(Stats!AU34:AU46,len(Stats!AU34:AU46)))"),0)</f>
        <v>0</v>
      </c>
      <c r="X4" s="88">
        <f ca="1">IFERROR(__xludf.DUMMYFUNCTION("ArrayFormula(FILTER(Stats!AV34:AV46,len(Stats!AV34:AV46)))"),0)</f>
        <v>0</v>
      </c>
      <c r="Y4">
        <f ca="1">IFERROR(__xludf.DUMMYFUNCTION("ArrayFormula(FILTER(Stats!AY34:AY46,len(Stats!AY34:AY46)))"),0)</f>
        <v>0</v>
      </c>
      <c r="Z4" s="88">
        <f ca="1">IFERROR(__xludf.DUMMYFUNCTION("ArrayFormula(FILTER(Stats!AZ34:AZ46,len(Stats!AZ34:AZ46)))"),0)</f>
        <v>0</v>
      </c>
      <c r="AA4">
        <f ca="1">IFERROR(__xludf.DUMMYFUNCTION("ArrayFormula(FILTER(Stats!BC34:BC46,len(Stats!BC34:BC46)))"),0)</f>
        <v>0</v>
      </c>
      <c r="AB4" s="88">
        <f ca="1">IFERROR(__xludf.DUMMYFUNCTION("ArrayFormula(FILTER(Stats!BD34:BD46,len(Stats!BD34:BD46)))"),0)</f>
        <v>0</v>
      </c>
      <c r="AD4" t="str">
        <f>A3</f>
        <v>Alpha</v>
      </c>
      <c r="AE4" s="89">
        <f ca="1">A1</f>
        <v>0.36</v>
      </c>
    </row>
    <row r="5" spans="1:31">
      <c r="A5">
        <f ca="1">IFERROR(__xludf.DUMMYFUNCTION("""COMPUTED_VALUE"""),27)</f>
        <v>27</v>
      </c>
      <c r="B5" s="88">
        <f ca="1">IFERROR(__xludf.DUMMYFUNCTION("""COMPUTED_VALUE"""),75)</f>
        <v>75</v>
      </c>
      <c r="C5">
        <f ca="1">IFERROR(__xludf.DUMMYFUNCTION("""COMPUTED_VALUE"""),31)</f>
        <v>31</v>
      </c>
      <c r="D5" s="88">
        <f ca="1">IFERROR(__xludf.DUMMYFUNCTION("""COMPUTED_VALUE"""),50)</f>
        <v>50</v>
      </c>
      <c r="E5">
        <f ca="1">IFERROR(__xludf.DUMMYFUNCTION("""COMPUTED_VALUE"""),34)</f>
        <v>34</v>
      </c>
      <c r="F5" s="88">
        <f ca="1">IFERROR(__xludf.DUMMYFUNCTION("""COMPUTED_VALUE"""),75)</f>
        <v>75</v>
      </c>
      <c r="G5">
        <f ca="1">IFERROR(__xludf.DUMMYFUNCTION("""COMPUTED_VALUE"""),47)</f>
        <v>47</v>
      </c>
      <c r="H5" s="88">
        <f ca="1">IFERROR(__xludf.DUMMYFUNCTION("""COMPUTED_VALUE"""),75)</f>
        <v>75</v>
      </c>
      <c r="I5">
        <f ca="1">IFERROR(__xludf.DUMMYFUNCTION("""COMPUTED_VALUE"""),36)</f>
        <v>36</v>
      </c>
      <c r="J5" s="88">
        <f ca="1">IFERROR(__xludf.DUMMYFUNCTION("""COMPUTED_VALUE"""),75)</f>
        <v>75</v>
      </c>
      <c r="K5">
        <f ca="1">IFERROR(__xludf.DUMMYFUNCTION("""COMPUTED_VALUE"""),31)</f>
        <v>31</v>
      </c>
      <c r="L5" s="88">
        <f ca="1">IFERROR(__xludf.DUMMYFUNCTION("""COMPUTED_VALUE"""),75)</f>
        <v>75</v>
      </c>
      <c r="M5">
        <f ca="1">IFERROR(__xludf.DUMMYFUNCTION("""COMPUTED_VALUE"""),24)</f>
        <v>24</v>
      </c>
      <c r="N5" s="88">
        <f ca="1">IFERROR(__xludf.DUMMYFUNCTION("""COMPUTED_VALUE"""),50)</f>
        <v>50</v>
      </c>
      <c r="O5">
        <f ca="1">IFERROR(__xludf.DUMMYFUNCTION("""COMPUTED_VALUE"""),42)</f>
        <v>42</v>
      </c>
      <c r="P5" s="88">
        <f ca="1">IFERROR(__xludf.DUMMYFUNCTION("""COMPUTED_VALUE"""),75)</f>
        <v>75</v>
      </c>
      <c r="Q5">
        <f ca="1">IFERROR(__xludf.DUMMYFUNCTION("""COMPUTED_VALUE"""),45)</f>
        <v>45</v>
      </c>
      <c r="R5" s="88">
        <f ca="1">IFERROR(__xludf.DUMMYFUNCTION("""COMPUTED_VALUE"""),75)</f>
        <v>75</v>
      </c>
      <c r="S5">
        <f ca="1">IFERROR(__xludf.DUMMYFUNCTION("""COMPUTED_VALUE"""),37)</f>
        <v>37</v>
      </c>
      <c r="T5" s="88">
        <f ca="1">IFERROR(__xludf.DUMMYFUNCTION("""COMPUTED_VALUE"""),75)</f>
        <v>75</v>
      </c>
      <c r="U5">
        <f ca="1">IFERROR(__xludf.DUMMYFUNCTION("""COMPUTED_VALUE"""),22)</f>
        <v>22</v>
      </c>
      <c r="V5" s="88">
        <f ca="1">IFERROR(__xludf.DUMMYFUNCTION("""COMPUTED_VALUE"""),50)</f>
        <v>50</v>
      </c>
      <c r="W5" s="90">
        <f ca="1">IFERROR(__xludf.DUMMYFUNCTION("""COMPUTED_VALUE"""),0)</f>
        <v>0</v>
      </c>
      <c r="X5" s="88">
        <f ca="1">IFERROR(__xludf.DUMMYFUNCTION("""COMPUTED_VALUE"""),0)</f>
        <v>0</v>
      </c>
      <c r="Y5">
        <f ca="1">IFERROR(__xludf.DUMMYFUNCTION("""COMPUTED_VALUE"""),0)</f>
        <v>0</v>
      </c>
      <c r="Z5" s="88">
        <f ca="1">IFERROR(__xludf.DUMMYFUNCTION("""COMPUTED_VALUE"""),0)</f>
        <v>0</v>
      </c>
      <c r="AA5">
        <f ca="1">IFERROR(__xludf.DUMMYFUNCTION("""COMPUTED_VALUE"""),0)</f>
        <v>0</v>
      </c>
      <c r="AB5" s="88">
        <f ca="1">IFERROR(__xludf.DUMMYFUNCTION("""COMPUTED_VALUE"""),0)</f>
        <v>0</v>
      </c>
      <c r="AD5" t="str">
        <f>C3</f>
        <v>Beta</v>
      </c>
      <c r="AE5" s="89">
        <f ca="1">C1</f>
        <v>0.56000000000000005</v>
      </c>
    </row>
    <row r="6" spans="1:31">
      <c r="A6">
        <f ca="1">IFERROR(__xludf.DUMMYFUNCTION("""COMPUTED_VALUE"""),19)</f>
        <v>19</v>
      </c>
      <c r="B6" s="88">
        <f ca="1">IFERROR(__xludf.DUMMYFUNCTION("""COMPUTED_VALUE"""),50)</f>
        <v>50</v>
      </c>
      <c r="C6">
        <f ca="1">IFERROR(__xludf.DUMMYFUNCTION("""COMPUTED_VALUE"""),28)</f>
        <v>28</v>
      </c>
      <c r="D6" s="88">
        <f ca="1">IFERROR(__xludf.DUMMYFUNCTION("""COMPUTED_VALUE"""),50)</f>
        <v>50</v>
      </c>
      <c r="E6">
        <f ca="1">IFERROR(__xludf.DUMMYFUNCTION("""COMPUTED_VALUE"""),21)</f>
        <v>21</v>
      </c>
      <c r="F6" s="88">
        <f ca="1">IFERROR(__xludf.DUMMYFUNCTION("""COMPUTED_VALUE"""),25)</f>
        <v>25</v>
      </c>
      <c r="G6">
        <f ca="1">IFERROR(__xludf.DUMMYFUNCTION("""COMPUTED_VALUE"""),15)</f>
        <v>15</v>
      </c>
      <c r="H6" s="88">
        <f ca="1">IFERROR(__xludf.DUMMYFUNCTION("""COMPUTED_VALUE"""),25)</f>
        <v>25</v>
      </c>
      <c r="I6">
        <f ca="1">IFERROR(__xludf.DUMMYFUNCTION("""COMPUTED_VALUE"""),28)</f>
        <v>28</v>
      </c>
      <c r="J6" s="88">
        <f ca="1">IFERROR(__xludf.DUMMYFUNCTION("""COMPUTED_VALUE"""),50)</f>
        <v>50</v>
      </c>
      <c r="K6">
        <f ca="1">IFERROR(__xludf.DUMMYFUNCTION("""COMPUTED_VALUE"""),23)</f>
        <v>23</v>
      </c>
      <c r="L6" s="88">
        <f ca="1">IFERROR(__xludf.DUMMYFUNCTION("""COMPUTED_VALUE"""),50)</f>
        <v>50</v>
      </c>
      <c r="M6">
        <f ca="1">IFERROR(__xludf.DUMMYFUNCTION("""COMPUTED_VALUE"""),36)</f>
        <v>36</v>
      </c>
      <c r="N6" s="88">
        <f ca="1">IFERROR(__xludf.DUMMYFUNCTION("""COMPUTED_VALUE"""),75)</f>
        <v>75</v>
      </c>
      <c r="O6">
        <f ca="1">IFERROR(__xludf.DUMMYFUNCTION("""COMPUTED_VALUE"""),26)</f>
        <v>26</v>
      </c>
      <c r="P6" s="88">
        <f ca="1">IFERROR(__xludf.DUMMYFUNCTION("""COMPUTED_VALUE"""),50)</f>
        <v>50</v>
      </c>
      <c r="Q6">
        <f ca="1">IFERROR(__xludf.DUMMYFUNCTION("""COMPUTED_VALUE"""),27)</f>
        <v>27</v>
      </c>
      <c r="R6" s="88">
        <f ca="1">IFERROR(__xludf.DUMMYFUNCTION("""COMPUTED_VALUE"""),50)</f>
        <v>50</v>
      </c>
      <c r="S6">
        <f ca="1">IFERROR(__xludf.DUMMYFUNCTION("""COMPUTED_VALUE"""),14)</f>
        <v>14</v>
      </c>
      <c r="T6" s="88">
        <f ca="1">IFERROR(__xludf.DUMMYFUNCTION("""COMPUTED_VALUE"""),25)</f>
        <v>25</v>
      </c>
      <c r="U6">
        <f ca="1">IFERROR(__xludf.DUMMYFUNCTION("""COMPUTED_VALUE"""),33)</f>
        <v>33</v>
      </c>
      <c r="V6" s="88">
        <f ca="1">IFERROR(__xludf.DUMMYFUNCTION("""COMPUTED_VALUE"""),75)</f>
        <v>75</v>
      </c>
      <c r="W6">
        <f ca="1">IFERROR(__xludf.DUMMYFUNCTION("""COMPUTED_VALUE"""),0)</f>
        <v>0</v>
      </c>
      <c r="X6" s="88">
        <f ca="1">IFERROR(__xludf.DUMMYFUNCTION("""COMPUTED_VALUE"""),0)</f>
        <v>0</v>
      </c>
      <c r="Y6">
        <f ca="1">IFERROR(__xludf.DUMMYFUNCTION("""COMPUTED_VALUE"""),0)</f>
        <v>0</v>
      </c>
      <c r="Z6" s="88">
        <f ca="1">IFERROR(__xludf.DUMMYFUNCTION("""COMPUTED_VALUE"""),0)</f>
        <v>0</v>
      </c>
      <c r="AA6">
        <f ca="1">IFERROR(__xludf.DUMMYFUNCTION("""COMPUTED_VALUE"""),0)</f>
        <v>0</v>
      </c>
      <c r="AB6" s="88">
        <f ca="1">IFERROR(__xludf.DUMMYFUNCTION("""COMPUTED_VALUE"""),0)</f>
        <v>0</v>
      </c>
      <c r="AD6" t="str">
        <f>E3</f>
        <v>Charlie</v>
      </c>
      <c r="AE6" s="89">
        <f ca="1">E1</f>
        <v>0.51384615384615384</v>
      </c>
    </row>
    <row r="7" spans="1:31">
      <c r="A7">
        <f ca="1">IFERROR(__xludf.DUMMYFUNCTION("""COMPUTED_VALUE"""),42)</f>
        <v>42</v>
      </c>
      <c r="B7" s="88">
        <f ca="1">IFERROR(__xludf.DUMMYFUNCTION("""COMPUTED_VALUE"""),75)</f>
        <v>75</v>
      </c>
      <c r="C7">
        <f ca="1">IFERROR(__xludf.DUMMYFUNCTION("""COMPUTED_VALUE"""),45)</f>
        <v>45</v>
      </c>
      <c r="D7" s="88">
        <f ca="1">IFERROR(__xludf.DUMMYFUNCTION("""COMPUTED_VALUE"""),75)</f>
        <v>75</v>
      </c>
      <c r="E7">
        <f ca="1">IFERROR(__xludf.DUMMYFUNCTION("""COMPUTED_VALUE"""),33)</f>
        <v>33</v>
      </c>
      <c r="F7" s="88">
        <f ca="1">IFERROR(__xludf.DUMMYFUNCTION("""COMPUTED_VALUE"""),75)</f>
        <v>75</v>
      </c>
      <c r="G7">
        <f ca="1">IFERROR(__xludf.DUMMYFUNCTION("""COMPUTED_VALUE"""),42)</f>
        <v>42</v>
      </c>
      <c r="H7" s="88">
        <f ca="1">IFERROR(__xludf.DUMMYFUNCTION("""COMPUTED_VALUE"""),75)</f>
        <v>75</v>
      </c>
      <c r="I7">
        <f ca="1">IFERROR(__xludf.DUMMYFUNCTION("""COMPUTED_VALUE"""),38)</f>
        <v>38</v>
      </c>
      <c r="J7" s="88">
        <f ca="1">IFERROR(__xludf.DUMMYFUNCTION("""COMPUTED_VALUE"""),75)</f>
        <v>75</v>
      </c>
      <c r="K7">
        <f ca="1">IFERROR(__xludf.DUMMYFUNCTION("""COMPUTED_VALUE"""),41)</f>
        <v>41</v>
      </c>
      <c r="L7" s="88">
        <f ca="1">IFERROR(__xludf.DUMMYFUNCTION("""COMPUTED_VALUE"""),75)</f>
        <v>75</v>
      </c>
      <c r="M7">
        <f ca="1">IFERROR(__xludf.DUMMYFUNCTION("""COMPUTED_VALUE"""),33)</f>
        <v>33</v>
      </c>
      <c r="N7" s="88">
        <f ca="1">IFERROR(__xludf.DUMMYFUNCTION("""COMPUTED_VALUE"""),75)</f>
        <v>75</v>
      </c>
      <c r="O7">
        <f ca="1">IFERROR(__xludf.DUMMYFUNCTION("""COMPUTED_VALUE"""),33)</f>
        <v>33</v>
      </c>
      <c r="P7" s="88">
        <f ca="1">IFERROR(__xludf.DUMMYFUNCTION("""COMPUTED_VALUE"""),75)</f>
        <v>75</v>
      </c>
      <c r="Q7">
        <f ca="1">IFERROR(__xludf.DUMMYFUNCTION("""COMPUTED_VALUE"""),45)</f>
        <v>45</v>
      </c>
      <c r="R7" s="88">
        <f ca="1">IFERROR(__xludf.DUMMYFUNCTION("""COMPUTED_VALUE"""),75)</f>
        <v>75</v>
      </c>
      <c r="S7">
        <f ca="1">IFERROR(__xludf.DUMMYFUNCTION("""COMPUTED_VALUE"""),38)</f>
        <v>38</v>
      </c>
      <c r="T7" s="88">
        <f ca="1">IFERROR(__xludf.DUMMYFUNCTION("""COMPUTED_VALUE"""),75)</f>
        <v>75</v>
      </c>
      <c r="U7">
        <f ca="1">IFERROR(__xludf.DUMMYFUNCTION("""COMPUTED_VALUE"""),25)</f>
        <v>25</v>
      </c>
      <c r="V7" s="88">
        <f ca="1">IFERROR(__xludf.DUMMYFUNCTION("""COMPUTED_VALUE"""),50)</f>
        <v>50</v>
      </c>
      <c r="W7">
        <f ca="1">IFERROR(__xludf.DUMMYFUNCTION("""COMPUTED_VALUE"""),0)</f>
        <v>0</v>
      </c>
      <c r="X7" s="88">
        <f ca="1">IFERROR(__xludf.DUMMYFUNCTION("""COMPUTED_VALUE"""),0)</f>
        <v>0</v>
      </c>
      <c r="Y7">
        <f ca="1">IFERROR(__xludf.DUMMYFUNCTION("""COMPUTED_VALUE"""),0)</f>
        <v>0</v>
      </c>
      <c r="Z7" s="88">
        <f ca="1">IFERROR(__xludf.DUMMYFUNCTION("""COMPUTED_VALUE"""),0)</f>
        <v>0</v>
      </c>
      <c r="AA7">
        <f ca="1">IFERROR(__xludf.DUMMYFUNCTION("""COMPUTED_VALUE"""),0)</f>
        <v>0</v>
      </c>
      <c r="AB7" s="88">
        <f ca="1">IFERROR(__xludf.DUMMYFUNCTION("""COMPUTED_VALUE"""),0)</f>
        <v>0</v>
      </c>
      <c r="AD7" t="str">
        <f>G3</f>
        <v>Delta</v>
      </c>
      <c r="AE7" s="89">
        <f ca="1">G1</f>
        <v>0.61142857142857143</v>
      </c>
    </row>
    <row r="8" spans="1:31">
      <c r="A8">
        <f ca="1">IFERROR(__xludf.DUMMYFUNCTION("""COMPUTED_VALUE"""),30)</f>
        <v>30</v>
      </c>
      <c r="B8" s="88">
        <f ca="1">IFERROR(__xludf.DUMMYFUNCTION("""COMPUTED_VALUE"""),75)</f>
        <v>75</v>
      </c>
      <c r="C8">
        <f ca="1">IFERROR(__xludf.DUMMYFUNCTION("""COMPUTED_VALUE"""),48)</f>
        <v>48</v>
      </c>
      <c r="D8" s="88">
        <f ca="1">IFERROR(__xludf.DUMMYFUNCTION("""COMPUTED_VALUE"""),75)</f>
        <v>75</v>
      </c>
      <c r="E8">
        <f ca="1">IFERROR(__xludf.DUMMYFUNCTION("""COMPUTED_VALUE"""),39)</f>
        <v>39</v>
      </c>
      <c r="F8" s="88">
        <f ca="1">IFERROR(__xludf.DUMMYFUNCTION("""COMPUTED_VALUE"""),75)</f>
        <v>75</v>
      </c>
      <c r="G8">
        <f ca="1">IFERROR(__xludf.DUMMYFUNCTION("""COMPUTED_VALUE"""),32)</f>
        <v>32</v>
      </c>
      <c r="H8" s="88">
        <f ca="1">IFERROR(__xludf.DUMMYFUNCTION("""COMPUTED_VALUE"""),50)</f>
        <v>50</v>
      </c>
      <c r="I8">
        <f ca="1">IFERROR(__xludf.DUMMYFUNCTION("""COMPUTED_VALUE"""),51)</f>
        <v>51</v>
      </c>
      <c r="J8" s="88">
        <f ca="1">IFERROR(__xludf.DUMMYFUNCTION("""COMPUTED_VALUE"""),75)</f>
        <v>75</v>
      </c>
      <c r="K8">
        <f ca="1">IFERROR(__xludf.DUMMYFUNCTION("""COMPUTED_VALUE"""),24)</f>
        <v>24</v>
      </c>
      <c r="L8" s="88">
        <f ca="1">IFERROR(__xludf.DUMMYFUNCTION("""COMPUTED_VALUE"""),50)</f>
        <v>50</v>
      </c>
      <c r="M8">
        <f ca="1">IFERROR(__xludf.DUMMYFUNCTION("""COMPUTED_VALUE"""),19)</f>
        <v>19</v>
      </c>
      <c r="N8" s="88">
        <f ca="1">IFERROR(__xludf.DUMMYFUNCTION("""COMPUTED_VALUE"""),50)</f>
        <v>50</v>
      </c>
      <c r="O8">
        <f ca="1">IFERROR(__xludf.DUMMYFUNCTION("""COMPUTED_VALUE"""),37)</f>
        <v>37</v>
      </c>
      <c r="P8" s="88">
        <f ca="1">IFERROR(__xludf.DUMMYFUNCTION("""COMPUTED_VALUE"""),75)</f>
        <v>75</v>
      </c>
      <c r="Q8">
        <f ca="1">IFERROR(__xludf.DUMMYFUNCTION("""COMPUTED_VALUE"""),43)</f>
        <v>43</v>
      </c>
      <c r="R8" s="88">
        <f ca="1">IFERROR(__xludf.DUMMYFUNCTION("""COMPUTED_VALUE"""),75)</f>
        <v>75</v>
      </c>
      <c r="S8">
        <f ca="1">IFERROR(__xludf.DUMMYFUNCTION("""COMPUTED_VALUE"""),31)</f>
        <v>31</v>
      </c>
      <c r="T8" s="88">
        <f ca="1">IFERROR(__xludf.DUMMYFUNCTION("""COMPUTED_VALUE"""),50)</f>
        <v>50</v>
      </c>
      <c r="U8">
        <f ca="1">IFERROR(__xludf.DUMMYFUNCTION("""COMPUTED_VALUE"""),39)</f>
        <v>39</v>
      </c>
      <c r="V8" s="88">
        <f ca="1">IFERROR(__xludf.DUMMYFUNCTION("""COMPUTED_VALUE"""),75)</f>
        <v>75</v>
      </c>
      <c r="W8">
        <f ca="1">IFERROR(__xludf.DUMMYFUNCTION("""COMPUTED_VALUE"""),0)</f>
        <v>0</v>
      </c>
      <c r="X8" s="88">
        <f ca="1">IFERROR(__xludf.DUMMYFUNCTION("""COMPUTED_VALUE"""),1)</f>
        <v>1</v>
      </c>
      <c r="Y8">
        <f ca="1">IFERROR(__xludf.DUMMYFUNCTION("""COMPUTED_VALUE"""),0)</f>
        <v>0</v>
      </c>
      <c r="Z8" s="88">
        <f ca="1">IFERROR(__xludf.DUMMYFUNCTION("""COMPUTED_VALUE"""),1)</f>
        <v>1</v>
      </c>
      <c r="AA8">
        <f ca="1">IFERROR(__xludf.DUMMYFUNCTION("""COMPUTED_VALUE"""),0)</f>
        <v>0</v>
      </c>
      <c r="AB8" s="88">
        <f ca="1">IFERROR(__xludf.DUMMYFUNCTION("""COMPUTED_VALUE"""),1)</f>
        <v>1</v>
      </c>
      <c r="AD8" t="str">
        <f>I3</f>
        <v>Echo</v>
      </c>
      <c r="AE8" s="89">
        <f ca="1">I1</f>
        <v>0.4646153846153846</v>
      </c>
    </row>
    <row r="9" spans="1:31">
      <c r="A9">
        <f ca="1">IFERROR(__xludf.DUMMYFUNCTION("""COMPUTED_VALUE"""),16)</f>
        <v>16</v>
      </c>
      <c r="B9" s="88">
        <f ca="1">IFERROR(__xludf.DUMMYFUNCTION("""COMPUTED_VALUE"""),50)</f>
        <v>50</v>
      </c>
      <c r="C9">
        <f ca="1">IFERROR(__xludf.DUMMYFUNCTION("""COMPUTED_VALUE"""),30)</f>
        <v>30</v>
      </c>
      <c r="D9" s="88">
        <f ca="1">IFERROR(__xludf.DUMMYFUNCTION("""COMPUTED_VALUE"""),50)</f>
        <v>50</v>
      </c>
      <c r="E9">
        <f ca="1">IFERROR(__xludf.DUMMYFUNCTION("""COMPUTED_VALUE"""),32)</f>
        <v>32</v>
      </c>
      <c r="F9" s="88">
        <f ca="1">IFERROR(__xludf.DUMMYFUNCTION("""COMPUTED_VALUE"""),50)</f>
        <v>50</v>
      </c>
      <c r="G9">
        <f ca="1">IFERROR(__xludf.DUMMYFUNCTION("""COMPUTED_VALUE"""),33)</f>
        <v>33</v>
      </c>
      <c r="H9" s="88">
        <f ca="1">IFERROR(__xludf.DUMMYFUNCTION("""COMPUTED_VALUE"""),50)</f>
        <v>50</v>
      </c>
      <c r="I9">
        <f ca="1">IFERROR(__xludf.DUMMYFUNCTION("""COMPUTED_VALUE"""),23)</f>
        <v>23</v>
      </c>
      <c r="J9" s="88">
        <f ca="1">IFERROR(__xludf.DUMMYFUNCTION("""COMPUTED_VALUE"""),50)</f>
        <v>50</v>
      </c>
      <c r="K9">
        <f ca="1">IFERROR(__xludf.DUMMYFUNCTION("""COMPUTED_VALUE"""),25)</f>
        <v>25</v>
      </c>
      <c r="L9" s="88">
        <f ca="1">IFERROR(__xludf.DUMMYFUNCTION("""COMPUTED_VALUE"""),50)</f>
        <v>50</v>
      </c>
      <c r="M9">
        <f ca="1">IFERROR(__xludf.DUMMYFUNCTION("""COMPUTED_VALUE"""),31)</f>
        <v>31</v>
      </c>
      <c r="N9" s="88">
        <f ca="1">IFERROR(__xludf.DUMMYFUNCTION("""COMPUTED_VALUE"""),75)</f>
        <v>75</v>
      </c>
      <c r="O9">
        <f ca="1">IFERROR(__xludf.DUMMYFUNCTION("""COMPUTED_VALUE"""),23)</f>
        <v>23</v>
      </c>
      <c r="P9" s="88">
        <f ca="1">IFERROR(__xludf.DUMMYFUNCTION("""COMPUTED_VALUE"""),50)</f>
        <v>50</v>
      </c>
      <c r="Q9">
        <f ca="1">IFERROR(__xludf.DUMMYFUNCTION("""COMPUTED_VALUE"""),28)</f>
        <v>28</v>
      </c>
      <c r="R9" s="88">
        <f ca="1">IFERROR(__xludf.DUMMYFUNCTION("""COMPUTED_VALUE"""),50)</f>
        <v>50</v>
      </c>
      <c r="S9">
        <f ca="1">IFERROR(__xludf.DUMMYFUNCTION("""COMPUTED_VALUE"""),47)</f>
        <v>47</v>
      </c>
      <c r="T9" s="88">
        <f ca="1">IFERROR(__xludf.DUMMYFUNCTION("""COMPUTED_VALUE"""),75)</f>
        <v>75</v>
      </c>
      <c r="U9">
        <f ca="1">IFERROR(__xludf.DUMMYFUNCTION("""COMPUTED_VALUE"""),34)</f>
        <v>34</v>
      </c>
      <c r="V9" s="88">
        <f ca="1">IFERROR(__xludf.DUMMYFUNCTION("""COMPUTED_VALUE"""),75)</f>
        <v>75</v>
      </c>
      <c r="AD9" t="str">
        <f>K3</f>
        <v>Foxtrot</v>
      </c>
      <c r="AE9" s="89">
        <f ca="1">K1</f>
        <v>0.52</v>
      </c>
    </row>
    <row r="10" spans="1:31">
      <c r="A10">
        <f ca="1">IFERROR(__xludf.DUMMYFUNCTION("""COMPUTED_VALUE"""),23)</f>
        <v>23</v>
      </c>
      <c r="B10" s="88">
        <f ca="1">IFERROR(__xludf.DUMMYFUNCTION("""COMPUTED_VALUE"""),75)</f>
        <v>75</v>
      </c>
      <c r="C10">
        <f ca="1">IFERROR(__xludf.DUMMYFUNCTION("""COMPUTED_VALUE"""),48)</f>
        <v>48</v>
      </c>
      <c r="D10" s="88">
        <f ca="1">IFERROR(__xludf.DUMMYFUNCTION("""COMPUTED_VALUE"""),75)</f>
        <v>75</v>
      </c>
      <c r="E10">
        <f ca="1">IFERROR(__xludf.DUMMYFUNCTION("""COMPUTED_VALUE"""),34)</f>
        <v>34</v>
      </c>
      <c r="F10" s="88">
        <f ca="1">IFERROR(__xludf.DUMMYFUNCTION("""COMPUTED_VALUE"""),75)</f>
        <v>75</v>
      </c>
      <c r="G10">
        <f ca="1">IFERROR(__xludf.DUMMYFUNCTION("""COMPUTED_VALUE"""),46)</f>
        <v>46</v>
      </c>
      <c r="H10" s="88">
        <f ca="1">IFERROR(__xludf.DUMMYFUNCTION("""COMPUTED_VALUE"""),75)</f>
        <v>75</v>
      </c>
      <c r="I10">
        <f ca="1">IFERROR(__xludf.DUMMYFUNCTION("""COMPUTED_VALUE"""),38)</f>
        <v>38</v>
      </c>
      <c r="J10" s="88">
        <f ca="1">IFERROR(__xludf.DUMMYFUNCTION("""COMPUTED_VALUE"""),75)</f>
        <v>75</v>
      </c>
      <c r="K10">
        <f ca="1">IFERROR(__xludf.DUMMYFUNCTION("""COMPUTED_VALUE"""),36)</f>
        <v>36</v>
      </c>
      <c r="L10" s="88">
        <f ca="1">IFERROR(__xludf.DUMMYFUNCTION("""COMPUTED_VALUE"""),75)</f>
        <v>75</v>
      </c>
      <c r="M10">
        <f ca="1">IFERROR(__xludf.DUMMYFUNCTION("""COMPUTED_VALUE"""),31)</f>
        <v>31</v>
      </c>
      <c r="N10" s="88">
        <f ca="1">IFERROR(__xludf.DUMMYFUNCTION("""COMPUTED_VALUE"""),75)</f>
        <v>75</v>
      </c>
      <c r="O10">
        <f ca="1">IFERROR(__xludf.DUMMYFUNCTION("""COMPUTED_VALUE"""),24)</f>
        <v>24</v>
      </c>
      <c r="P10" s="88">
        <f ca="1">IFERROR(__xludf.DUMMYFUNCTION("""COMPUTED_VALUE"""),50)</f>
        <v>50</v>
      </c>
      <c r="Q10">
        <f ca="1">IFERROR(__xludf.DUMMYFUNCTION("""COMPUTED_VALUE"""),39)</f>
        <v>39</v>
      </c>
      <c r="R10" s="88">
        <f ca="1">IFERROR(__xludf.DUMMYFUNCTION("""COMPUTED_VALUE"""),75)</f>
        <v>75</v>
      </c>
      <c r="S10">
        <f ca="1">IFERROR(__xludf.DUMMYFUNCTION("""COMPUTED_VALUE"""),44)</f>
        <v>44</v>
      </c>
      <c r="T10" s="88">
        <f ca="1">IFERROR(__xludf.DUMMYFUNCTION("""COMPUTED_VALUE"""),75)</f>
        <v>75</v>
      </c>
      <c r="U10">
        <f ca="1">IFERROR(__xludf.DUMMYFUNCTION("""COMPUTED_VALUE"""),33)</f>
        <v>33</v>
      </c>
      <c r="V10" s="88">
        <f ca="1">IFERROR(__xludf.DUMMYFUNCTION("""COMPUTED_VALUE"""),75)</f>
        <v>75</v>
      </c>
      <c r="AD10" t="str">
        <f>M3</f>
        <v>Golf</v>
      </c>
      <c r="AE10" s="89">
        <f ca="1">M1</f>
        <v>0.41714285714285715</v>
      </c>
    </row>
    <row r="11" spans="1:31">
      <c r="A11">
        <f ca="1">IFERROR(__xludf.DUMMYFUNCTION("""COMPUTED_VALUE"""),28)</f>
        <v>28</v>
      </c>
      <c r="B11" s="88">
        <f ca="1">IFERROR(__xludf.DUMMYFUNCTION("""COMPUTED_VALUE"""),75)</f>
        <v>75</v>
      </c>
      <c r="C11">
        <f ca="1">IFERROR(__xludf.DUMMYFUNCTION("""COMPUTED_VALUE"""),43)</f>
        <v>43</v>
      </c>
      <c r="D11" s="88">
        <f ca="1">IFERROR(__xludf.DUMMYFUNCTION("""COMPUTED_VALUE"""),75)</f>
        <v>75</v>
      </c>
      <c r="E11">
        <f ca="1">IFERROR(__xludf.DUMMYFUNCTION("""COMPUTED_VALUE"""),43)</f>
        <v>43</v>
      </c>
      <c r="F11" s="88">
        <f ca="1">IFERROR(__xludf.DUMMYFUNCTION("""COMPUTED_VALUE"""),75)</f>
        <v>75</v>
      </c>
      <c r="G11">
        <f ca="1">IFERROR(__xludf.DUMMYFUNCTION("""COMPUTED_VALUE"""),46)</f>
        <v>46</v>
      </c>
      <c r="H11" s="88">
        <f ca="1">IFERROR(__xludf.DUMMYFUNCTION("""COMPUTED_VALUE"""),75)</f>
        <v>75</v>
      </c>
      <c r="I11">
        <f ca="1">IFERROR(__xludf.DUMMYFUNCTION("""COMPUTED_VALUE"""),39)</f>
        <v>39</v>
      </c>
      <c r="J11" s="88">
        <f ca="1">IFERROR(__xludf.DUMMYFUNCTION("""COMPUTED_VALUE"""),75)</f>
        <v>75</v>
      </c>
      <c r="K11">
        <f ca="1">IFERROR(__xludf.DUMMYFUNCTION("""COMPUTED_VALUE"""),43)</f>
        <v>43</v>
      </c>
      <c r="L11" s="88">
        <f ca="1">IFERROR(__xludf.DUMMYFUNCTION("""COMPUTED_VALUE"""),75)</f>
        <v>75</v>
      </c>
      <c r="M11">
        <f ca="1">IFERROR(__xludf.DUMMYFUNCTION("""COMPUTED_VALUE"""),35)</f>
        <v>35</v>
      </c>
      <c r="N11" s="88">
        <f ca="1">IFERROR(__xludf.DUMMYFUNCTION("""COMPUTED_VALUE"""),75)</f>
        <v>75</v>
      </c>
      <c r="O11">
        <f ca="1">IFERROR(__xludf.DUMMYFUNCTION("""COMPUTED_VALUE"""),32)</f>
        <v>32</v>
      </c>
      <c r="P11" s="88">
        <f ca="1">IFERROR(__xludf.DUMMYFUNCTION("""COMPUTED_VALUE"""),75)</f>
        <v>75</v>
      </c>
      <c r="Q11">
        <f ca="1">IFERROR(__xludf.DUMMYFUNCTION("""COMPUTED_VALUE"""),40)</f>
        <v>40</v>
      </c>
      <c r="R11" s="88">
        <f ca="1">IFERROR(__xludf.DUMMYFUNCTION("""COMPUTED_VALUE"""),75)</f>
        <v>75</v>
      </c>
      <c r="S11">
        <f ca="1">IFERROR(__xludf.DUMMYFUNCTION("""COMPUTED_VALUE"""),41)</f>
        <v>41</v>
      </c>
      <c r="T11" s="88">
        <f ca="1">IFERROR(__xludf.DUMMYFUNCTION("""COMPUTED_VALUE"""),75)</f>
        <v>75</v>
      </c>
      <c r="U11">
        <f ca="1">IFERROR(__xludf.DUMMYFUNCTION("""COMPUTED_VALUE"""),23)</f>
        <v>23</v>
      </c>
      <c r="V11" s="88">
        <f ca="1">IFERROR(__xludf.DUMMYFUNCTION("""COMPUTED_VALUE"""),75)</f>
        <v>75</v>
      </c>
      <c r="AD11" t="str">
        <f>O3</f>
        <v>Hotel</v>
      </c>
      <c r="AE11" s="89">
        <f ca="1">O1</f>
        <v>0.4646153846153846</v>
      </c>
    </row>
    <row r="12" spans="1:31">
      <c r="A12">
        <f ca="1">IFERROR(__xludf.DUMMYFUNCTION("""COMPUTED_VALUE"""),32)</f>
        <v>32</v>
      </c>
      <c r="B12" s="88">
        <f ca="1">IFERROR(__xludf.DUMMYFUNCTION("""COMPUTED_VALUE"""),75)</f>
        <v>75</v>
      </c>
      <c r="C12">
        <f ca="1">IFERROR(__xludf.DUMMYFUNCTION("""COMPUTED_VALUE"""),37)</f>
        <v>37</v>
      </c>
      <c r="D12" s="88">
        <f ca="1">IFERROR(__xludf.DUMMYFUNCTION("""COMPUTED_VALUE"""),75)</f>
        <v>75</v>
      </c>
      <c r="E12">
        <f ca="1">IFERROR(__xludf.DUMMYFUNCTION("""COMPUTED_VALUE"""),40)</f>
        <v>40</v>
      </c>
      <c r="F12" s="88">
        <f ca="1">IFERROR(__xludf.DUMMYFUNCTION("""COMPUTED_VALUE"""),75)</f>
        <v>75</v>
      </c>
      <c r="G12">
        <f ca="1">IFERROR(__xludf.DUMMYFUNCTION("""COMPUTED_VALUE"""),45)</f>
        <v>45</v>
      </c>
      <c r="H12" s="88">
        <f ca="1">IFERROR(__xludf.DUMMYFUNCTION("""COMPUTED_VALUE"""),75)</f>
        <v>75</v>
      </c>
      <c r="I12">
        <f ca="1">IFERROR(__xludf.DUMMYFUNCTION("""COMPUTED_VALUE"""),33)</f>
        <v>33</v>
      </c>
      <c r="J12" s="88">
        <f ca="1">IFERROR(__xludf.DUMMYFUNCTION("""COMPUTED_VALUE"""),75)</f>
        <v>75</v>
      </c>
      <c r="K12">
        <f ca="1">IFERROR(__xludf.DUMMYFUNCTION("""COMPUTED_VALUE"""),41)</f>
        <v>41</v>
      </c>
      <c r="L12" s="88">
        <f ca="1">IFERROR(__xludf.DUMMYFUNCTION("""COMPUTED_VALUE"""),75)</f>
        <v>75</v>
      </c>
      <c r="M12">
        <f ca="1">IFERROR(__xludf.DUMMYFUNCTION("""COMPUTED_VALUE"""),30)</f>
        <v>30</v>
      </c>
      <c r="N12" s="88">
        <f ca="1">IFERROR(__xludf.DUMMYFUNCTION("""COMPUTED_VALUE"""),75)</f>
        <v>75</v>
      </c>
      <c r="O12">
        <f ca="1">IFERROR(__xludf.DUMMYFUNCTION("""COMPUTED_VALUE"""),36)</f>
        <v>36</v>
      </c>
      <c r="P12" s="88">
        <f ca="1">IFERROR(__xludf.DUMMYFUNCTION("""COMPUTED_VALUE"""),75)</f>
        <v>75</v>
      </c>
      <c r="Q12">
        <f ca="1">IFERROR(__xludf.DUMMYFUNCTION("""COMPUTED_VALUE"""),46)</f>
        <v>46</v>
      </c>
      <c r="R12" s="88">
        <f ca="1">IFERROR(__xludf.DUMMYFUNCTION("""COMPUTED_VALUE"""),75)</f>
        <v>75</v>
      </c>
      <c r="U12">
        <f ca="1">IFERROR(__xludf.DUMMYFUNCTION("""COMPUTED_VALUE"""),46)</f>
        <v>46</v>
      </c>
      <c r="V12" s="88">
        <f ca="1">IFERROR(__xludf.DUMMYFUNCTION("""COMPUTED_VALUE"""),75)</f>
        <v>75</v>
      </c>
      <c r="AD12" t="str">
        <f>Q3</f>
        <v>India</v>
      </c>
      <c r="AE12" s="89">
        <f ca="1">Q1</f>
        <v>0.55733333333333335</v>
      </c>
    </row>
    <row r="13" spans="1:31">
      <c r="A13">
        <f ca="1">IFERROR(__xludf.DUMMYFUNCTION("""COMPUTED_VALUE"""),27)</f>
        <v>27</v>
      </c>
      <c r="B13" s="88">
        <f ca="1">IFERROR(__xludf.DUMMYFUNCTION("""COMPUTED_VALUE"""),75)</f>
        <v>75</v>
      </c>
      <c r="C13">
        <f ca="1">IFERROR(__xludf.DUMMYFUNCTION("""COMPUTED_VALUE"""),39)</f>
        <v>39</v>
      </c>
      <c r="D13" s="88">
        <f ca="1">IFERROR(__xludf.DUMMYFUNCTION("""COMPUTED_VALUE"""),75)</f>
        <v>75</v>
      </c>
      <c r="E13">
        <f ca="1">IFERROR(__xludf.DUMMYFUNCTION("""COMPUTED_VALUE"""),38)</f>
        <v>38</v>
      </c>
      <c r="F13" s="88">
        <f ca="1">IFERROR(__xludf.DUMMYFUNCTION("""COMPUTED_VALUE"""),75)</f>
        <v>75</v>
      </c>
      <c r="G13">
        <f ca="1">IFERROR(__xludf.DUMMYFUNCTION("""COMPUTED_VALUE"""),31)</f>
        <v>31</v>
      </c>
      <c r="H13" s="88">
        <f ca="1">IFERROR(__xludf.DUMMYFUNCTION("""COMPUTED_VALUE"""),50)</f>
        <v>50</v>
      </c>
      <c r="I13">
        <f ca="1">IFERROR(__xludf.DUMMYFUNCTION("""COMPUTED_VALUE"""),30)</f>
        <v>30</v>
      </c>
      <c r="J13" s="88">
        <f ca="1">IFERROR(__xludf.DUMMYFUNCTION("""COMPUTED_VALUE"""),75)</f>
        <v>75</v>
      </c>
      <c r="O13">
        <f ca="1">IFERROR(__xludf.DUMMYFUNCTION("""COMPUTED_VALUE"""),36)</f>
        <v>36</v>
      </c>
      <c r="P13" s="88">
        <f ca="1">IFERROR(__xludf.DUMMYFUNCTION("""COMPUTED_VALUE"""),75)</f>
        <v>75</v>
      </c>
      <c r="Q13">
        <f ca="1">IFERROR(__xludf.DUMMYFUNCTION("""COMPUTED_VALUE"""),43)</f>
        <v>43</v>
      </c>
      <c r="R13" s="88">
        <f ca="1">IFERROR(__xludf.DUMMYFUNCTION("""COMPUTED_VALUE"""),75)</f>
        <v>75</v>
      </c>
      <c r="AD13" t="str">
        <f>S3</f>
        <v>Juliett</v>
      </c>
      <c r="AE13" s="89">
        <f ca="1">S1</f>
        <v>0.57428571428571429</v>
      </c>
    </row>
    <row r="14" spans="1:31">
      <c r="C14">
        <f ca="1">IFERROR(__xludf.DUMMYFUNCTION("""COMPUTED_VALUE"""),29)</f>
        <v>29</v>
      </c>
      <c r="D14" s="88">
        <f ca="1">IFERROR(__xludf.DUMMYFUNCTION("""COMPUTED_VALUE"""),50)</f>
        <v>50</v>
      </c>
      <c r="E14">
        <f ca="1">IFERROR(__xludf.DUMMYFUNCTION("""COMPUTED_VALUE"""),12)</f>
        <v>12</v>
      </c>
      <c r="F14" s="88">
        <f ca="1">IFERROR(__xludf.DUMMYFUNCTION("""COMPUTED_VALUE"""),25)</f>
        <v>25</v>
      </c>
      <c r="G14">
        <f ca="1">IFERROR(__xludf.DUMMYFUNCTION("""COMPUTED_VALUE"""),46)</f>
        <v>46</v>
      </c>
      <c r="H14" s="88">
        <f ca="1">IFERROR(__xludf.DUMMYFUNCTION("""COMPUTED_VALUE"""),75)</f>
        <v>75</v>
      </c>
      <c r="I14">
        <f ca="1">IFERROR(__xludf.DUMMYFUNCTION("""COMPUTED_VALUE"""),11)</f>
        <v>11</v>
      </c>
      <c r="J14" s="88">
        <f ca="1">IFERROR(__xludf.DUMMYFUNCTION("""COMPUTED_VALUE"""),25)</f>
        <v>25</v>
      </c>
      <c r="Q14">
        <f ca="1">IFERROR(__xludf.DUMMYFUNCTION("""COMPUTED_VALUE"""),41)</f>
        <v>41</v>
      </c>
      <c r="R14" s="88">
        <f ca="1">IFERROR(__xludf.DUMMYFUNCTION("""COMPUTED_VALUE"""),75)</f>
        <v>75</v>
      </c>
      <c r="AD14" t="str">
        <f>U3</f>
        <v>Kilo</v>
      </c>
      <c r="AE14" s="89">
        <f ca="1">U1</f>
        <v>0.46666666666666667</v>
      </c>
    </row>
    <row r="15" spans="1:31">
      <c r="AD15" t="e">
        <f>W3</f>
        <v>#REF!</v>
      </c>
      <c r="AE15" s="89">
        <f ca="1">W1</f>
        <v>0</v>
      </c>
    </row>
    <row r="16" spans="1:31">
      <c r="AD16" t="e">
        <f>Y3</f>
        <v>#REF!</v>
      </c>
      <c r="AE16" s="89">
        <f ca="1">Y1</f>
        <v>0</v>
      </c>
    </row>
    <row r="17" spans="30:31">
      <c r="AD17" t="e">
        <f>AA3</f>
        <v>#REF!</v>
      </c>
      <c r="AE17" s="89">
        <f ca="1">AA1</f>
        <v>0</v>
      </c>
    </row>
  </sheetData>
  <mergeCells count="28"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3:Z3"/>
    <mergeCell ref="AA3:AB3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43"/>
  <sheetViews>
    <sheetView workbookViewId="0"/>
  </sheetViews>
  <sheetFormatPr defaultColWidth="17.28515625" defaultRowHeight="15" customHeight="1"/>
  <cols>
    <col min="1" max="29" width="8.140625" customWidth="1"/>
    <col min="30" max="30" width="12" customWidth="1"/>
    <col min="31" max="31" width="8.140625" customWidth="1"/>
  </cols>
  <sheetData>
    <row r="1" spans="1:31">
      <c r="A1" s="111">
        <f ca="1">A2/B2</f>
        <v>0.32808988764044944</v>
      </c>
      <c r="B1" s="110"/>
      <c r="C1" s="111">
        <f ca="1">C2/D2</f>
        <v>0.55873015873015874</v>
      </c>
      <c r="D1" s="110"/>
      <c r="E1" s="111">
        <f ca="1">E2/F2</f>
        <v>0.52</v>
      </c>
      <c r="F1" s="110"/>
      <c r="G1" s="111">
        <f ca="1">G2/H2</f>
        <v>0.57094736842105265</v>
      </c>
      <c r="H1" s="110"/>
      <c r="I1" s="111">
        <f ca="1">I2/J2</f>
        <v>0.4638167938931298</v>
      </c>
      <c r="J1" s="110"/>
      <c r="K1" s="111">
        <f ca="1">K2/L2</f>
        <v>0.49520661157024792</v>
      </c>
      <c r="L1" s="110"/>
      <c r="M1" s="111">
        <f ca="1">M2/N2</f>
        <v>0.38466666666666666</v>
      </c>
      <c r="N1" s="110"/>
      <c r="O1" s="111">
        <f ca="1">O2/P2</f>
        <v>0.43007751937984495</v>
      </c>
      <c r="P1" s="110"/>
      <c r="Q1" s="111">
        <f ca="1">Q2/R2</f>
        <v>0.51269841269841265</v>
      </c>
      <c r="R1" s="110"/>
      <c r="S1" s="111">
        <f ca="1">S2/T2</f>
        <v>0.52880733944954128</v>
      </c>
      <c r="T1" s="110"/>
      <c r="U1" s="111">
        <f ca="1">U2/V2</f>
        <v>0.44666666666666666</v>
      </c>
      <c r="V1" s="110"/>
      <c r="W1" s="111">
        <f ca="1">W2/X2</f>
        <v>0</v>
      </c>
      <c r="X1" s="110"/>
      <c r="Y1" s="111">
        <f ca="1">Y2/Z2</f>
        <v>0</v>
      </c>
      <c r="Z1" s="110"/>
      <c r="AA1" s="111">
        <f ca="1">AA2/AB2</f>
        <v>0</v>
      </c>
      <c r="AB1" s="110"/>
      <c r="AC1" s="84"/>
      <c r="AD1" s="84"/>
      <c r="AE1" s="84"/>
    </row>
    <row r="2" spans="1:31">
      <c r="A2" s="85">
        <f t="shared" ref="A2:AB2" ca="1" si="0">SUM(A4:A1001)</f>
        <v>730</v>
      </c>
      <c r="B2" s="86">
        <f t="shared" ca="1" si="0"/>
        <v>2225</v>
      </c>
      <c r="C2" s="85">
        <f t="shared" ca="1" si="0"/>
        <v>880</v>
      </c>
      <c r="D2" s="86">
        <f t="shared" ca="1" si="0"/>
        <v>1575</v>
      </c>
      <c r="E2" s="85">
        <f t="shared" ca="1" si="0"/>
        <v>1638</v>
      </c>
      <c r="F2" s="86">
        <f t="shared" ca="1" si="0"/>
        <v>3150</v>
      </c>
      <c r="G2" s="85">
        <f t="shared" ca="1" si="0"/>
        <v>1356</v>
      </c>
      <c r="H2" s="86">
        <f t="shared" ca="1" si="0"/>
        <v>2375</v>
      </c>
      <c r="I2" s="85">
        <f t="shared" ca="1" si="0"/>
        <v>1519</v>
      </c>
      <c r="J2" s="86">
        <f t="shared" ca="1" si="0"/>
        <v>3275</v>
      </c>
      <c r="K2" s="85">
        <f t="shared" ca="1" si="0"/>
        <v>1498</v>
      </c>
      <c r="L2" s="86">
        <f t="shared" ca="1" si="0"/>
        <v>3025</v>
      </c>
      <c r="M2" s="85">
        <f t="shared" ca="1" si="0"/>
        <v>1154</v>
      </c>
      <c r="N2" s="86">
        <f t="shared" ca="1" si="0"/>
        <v>3000</v>
      </c>
      <c r="O2" s="85">
        <f t="shared" ca="1" si="0"/>
        <v>1387</v>
      </c>
      <c r="P2" s="86">
        <f t="shared" ca="1" si="0"/>
        <v>3225</v>
      </c>
      <c r="Q2" s="85">
        <f t="shared" ca="1" si="0"/>
        <v>1615</v>
      </c>
      <c r="R2" s="86">
        <f t="shared" ca="1" si="0"/>
        <v>3150</v>
      </c>
      <c r="S2" s="85">
        <f t="shared" ca="1" si="0"/>
        <v>1441</v>
      </c>
      <c r="T2" s="86">
        <f t="shared" ca="1" si="0"/>
        <v>2725</v>
      </c>
      <c r="U2" s="85">
        <f t="shared" ca="1" si="0"/>
        <v>670</v>
      </c>
      <c r="V2" s="86">
        <f t="shared" ca="1" si="0"/>
        <v>1500</v>
      </c>
      <c r="W2" s="85">
        <f t="shared" ca="1" si="0"/>
        <v>0</v>
      </c>
      <c r="X2" s="86">
        <f t="shared" ca="1" si="0"/>
        <v>1</v>
      </c>
      <c r="Y2" s="85">
        <f t="shared" ca="1" si="0"/>
        <v>0</v>
      </c>
      <c r="Z2" s="86">
        <f t="shared" ca="1" si="0"/>
        <v>1</v>
      </c>
      <c r="AA2" s="85">
        <f t="shared" ca="1" si="0"/>
        <v>0</v>
      </c>
      <c r="AB2" s="86">
        <f t="shared" ca="1" si="0"/>
        <v>1</v>
      </c>
      <c r="AC2" s="85"/>
      <c r="AD2" s="85"/>
      <c r="AE2" s="85"/>
    </row>
    <row r="3" spans="1:31">
      <c r="A3" s="109" t="str">
        <f>Stats!C2</f>
        <v>Alpha</v>
      </c>
      <c r="B3" s="110"/>
      <c r="C3" s="109" t="str">
        <f>Stats!G2</f>
        <v>Beta</v>
      </c>
      <c r="D3" s="110"/>
      <c r="E3" s="109" t="str">
        <f>Stats!K2</f>
        <v>Charlie</v>
      </c>
      <c r="F3" s="110"/>
      <c r="G3" s="109" t="str">
        <f>Stats!O2</f>
        <v>Delta</v>
      </c>
      <c r="H3" s="110"/>
      <c r="I3" s="109" t="str">
        <f>Stats!S2</f>
        <v>Echo</v>
      </c>
      <c r="J3" s="110"/>
      <c r="K3" s="109" t="str">
        <f>Stats!W2</f>
        <v>Foxtrot</v>
      </c>
      <c r="L3" s="110"/>
      <c r="M3" s="109" t="str">
        <f>Stats!AA2</f>
        <v>Golf</v>
      </c>
      <c r="N3" s="110"/>
      <c r="O3" s="109" t="str">
        <f>Stats!AE2</f>
        <v>Hotel</v>
      </c>
      <c r="P3" s="110"/>
      <c r="Q3" s="109" t="str">
        <f>Stats!AI2</f>
        <v>India</v>
      </c>
      <c r="R3" s="110"/>
      <c r="S3" s="109" t="str">
        <f>Stats!AM2</f>
        <v>Juliett</v>
      </c>
      <c r="T3" s="110"/>
      <c r="U3" s="109" t="str">
        <f>Stats!AQ2</f>
        <v>Kilo</v>
      </c>
      <c r="V3" s="110"/>
      <c r="W3" s="109" t="e">
        <f>Stats!#REF!</f>
        <v>#REF!</v>
      </c>
      <c r="X3" s="110"/>
      <c r="Y3" s="109" t="e">
        <f>Stats!#REF!</f>
        <v>#REF!</v>
      </c>
      <c r="Z3" s="110"/>
      <c r="AA3" s="109" t="e">
        <f>Stats!#REF!</f>
        <v>#REF!</v>
      </c>
      <c r="AB3" s="110"/>
      <c r="AC3" s="87"/>
      <c r="AD3" s="87"/>
      <c r="AE3" s="87"/>
    </row>
    <row r="4" spans="1:31">
      <c r="A4">
        <f ca="1">IFERROR(__xludf.DUMMYFUNCTION("ArrayFormula(FILTER(Stats!C4:C46,len(Stats!C4:C46)))"),26)</f>
        <v>26</v>
      </c>
      <c r="B4" s="88">
        <f ca="1">IFERROR(__xludf.DUMMYFUNCTION("ArrayFormula(FILTER(Stats!D4:D46,len(Stats!D4:D46)))"),75)</f>
        <v>75</v>
      </c>
      <c r="C4">
        <f ca="1">IFERROR(__xludf.DUMMYFUNCTION("ArrayFormula(FILTER(Stats!G4:G46,len(Stats!G4:G46)))"),14)</f>
        <v>14</v>
      </c>
      <c r="D4" s="88">
        <f ca="1">IFERROR(__xludf.DUMMYFUNCTION("ArrayFormula(FILTER(Stats!H4:H46,len(Stats!H4:H46)))"),25)</f>
        <v>25</v>
      </c>
      <c r="E4">
        <f ca="1">IFERROR(__xludf.DUMMYFUNCTION("ArrayFormula(FILTER(Stats!K4:K46,len(Stats!K4:K46)))"),44)</f>
        <v>44</v>
      </c>
      <c r="F4" s="88">
        <f ca="1">IFERROR(__xludf.DUMMYFUNCTION("ArrayFormula(FILTER(Stats!L4:L46,len(Stats!L4:L46)))"),100)</f>
        <v>100</v>
      </c>
      <c r="G4">
        <f ca="1">IFERROR(__xludf.DUMMYFUNCTION("ArrayFormula(FILTER(Stats!O4:O46,len(Stats!O4:O46)))"),58)</f>
        <v>58</v>
      </c>
      <c r="H4" s="88">
        <f ca="1">IFERROR(__xludf.DUMMYFUNCTION("ArrayFormula(FILTER(Stats!P4:P46,len(Stats!P4:P46)))"),100)</f>
        <v>100</v>
      </c>
      <c r="I4">
        <f ca="1">IFERROR(__xludf.DUMMYFUNCTION("ArrayFormula(FILTER(Stats!S4:S46,len(Stats!S4:S46)))"),40)</f>
        <v>40</v>
      </c>
      <c r="J4" s="88">
        <f ca="1">IFERROR(__xludf.DUMMYFUNCTION("ArrayFormula(FILTER(Stats!T4:T46,len(Stats!T4:T46)))"),75)</f>
        <v>75</v>
      </c>
      <c r="K4">
        <f ca="1">IFERROR(__xludf.DUMMYFUNCTION("ArrayFormula(FILTER(Stats!W4:W46,len(Stats!W4:W46)))"),55)</f>
        <v>55</v>
      </c>
      <c r="L4" s="88">
        <f ca="1">IFERROR(__xludf.DUMMYFUNCTION("ArrayFormula(FILTER(Stats!X4:X46,len(Stats!X4:X46)))"),100)</f>
        <v>100</v>
      </c>
      <c r="M4">
        <f ca="1">IFERROR(__xludf.DUMMYFUNCTION("ArrayFormula(FILTER(Stats!AA4:AA46,len(Stats!AA4:AA46)))"),8)</f>
        <v>8</v>
      </c>
      <c r="N4" s="88">
        <f ca="1">IFERROR(__xludf.DUMMYFUNCTION("ArrayFormula(FILTER(Stats!AB4:AB46,len(Stats!AB4:AB46)))"),25)</f>
        <v>25</v>
      </c>
      <c r="O4">
        <f ca="1">IFERROR(__xludf.DUMMYFUNCTION("ArrayFormula(FILTER(Stats!AE4:AE46,len(Stats!AE4:AE46)))"),30)</f>
        <v>30</v>
      </c>
      <c r="P4" s="88">
        <f ca="1">IFERROR(__xludf.DUMMYFUNCTION("ArrayFormula(FILTER(Stats!AF4:AF46,len(Stats!AF4:AF46)))"),75)</f>
        <v>75</v>
      </c>
      <c r="Q4">
        <f ca="1">IFERROR(__xludf.DUMMYFUNCTION("ArrayFormula(FILTER(Stats!AI4:AI46,len(Stats!AI4:AI46)))"),44)</f>
        <v>44</v>
      </c>
      <c r="R4" s="88">
        <f ca="1">IFERROR(__xludf.DUMMYFUNCTION("ArrayFormula(FILTER(Stats!AJ4:AJ46,len(Stats!AJ4:AJ46)))"),75)</f>
        <v>75</v>
      </c>
      <c r="S4">
        <f ca="1">IFERROR(__xludf.DUMMYFUNCTION("ArrayFormula(FILTER(Stats!AM4:AM46,len(Stats!AM4:AM46)))"),25)</f>
        <v>25</v>
      </c>
      <c r="T4" s="88">
        <f ca="1">IFERROR(__xludf.DUMMYFUNCTION("ArrayFormula(FILTER(Stats!AN4:AN46,len(Stats!AN4:AN46)))"),50)</f>
        <v>50</v>
      </c>
      <c r="U4">
        <f ca="1">IFERROR(__xludf.DUMMYFUNCTION("ArrayFormula(FILTER(Stats!AQ4:AQ46,len(Stats!AQ4:AQ46)))"),6)</f>
        <v>6</v>
      </c>
      <c r="V4" s="88">
        <f ca="1">IFERROR(__xludf.DUMMYFUNCTION("ArrayFormula(FILTER(Stats!AR4:AR46,len(Stats!AR4:AR46)))"),25)</f>
        <v>25</v>
      </c>
      <c r="W4">
        <f ca="1">IFERROR(__xludf.DUMMYFUNCTION("ArrayFormula(FILTER(Stats!AU4:AU46,len(Stats!AU4:AU46)))"),0)</f>
        <v>0</v>
      </c>
      <c r="X4" s="88">
        <f ca="1">IFERROR(__xludf.DUMMYFUNCTION("ArrayFormula(FILTER(Stats!AV4:AV46,len(Stats!AV4:AV46)))"),0)</f>
        <v>0</v>
      </c>
      <c r="Y4">
        <f ca="1">IFERROR(__xludf.DUMMYFUNCTION("ArrayFormula(FILTER(Stats!AY4:AY46,len(Stats!AY4:AY46)))"),0)</f>
        <v>0</v>
      </c>
      <c r="Z4" s="88">
        <f ca="1">IFERROR(__xludf.DUMMYFUNCTION("ArrayFormula(FILTER(Stats!AZ4:AZ46,len(Stats!AZ4:AZ46)))"),0)</f>
        <v>0</v>
      </c>
      <c r="AA4">
        <f ca="1">IFERROR(__xludf.DUMMYFUNCTION("ArrayFormula(FILTER(Stats!BC4:BC46,len(Stats!BC4:BC46)))"),0)</f>
        <v>0</v>
      </c>
      <c r="AB4" s="88">
        <f ca="1">IFERROR(__xludf.DUMMYFUNCTION("ArrayFormula(FILTER(Stats!BD4:BD46,len(Stats!BD4:BD46)))"),0)</f>
        <v>0</v>
      </c>
    </row>
    <row r="5" spans="1:31">
      <c r="A5">
        <f ca="1">IFERROR(__xludf.DUMMYFUNCTION("""COMPUTED_VALUE"""),34)</f>
        <v>34</v>
      </c>
      <c r="B5" s="88">
        <f ca="1">IFERROR(__xludf.DUMMYFUNCTION("""COMPUTED_VALUE"""),100)</f>
        <v>100</v>
      </c>
      <c r="C5">
        <f ca="1">IFERROR(__xludf.DUMMYFUNCTION("""COMPUTED_VALUE"""),31)</f>
        <v>31</v>
      </c>
      <c r="D5" s="88">
        <f ca="1">IFERROR(__xludf.DUMMYFUNCTION("""COMPUTED_VALUE"""),50)</f>
        <v>50</v>
      </c>
      <c r="E5">
        <f ca="1">IFERROR(__xludf.DUMMYFUNCTION("""COMPUTED_VALUE"""),48)</f>
        <v>48</v>
      </c>
      <c r="F5" s="88">
        <f ca="1">IFERROR(__xludf.DUMMYFUNCTION("""COMPUTED_VALUE"""),100)</f>
        <v>100</v>
      </c>
      <c r="G5">
        <f ca="1">IFERROR(__xludf.DUMMYFUNCTION("""COMPUTED_VALUE"""),52)</f>
        <v>52</v>
      </c>
      <c r="H5" s="88">
        <f ca="1">IFERROR(__xludf.DUMMYFUNCTION("""COMPUTED_VALUE"""),100)</f>
        <v>100</v>
      </c>
      <c r="I5">
        <f ca="1">IFERROR(__xludf.DUMMYFUNCTION("""COMPUTED_VALUE"""),51)</f>
        <v>51</v>
      </c>
      <c r="J5" s="88">
        <f ca="1">IFERROR(__xludf.DUMMYFUNCTION("""COMPUTED_VALUE"""),100)</f>
        <v>100</v>
      </c>
      <c r="K5">
        <f ca="1">IFERROR(__xludf.DUMMYFUNCTION("""COMPUTED_VALUE"""),55)</f>
        <v>55</v>
      </c>
      <c r="L5" s="88">
        <f ca="1">IFERROR(__xludf.DUMMYFUNCTION("""COMPUTED_VALUE"""),100)</f>
        <v>100</v>
      </c>
      <c r="M5">
        <f ca="1">IFERROR(__xludf.DUMMYFUNCTION("""COMPUTED_VALUE"""),46)</f>
        <v>46</v>
      </c>
      <c r="N5" s="88">
        <f ca="1">IFERROR(__xludf.DUMMYFUNCTION("""COMPUTED_VALUE"""),100)</f>
        <v>100</v>
      </c>
      <c r="O5">
        <f ca="1">IFERROR(__xludf.DUMMYFUNCTION("""COMPUTED_VALUE"""),48)</f>
        <v>48</v>
      </c>
      <c r="P5" s="88">
        <f ca="1">IFERROR(__xludf.DUMMYFUNCTION("""COMPUTED_VALUE"""),100)</f>
        <v>100</v>
      </c>
      <c r="Q5">
        <f ca="1">IFERROR(__xludf.DUMMYFUNCTION("""COMPUTED_VALUE"""),50)</f>
        <v>50</v>
      </c>
      <c r="R5" s="88">
        <f ca="1">IFERROR(__xludf.DUMMYFUNCTION("""COMPUTED_VALUE"""),100)</f>
        <v>100</v>
      </c>
      <c r="S5">
        <f ca="1">IFERROR(__xludf.DUMMYFUNCTION("""COMPUTED_VALUE"""),54)</f>
        <v>54</v>
      </c>
      <c r="T5" s="88">
        <f ca="1">IFERROR(__xludf.DUMMYFUNCTION("""COMPUTED_VALUE"""),100)</f>
        <v>100</v>
      </c>
      <c r="U5">
        <f ca="1">IFERROR(__xludf.DUMMYFUNCTION("""COMPUTED_VALUE"""),37)</f>
        <v>37</v>
      </c>
      <c r="V5" s="88">
        <f ca="1">IFERROR(__xludf.DUMMYFUNCTION("""COMPUTED_VALUE"""),100)</f>
        <v>100</v>
      </c>
      <c r="W5">
        <f ca="1">IFERROR(__xludf.DUMMYFUNCTION("""COMPUTED_VALUE"""),0)</f>
        <v>0</v>
      </c>
      <c r="X5" s="88">
        <f ca="1">IFERROR(__xludf.DUMMYFUNCTION("""COMPUTED_VALUE"""),0)</f>
        <v>0</v>
      </c>
      <c r="Y5">
        <f ca="1">IFERROR(__xludf.DUMMYFUNCTION("""COMPUTED_VALUE"""),0)</f>
        <v>0</v>
      </c>
      <c r="Z5" s="88">
        <f ca="1">IFERROR(__xludf.DUMMYFUNCTION("""COMPUTED_VALUE"""),0)</f>
        <v>0</v>
      </c>
      <c r="AA5">
        <f ca="1">IFERROR(__xludf.DUMMYFUNCTION("""COMPUTED_VALUE"""),0)</f>
        <v>0</v>
      </c>
      <c r="AB5" s="88">
        <f ca="1">IFERROR(__xludf.DUMMYFUNCTION("""COMPUTED_VALUE"""),0)</f>
        <v>0</v>
      </c>
    </row>
    <row r="6" spans="1:31">
      <c r="A6">
        <f ca="1">IFERROR(__xludf.DUMMYFUNCTION("""COMPUTED_VALUE"""),32)</f>
        <v>32</v>
      </c>
      <c r="B6" s="88">
        <f ca="1">IFERROR(__xludf.DUMMYFUNCTION("""COMPUTED_VALUE"""),100)</f>
        <v>100</v>
      </c>
      <c r="C6">
        <f ca="1">IFERROR(__xludf.DUMMYFUNCTION("""COMPUTED_VALUE"""),55)</f>
        <v>55</v>
      </c>
      <c r="D6" s="88">
        <f ca="1">IFERROR(__xludf.DUMMYFUNCTION("""COMPUTED_VALUE"""),100)</f>
        <v>100</v>
      </c>
      <c r="E6">
        <f ca="1">IFERROR(__xludf.DUMMYFUNCTION("""COMPUTED_VALUE"""),49)</f>
        <v>49</v>
      </c>
      <c r="F6" s="88">
        <f ca="1">IFERROR(__xludf.DUMMYFUNCTION("""COMPUTED_VALUE"""),100)</f>
        <v>100</v>
      </c>
      <c r="G6">
        <f ca="1">IFERROR(__xludf.DUMMYFUNCTION("""COMPUTED_VALUE"""),51)</f>
        <v>51</v>
      </c>
      <c r="H6" s="88">
        <f ca="1">IFERROR(__xludf.DUMMYFUNCTION("""COMPUTED_VALUE"""),100)</f>
        <v>100</v>
      </c>
      <c r="I6">
        <f ca="1">IFERROR(__xludf.DUMMYFUNCTION("""COMPUTED_VALUE"""),49)</f>
        <v>49</v>
      </c>
      <c r="J6" s="88">
        <f ca="1">IFERROR(__xludf.DUMMYFUNCTION("""COMPUTED_VALUE"""),100)</f>
        <v>100</v>
      </c>
      <c r="K6">
        <f ca="1">IFERROR(__xludf.DUMMYFUNCTION("""COMPUTED_VALUE"""),48)</f>
        <v>48</v>
      </c>
      <c r="L6" s="88">
        <f ca="1">IFERROR(__xludf.DUMMYFUNCTION("""COMPUTED_VALUE"""),100)</f>
        <v>100</v>
      </c>
      <c r="M6">
        <f ca="1">IFERROR(__xludf.DUMMYFUNCTION("""COMPUTED_VALUE"""),43)</f>
        <v>43</v>
      </c>
      <c r="N6" s="88">
        <f ca="1">IFERROR(__xludf.DUMMYFUNCTION("""COMPUTED_VALUE"""),100)</f>
        <v>100</v>
      </c>
      <c r="O6">
        <f ca="1">IFERROR(__xludf.DUMMYFUNCTION("""COMPUTED_VALUE"""),36)</f>
        <v>36</v>
      </c>
      <c r="P6" s="88">
        <f ca="1">IFERROR(__xludf.DUMMYFUNCTION("""COMPUTED_VALUE"""),100)</f>
        <v>100</v>
      </c>
      <c r="Q6">
        <f ca="1">IFERROR(__xludf.DUMMYFUNCTION("""COMPUTED_VALUE"""),44)</f>
        <v>44</v>
      </c>
      <c r="R6" s="88">
        <f ca="1">IFERROR(__xludf.DUMMYFUNCTION("""COMPUTED_VALUE"""),100)</f>
        <v>100</v>
      </c>
      <c r="S6">
        <f ca="1">IFERROR(__xludf.DUMMYFUNCTION("""COMPUTED_VALUE"""),56)</f>
        <v>56</v>
      </c>
      <c r="T6" s="88">
        <f ca="1">IFERROR(__xludf.DUMMYFUNCTION("""COMPUTED_VALUE"""),100)</f>
        <v>100</v>
      </c>
      <c r="U6">
        <f ca="1">IFERROR(__xludf.DUMMYFUNCTION("""COMPUTED_VALUE"""),13)</f>
        <v>13</v>
      </c>
      <c r="V6" s="88">
        <f ca="1">IFERROR(__xludf.DUMMYFUNCTION("""COMPUTED_VALUE"""),25)</f>
        <v>25</v>
      </c>
      <c r="W6">
        <f ca="1">IFERROR(__xludf.DUMMYFUNCTION("""COMPUTED_VALUE"""),0)</f>
        <v>0</v>
      </c>
      <c r="X6" s="88">
        <f ca="1">IFERROR(__xludf.DUMMYFUNCTION("""COMPUTED_VALUE"""),0)</f>
        <v>0</v>
      </c>
      <c r="Y6">
        <f ca="1">IFERROR(__xludf.DUMMYFUNCTION("""COMPUTED_VALUE"""),0)</f>
        <v>0</v>
      </c>
      <c r="Z6" s="88">
        <f ca="1">IFERROR(__xludf.DUMMYFUNCTION("""COMPUTED_VALUE"""),0)</f>
        <v>0</v>
      </c>
      <c r="AA6">
        <f ca="1">IFERROR(__xludf.DUMMYFUNCTION("""COMPUTED_VALUE"""),0)</f>
        <v>0</v>
      </c>
      <c r="AB6" s="88">
        <f ca="1">IFERROR(__xludf.DUMMYFUNCTION("""COMPUTED_VALUE"""),0)</f>
        <v>0</v>
      </c>
    </row>
    <row r="7" spans="1:31">
      <c r="A7">
        <f ca="1">IFERROR(__xludf.DUMMYFUNCTION("""COMPUTED_VALUE"""),35)</f>
        <v>35</v>
      </c>
      <c r="B7" s="88">
        <f ca="1">IFERROR(__xludf.DUMMYFUNCTION("""COMPUTED_VALUE"""),100)</f>
        <v>100</v>
      </c>
      <c r="C7">
        <f ca="1">IFERROR(__xludf.DUMMYFUNCTION("""COMPUTED_VALUE"""),26)</f>
        <v>26</v>
      </c>
      <c r="D7" s="88">
        <f ca="1">IFERROR(__xludf.DUMMYFUNCTION("""COMPUTED_VALUE"""),50)</f>
        <v>50</v>
      </c>
      <c r="E7">
        <f ca="1">IFERROR(__xludf.DUMMYFUNCTION("""COMPUTED_VALUE"""),45)</f>
        <v>45</v>
      </c>
      <c r="F7" s="88">
        <f ca="1">IFERROR(__xludf.DUMMYFUNCTION("""COMPUTED_VALUE"""),100)</f>
        <v>100</v>
      </c>
      <c r="G7">
        <f ca="1">IFERROR(__xludf.DUMMYFUNCTION("""COMPUTED_VALUE"""),53)</f>
        <v>53</v>
      </c>
      <c r="H7" s="88">
        <f ca="1">IFERROR(__xludf.DUMMYFUNCTION("""COMPUTED_VALUE"""),100)</f>
        <v>100</v>
      </c>
      <c r="I7">
        <f ca="1">IFERROR(__xludf.DUMMYFUNCTION("""COMPUTED_VALUE"""),46)</f>
        <v>46</v>
      </c>
      <c r="J7" s="88">
        <f ca="1">IFERROR(__xludf.DUMMYFUNCTION("""COMPUTED_VALUE"""),100)</f>
        <v>100</v>
      </c>
      <c r="K7">
        <f ca="1">IFERROR(__xludf.DUMMYFUNCTION("""COMPUTED_VALUE"""),57)</f>
        <v>57</v>
      </c>
      <c r="L7" s="88">
        <f ca="1">IFERROR(__xludf.DUMMYFUNCTION("""COMPUTED_VALUE"""),100)</f>
        <v>100</v>
      </c>
      <c r="M7">
        <f ca="1">IFERROR(__xludf.DUMMYFUNCTION("""COMPUTED_VALUE"""),34)</f>
        <v>34</v>
      </c>
      <c r="N7" s="88">
        <f ca="1">IFERROR(__xludf.DUMMYFUNCTION("""COMPUTED_VALUE"""),100)</f>
        <v>100</v>
      </c>
      <c r="O7">
        <f ca="1">IFERROR(__xludf.DUMMYFUNCTION("""COMPUTED_VALUE"""),32)</f>
        <v>32</v>
      </c>
      <c r="P7" s="88">
        <f ca="1">IFERROR(__xludf.DUMMYFUNCTION("""COMPUTED_VALUE"""),100)</f>
        <v>100</v>
      </c>
      <c r="Q7">
        <f ca="1">IFERROR(__xludf.DUMMYFUNCTION("""COMPUTED_VALUE"""),48)</f>
        <v>48</v>
      </c>
      <c r="R7" s="88">
        <f ca="1">IFERROR(__xludf.DUMMYFUNCTION("""COMPUTED_VALUE"""),100)</f>
        <v>100</v>
      </c>
      <c r="S7">
        <f ca="1">IFERROR(__xludf.DUMMYFUNCTION("""COMPUTED_VALUE"""),52)</f>
        <v>52</v>
      </c>
      <c r="T7" s="88">
        <f ca="1">IFERROR(__xludf.DUMMYFUNCTION("""COMPUTED_VALUE"""),100)</f>
        <v>100</v>
      </c>
      <c r="U7">
        <f ca="1">IFERROR(__xludf.DUMMYFUNCTION("""COMPUTED_VALUE"""),42)</f>
        <v>42</v>
      </c>
      <c r="V7" s="88">
        <f ca="1">IFERROR(__xludf.DUMMYFUNCTION("""COMPUTED_VALUE"""),100)</f>
        <v>100</v>
      </c>
      <c r="W7">
        <f ca="1">IFERROR(__xludf.DUMMYFUNCTION("""COMPUTED_VALUE"""),0)</f>
        <v>0</v>
      </c>
      <c r="X7" s="88">
        <f ca="1">IFERROR(__xludf.DUMMYFUNCTION("""COMPUTED_VALUE"""),0)</f>
        <v>0</v>
      </c>
      <c r="Y7">
        <f ca="1">IFERROR(__xludf.DUMMYFUNCTION("""COMPUTED_VALUE"""),0)</f>
        <v>0</v>
      </c>
      <c r="Z7" s="88">
        <f ca="1">IFERROR(__xludf.DUMMYFUNCTION("""COMPUTED_VALUE"""),0)</f>
        <v>0</v>
      </c>
      <c r="AA7">
        <f ca="1">IFERROR(__xludf.DUMMYFUNCTION("""COMPUTED_VALUE"""),0)</f>
        <v>0</v>
      </c>
      <c r="AB7" s="88">
        <f ca="1">IFERROR(__xludf.DUMMYFUNCTION("""COMPUTED_VALUE"""),0)</f>
        <v>0</v>
      </c>
    </row>
    <row r="8" spans="1:31">
      <c r="A8">
        <f ca="1">IFERROR(__xludf.DUMMYFUNCTION("""COMPUTED_VALUE"""),34)</f>
        <v>34</v>
      </c>
      <c r="B8" s="88">
        <f ca="1">IFERROR(__xludf.DUMMYFUNCTION("""COMPUTED_VALUE"""),100)</f>
        <v>100</v>
      </c>
      <c r="C8">
        <f ca="1">IFERROR(__xludf.DUMMYFUNCTION("""COMPUTED_VALUE"""),32)</f>
        <v>32</v>
      </c>
      <c r="D8" s="88">
        <f ca="1">IFERROR(__xludf.DUMMYFUNCTION("""COMPUTED_VALUE"""),50)</f>
        <v>50</v>
      </c>
      <c r="E8">
        <f ca="1">IFERROR(__xludf.DUMMYFUNCTION("""COMPUTED_VALUE"""),61)</f>
        <v>61</v>
      </c>
      <c r="F8" s="88">
        <f ca="1">IFERROR(__xludf.DUMMYFUNCTION("""COMPUTED_VALUE"""),100)</f>
        <v>100</v>
      </c>
      <c r="G8">
        <f ca="1">IFERROR(__xludf.DUMMYFUNCTION("""COMPUTED_VALUE"""),52)</f>
        <v>52</v>
      </c>
      <c r="H8" s="88">
        <f ca="1">IFERROR(__xludf.DUMMYFUNCTION("""COMPUTED_VALUE"""),100)</f>
        <v>100</v>
      </c>
      <c r="I8">
        <f ca="1">IFERROR(__xludf.DUMMYFUNCTION("""COMPUTED_VALUE"""),43)</f>
        <v>43</v>
      </c>
      <c r="J8" s="88">
        <f ca="1">IFERROR(__xludf.DUMMYFUNCTION("""COMPUTED_VALUE"""),100)</f>
        <v>100</v>
      </c>
      <c r="K8">
        <f ca="1">IFERROR(__xludf.DUMMYFUNCTION("""COMPUTED_VALUE"""),41)</f>
        <v>41</v>
      </c>
      <c r="L8" s="88">
        <f ca="1">IFERROR(__xludf.DUMMYFUNCTION("""COMPUTED_VALUE"""),100)</f>
        <v>100</v>
      </c>
      <c r="M8">
        <f ca="1">IFERROR(__xludf.DUMMYFUNCTION("""COMPUTED_VALUE"""),33)</f>
        <v>33</v>
      </c>
      <c r="N8" s="88">
        <f ca="1">IFERROR(__xludf.DUMMYFUNCTION("""COMPUTED_VALUE"""),75)</f>
        <v>75</v>
      </c>
      <c r="O8">
        <f ca="1">IFERROR(__xludf.DUMMYFUNCTION("""COMPUTED_VALUE"""),40)</f>
        <v>40</v>
      </c>
      <c r="P8" s="88">
        <f ca="1">IFERROR(__xludf.DUMMYFUNCTION("""COMPUTED_VALUE"""),100)</f>
        <v>100</v>
      </c>
      <c r="Q8">
        <f ca="1">IFERROR(__xludf.DUMMYFUNCTION("""COMPUTED_VALUE"""),59)</f>
        <v>59</v>
      </c>
      <c r="R8" s="88">
        <f ca="1">IFERROR(__xludf.DUMMYFUNCTION("""COMPUTED_VALUE"""),100)</f>
        <v>100</v>
      </c>
      <c r="S8">
        <f ca="1">IFERROR(__xludf.DUMMYFUNCTION("""COMPUTED_VALUE"""),56)</f>
        <v>56</v>
      </c>
      <c r="T8" s="88">
        <f ca="1">IFERROR(__xludf.DUMMYFUNCTION("""COMPUTED_VALUE"""),100)</f>
        <v>100</v>
      </c>
      <c r="U8">
        <f ca="1">IFERROR(__xludf.DUMMYFUNCTION("""COMPUTED_VALUE"""),41)</f>
        <v>41</v>
      </c>
      <c r="V8" s="88">
        <f ca="1">IFERROR(__xludf.DUMMYFUNCTION("""COMPUTED_VALUE"""),100)</f>
        <v>100</v>
      </c>
      <c r="W8">
        <f ca="1">IFERROR(__xludf.DUMMYFUNCTION("""COMPUTED_VALUE"""),0)</f>
        <v>0</v>
      </c>
      <c r="X8" s="88">
        <f ca="1">IFERROR(__xludf.DUMMYFUNCTION("""COMPUTED_VALUE"""),1)</f>
        <v>1</v>
      </c>
      <c r="Y8">
        <f ca="1">IFERROR(__xludf.DUMMYFUNCTION("""COMPUTED_VALUE"""),0)</f>
        <v>0</v>
      </c>
      <c r="Z8" s="88">
        <f ca="1">IFERROR(__xludf.DUMMYFUNCTION("""COMPUTED_VALUE"""),1)</f>
        <v>1</v>
      </c>
      <c r="AA8">
        <f ca="1">IFERROR(__xludf.DUMMYFUNCTION("""COMPUTED_VALUE"""),0)</f>
        <v>0</v>
      </c>
      <c r="AB8" s="88">
        <f ca="1">IFERROR(__xludf.DUMMYFUNCTION("""COMPUTED_VALUE"""),1)</f>
        <v>1</v>
      </c>
    </row>
    <row r="9" spans="1:31">
      <c r="A9">
        <f ca="1">IFERROR(__xludf.DUMMYFUNCTION("""COMPUTED_VALUE"""),15)</f>
        <v>15</v>
      </c>
      <c r="B9" s="88">
        <f ca="1">IFERROR(__xludf.DUMMYFUNCTION("""COMPUTED_VALUE"""),50)</f>
        <v>50</v>
      </c>
      <c r="C9">
        <f ca="1">IFERROR(__xludf.DUMMYFUNCTION("""COMPUTED_VALUE"""),32)</f>
        <v>32</v>
      </c>
      <c r="D9" s="88">
        <f ca="1">IFERROR(__xludf.DUMMYFUNCTION("""COMPUTED_VALUE"""),75)</f>
        <v>75</v>
      </c>
      <c r="E9">
        <f ca="1">IFERROR(__xludf.DUMMYFUNCTION("""COMPUTED_VALUE"""),63)</f>
        <v>63</v>
      </c>
      <c r="F9" s="88">
        <f ca="1">IFERROR(__xludf.DUMMYFUNCTION("""COMPUTED_VALUE"""),100)</f>
        <v>100</v>
      </c>
      <c r="G9">
        <f ca="1">IFERROR(__xludf.DUMMYFUNCTION("""COMPUTED_VALUE"""),56)</f>
        <v>56</v>
      </c>
      <c r="H9" s="88">
        <f ca="1">IFERROR(__xludf.DUMMYFUNCTION("""COMPUTED_VALUE"""),100)</f>
        <v>100</v>
      </c>
      <c r="I9">
        <f ca="1">IFERROR(__xludf.DUMMYFUNCTION("""COMPUTED_VALUE"""),51)</f>
        <v>51</v>
      </c>
      <c r="J9" s="88">
        <f ca="1">IFERROR(__xludf.DUMMYFUNCTION("""COMPUTED_VALUE"""),100)</f>
        <v>100</v>
      </c>
      <c r="K9">
        <f ca="1">IFERROR(__xludf.DUMMYFUNCTION("""COMPUTED_VALUE"""),50)</f>
        <v>50</v>
      </c>
      <c r="L9" s="88">
        <f ca="1">IFERROR(__xludf.DUMMYFUNCTION("""COMPUTED_VALUE"""),100)</f>
        <v>100</v>
      </c>
      <c r="M9">
        <f ca="1">IFERROR(__xludf.DUMMYFUNCTION("""COMPUTED_VALUE"""),34)</f>
        <v>34</v>
      </c>
      <c r="N9" s="88">
        <f ca="1">IFERROR(__xludf.DUMMYFUNCTION("""COMPUTED_VALUE"""),100)</f>
        <v>100</v>
      </c>
      <c r="O9">
        <f ca="1">IFERROR(__xludf.DUMMYFUNCTION("""COMPUTED_VALUE"""),45)</f>
        <v>45</v>
      </c>
      <c r="P9" s="88">
        <f ca="1">IFERROR(__xludf.DUMMYFUNCTION("""COMPUTED_VALUE"""),100)</f>
        <v>100</v>
      </c>
      <c r="Q9">
        <f ca="1">IFERROR(__xludf.DUMMYFUNCTION("""COMPUTED_VALUE"""),43)</f>
        <v>43</v>
      </c>
      <c r="R9" s="88">
        <f ca="1">IFERROR(__xludf.DUMMYFUNCTION("""COMPUTED_VALUE"""),100)</f>
        <v>100</v>
      </c>
      <c r="S9">
        <f ca="1">IFERROR(__xludf.DUMMYFUNCTION("""COMPUTED_VALUE"""),51)</f>
        <v>51</v>
      </c>
      <c r="T9" s="88">
        <f ca="1">IFERROR(__xludf.DUMMYFUNCTION("""COMPUTED_VALUE"""),100)</f>
        <v>100</v>
      </c>
      <c r="U9">
        <f ca="1">IFERROR(__xludf.DUMMYFUNCTION("""COMPUTED_VALUE"""),44)</f>
        <v>44</v>
      </c>
      <c r="V9" s="88">
        <f ca="1">IFERROR(__xludf.DUMMYFUNCTION("""COMPUTED_VALUE"""),100)</f>
        <v>100</v>
      </c>
    </row>
    <row r="10" spans="1:31">
      <c r="A10">
        <f ca="1">IFERROR(__xludf.DUMMYFUNCTION("""COMPUTED_VALUE"""),18)</f>
        <v>18</v>
      </c>
      <c r="B10" s="88">
        <f ca="1">IFERROR(__xludf.DUMMYFUNCTION("""COMPUTED_VALUE"""),50)</f>
        <v>50</v>
      </c>
      <c r="C10">
        <f ca="1">IFERROR(__xludf.DUMMYFUNCTION("""COMPUTED_VALUE"""),31)</f>
        <v>31</v>
      </c>
      <c r="D10" s="88">
        <f ca="1">IFERROR(__xludf.DUMMYFUNCTION("""COMPUTED_VALUE"""),75)</f>
        <v>75</v>
      </c>
      <c r="E10">
        <f ca="1">IFERROR(__xludf.DUMMYFUNCTION("""COMPUTED_VALUE"""),50)</f>
        <v>50</v>
      </c>
      <c r="F10" s="88">
        <f ca="1">IFERROR(__xludf.DUMMYFUNCTION("""COMPUTED_VALUE"""),100)</f>
        <v>100</v>
      </c>
      <c r="G10">
        <f ca="1">IFERROR(__xludf.DUMMYFUNCTION("""COMPUTED_VALUE"""),55)</f>
        <v>55</v>
      </c>
      <c r="H10" s="88">
        <f ca="1">IFERROR(__xludf.DUMMYFUNCTION("""COMPUTED_VALUE"""),100)</f>
        <v>100</v>
      </c>
      <c r="I10">
        <f ca="1">IFERROR(__xludf.DUMMYFUNCTION("""COMPUTED_VALUE"""),48)</f>
        <v>48</v>
      </c>
      <c r="J10" s="88">
        <f ca="1">IFERROR(__xludf.DUMMYFUNCTION("""COMPUTED_VALUE"""),100)</f>
        <v>100</v>
      </c>
      <c r="K10">
        <f ca="1">IFERROR(__xludf.DUMMYFUNCTION("""COMPUTED_VALUE"""),53)</f>
        <v>53</v>
      </c>
      <c r="L10" s="88">
        <f ca="1">IFERROR(__xludf.DUMMYFUNCTION("""COMPUTED_VALUE"""),100)</f>
        <v>100</v>
      </c>
      <c r="M10">
        <f ca="1">IFERROR(__xludf.DUMMYFUNCTION("""COMPUTED_VALUE"""),35)</f>
        <v>35</v>
      </c>
      <c r="N10" s="88">
        <f ca="1">IFERROR(__xludf.DUMMYFUNCTION("""COMPUTED_VALUE"""),100)</f>
        <v>100</v>
      </c>
      <c r="O10">
        <f ca="1">IFERROR(__xludf.DUMMYFUNCTION("""COMPUTED_VALUE"""),42)</f>
        <v>42</v>
      </c>
      <c r="P10" s="88">
        <f ca="1">IFERROR(__xludf.DUMMYFUNCTION("""COMPUTED_VALUE"""),100)</f>
        <v>100</v>
      </c>
      <c r="Q10">
        <f ca="1">IFERROR(__xludf.DUMMYFUNCTION("""COMPUTED_VALUE"""),47)</f>
        <v>47</v>
      </c>
      <c r="R10" s="88">
        <f ca="1">IFERROR(__xludf.DUMMYFUNCTION("""COMPUTED_VALUE"""),100)</f>
        <v>100</v>
      </c>
      <c r="S10">
        <f ca="1">IFERROR(__xludf.DUMMYFUNCTION("""COMPUTED_VALUE"""),48)</f>
        <v>48</v>
      </c>
      <c r="T10" s="88">
        <f ca="1">IFERROR(__xludf.DUMMYFUNCTION("""COMPUTED_VALUE"""),100)</f>
        <v>100</v>
      </c>
      <c r="U10">
        <f ca="1">IFERROR(__xludf.DUMMYFUNCTION("""COMPUTED_VALUE"""),40)</f>
        <v>40</v>
      </c>
      <c r="V10" s="88">
        <f ca="1">IFERROR(__xludf.DUMMYFUNCTION("""COMPUTED_VALUE"""),75)</f>
        <v>75</v>
      </c>
    </row>
    <row r="11" spans="1:31">
      <c r="A11">
        <f ca="1">IFERROR(__xludf.DUMMYFUNCTION("""COMPUTED_VALUE"""),24)</f>
        <v>24</v>
      </c>
      <c r="B11" s="88">
        <f ca="1">IFERROR(__xludf.DUMMYFUNCTION("""COMPUTED_VALUE"""),100)</f>
        <v>100</v>
      </c>
      <c r="C11">
        <f ca="1">IFERROR(__xludf.DUMMYFUNCTION("""COMPUTED_VALUE"""),61)</f>
        <v>61</v>
      </c>
      <c r="D11" s="88">
        <f ca="1">IFERROR(__xludf.DUMMYFUNCTION("""COMPUTED_VALUE"""),100)</f>
        <v>100</v>
      </c>
      <c r="E11">
        <f ca="1">IFERROR(__xludf.DUMMYFUNCTION("""COMPUTED_VALUE"""),35)</f>
        <v>35</v>
      </c>
      <c r="F11" s="88">
        <f ca="1">IFERROR(__xludf.DUMMYFUNCTION("""COMPUTED_VALUE"""),75)</f>
        <v>75</v>
      </c>
      <c r="G11">
        <f ca="1">IFERROR(__xludf.DUMMYFUNCTION("""COMPUTED_VALUE"""),41)</f>
        <v>41</v>
      </c>
      <c r="H11" s="88">
        <f ca="1">IFERROR(__xludf.DUMMYFUNCTION("""COMPUTED_VALUE"""),75)</f>
        <v>75</v>
      </c>
      <c r="I11">
        <f ca="1">IFERROR(__xludf.DUMMYFUNCTION("""COMPUTED_VALUE"""),49)</f>
        <v>49</v>
      </c>
      <c r="J11" s="88">
        <f ca="1">IFERROR(__xludf.DUMMYFUNCTION("""COMPUTED_VALUE"""),100)</f>
        <v>100</v>
      </c>
      <c r="K11">
        <f ca="1">IFERROR(__xludf.DUMMYFUNCTION("""COMPUTED_VALUE"""),45)</f>
        <v>45</v>
      </c>
      <c r="L11" s="88">
        <f ca="1">IFERROR(__xludf.DUMMYFUNCTION("""COMPUTED_VALUE"""),100)</f>
        <v>100</v>
      </c>
      <c r="M11">
        <f ca="1">IFERROR(__xludf.DUMMYFUNCTION("""COMPUTED_VALUE"""),55)</f>
        <v>55</v>
      </c>
      <c r="N11" s="88">
        <f ca="1">IFERROR(__xludf.DUMMYFUNCTION("""COMPUTED_VALUE"""),100)</f>
        <v>100</v>
      </c>
      <c r="O11">
        <f ca="1">IFERROR(__xludf.DUMMYFUNCTION("""COMPUTED_VALUE"""),46)</f>
        <v>46</v>
      </c>
      <c r="P11" s="88">
        <f ca="1">IFERROR(__xludf.DUMMYFUNCTION("""COMPUTED_VALUE"""),100)</f>
        <v>100</v>
      </c>
      <c r="Q11">
        <f ca="1">IFERROR(__xludf.DUMMYFUNCTION("""COMPUTED_VALUE"""),53)</f>
        <v>53</v>
      </c>
      <c r="R11" s="88">
        <f ca="1">IFERROR(__xludf.DUMMYFUNCTION("""COMPUTED_VALUE"""),100)</f>
        <v>100</v>
      </c>
      <c r="S11">
        <f ca="1">IFERROR(__xludf.DUMMYFUNCTION("""COMPUTED_VALUE"""),13)</f>
        <v>13</v>
      </c>
      <c r="T11" s="88">
        <f ca="1">IFERROR(__xludf.DUMMYFUNCTION("""COMPUTED_VALUE"""),25)</f>
        <v>25</v>
      </c>
      <c r="U11">
        <f ca="1">IFERROR(__xludf.DUMMYFUNCTION("""COMPUTED_VALUE"""),34)</f>
        <v>34</v>
      </c>
      <c r="V11" s="88">
        <f ca="1">IFERROR(__xludf.DUMMYFUNCTION("""COMPUTED_VALUE"""),75)</f>
        <v>75</v>
      </c>
    </row>
    <row r="12" spans="1:31">
      <c r="A12">
        <f ca="1">IFERROR(__xludf.DUMMYFUNCTION("""COMPUTED_VALUE"""),24)</f>
        <v>24</v>
      </c>
      <c r="B12" s="88">
        <f ca="1">IFERROR(__xludf.DUMMYFUNCTION("""COMPUTED_VALUE"""),100)</f>
        <v>100</v>
      </c>
      <c r="C12">
        <f ca="1">IFERROR(__xludf.DUMMYFUNCTION("""COMPUTED_VALUE"""),59)</f>
        <v>59</v>
      </c>
      <c r="D12" s="88">
        <f ca="1">IFERROR(__xludf.DUMMYFUNCTION("""COMPUTED_VALUE"""),100)</f>
        <v>100</v>
      </c>
      <c r="E12">
        <f ca="1">IFERROR(__xludf.DUMMYFUNCTION("""COMPUTED_VALUE"""),21)</f>
        <v>21</v>
      </c>
      <c r="F12" s="88">
        <f ca="1">IFERROR(__xludf.DUMMYFUNCTION("""COMPUTED_VALUE"""),50)</f>
        <v>50</v>
      </c>
      <c r="G12">
        <f ca="1">IFERROR(__xludf.DUMMYFUNCTION("""COMPUTED_VALUE"""),58)</f>
        <v>58</v>
      </c>
      <c r="H12" s="88">
        <f ca="1">IFERROR(__xludf.DUMMYFUNCTION("""COMPUTED_VALUE"""),100)</f>
        <v>100</v>
      </c>
      <c r="I12">
        <f ca="1">IFERROR(__xludf.DUMMYFUNCTION("""COMPUTED_VALUE"""),46)</f>
        <v>46</v>
      </c>
      <c r="J12" s="88">
        <f ca="1">IFERROR(__xludf.DUMMYFUNCTION("""COMPUTED_VALUE"""),100)</f>
        <v>100</v>
      </c>
      <c r="K12">
        <f ca="1">IFERROR(__xludf.DUMMYFUNCTION("""COMPUTED_VALUE"""),41)</f>
        <v>41</v>
      </c>
      <c r="L12" s="88">
        <f ca="1">IFERROR(__xludf.DUMMYFUNCTION("""COMPUTED_VALUE"""),100)</f>
        <v>100</v>
      </c>
      <c r="M12">
        <f ca="1">IFERROR(__xludf.DUMMYFUNCTION("""COMPUTED_VALUE"""),35)</f>
        <v>35</v>
      </c>
      <c r="N12" s="88">
        <f ca="1">IFERROR(__xludf.DUMMYFUNCTION("""COMPUTED_VALUE"""),100)</f>
        <v>100</v>
      </c>
      <c r="O12">
        <f ca="1">IFERROR(__xludf.DUMMYFUNCTION("""COMPUTED_VALUE"""),37)</f>
        <v>37</v>
      </c>
      <c r="P12" s="88">
        <f ca="1">IFERROR(__xludf.DUMMYFUNCTION("""COMPUTED_VALUE"""),100)</f>
        <v>100</v>
      </c>
      <c r="Q12">
        <f ca="1">IFERROR(__xludf.DUMMYFUNCTION("""COMPUTED_VALUE"""),45)</f>
        <v>45</v>
      </c>
      <c r="R12" s="88">
        <f ca="1">IFERROR(__xludf.DUMMYFUNCTION("""COMPUTED_VALUE"""),100)</f>
        <v>100</v>
      </c>
      <c r="S12">
        <f ca="1">IFERROR(__xludf.DUMMYFUNCTION("""COMPUTED_VALUE"""),47)</f>
        <v>47</v>
      </c>
      <c r="T12" s="88">
        <f ca="1">IFERROR(__xludf.DUMMYFUNCTION("""COMPUTED_VALUE"""),100)</f>
        <v>100</v>
      </c>
      <c r="U12">
        <f ca="1">IFERROR(__xludf.DUMMYFUNCTION("""COMPUTED_VALUE"""),20)</f>
        <v>20</v>
      </c>
      <c r="V12" s="88">
        <f ca="1">IFERROR(__xludf.DUMMYFUNCTION("""COMPUTED_VALUE"""),50)</f>
        <v>50</v>
      </c>
    </row>
    <row r="13" spans="1:31">
      <c r="A13">
        <f ca="1">IFERROR(__xludf.DUMMYFUNCTION("""COMPUTED_VALUE"""),24)</f>
        <v>24</v>
      </c>
      <c r="B13" s="88">
        <f ca="1">IFERROR(__xludf.DUMMYFUNCTION("""COMPUTED_VALUE"""),100)</f>
        <v>100</v>
      </c>
      <c r="C13">
        <f ca="1">IFERROR(__xludf.DUMMYFUNCTION("""COMPUTED_VALUE"""),58)</f>
        <v>58</v>
      </c>
      <c r="D13" s="88">
        <f ca="1">IFERROR(__xludf.DUMMYFUNCTION("""COMPUTED_VALUE"""),100)</f>
        <v>100</v>
      </c>
      <c r="E13">
        <f ca="1">IFERROR(__xludf.DUMMYFUNCTION("""COMPUTED_VALUE"""),41)</f>
        <v>41</v>
      </c>
      <c r="F13" s="88">
        <f ca="1">IFERROR(__xludf.DUMMYFUNCTION("""COMPUTED_VALUE"""),75)</f>
        <v>75</v>
      </c>
      <c r="G13">
        <f ca="1">IFERROR(__xludf.DUMMYFUNCTION("""COMPUTED_VALUE"""),27)</f>
        <v>27</v>
      </c>
      <c r="H13" s="88">
        <f ca="1">IFERROR(__xludf.DUMMYFUNCTION("""COMPUTED_VALUE"""),50)</f>
        <v>50</v>
      </c>
      <c r="I13">
        <f ca="1">IFERROR(__xludf.DUMMYFUNCTION("""COMPUTED_VALUE"""),22)</f>
        <v>22</v>
      </c>
      <c r="J13" s="88">
        <f ca="1">IFERROR(__xludf.DUMMYFUNCTION("""COMPUTED_VALUE"""),50)</f>
        <v>50</v>
      </c>
      <c r="K13">
        <f ca="1">IFERROR(__xludf.DUMMYFUNCTION("""COMPUTED_VALUE"""),37)</f>
        <v>37</v>
      </c>
      <c r="L13" s="88">
        <f ca="1">IFERROR(__xludf.DUMMYFUNCTION("""COMPUTED_VALUE"""),75)</f>
        <v>75</v>
      </c>
      <c r="M13">
        <f ca="1">IFERROR(__xludf.DUMMYFUNCTION("""COMPUTED_VALUE"""),20)</f>
        <v>20</v>
      </c>
      <c r="N13" s="88">
        <f ca="1">IFERROR(__xludf.DUMMYFUNCTION("""COMPUTED_VALUE"""),50)</f>
        <v>50</v>
      </c>
      <c r="O13">
        <f ca="1">IFERROR(__xludf.DUMMYFUNCTION("""COMPUTED_VALUE"""),23)</f>
        <v>23</v>
      </c>
      <c r="P13" s="88">
        <f ca="1">IFERROR(__xludf.DUMMYFUNCTION("""COMPUTED_VALUE"""),50)</f>
        <v>50</v>
      </c>
      <c r="Q13">
        <f ca="1">IFERROR(__xludf.DUMMYFUNCTION("""COMPUTED_VALUE"""),23)</f>
        <v>23</v>
      </c>
      <c r="R13" s="88">
        <f ca="1">IFERROR(__xludf.DUMMYFUNCTION("""COMPUTED_VALUE"""),50)</f>
        <v>50</v>
      </c>
      <c r="S13">
        <f ca="1">IFERROR(__xludf.DUMMYFUNCTION("""COMPUTED_VALUE"""),48)</f>
        <v>48</v>
      </c>
      <c r="T13" s="88">
        <f ca="1">IFERROR(__xludf.DUMMYFUNCTION("""COMPUTED_VALUE"""),100)</f>
        <v>100</v>
      </c>
      <c r="U13">
        <f ca="1">IFERROR(__xludf.DUMMYFUNCTION("""COMPUTED_VALUE"""),39)</f>
        <v>39</v>
      </c>
      <c r="V13" s="88">
        <f ca="1">IFERROR(__xludf.DUMMYFUNCTION("""COMPUTED_VALUE"""),75)</f>
        <v>75</v>
      </c>
    </row>
    <row r="14" spans="1:31">
      <c r="A14">
        <f ca="1">IFERROR(__xludf.DUMMYFUNCTION("""COMPUTED_VALUE"""),30)</f>
        <v>30</v>
      </c>
      <c r="B14" s="88">
        <f ca="1">IFERROR(__xludf.DUMMYFUNCTION("""COMPUTED_VALUE"""),100)</f>
        <v>100</v>
      </c>
      <c r="C14">
        <f ca="1">IFERROR(__xludf.DUMMYFUNCTION("""COMPUTED_VALUE"""),28)</f>
        <v>28</v>
      </c>
      <c r="D14" s="88">
        <f ca="1">IFERROR(__xludf.DUMMYFUNCTION("""COMPUTED_VALUE"""),50)</f>
        <v>50</v>
      </c>
      <c r="E14">
        <f ca="1">IFERROR(__xludf.DUMMYFUNCTION("""COMPUTED_VALUE"""),42)</f>
        <v>42</v>
      </c>
      <c r="F14" s="88">
        <f ca="1">IFERROR(__xludf.DUMMYFUNCTION("""COMPUTED_VALUE"""),100)</f>
        <v>100</v>
      </c>
      <c r="G14">
        <f ca="1">IFERROR(__xludf.DUMMYFUNCTION("""COMPUTED_VALUE"""),32)</f>
        <v>32</v>
      </c>
      <c r="H14" s="88">
        <f ca="1">IFERROR(__xludf.DUMMYFUNCTION("""COMPUTED_VALUE"""),75)</f>
        <v>75</v>
      </c>
      <c r="I14">
        <f ca="1">IFERROR(__xludf.DUMMYFUNCTION("""COMPUTED_VALUE"""),43)</f>
        <v>43</v>
      </c>
      <c r="J14" s="88">
        <f ca="1">IFERROR(__xludf.DUMMYFUNCTION("""COMPUTED_VALUE"""),100)</f>
        <v>100</v>
      </c>
      <c r="K14">
        <f ca="1">IFERROR(__xludf.DUMMYFUNCTION("""COMPUTED_VALUE"""),47)</f>
        <v>47</v>
      </c>
      <c r="L14" s="88">
        <f ca="1">IFERROR(__xludf.DUMMYFUNCTION("""COMPUTED_VALUE"""),100)</f>
        <v>100</v>
      </c>
      <c r="M14">
        <f ca="1">IFERROR(__xludf.DUMMYFUNCTION("""COMPUTED_VALUE"""),34)</f>
        <v>34</v>
      </c>
      <c r="N14" s="88">
        <f ca="1">IFERROR(__xludf.DUMMYFUNCTION("""COMPUTED_VALUE"""),100)</f>
        <v>100</v>
      </c>
      <c r="O14">
        <f ca="1">IFERROR(__xludf.DUMMYFUNCTION("""COMPUTED_VALUE"""),41)</f>
        <v>41</v>
      </c>
      <c r="P14" s="88">
        <f ca="1">IFERROR(__xludf.DUMMYFUNCTION("""COMPUTED_VALUE"""),100)</f>
        <v>100</v>
      </c>
      <c r="Q14">
        <f ca="1">IFERROR(__xludf.DUMMYFUNCTION("""COMPUTED_VALUE"""),57)</f>
        <v>57</v>
      </c>
      <c r="R14" s="88">
        <f ca="1">IFERROR(__xludf.DUMMYFUNCTION("""COMPUTED_VALUE"""),100)</f>
        <v>100</v>
      </c>
      <c r="S14">
        <f ca="1">IFERROR(__xludf.DUMMYFUNCTION("""COMPUTED_VALUE"""),39)</f>
        <v>39</v>
      </c>
      <c r="T14" s="88">
        <f ca="1">IFERROR(__xludf.DUMMYFUNCTION("""COMPUTED_VALUE"""),75)</f>
        <v>75</v>
      </c>
      <c r="U14">
        <f ca="1">IFERROR(__xludf.DUMMYFUNCTION("""COMPUTED_VALUE"""),27)</f>
        <v>27</v>
      </c>
      <c r="V14" s="88">
        <f ca="1">IFERROR(__xludf.DUMMYFUNCTION("""COMPUTED_VALUE"""),75)</f>
        <v>75</v>
      </c>
    </row>
    <row r="15" spans="1:31">
      <c r="A15">
        <f ca="1">IFERROR(__xludf.DUMMYFUNCTION("""COMPUTED_VALUE"""),20)</f>
        <v>20</v>
      </c>
      <c r="B15" s="88">
        <f ca="1">IFERROR(__xludf.DUMMYFUNCTION("""COMPUTED_VALUE"""),75)</f>
        <v>75</v>
      </c>
      <c r="C15">
        <f ca="1">IFERROR(__xludf.DUMMYFUNCTION("""COMPUTED_VALUE"""),37)</f>
        <v>37</v>
      </c>
      <c r="D15" s="88">
        <f ca="1">IFERROR(__xludf.DUMMYFUNCTION("""COMPUTED_VALUE"""),75)</f>
        <v>75</v>
      </c>
      <c r="E15">
        <f ca="1">IFERROR(__xludf.DUMMYFUNCTION("""COMPUTED_VALUE"""),53)</f>
        <v>53</v>
      </c>
      <c r="F15" s="88">
        <f ca="1">IFERROR(__xludf.DUMMYFUNCTION("""COMPUTED_VALUE"""),100)</f>
        <v>100</v>
      </c>
      <c r="G15">
        <f ca="1">IFERROR(__xludf.DUMMYFUNCTION("""COMPUTED_VALUE"""),59)</f>
        <v>59</v>
      </c>
      <c r="H15" s="88">
        <f ca="1">IFERROR(__xludf.DUMMYFUNCTION("""COMPUTED_VALUE"""),100)</f>
        <v>100</v>
      </c>
      <c r="I15">
        <f ca="1">IFERROR(__xludf.DUMMYFUNCTION("""COMPUTED_VALUE"""),42)</f>
        <v>42</v>
      </c>
      <c r="J15" s="88">
        <f ca="1">IFERROR(__xludf.DUMMYFUNCTION("""COMPUTED_VALUE"""),100)</f>
        <v>100</v>
      </c>
      <c r="K15">
        <f ca="1">IFERROR(__xludf.DUMMYFUNCTION("""COMPUTED_VALUE"""),34)</f>
        <v>34</v>
      </c>
      <c r="L15" s="88">
        <f ca="1">IFERROR(__xludf.DUMMYFUNCTION("""COMPUTED_VALUE"""),75)</f>
        <v>75</v>
      </c>
      <c r="M15">
        <f ca="1">IFERROR(__xludf.DUMMYFUNCTION("""COMPUTED_VALUE"""),38)</f>
        <v>38</v>
      </c>
      <c r="N15" s="88">
        <f ca="1">IFERROR(__xludf.DUMMYFUNCTION("""COMPUTED_VALUE"""),100)</f>
        <v>100</v>
      </c>
      <c r="O15">
        <f ca="1">IFERROR(__xludf.DUMMYFUNCTION("""COMPUTED_VALUE"""),46)</f>
        <v>46</v>
      </c>
      <c r="P15" s="88">
        <f ca="1">IFERROR(__xludf.DUMMYFUNCTION("""COMPUTED_VALUE"""),100)</f>
        <v>100</v>
      </c>
      <c r="Q15">
        <f ca="1">IFERROR(__xludf.DUMMYFUNCTION("""COMPUTED_VALUE"""),53)</f>
        <v>53</v>
      </c>
      <c r="R15" s="88">
        <f ca="1">IFERROR(__xludf.DUMMYFUNCTION("""COMPUTED_VALUE"""),100)</f>
        <v>100</v>
      </c>
      <c r="S15">
        <f ca="1">IFERROR(__xludf.DUMMYFUNCTION("""COMPUTED_VALUE"""),40)</f>
        <v>40</v>
      </c>
      <c r="T15" s="88">
        <f ca="1">IFERROR(__xludf.DUMMYFUNCTION("""COMPUTED_VALUE"""),75)</f>
        <v>75</v>
      </c>
      <c r="U15">
        <f ca="1">IFERROR(__xludf.DUMMYFUNCTION("""COMPUTED_VALUE"""),39)</f>
        <v>39</v>
      </c>
      <c r="V15" s="88">
        <f ca="1">IFERROR(__xludf.DUMMYFUNCTION("""COMPUTED_VALUE"""),75)</f>
        <v>75</v>
      </c>
    </row>
    <row r="16" spans="1:31">
      <c r="A16">
        <f ca="1">IFERROR(__xludf.DUMMYFUNCTION("""COMPUTED_VALUE"""),22)</f>
        <v>22</v>
      </c>
      <c r="B16" s="88">
        <f ca="1">IFERROR(__xludf.DUMMYFUNCTION("""COMPUTED_VALUE"""),75)</f>
        <v>75</v>
      </c>
      <c r="C16">
        <f ca="1">IFERROR(__xludf.DUMMYFUNCTION("""COMPUTED_VALUE"""),38)</f>
        <v>38</v>
      </c>
      <c r="D16" s="88">
        <f ca="1">IFERROR(__xludf.DUMMYFUNCTION("""COMPUTED_VALUE"""),75)</f>
        <v>75</v>
      </c>
      <c r="E16">
        <f ca="1">IFERROR(__xludf.DUMMYFUNCTION("""COMPUTED_VALUE"""),31)</f>
        <v>31</v>
      </c>
      <c r="F16" s="88">
        <f ca="1">IFERROR(__xludf.DUMMYFUNCTION("""COMPUTED_VALUE"""),75)</f>
        <v>75</v>
      </c>
      <c r="G16">
        <f ca="1">IFERROR(__xludf.DUMMYFUNCTION("""COMPUTED_VALUE"""),59)</f>
        <v>59</v>
      </c>
      <c r="H16" s="88">
        <f ca="1">IFERROR(__xludf.DUMMYFUNCTION("""COMPUTED_VALUE"""),100)</f>
        <v>100</v>
      </c>
      <c r="I16">
        <f ca="1">IFERROR(__xludf.DUMMYFUNCTION("""COMPUTED_VALUE"""),28)</f>
        <v>28</v>
      </c>
      <c r="J16" s="88">
        <f ca="1">IFERROR(__xludf.DUMMYFUNCTION("""COMPUTED_VALUE"""),75)</f>
        <v>75</v>
      </c>
      <c r="K16">
        <f ca="1">IFERROR(__xludf.DUMMYFUNCTION("""COMPUTED_VALUE"""),56)</f>
        <v>56</v>
      </c>
      <c r="L16" s="88">
        <f ca="1">IFERROR(__xludf.DUMMYFUNCTION("""COMPUTED_VALUE"""),100)</f>
        <v>100</v>
      </c>
      <c r="M16">
        <f ca="1">IFERROR(__xludf.DUMMYFUNCTION("""COMPUTED_VALUE"""),32)</f>
        <v>32</v>
      </c>
      <c r="N16" s="88">
        <f ca="1">IFERROR(__xludf.DUMMYFUNCTION("""COMPUTED_VALUE"""),75)</f>
        <v>75</v>
      </c>
      <c r="O16">
        <f ca="1">IFERROR(__xludf.DUMMYFUNCTION("""COMPUTED_VALUE"""),29)</f>
        <v>29</v>
      </c>
      <c r="P16" s="88">
        <f ca="1">IFERROR(__xludf.DUMMYFUNCTION("""COMPUTED_VALUE"""),75)</f>
        <v>75</v>
      </c>
      <c r="Q16">
        <f ca="1">IFERROR(__xludf.DUMMYFUNCTION("""COMPUTED_VALUE"""),41)</f>
        <v>41</v>
      </c>
      <c r="R16" s="88">
        <f ca="1">IFERROR(__xludf.DUMMYFUNCTION("""COMPUTED_VALUE"""),75)</f>
        <v>75</v>
      </c>
      <c r="S16">
        <f ca="1">IFERROR(__xludf.DUMMYFUNCTION("""COMPUTED_VALUE"""),27)</f>
        <v>27</v>
      </c>
      <c r="T16" s="88">
        <f ca="1">IFERROR(__xludf.DUMMYFUNCTION("""COMPUTED_VALUE"""),50)</f>
        <v>50</v>
      </c>
      <c r="U16">
        <f ca="1">IFERROR(__xludf.DUMMYFUNCTION("""COMPUTED_VALUE"""),33)</f>
        <v>33</v>
      </c>
      <c r="V16" s="88">
        <f ca="1">IFERROR(__xludf.DUMMYFUNCTION("""COMPUTED_VALUE"""),75)</f>
        <v>75</v>
      </c>
    </row>
    <row r="17" spans="1:22">
      <c r="A17">
        <f ca="1">IFERROR(__xludf.DUMMYFUNCTION("""COMPUTED_VALUE"""),22)</f>
        <v>22</v>
      </c>
      <c r="B17" s="88">
        <f ca="1">IFERROR(__xludf.DUMMYFUNCTION("""COMPUTED_VALUE"""),75)</f>
        <v>75</v>
      </c>
      <c r="C17">
        <f ca="1">IFERROR(__xludf.DUMMYFUNCTION("""COMPUTED_VALUE"""),31)</f>
        <v>31</v>
      </c>
      <c r="D17" s="88">
        <f ca="1">IFERROR(__xludf.DUMMYFUNCTION("""COMPUTED_VALUE"""),50)</f>
        <v>50</v>
      </c>
      <c r="E17">
        <f ca="1">IFERROR(__xludf.DUMMYFUNCTION("""COMPUTED_VALUE"""),56)</f>
        <v>56</v>
      </c>
      <c r="F17" s="88">
        <f ca="1">IFERROR(__xludf.DUMMYFUNCTION("""COMPUTED_VALUE"""),100)</f>
        <v>100</v>
      </c>
      <c r="G17">
        <f ca="1">IFERROR(__xludf.DUMMYFUNCTION("""COMPUTED_VALUE"""),43)</f>
        <v>43</v>
      </c>
      <c r="H17" s="88">
        <f ca="1">IFERROR(__xludf.DUMMYFUNCTION("""COMPUTED_VALUE"""),75)</f>
        <v>75</v>
      </c>
      <c r="I17">
        <f ca="1">IFERROR(__xludf.DUMMYFUNCTION("""COMPUTED_VALUE"""),54)</f>
        <v>54</v>
      </c>
      <c r="J17" s="88">
        <f ca="1">IFERROR(__xludf.DUMMYFUNCTION("""COMPUTED_VALUE"""),100)</f>
        <v>100</v>
      </c>
      <c r="K17">
        <f ca="1">IFERROR(__xludf.DUMMYFUNCTION("""COMPUTED_VALUE"""),27)</f>
        <v>27</v>
      </c>
      <c r="L17" s="88">
        <f ca="1">IFERROR(__xludf.DUMMYFUNCTION("""COMPUTED_VALUE"""),50)</f>
        <v>50</v>
      </c>
      <c r="M17">
        <f ca="1">IFERROR(__xludf.DUMMYFUNCTION("""COMPUTED_VALUE"""),11)</f>
        <v>11</v>
      </c>
      <c r="N17" s="88">
        <f ca="1">IFERROR(__xludf.DUMMYFUNCTION("""COMPUTED_VALUE"""),25)</f>
        <v>25</v>
      </c>
      <c r="O17">
        <f ca="1">IFERROR(__xludf.DUMMYFUNCTION("""COMPUTED_VALUE"""),39)</f>
        <v>39</v>
      </c>
      <c r="P17" s="88">
        <f ca="1">IFERROR(__xludf.DUMMYFUNCTION("""COMPUTED_VALUE"""),100)</f>
        <v>100</v>
      </c>
      <c r="Q17">
        <f ca="1">IFERROR(__xludf.DUMMYFUNCTION("""COMPUTED_VALUE"""),48)</f>
        <v>48</v>
      </c>
      <c r="R17" s="88">
        <f ca="1">IFERROR(__xludf.DUMMYFUNCTION("""COMPUTED_VALUE"""),100)</f>
        <v>100</v>
      </c>
      <c r="S17">
        <f ca="1">IFERROR(__xludf.DUMMYFUNCTION("""COMPUTED_VALUE"""),59)</f>
        <v>59</v>
      </c>
      <c r="T17" s="88">
        <f ca="1">IFERROR(__xludf.DUMMYFUNCTION("""COMPUTED_VALUE"""),100)</f>
        <v>100</v>
      </c>
      <c r="U17">
        <f ca="1">IFERROR(__xludf.DUMMYFUNCTION("""COMPUTED_VALUE"""),22)</f>
        <v>22</v>
      </c>
      <c r="V17" s="88">
        <f ca="1">IFERROR(__xludf.DUMMYFUNCTION("""COMPUTED_VALUE"""),50)</f>
        <v>50</v>
      </c>
    </row>
    <row r="18" spans="1:22">
      <c r="A18">
        <f ca="1">IFERROR(__xludf.DUMMYFUNCTION("""COMPUTED_VALUE"""),21)</f>
        <v>21</v>
      </c>
      <c r="B18" s="88">
        <f ca="1">IFERROR(__xludf.DUMMYFUNCTION("""COMPUTED_VALUE"""),75)</f>
        <v>75</v>
      </c>
      <c r="C18">
        <f ca="1">IFERROR(__xludf.DUMMYFUNCTION("""COMPUTED_VALUE"""),28)</f>
        <v>28</v>
      </c>
      <c r="D18" s="88">
        <f ca="1">IFERROR(__xludf.DUMMYFUNCTION("""COMPUTED_VALUE"""),50)</f>
        <v>50</v>
      </c>
      <c r="E18">
        <f ca="1">IFERROR(__xludf.DUMMYFUNCTION("""COMPUTED_VALUE"""),24)</f>
        <v>24</v>
      </c>
      <c r="F18" s="88">
        <f ca="1">IFERROR(__xludf.DUMMYFUNCTION("""COMPUTED_VALUE"""),50)</f>
        <v>50</v>
      </c>
      <c r="G18">
        <f ca="1">IFERROR(__xludf.DUMMYFUNCTION("""COMPUTED_VALUE"""),41)</f>
        <v>41</v>
      </c>
      <c r="H18" s="88">
        <f ca="1">IFERROR(__xludf.DUMMYFUNCTION("""COMPUTED_VALUE"""),75)</f>
        <v>75</v>
      </c>
      <c r="I18">
        <f ca="1">IFERROR(__xludf.DUMMYFUNCTION("""COMPUTED_VALUE"""),32)</f>
        <v>32</v>
      </c>
      <c r="J18" s="88">
        <f ca="1">IFERROR(__xludf.DUMMYFUNCTION("""COMPUTED_VALUE"""),75)</f>
        <v>75</v>
      </c>
      <c r="K18">
        <f ca="1">IFERROR(__xludf.DUMMYFUNCTION("""COMPUTED_VALUE"""),40)</f>
        <v>40</v>
      </c>
      <c r="L18" s="88">
        <f ca="1">IFERROR(__xludf.DUMMYFUNCTION("""COMPUTED_VALUE"""),100)</f>
        <v>100</v>
      </c>
      <c r="M18">
        <f ca="1">IFERROR(__xludf.DUMMYFUNCTION("""COMPUTED_VALUE"""),30)</f>
        <v>30</v>
      </c>
      <c r="N18" s="88">
        <f ca="1">IFERROR(__xludf.DUMMYFUNCTION("""COMPUTED_VALUE"""),75)</f>
        <v>75</v>
      </c>
      <c r="O18">
        <f ca="1">IFERROR(__xludf.DUMMYFUNCTION("""COMPUTED_VALUE"""),30)</f>
        <v>30</v>
      </c>
      <c r="P18" s="88">
        <f ca="1">IFERROR(__xludf.DUMMYFUNCTION("""COMPUTED_VALUE"""),75)</f>
        <v>75</v>
      </c>
      <c r="Q18">
        <f ca="1">IFERROR(__xludf.DUMMYFUNCTION("""COMPUTED_VALUE"""),37)</f>
        <v>37</v>
      </c>
      <c r="R18" s="88">
        <f ca="1">IFERROR(__xludf.DUMMYFUNCTION("""COMPUTED_VALUE"""),75)</f>
        <v>75</v>
      </c>
      <c r="S18">
        <f ca="1">IFERROR(__xludf.DUMMYFUNCTION("""COMPUTED_VALUE"""),55)</f>
        <v>55</v>
      </c>
      <c r="T18" s="88">
        <f ca="1">IFERROR(__xludf.DUMMYFUNCTION("""COMPUTED_VALUE"""),100)</f>
        <v>100</v>
      </c>
      <c r="U18">
        <f ca="1">IFERROR(__xludf.DUMMYFUNCTION("""COMPUTED_VALUE"""),33)</f>
        <v>33</v>
      </c>
      <c r="V18" s="88">
        <f ca="1">IFERROR(__xludf.DUMMYFUNCTION("""COMPUTED_VALUE"""),75)</f>
        <v>75</v>
      </c>
    </row>
    <row r="19" spans="1:22">
      <c r="A19">
        <f ca="1">IFERROR(__xludf.DUMMYFUNCTION("""COMPUTED_VALUE"""),24)</f>
        <v>24</v>
      </c>
      <c r="B19" s="88">
        <f ca="1">IFERROR(__xludf.DUMMYFUNCTION("""COMPUTED_VALUE"""),75)</f>
        <v>75</v>
      </c>
      <c r="C19">
        <f ca="1">IFERROR(__xludf.DUMMYFUNCTION("""COMPUTED_VALUE"""),45)</f>
        <v>45</v>
      </c>
      <c r="D19" s="88">
        <f ca="1">IFERROR(__xludf.DUMMYFUNCTION("""COMPUTED_VALUE"""),75)</f>
        <v>75</v>
      </c>
      <c r="E19">
        <f ca="1">IFERROR(__xludf.DUMMYFUNCTION("""COMPUTED_VALUE"""),39)</f>
        <v>39</v>
      </c>
      <c r="F19" s="88">
        <f ca="1">IFERROR(__xludf.DUMMYFUNCTION("""COMPUTED_VALUE"""),100)</f>
        <v>100</v>
      </c>
      <c r="G19">
        <f ca="1">IFERROR(__xludf.DUMMYFUNCTION("""COMPUTED_VALUE"""),43)</f>
        <v>43</v>
      </c>
      <c r="H19" s="88">
        <f ca="1">IFERROR(__xludf.DUMMYFUNCTION("""COMPUTED_VALUE"""),75)</f>
        <v>75</v>
      </c>
      <c r="I19">
        <f ca="1">IFERROR(__xludf.DUMMYFUNCTION("""COMPUTED_VALUE"""),49)</f>
        <v>49</v>
      </c>
      <c r="J19" s="88">
        <f ca="1">IFERROR(__xludf.DUMMYFUNCTION("""COMPUTED_VALUE"""),100)</f>
        <v>100</v>
      </c>
      <c r="K19">
        <f ca="1">IFERROR(__xludf.DUMMYFUNCTION("""COMPUTED_VALUE"""),48)</f>
        <v>48</v>
      </c>
      <c r="L19" s="88">
        <f ca="1">IFERROR(__xludf.DUMMYFUNCTION("""COMPUTED_VALUE"""),100)</f>
        <v>100</v>
      </c>
      <c r="M19">
        <f ca="1">IFERROR(__xludf.DUMMYFUNCTION("""COMPUTED_VALUE"""),44)</f>
        <v>44</v>
      </c>
      <c r="N19" s="88">
        <f ca="1">IFERROR(__xludf.DUMMYFUNCTION("""COMPUTED_VALUE"""),100)</f>
        <v>100</v>
      </c>
      <c r="O19">
        <f ca="1">IFERROR(__xludf.DUMMYFUNCTION("""COMPUTED_VALUE"""),43)</f>
        <v>43</v>
      </c>
      <c r="P19" s="88">
        <f ca="1">IFERROR(__xludf.DUMMYFUNCTION("""COMPUTED_VALUE"""),100)</f>
        <v>100</v>
      </c>
      <c r="Q19">
        <f ca="1">IFERROR(__xludf.DUMMYFUNCTION("""COMPUTED_VALUE"""),46)</f>
        <v>46</v>
      </c>
      <c r="R19" s="88">
        <f ca="1">IFERROR(__xludf.DUMMYFUNCTION("""COMPUTED_VALUE"""),100)</f>
        <v>100</v>
      </c>
      <c r="S19">
        <f ca="1">IFERROR(__xludf.DUMMYFUNCTION("""COMPUTED_VALUE"""),54)</f>
        <v>54</v>
      </c>
      <c r="T19" s="88">
        <f ca="1">IFERROR(__xludf.DUMMYFUNCTION("""COMPUTED_VALUE"""),100)</f>
        <v>100</v>
      </c>
      <c r="U19">
        <f ca="1">IFERROR(__xludf.DUMMYFUNCTION("""COMPUTED_VALUE"""),25)</f>
        <v>25</v>
      </c>
      <c r="V19" s="88">
        <f ca="1">IFERROR(__xludf.DUMMYFUNCTION("""COMPUTED_VALUE"""),50)</f>
        <v>50</v>
      </c>
    </row>
    <row r="20" spans="1:22">
      <c r="A20">
        <f ca="1">IFERROR(__xludf.DUMMYFUNCTION("""COMPUTED_VALUE"""),42)</f>
        <v>42</v>
      </c>
      <c r="B20" s="88">
        <f ca="1">IFERROR(__xludf.DUMMYFUNCTION("""COMPUTED_VALUE"""),100)</f>
        <v>100</v>
      </c>
      <c r="C20">
        <f ca="1">IFERROR(__xludf.DUMMYFUNCTION("""COMPUTED_VALUE"""),48)</f>
        <v>48</v>
      </c>
      <c r="D20" s="88">
        <f ca="1">IFERROR(__xludf.DUMMYFUNCTION("""COMPUTED_VALUE"""),75)</f>
        <v>75</v>
      </c>
      <c r="E20">
        <f ca="1">IFERROR(__xludf.DUMMYFUNCTION("""COMPUTED_VALUE"""),61)</f>
        <v>61</v>
      </c>
      <c r="F20" s="88">
        <f ca="1">IFERROR(__xludf.DUMMYFUNCTION("""COMPUTED_VALUE"""),100)</f>
        <v>100</v>
      </c>
      <c r="G20">
        <f ca="1">IFERROR(__xludf.DUMMYFUNCTION("""COMPUTED_VALUE"""),44)</f>
        <v>44</v>
      </c>
      <c r="H20" s="88">
        <f ca="1">IFERROR(__xludf.DUMMYFUNCTION("""COMPUTED_VALUE"""),75)</f>
        <v>75</v>
      </c>
      <c r="I20">
        <f ca="1">IFERROR(__xludf.DUMMYFUNCTION("""COMPUTED_VALUE"""),10)</f>
        <v>10</v>
      </c>
      <c r="J20" s="88">
        <f ca="1">IFERROR(__xludf.DUMMYFUNCTION("""COMPUTED_VALUE"""),25)</f>
        <v>25</v>
      </c>
      <c r="K20">
        <f ca="1">IFERROR(__xludf.DUMMYFUNCTION("""COMPUTED_VALUE"""),52)</f>
        <v>52</v>
      </c>
      <c r="L20" s="88">
        <f ca="1">IFERROR(__xludf.DUMMYFUNCTION("""COMPUTED_VALUE"""),100)</f>
        <v>100</v>
      </c>
      <c r="M20">
        <f ca="1">IFERROR(__xludf.DUMMYFUNCTION("""COMPUTED_VALUE"""),20)</f>
        <v>20</v>
      </c>
      <c r="N20" s="88">
        <f ca="1">IFERROR(__xludf.DUMMYFUNCTION("""COMPUTED_VALUE"""),50)</f>
        <v>50</v>
      </c>
      <c r="O20">
        <f ca="1">IFERROR(__xludf.DUMMYFUNCTION("""COMPUTED_VALUE"""),18)</f>
        <v>18</v>
      </c>
      <c r="P20" s="88">
        <f ca="1">IFERROR(__xludf.DUMMYFUNCTION("""COMPUTED_VALUE"""),50)</f>
        <v>50</v>
      </c>
      <c r="Q20">
        <f ca="1">IFERROR(__xludf.DUMMYFUNCTION("""COMPUTED_VALUE"""),24)</f>
        <v>24</v>
      </c>
      <c r="R20" s="88">
        <f ca="1">IFERROR(__xludf.DUMMYFUNCTION("""COMPUTED_VALUE"""),50)</f>
        <v>50</v>
      </c>
      <c r="S20">
        <f ca="1">IFERROR(__xludf.DUMMYFUNCTION("""COMPUTED_VALUE"""),49)</f>
        <v>49</v>
      </c>
      <c r="T20" s="88">
        <f ca="1">IFERROR(__xludf.DUMMYFUNCTION("""COMPUTED_VALUE"""),100)</f>
        <v>100</v>
      </c>
      <c r="U20">
        <f ca="1">IFERROR(__xludf.DUMMYFUNCTION("""COMPUTED_VALUE"""),39)</f>
        <v>39</v>
      </c>
      <c r="V20" s="88">
        <f ca="1">IFERROR(__xludf.DUMMYFUNCTION("""COMPUTED_VALUE"""),75)</f>
        <v>75</v>
      </c>
    </row>
    <row r="21" spans="1:22">
      <c r="A21">
        <f ca="1">IFERROR(__xludf.DUMMYFUNCTION("""COMPUTED_VALUE"""),22)</f>
        <v>22</v>
      </c>
      <c r="B21" s="88">
        <f ca="1">IFERROR(__xludf.DUMMYFUNCTION("""COMPUTED_VALUE"""),75)</f>
        <v>75</v>
      </c>
      <c r="C21">
        <f ca="1">IFERROR(__xludf.DUMMYFUNCTION("""COMPUTED_VALUE"""),30)</f>
        <v>30</v>
      </c>
      <c r="D21" s="88">
        <f ca="1">IFERROR(__xludf.DUMMYFUNCTION("""COMPUTED_VALUE"""),50)</f>
        <v>50</v>
      </c>
      <c r="E21">
        <f ca="1">IFERROR(__xludf.DUMMYFUNCTION("""COMPUTED_VALUE"""),54)</f>
        <v>54</v>
      </c>
      <c r="F21" s="88">
        <f ca="1">IFERROR(__xludf.DUMMYFUNCTION("""COMPUTED_VALUE"""),100)</f>
        <v>100</v>
      </c>
      <c r="G21">
        <f ca="1">IFERROR(__xludf.DUMMYFUNCTION("""COMPUTED_VALUE"""),62)</f>
        <v>62</v>
      </c>
      <c r="H21" s="88">
        <f ca="1">IFERROR(__xludf.DUMMYFUNCTION("""COMPUTED_VALUE"""),100)</f>
        <v>100</v>
      </c>
      <c r="I21">
        <f ca="1">IFERROR(__xludf.DUMMYFUNCTION("""COMPUTED_VALUE"""),43)</f>
        <v>43</v>
      </c>
      <c r="J21" s="88">
        <f ca="1">IFERROR(__xludf.DUMMYFUNCTION("""COMPUTED_VALUE"""),100)</f>
        <v>100</v>
      </c>
      <c r="K21">
        <f ca="1">IFERROR(__xludf.DUMMYFUNCTION("""COMPUTED_VALUE"""),36)</f>
        <v>36</v>
      </c>
      <c r="L21" s="88">
        <f ca="1">IFERROR(__xludf.DUMMYFUNCTION("""COMPUTED_VALUE"""),100)</f>
        <v>100</v>
      </c>
      <c r="M21">
        <f ca="1">IFERROR(__xludf.DUMMYFUNCTION("""COMPUTED_VALUE"""),41)</f>
        <v>41</v>
      </c>
      <c r="N21" s="88">
        <f ca="1">IFERROR(__xludf.DUMMYFUNCTION("""COMPUTED_VALUE"""),100)</f>
        <v>100</v>
      </c>
      <c r="O21">
        <f ca="1">IFERROR(__xludf.DUMMYFUNCTION("""COMPUTED_VALUE"""),41)</f>
        <v>41</v>
      </c>
      <c r="P21" s="88">
        <f ca="1">IFERROR(__xludf.DUMMYFUNCTION("""COMPUTED_VALUE"""),100)</f>
        <v>100</v>
      </c>
      <c r="Q21">
        <f ca="1">IFERROR(__xludf.DUMMYFUNCTION("""COMPUTED_VALUE"""),35)</f>
        <v>35</v>
      </c>
      <c r="R21" s="88">
        <f ca="1">IFERROR(__xludf.DUMMYFUNCTION("""COMPUTED_VALUE"""),100)</f>
        <v>100</v>
      </c>
      <c r="S21">
        <f ca="1">IFERROR(__xludf.DUMMYFUNCTION("""COMPUTED_VALUE"""),47)</f>
        <v>47</v>
      </c>
      <c r="T21" s="88">
        <f ca="1">IFERROR(__xludf.DUMMYFUNCTION("""COMPUTED_VALUE"""),100)</f>
        <v>100</v>
      </c>
      <c r="U21">
        <f ca="1">IFERROR(__xludf.DUMMYFUNCTION("""COMPUTED_VALUE"""),34)</f>
        <v>34</v>
      </c>
      <c r="V21" s="88">
        <f ca="1">IFERROR(__xludf.DUMMYFUNCTION("""COMPUTED_VALUE"""),75)</f>
        <v>75</v>
      </c>
    </row>
    <row r="22" spans="1:22">
      <c r="A22">
        <f ca="1">IFERROR(__xludf.DUMMYFUNCTION("""COMPUTED_VALUE"""),17)</f>
        <v>17</v>
      </c>
      <c r="B22" s="88">
        <f ca="1">IFERROR(__xludf.DUMMYFUNCTION("""COMPUTED_VALUE"""),75)</f>
        <v>75</v>
      </c>
      <c r="C22">
        <f ca="1">IFERROR(__xludf.DUMMYFUNCTION("""COMPUTED_VALUE"""),48)</f>
        <v>48</v>
      </c>
      <c r="D22" s="88">
        <f ca="1">IFERROR(__xludf.DUMMYFUNCTION("""COMPUTED_VALUE"""),75)</f>
        <v>75</v>
      </c>
      <c r="E22">
        <f ca="1">IFERROR(__xludf.DUMMYFUNCTION("""COMPUTED_VALUE"""),59)</f>
        <v>59</v>
      </c>
      <c r="F22" s="88">
        <f ca="1">IFERROR(__xludf.DUMMYFUNCTION("""COMPUTED_VALUE"""),100)</f>
        <v>100</v>
      </c>
      <c r="G22">
        <f ca="1">IFERROR(__xludf.DUMMYFUNCTION("""COMPUTED_VALUE"""),45)</f>
        <v>45</v>
      </c>
      <c r="H22" s="88">
        <f ca="1">IFERROR(__xludf.DUMMYFUNCTION("""COMPUTED_VALUE"""),75)</f>
        <v>75</v>
      </c>
      <c r="I22">
        <f ca="1">IFERROR(__xludf.DUMMYFUNCTION("""COMPUTED_VALUE"""),37)</f>
        <v>37</v>
      </c>
      <c r="J22" s="88">
        <f ca="1">IFERROR(__xludf.DUMMYFUNCTION("""COMPUTED_VALUE"""),100)</f>
        <v>100</v>
      </c>
      <c r="K22">
        <f ca="1">IFERROR(__xludf.DUMMYFUNCTION("""COMPUTED_VALUE"""),51)</f>
        <v>51</v>
      </c>
      <c r="L22" s="88">
        <f ca="1">IFERROR(__xludf.DUMMYFUNCTION("""COMPUTED_VALUE"""),100)</f>
        <v>100</v>
      </c>
      <c r="M22">
        <f ca="1">IFERROR(__xludf.DUMMYFUNCTION("""COMPUTED_VALUE"""),31)</f>
        <v>31</v>
      </c>
      <c r="N22" s="88">
        <f ca="1">IFERROR(__xludf.DUMMYFUNCTION("""COMPUTED_VALUE"""),75)</f>
        <v>75</v>
      </c>
      <c r="O22">
        <f ca="1">IFERROR(__xludf.DUMMYFUNCTION("""COMPUTED_VALUE"""),37)</f>
        <v>37</v>
      </c>
      <c r="P22" s="88">
        <f ca="1">IFERROR(__xludf.DUMMYFUNCTION("""COMPUTED_VALUE"""),100)</f>
        <v>100</v>
      </c>
      <c r="Q22">
        <f ca="1">IFERROR(__xludf.DUMMYFUNCTION("""COMPUTED_VALUE"""),45)</f>
        <v>45</v>
      </c>
      <c r="R22" s="88">
        <f ca="1">IFERROR(__xludf.DUMMYFUNCTION("""COMPUTED_VALUE"""),100)</f>
        <v>100</v>
      </c>
      <c r="S22">
        <f ca="1">IFERROR(__xludf.DUMMYFUNCTION("""COMPUTED_VALUE"""),37)</f>
        <v>37</v>
      </c>
      <c r="T22" s="88">
        <f ca="1">IFERROR(__xludf.DUMMYFUNCTION("""COMPUTED_VALUE"""),75)</f>
        <v>75</v>
      </c>
      <c r="U22">
        <f ca="1">IFERROR(__xludf.DUMMYFUNCTION("""COMPUTED_VALUE"""),33)</f>
        <v>33</v>
      </c>
      <c r="V22" s="88">
        <f ca="1">IFERROR(__xludf.DUMMYFUNCTION("""COMPUTED_VALUE"""),75)</f>
        <v>75</v>
      </c>
    </row>
    <row r="23" spans="1:22">
      <c r="A23">
        <f ca="1">IFERROR(__xludf.DUMMYFUNCTION("""COMPUTED_VALUE"""),27)</f>
        <v>27</v>
      </c>
      <c r="B23" s="88">
        <f ca="1">IFERROR(__xludf.DUMMYFUNCTION("""COMPUTED_VALUE"""),75)</f>
        <v>75</v>
      </c>
      <c r="C23">
        <f ca="1">IFERROR(__xludf.DUMMYFUNCTION("""COMPUTED_VALUE"""),43)</f>
        <v>43</v>
      </c>
      <c r="D23" s="88">
        <f ca="1">IFERROR(__xludf.DUMMYFUNCTION("""COMPUTED_VALUE"""),75)</f>
        <v>75</v>
      </c>
      <c r="E23">
        <f ca="1">IFERROR(__xludf.DUMMYFUNCTION("""COMPUTED_VALUE"""),50)</f>
        <v>50</v>
      </c>
      <c r="F23" s="88">
        <f ca="1">IFERROR(__xludf.DUMMYFUNCTION("""COMPUTED_VALUE"""),100)</f>
        <v>100</v>
      </c>
      <c r="G23">
        <f ca="1">IFERROR(__xludf.DUMMYFUNCTION("""COMPUTED_VALUE"""),42)</f>
        <v>42</v>
      </c>
      <c r="H23" s="88">
        <f ca="1">IFERROR(__xludf.DUMMYFUNCTION("""COMPUTED_VALUE"""),75)</f>
        <v>75</v>
      </c>
      <c r="I23">
        <f ca="1">IFERROR(__xludf.DUMMYFUNCTION("""COMPUTED_VALUE"""),40)</f>
        <v>40</v>
      </c>
      <c r="J23" s="88">
        <f ca="1">IFERROR(__xludf.DUMMYFUNCTION("""COMPUTED_VALUE"""),100)</f>
        <v>100</v>
      </c>
      <c r="K23">
        <f ca="1">IFERROR(__xludf.DUMMYFUNCTION("""COMPUTED_VALUE"""),45)</f>
        <v>45</v>
      </c>
      <c r="L23" s="88">
        <f ca="1">IFERROR(__xludf.DUMMYFUNCTION("""COMPUTED_VALUE"""),75)</f>
        <v>75</v>
      </c>
      <c r="M23">
        <f ca="1">IFERROR(__xludf.DUMMYFUNCTION("""COMPUTED_VALUE"""),42)</f>
        <v>42</v>
      </c>
      <c r="N23" s="88">
        <f ca="1">IFERROR(__xludf.DUMMYFUNCTION("""COMPUTED_VALUE"""),100)</f>
        <v>100</v>
      </c>
      <c r="O23">
        <f ca="1">IFERROR(__xludf.DUMMYFUNCTION("""COMPUTED_VALUE"""),46)</f>
        <v>46</v>
      </c>
      <c r="P23" s="88">
        <f ca="1">IFERROR(__xludf.DUMMYFUNCTION("""COMPUTED_VALUE"""),100)</f>
        <v>100</v>
      </c>
      <c r="Q23">
        <f ca="1">IFERROR(__xludf.DUMMYFUNCTION("""COMPUTED_VALUE"""),47)</f>
        <v>47</v>
      </c>
      <c r="R23" s="88">
        <f ca="1">IFERROR(__xludf.DUMMYFUNCTION("""COMPUTED_VALUE"""),100)</f>
        <v>100</v>
      </c>
      <c r="S23">
        <f ca="1">IFERROR(__xludf.DUMMYFUNCTION("""COMPUTED_VALUE"""),35)</f>
        <v>35</v>
      </c>
      <c r="T23" s="88">
        <f ca="1">IFERROR(__xludf.DUMMYFUNCTION("""COMPUTED_VALUE"""),75)</f>
        <v>75</v>
      </c>
      <c r="U23">
        <f ca="1">IFERROR(__xludf.DUMMYFUNCTION("""COMPUTED_VALUE"""),23)</f>
        <v>23</v>
      </c>
      <c r="V23" s="88">
        <f ca="1">IFERROR(__xludf.DUMMYFUNCTION("""COMPUTED_VALUE"""),75)</f>
        <v>75</v>
      </c>
    </row>
    <row r="24" spans="1:22">
      <c r="A24">
        <f ca="1">IFERROR(__xludf.DUMMYFUNCTION("""COMPUTED_VALUE"""),19)</f>
        <v>19</v>
      </c>
      <c r="B24" s="88">
        <f ca="1">IFERROR(__xludf.DUMMYFUNCTION("""COMPUTED_VALUE"""),50)</f>
        <v>50</v>
      </c>
      <c r="C24">
        <f ca="1">IFERROR(__xludf.DUMMYFUNCTION("""COMPUTED_VALUE"""),37)</f>
        <v>37</v>
      </c>
      <c r="D24" s="88">
        <f ca="1">IFERROR(__xludf.DUMMYFUNCTION("""COMPUTED_VALUE"""),75)</f>
        <v>75</v>
      </c>
      <c r="E24">
        <f ca="1">IFERROR(__xludf.DUMMYFUNCTION("""COMPUTED_VALUE"""),40)</f>
        <v>40</v>
      </c>
      <c r="F24" s="88">
        <f ca="1">IFERROR(__xludf.DUMMYFUNCTION("""COMPUTED_VALUE"""),75)</f>
        <v>75</v>
      </c>
      <c r="G24">
        <f ca="1">IFERROR(__xludf.DUMMYFUNCTION("""COMPUTED_VALUE"""),47)</f>
        <v>47</v>
      </c>
      <c r="H24" s="88">
        <f ca="1">IFERROR(__xludf.DUMMYFUNCTION("""COMPUTED_VALUE"""),75)</f>
        <v>75</v>
      </c>
      <c r="I24">
        <f ca="1">IFERROR(__xludf.DUMMYFUNCTION("""COMPUTED_VALUE"""),45)</f>
        <v>45</v>
      </c>
      <c r="J24" s="88">
        <f ca="1">IFERROR(__xludf.DUMMYFUNCTION("""COMPUTED_VALUE"""),100)</f>
        <v>100</v>
      </c>
      <c r="K24">
        <f ca="1">IFERROR(__xludf.DUMMYFUNCTION("""COMPUTED_VALUE"""),35)</f>
        <v>35</v>
      </c>
      <c r="L24" s="88">
        <f ca="1">IFERROR(__xludf.DUMMYFUNCTION("""COMPUTED_VALUE"""),75)</f>
        <v>75</v>
      </c>
      <c r="M24">
        <f ca="1">IFERROR(__xludf.DUMMYFUNCTION("""COMPUTED_VALUE"""),29)</f>
        <v>29</v>
      </c>
      <c r="N24" s="88">
        <f ca="1">IFERROR(__xludf.DUMMYFUNCTION("""COMPUTED_VALUE"""),100)</f>
        <v>100</v>
      </c>
      <c r="O24">
        <f ca="1">IFERROR(__xludf.DUMMYFUNCTION("""COMPUTED_VALUE"""),44)</f>
        <v>44</v>
      </c>
      <c r="P24" s="88">
        <f ca="1">IFERROR(__xludf.DUMMYFUNCTION("""COMPUTED_VALUE"""),100)</f>
        <v>100</v>
      </c>
      <c r="Q24">
        <f ca="1">IFERROR(__xludf.DUMMYFUNCTION("""COMPUTED_VALUE"""),38)</f>
        <v>38</v>
      </c>
      <c r="R24" s="88">
        <f ca="1">IFERROR(__xludf.DUMMYFUNCTION("""COMPUTED_VALUE"""),75)</f>
        <v>75</v>
      </c>
      <c r="S24">
        <f ca="1">IFERROR(__xludf.DUMMYFUNCTION("""COMPUTED_VALUE"""),38)</f>
        <v>38</v>
      </c>
      <c r="T24" s="88">
        <f ca="1">IFERROR(__xludf.DUMMYFUNCTION("""COMPUTED_VALUE"""),75)</f>
        <v>75</v>
      </c>
      <c r="U24">
        <f ca="1">IFERROR(__xludf.DUMMYFUNCTION("""COMPUTED_VALUE"""),46)</f>
        <v>46</v>
      </c>
      <c r="V24" s="88">
        <f ca="1">IFERROR(__xludf.DUMMYFUNCTION("""COMPUTED_VALUE"""),75)</f>
        <v>75</v>
      </c>
    </row>
    <row r="25" spans="1:22">
      <c r="A25">
        <f ca="1">IFERROR(__xludf.DUMMYFUNCTION("""COMPUTED_VALUE"""),42)</f>
        <v>42</v>
      </c>
      <c r="B25" s="88">
        <f ca="1">IFERROR(__xludf.DUMMYFUNCTION("""COMPUTED_VALUE"""),75)</f>
        <v>75</v>
      </c>
      <c r="C25">
        <f ca="1">IFERROR(__xludf.DUMMYFUNCTION("""COMPUTED_VALUE"""),39)</f>
        <v>39</v>
      </c>
      <c r="D25" s="88">
        <f ca="1">IFERROR(__xludf.DUMMYFUNCTION("""COMPUTED_VALUE"""),75)</f>
        <v>75</v>
      </c>
      <c r="E25">
        <f ca="1">IFERROR(__xludf.DUMMYFUNCTION("""COMPUTED_VALUE"""),43)</f>
        <v>43</v>
      </c>
      <c r="F25" s="88">
        <f ca="1">IFERROR(__xludf.DUMMYFUNCTION("""COMPUTED_VALUE"""),75)</f>
        <v>75</v>
      </c>
      <c r="G25">
        <f ca="1">IFERROR(__xludf.DUMMYFUNCTION("""COMPUTED_VALUE"""),15)</f>
        <v>15</v>
      </c>
      <c r="H25" s="88">
        <f ca="1">IFERROR(__xludf.DUMMYFUNCTION("""COMPUTED_VALUE"""),25)</f>
        <v>25</v>
      </c>
      <c r="I25">
        <f ca="1">IFERROR(__xludf.DUMMYFUNCTION("""COMPUTED_VALUE"""),43)</f>
        <v>43</v>
      </c>
      <c r="J25" s="88">
        <f ca="1">IFERROR(__xludf.DUMMYFUNCTION("""COMPUTED_VALUE"""),100)</f>
        <v>100</v>
      </c>
      <c r="K25">
        <f ca="1">IFERROR(__xludf.DUMMYFUNCTION("""COMPUTED_VALUE"""),40)</f>
        <v>40</v>
      </c>
      <c r="L25" s="88">
        <f ca="1">IFERROR(__xludf.DUMMYFUNCTION("""COMPUTED_VALUE"""),75)</f>
        <v>75</v>
      </c>
      <c r="M25">
        <f ca="1">IFERROR(__xludf.DUMMYFUNCTION("""COMPUTED_VALUE"""),0)</f>
        <v>0</v>
      </c>
      <c r="N25" s="88">
        <f ca="1">IFERROR(__xludf.DUMMYFUNCTION("""COMPUTED_VALUE"""),100)</f>
        <v>100</v>
      </c>
      <c r="O25">
        <f ca="1">IFERROR(__xludf.DUMMYFUNCTION("""COMPUTED_VALUE"""),35)</f>
        <v>35</v>
      </c>
      <c r="P25" s="88">
        <f ca="1">IFERROR(__xludf.DUMMYFUNCTION("""COMPUTED_VALUE"""),100)</f>
        <v>100</v>
      </c>
      <c r="Q25">
        <f ca="1">IFERROR(__xludf.DUMMYFUNCTION("""COMPUTED_VALUE"""),33)</f>
        <v>33</v>
      </c>
      <c r="R25" s="88">
        <f ca="1">IFERROR(__xludf.DUMMYFUNCTION("""COMPUTED_VALUE"""),75)</f>
        <v>75</v>
      </c>
      <c r="S25">
        <f ca="1">IFERROR(__xludf.DUMMYFUNCTION("""COMPUTED_VALUE"""),40)</f>
        <v>40</v>
      </c>
      <c r="T25" s="88">
        <f ca="1">IFERROR(__xludf.DUMMYFUNCTION("""COMPUTED_VALUE"""),75)</f>
        <v>75</v>
      </c>
    </row>
    <row r="26" spans="1:22">
      <c r="A26">
        <f ca="1">IFERROR(__xludf.DUMMYFUNCTION("""COMPUTED_VALUE"""),30)</f>
        <v>30</v>
      </c>
      <c r="B26" s="88">
        <f ca="1">IFERROR(__xludf.DUMMYFUNCTION("""COMPUTED_VALUE"""),75)</f>
        <v>75</v>
      </c>
      <c r="C26">
        <f ca="1">IFERROR(__xludf.DUMMYFUNCTION("""COMPUTED_VALUE"""),29)</f>
        <v>29</v>
      </c>
      <c r="D26" s="88">
        <f ca="1">IFERROR(__xludf.DUMMYFUNCTION("""COMPUTED_VALUE"""),50)</f>
        <v>50</v>
      </c>
      <c r="E26">
        <f ca="1">IFERROR(__xludf.DUMMYFUNCTION("""COMPUTED_VALUE"""),45)</f>
        <v>45</v>
      </c>
      <c r="F26" s="88">
        <f ca="1">IFERROR(__xludf.DUMMYFUNCTION("""COMPUTED_VALUE"""),75)</f>
        <v>75</v>
      </c>
      <c r="G26">
        <f ca="1">IFERROR(__xludf.DUMMYFUNCTION("""COMPUTED_VALUE"""),42)</f>
        <v>42</v>
      </c>
      <c r="H26" s="88">
        <f ca="1">IFERROR(__xludf.DUMMYFUNCTION("""COMPUTED_VALUE"""),75)</f>
        <v>75</v>
      </c>
      <c r="I26">
        <f ca="1">IFERROR(__xludf.DUMMYFUNCTION("""COMPUTED_VALUE"""),31)</f>
        <v>31</v>
      </c>
      <c r="J26" s="88">
        <f ca="1">IFERROR(__xludf.DUMMYFUNCTION("""COMPUTED_VALUE"""),75)</f>
        <v>75</v>
      </c>
      <c r="K26">
        <f ca="1">IFERROR(__xludf.DUMMYFUNCTION("""COMPUTED_VALUE"""),40)</f>
        <v>40</v>
      </c>
      <c r="L26" s="88">
        <f ca="1">IFERROR(__xludf.DUMMYFUNCTION("""COMPUTED_VALUE"""),75)</f>
        <v>75</v>
      </c>
      <c r="M26">
        <f ca="1">IFERROR(__xludf.DUMMYFUNCTION("""COMPUTED_VALUE"""),21)</f>
        <v>21</v>
      </c>
      <c r="N26" s="88">
        <f ca="1">IFERROR(__xludf.DUMMYFUNCTION("""COMPUTED_VALUE"""),75)</f>
        <v>75</v>
      </c>
      <c r="O26">
        <f ca="1">IFERROR(__xludf.DUMMYFUNCTION("""COMPUTED_VALUE"""),36)</f>
        <v>36</v>
      </c>
      <c r="P26" s="88">
        <f ca="1">IFERROR(__xludf.DUMMYFUNCTION("""COMPUTED_VALUE"""),75)</f>
        <v>75</v>
      </c>
      <c r="Q26">
        <f ca="1">IFERROR(__xludf.DUMMYFUNCTION("""COMPUTED_VALUE"""),35)</f>
        <v>35</v>
      </c>
      <c r="R26" s="88">
        <f ca="1">IFERROR(__xludf.DUMMYFUNCTION("""COMPUTED_VALUE"""),75)</f>
        <v>75</v>
      </c>
      <c r="S26">
        <f ca="1">IFERROR(__xludf.DUMMYFUNCTION("""COMPUTED_VALUE"""),36)</f>
        <v>36</v>
      </c>
      <c r="T26" s="88">
        <f ca="1">IFERROR(__xludf.DUMMYFUNCTION("""COMPUTED_VALUE"""),75)</f>
        <v>75</v>
      </c>
    </row>
    <row r="27" spans="1:22">
      <c r="A27">
        <f ca="1">IFERROR(__xludf.DUMMYFUNCTION("""COMPUTED_VALUE"""),16)</f>
        <v>16</v>
      </c>
      <c r="B27" s="88">
        <f ca="1">IFERROR(__xludf.DUMMYFUNCTION("""COMPUTED_VALUE"""),50)</f>
        <v>50</v>
      </c>
      <c r="E27">
        <f ca="1">IFERROR(__xludf.DUMMYFUNCTION("""COMPUTED_VALUE"""),35)</f>
        <v>35</v>
      </c>
      <c r="F27" s="88">
        <f ca="1">IFERROR(__xludf.DUMMYFUNCTION("""COMPUTED_VALUE"""),75)</f>
        <v>75</v>
      </c>
      <c r="G27">
        <f ca="1">IFERROR(__xludf.DUMMYFUNCTION("""COMPUTED_VALUE"""),32)</f>
        <v>32</v>
      </c>
      <c r="H27" s="88">
        <f ca="1">IFERROR(__xludf.DUMMYFUNCTION("""COMPUTED_VALUE"""),50)</f>
        <v>50</v>
      </c>
      <c r="I27">
        <f ca="1">IFERROR(__xludf.DUMMYFUNCTION("""COMPUTED_VALUE"""),40)</f>
        <v>40</v>
      </c>
      <c r="J27" s="88">
        <f ca="1">IFERROR(__xludf.DUMMYFUNCTION("""COMPUTED_VALUE"""),75)</f>
        <v>75</v>
      </c>
      <c r="K27">
        <f ca="1">IFERROR(__xludf.DUMMYFUNCTION("""COMPUTED_VALUE"""),42)</f>
        <v>42</v>
      </c>
      <c r="L27" s="88">
        <f ca="1">IFERROR(__xludf.DUMMYFUNCTION("""COMPUTED_VALUE"""),75)</f>
        <v>75</v>
      </c>
      <c r="M27">
        <f ca="1">IFERROR(__xludf.DUMMYFUNCTION("""COMPUTED_VALUE"""),25)</f>
        <v>25</v>
      </c>
      <c r="N27" s="88">
        <f ca="1">IFERROR(__xludf.DUMMYFUNCTION("""COMPUTED_VALUE"""),75)</f>
        <v>75</v>
      </c>
      <c r="O27">
        <f ca="1">IFERROR(__xludf.DUMMYFUNCTION("""COMPUTED_VALUE"""),33)</f>
        <v>33</v>
      </c>
      <c r="P27" s="88">
        <f ca="1">IFERROR(__xludf.DUMMYFUNCTION("""COMPUTED_VALUE"""),75)</f>
        <v>75</v>
      </c>
      <c r="Q27">
        <f ca="1">IFERROR(__xludf.DUMMYFUNCTION("""COMPUTED_VALUE"""),44)</f>
        <v>44</v>
      </c>
      <c r="R27" s="88">
        <f ca="1">IFERROR(__xludf.DUMMYFUNCTION("""COMPUTED_VALUE"""),75)</f>
        <v>75</v>
      </c>
      <c r="S27">
        <f ca="1">IFERROR(__xludf.DUMMYFUNCTION("""COMPUTED_VALUE"""),42)</f>
        <v>42</v>
      </c>
      <c r="T27" s="88">
        <f ca="1">IFERROR(__xludf.DUMMYFUNCTION("""COMPUTED_VALUE"""),75)</f>
        <v>75</v>
      </c>
    </row>
    <row r="28" spans="1:22">
      <c r="A28">
        <f ca="1">IFERROR(__xludf.DUMMYFUNCTION("""COMPUTED_VALUE"""),23)</f>
        <v>23</v>
      </c>
      <c r="B28" s="88">
        <f ca="1">IFERROR(__xludf.DUMMYFUNCTION("""COMPUTED_VALUE"""),75)</f>
        <v>75</v>
      </c>
      <c r="E28">
        <f ca="1">IFERROR(__xludf.DUMMYFUNCTION("""COMPUTED_VALUE"""),39)</f>
        <v>39</v>
      </c>
      <c r="F28" s="88">
        <f ca="1">IFERROR(__xludf.DUMMYFUNCTION("""COMPUTED_VALUE"""),75)</f>
        <v>75</v>
      </c>
      <c r="G28">
        <f ca="1">IFERROR(__xludf.DUMMYFUNCTION("""COMPUTED_VALUE"""),33)</f>
        <v>33</v>
      </c>
      <c r="H28" s="88">
        <f ca="1">IFERROR(__xludf.DUMMYFUNCTION("""COMPUTED_VALUE"""),50)</f>
        <v>50</v>
      </c>
      <c r="I28">
        <f ca="1">IFERROR(__xludf.DUMMYFUNCTION("""COMPUTED_VALUE"""),28)</f>
        <v>28</v>
      </c>
      <c r="J28" s="88">
        <f ca="1">IFERROR(__xludf.DUMMYFUNCTION("""COMPUTED_VALUE"""),75)</f>
        <v>75</v>
      </c>
      <c r="K28">
        <f ca="1">IFERROR(__xludf.DUMMYFUNCTION("""COMPUTED_VALUE"""),43)</f>
        <v>43</v>
      </c>
      <c r="L28" s="88">
        <f ca="1">IFERROR(__xludf.DUMMYFUNCTION("""COMPUTED_VALUE"""),75)</f>
        <v>75</v>
      </c>
      <c r="M28">
        <f ca="1">IFERROR(__xludf.DUMMYFUNCTION("""COMPUTED_VALUE"""),18)</f>
        <v>18</v>
      </c>
      <c r="N28" s="88">
        <f ca="1">IFERROR(__xludf.DUMMYFUNCTION("""COMPUTED_VALUE"""),75)</f>
        <v>75</v>
      </c>
      <c r="O28">
        <f ca="1">IFERROR(__xludf.DUMMYFUNCTION("""COMPUTED_VALUE"""),32)</f>
        <v>32</v>
      </c>
      <c r="P28" s="88">
        <f ca="1">IFERROR(__xludf.DUMMYFUNCTION("""COMPUTED_VALUE"""),75)</f>
        <v>75</v>
      </c>
      <c r="Q28">
        <f ca="1">IFERROR(__xludf.DUMMYFUNCTION("""COMPUTED_VALUE"""),45)</f>
        <v>45</v>
      </c>
      <c r="R28" s="88">
        <f ca="1">IFERROR(__xludf.DUMMYFUNCTION("""COMPUTED_VALUE"""),75)</f>
        <v>75</v>
      </c>
      <c r="S28">
        <f ca="1">IFERROR(__xludf.DUMMYFUNCTION("""COMPUTED_VALUE"""),57)</f>
        <v>57</v>
      </c>
      <c r="T28" s="88">
        <f ca="1">IFERROR(__xludf.DUMMYFUNCTION("""COMPUTED_VALUE"""),100)</f>
        <v>100</v>
      </c>
    </row>
    <row r="29" spans="1:22">
      <c r="A29">
        <f ca="1">IFERROR(__xludf.DUMMYFUNCTION("""COMPUTED_VALUE"""),28)</f>
        <v>28</v>
      </c>
      <c r="B29" s="88">
        <f ca="1">IFERROR(__xludf.DUMMYFUNCTION("""COMPUTED_VALUE"""),75)</f>
        <v>75</v>
      </c>
      <c r="E29">
        <f ca="1">IFERROR(__xludf.DUMMYFUNCTION("""COMPUTED_VALUE"""),43)</f>
        <v>43</v>
      </c>
      <c r="F29" s="88">
        <f ca="1">IFERROR(__xludf.DUMMYFUNCTION("""COMPUTED_VALUE"""),75)</f>
        <v>75</v>
      </c>
      <c r="G29">
        <f ca="1">IFERROR(__xludf.DUMMYFUNCTION("""COMPUTED_VALUE"""),46)</f>
        <v>46</v>
      </c>
      <c r="H29" s="88">
        <f ca="1">IFERROR(__xludf.DUMMYFUNCTION("""COMPUTED_VALUE"""),75)</f>
        <v>75</v>
      </c>
      <c r="I29">
        <f ca="1">IFERROR(__xludf.DUMMYFUNCTION("""COMPUTED_VALUE"""),37)</f>
        <v>37</v>
      </c>
      <c r="J29" s="88">
        <f ca="1">IFERROR(__xludf.DUMMYFUNCTION("""COMPUTED_VALUE"""),75)</f>
        <v>75</v>
      </c>
      <c r="K29">
        <f ca="1">IFERROR(__xludf.DUMMYFUNCTION("""COMPUTED_VALUE"""),51)</f>
        <v>51</v>
      </c>
      <c r="L29" s="88">
        <f ca="1">IFERROR(__xludf.DUMMYFUNCTION("""COMPUTED_VALUE"""),100)</f>
        <v>100</v>
      </c>
      <c r="M29">
        <f ca="1">IFERROR(__xludf.DUMMYFUNCTION("""COMPUTED_VALUE"""),26)</f>
        <v>26</v>
      </c>
      <c r="N29" s="88">
        <f ca="1">IFERROR(__xludf.DUMMYFUNCTION("""COMPUTED_VALUE"""),75)</f>
        <v>75</v>
      </c>
      <c r="O29">
        <f ca="1">IFERROR(__xludf.DUMMYFUNCTION("""COMPUTED_VALUE"""),34)</f>
        <v>34</v>
      </c>
      <c r="P29" s="88">
        <f ca="1">IFERROR(__xludf.DUMMYFUNCTION("""COMPUTED_VALUE"""),75)</f>
        <v>75</v>
      </c>
      <c r="Q29">
        <f ca="1">IFERROR(__xludf.DUMMYFUNCTION("""COMPUTED_VALUE"""),48)</f>
        <v>48</v>
      </c>
      <c r="R29" s="88">
        <f ca="1">IFERROR(__xludf.DUMMYFUNCTION("""COMPUTED_VALUE"""),100)</f>
        <v>100</v>
      </c>
      <c r="S29">
        <f ca="1">IFERROR(__xludf.DUMMYFUNCTION("""COMPUTED_VALUE"""),38)</f>
        <v>38</v>
      </c>
      <c r="T29" s="88">
        <f ca="1">IFERROR(__xludf.DUMMYFUNCTION("""COMPUTED_VALUE"""),75)</f>
        <v>75</v>
      </c>
    </row>
    <row r="30" spans="1:22">
      <c r="A30">
        <f ca="1">IFERROR(__xludf.DUMMYFUNCTION("""COMPUTED_VALUE"""),32)</f>
        <v>32</v>
      </c>
      <c r="B30" s="88">
        <f ca="1">IFERROR(__xludf.DUMMYFUNCTION("""COMPUTED_VALUE"""),75)</f>
        <v>75</v>
      </c>
      <c r="E30">
        <f ca="1">IFERROR(__xludf.DUMMYFUNCTION("""COMPUTED_VALUE"""),60)</f>
        <v>60</v>
      </c>
      <c r="F30" s="88">
        <f ca="1">IFERROR(__xludf.DUMMYFUNCTION("""COMPUTED_VALUE"""),100)</f>
        <v>100</v>
      </c>
      <c r="G30">
        <f ca="1">IFERROR(__xludf.DUMMYFUNCTION("""COMPUTED_VALUE"""),46)</f>
        <v>46</v>
      </c>
      <c r="H30" s="88">
        <f ca="1">IFERROR(__xludf.DUMMYFUNCTION("""COMPUTED_VALUE"""),75)</f>
        <v>75</v>
      </c>
      <c r="I30">
        <f ca="1">IFERROR(__xludf.DUMMYFUNCTION("""COMPUTED_VALUE"""),35)</f>
        <v>35</v>
      </c>
      <c r="J30" s="88">
        <f ca="1">IFERROR(__xludf.DUMMYFUNCTION("""COMPUTED_VALUE"""),75)</f>
        <v>75</v>
      </c>
      <c r="K30">
        <f ca="1">IFERROR(__xludf.DUMMYFUNCTION("""COMPUTED_VALUE"""),37)</f>
        <v>37</v>
      </c>
      <c r="L30" s="88">
        <f ca="1">IFERROR(__xludf.DUMMYFUNCTION("""COMPUTED_VALUE"""),75)</f>
        <v>75</v>
      </c>
      <c r="M30">
        <f ca="1">IFERROR(__xludf.DUMMYFUNCTION("""COMPUTED_VALUE"""),36)</f>
        <v>36</v>
      </c>
      <c r="N30" s="88">
        <f ca="1">IFERROR(__xludf.DUMMYFUNCTION("""COMPUTED_VALUE"""),75)</f>
        <v>75</v>
      </c>
      <c r="O30">
        <f ca="1">IFERROR(__xludf.DUMMYFUNCTION("""COMPUTED_VALUE"""),32)</f>
        <v>32</v>
      </c>
      <c r="P30" s="88">
        <f ca="1">IFERROR(__xludf.DUMMYFUNCTION("""COMPUTED_VALUE"""),75)</f>
        <v>75</v>
      </c>
      <c r="Q30">
        <f ca="1">IFERROR(__xludf.DUMMYFUNCTION("""COMPUTED_VALUE"""),43)</f>
        <v>43</v>
      </c>
      <c r="R30" s="88">
        <f ca="1">IFERROR(__xludf.DUMMYFUNCTION("""COMPUTED_VALUE"""),75)</f>
        <v>75</v>
      </c>
      <c r="S30">
        <f ca="1">IFERROR(__xludf.DUMMYFUNCTION("""COMPUTED_VALUE"""),46)</f>
        <v>46</v>
      </c>
      <c r="T30" s="88">
        <f ca="1">IFERROR(__xludf.DUMMYFUNCTION("""COMPUTED_VALUE"""),75)</f>
        <v>75</v>
      </c>
    </row>
    <row r="31" spans="1:22">
      <c r="A31">
        <f ca="1">IFERROR(__xludf.DUMMYFUNCTION("""COMPUTED_VALUE"""),27)</f>
        <v>27</v>
      </c>
      <c r="B31" s="88">
        <f ca="1">IFERROR(__xludf.DUMMYFUNCTION("""COMPUTED_VALUE"""),75)</f>
        <v>75</v>
      </c>
      <c r="E31">
        <f ca="1">IFERROR(__xludf.DUMMYFUNCTION("""COMPUTED_VALUE"""),47)</f>
        <v>47</v>
      </c>
      <c r="F31" s="88">
        <f ca="1">IFERROR(__xludf.DUMMYFUNCTION("""COMPUTED_VALUE"""),75)</f>
        <v>75</v>
      </c>
      <c r="G31">
        <f ca="1">IFERROR(__xludf.DUMMYFUNCTION("""COMPUTED_VALUE"""),45)</f>
        <v>45</v>
      </c>
      <c r="H31" s="88">
        <f ca="1">IFERROR(__xludf.DUMMYFUNCTION("""COMPUTED_VALUE"""),75)</f>
        <v>75</v>
      </c>
      <c r="I31">
        <f ca="1">IFERROR(__xludf.DUMMYFUNCTION("""COMPUTED_VALUE"""),43)</f>
        <v>43</v>
      </c>
      <c r="J31" s="88">
        <f ca="1">IFERROR(__xludf.DUMMYFUNCTION("""COMPUTED_VALUE"""),100)</f>
        <v>100</v>
      </c>
      <c r="K31">
        <f ca="1">IFERROR(__xludf.DUMMYFUNCTION("""COMPUTED_VALUE"""),28)</f>
        <v>28</v>
      </c>
      <c r="L31" s="88">
        <f ca="1">IFERROR(__xludf.DUMMYFUNCTION("""COMPUTED_VALUE"""),75)</f>
        <v>75</v>
      </c>
      <c r="M31">
        <f ca="1">IFERROR(__xludf.DUMMYFUNCTION("""COMPUTED_VALUE"""),42)</f>
        <v>42</v>
      </c>
      <c r="N31" s="88">
        <f ca="1">IFERROR(__xludf.DUMMYFUNCTION("""COMPUTED_VALUE"""),100)</f>
        <v>100</v>
      </c>
      <c r="O31">
        <f ca="1">IFERROR(__xludf.DUMMYFUNCTION("""COMPUTED_VALUE"""),44)</f>
        <v>44</v>
      </c>
      <c r="P31" s="88">
        <f ca="1">IFERROR(__xludf.DUMMYFUNCTION("""COMPUTED_VALUE"""),100)</f>
        <v>100</v>
      </c>
      <c r="Q31">
        <f ca="1">IFERROR(__xludf.DUMMYFUNCTION("""COMPUTED_VALUE"""),43)</f>
        <v>43</v>
      </c>
      <c r="R31" s="88">
        <f ca="1">IFERROR(__xludf.DUMMYFUNCTION("""COMPUTED_VALUE"""),75)</f>
        <v>75</v>
      </c>
      <c r="S31">
        <f ca="1">IFERROR(__xludf.DUMMYFUNCTION("""COMPUTED_VALUE"""),37)</f>
        <v>37</v>
      </c>
      <c r="T31" s="88">
        <f ca="1">IFERROR(__xludf.DUMMYFUNCTION("""COMPUTED_VALUE"""),75)</f>
        <v>75</v>
      </c>
    </row>
    <row r="32" spans="1:22">
      <c r="E32">
        <f ca="1">IFERROR(__xludf.DUMMYFUNCTION("""COMPUTED_VALUE"""),34)</f>
        <v>34</v>
      </c>
      <c r="F32" s="88">
        <f ca="1">IFERROR(__xludf.DUMMYFUNCTION("""COMPUTED_VALUE"""),75)</f>
        <v>75</v>
      </c>
      <c r="G32">
        <f ca="1">IFERROR(__xludf.DUMMYFUNCTION("""COMPUTED_VALUE"""),31)</f>
        <v>31</v>
      </c>
      <c r="H32" s="88">
        <f ca="1">IFERROR(__xludf.DUMMYFUNCTION("""COMPUTED_VALUE"""),50)</f>
        <v>50</v>
      </c>
      <c r="I32">
        <f ca="1">IFERROR(__xludf.DUMMYFUNCTION("""COMPUTED_VALUE"""),33)</f>
        <v>33</v>
      </c>
      <c r="J32" s="88">
        <f ca="1">IFERROR(__xludf.DUMMYFUNCTION("""COMPUTED_VALUE"""),75)</f>
        <v>75</v>
      </c>
      <c r="K32">
        <f ca="1">IFERROR(__xludf.DUMMYFUNCTION("""COMPUTED_VALUE"""),31)</f>
        <v>31</v>
      </c>
      <c r="L32" s="88">
        <f ca="1">IFERROR(__xludf.DUMMYFUNCTION("""COMPUTED_VALUE"""),75)</f>
        <v>75</v>
      </c>
      <c r="M32">
        <f ca="1">IFERROR(__xludf.DUMMYFUNCTION("""COMPUTED_VALUE"""),29)</f>
        <v>29</v>
      </c>
      <c r="N32" s="88">
        <f ca="1">IFERROR(__xludf.DUMMYFUNCTION("""COMPUTED_VALUE"""),75)</f>
        <v>75</v>
      </c>
      <c r="O32">
        <f ca="1">IFERROR(__xludf.DUMMYFUNCTION("""COMPUTED_VALUE"""),30)</f>
        <v>30</v>
      </c>
      <c r="P32" s="88">
        <f ca="1">IFERROR(__xludf.DUMMYFUNCTION("""COMPUTED_VALUE"""),75)</f>
        <v>75</v>
      </c>
      <c r="Q32">
        <f ca="1">IFERROR(__xludf.DUMMYFUNCTION("""COMPUTED_VALUE"""),45)</f>
        <v>45</v>
      </c>
      <c r="R32" s="88">
        <f ca="1">IFERROR(__xludf.DUMMYFUNCTION("""COMPUTED_VALUE"""),75)</f>
        <v>75</v>
      </c>
      <c r="S32">
        <f ca="1">IFERROR(__xludf.DUMMYFUNCTION("""COMPUTED_VALUE"""),14)</f>
        <v>14</v>
      </c>
      <c r="T32" s="88">
        <f ca="1">IFERROR(__xludf.DUMMYFUNCTION("""COMPUTED_VALUE"""),25)</f>
        <v>25</v>
      </c>
    </row>
    <row r="33" spans="5:20">
      <c r="E33">
        <f ca="1">IFERROR(__xludf.DUMMYFUNCTION("""COMPUTED_VALUE"""),34)</f>
        <v>34</v>
      </c>
      <c r="F33" s="88">
        <f ca="1">IFERROR(__xludf.DUMMYFUNCTION("""COMPUTED_VALUE"""),75)</f>
        <v>75</v>
      </c>
      <c r="G33">
        <f ca="1">IFERROR(__xludf.DUMMYFUNCTION("""COMPUTED_VALUE"""),46)</f>
        <v>46</v>
      </c>
      <c r="H33" s="88">
        <f ca="1">IFERROR(__xludf.DUMMYFUNCTION("""COMPUTED_VALUE"""),75)</f>
        <v>75</v>
      </c>
      <c r="I33">
        <f ca="1">IFERROR(__xludf.DUMMYFUNCTION("""COMPUTED_VALUE"""),34)</f>
        <v>34</v>
      </c>
      <c r="J33" s="88">
        <f ca="1">IFERROR(__xludf.DUMMYFUNCTION("""COMPUTED_VALUE"""),75)</f>
        <v>75</v>
      </c>
      <c r="K33">
        <f ca="1">IFERROR(__xludf.DUMMYFUNCTION("""COMPUTED_VALUE"""),23)</f>
        <v>23</v>
      </c>
      <c r="L33" s="88">
        <f ca="1">IFERROR(__xludf.DUMMYFUNCTION("""COMPUTED_VALUE"""),50)</f>
        <v>50</v>
      </c>
      <c r="M33">
        <f ca="1">IFERROR(__xludf.DUMMYFUNCTION("""COMPUTED_VALUE"""),23)</f>
        <v>23</v>
      </c>
      <c r="N33" s="88">
        <f ca="1">IFERROR(__xludf.DUMMYFUNCTION("""COMPUTED_VALUE"""),50)</f>
        <v>50</v>
      </c>
      <c r="O33">
        <f ca="1">IFERROR(__xludf.DUMMYFUNCTION("""COMPUTED_VALUE"""),29)</f>
        <v>29</v>
      </c>
      <c r="P33" s="88">
        <f ca="1">IFERROR(__xludf.DUMMYFUNCTION("""COMPUTED_VALUE"""),50)</f>
        <v>50</v>
      </c>
      <c r="Q33">
        <f ca="1">IFERROR(__xludf.DUMMYFUNCTION("""COMPUTED_VALUE"""),27)</f>
        <v>27</v>
      </c>
      <c r="R33" s="88">
        <f ca="1">IFERROR(__xludf.DUMMYFUNCTION("""COMPUTED_VALUE"""),50)</f>
        <v>50</v>
      </c>
      <c r="S33">
        <f ca="1">IFERROR(__xludf.DUMMYFUNCTION("""COMPUTED_VALUE"""),38)</f>
        <v>38</v>
      </c>
      <c r="T33" s="88">
        <f ca="1">IFERROR(__xludf.DUMMYFUNCTION("""COMPUTED_VALUE"""),75)</f>
        <v>75</v>
      </c>
    </row>
    <row r="34" spans="5:20">
      <c r="E34">
        <f ca="1">IFERROR(__xludf.DUMMYFUNCTION("""COMPUTED_VALUE"""),21)</f>
        <v>21</v>
      </c>
      <c r="F34" s="88">
        <f ca="1">IFERROR(__xludf.DUMMYFUNCTION("""COMPUTED_VALUE"""),25)</f>
        <v>25</v>
      </c>
      <c r="I34">
        <f ca="1">IFERROR(__xludf.DUMMYFUNCTION("""COMPUTED_VALUE"""),36)</f>
        <v>36</v>
      </c>
      <c r="J34" s="88">
        <f ca="1">IFERROR(__xludf.DUMMYFUNCTION("""COMPUTED_VALUE"""),75)</f>
        <v>75</v>
      </c>
      <c r="K34">
        <f ca="1">IFERROR(__xludf.DUMMYFUNCTION("""COMPUTED_VALUE"""),41)</f>
        <v>41</v>
      </c>
      <c r="L34" s="88">
        <f ca="1">IFERROR(__xludf.DUMMYFUNCTION("""COMPUTED_VALUE"""),75)</f>
        <v>75</v>
      </c>
      <c r="M34">
        <f ca="1">IFERROR(__xludf.DUMMYFUNCTION("""COMPUTED_VALUE"""),24)</f>
        <v>24</v>
      </c>
      <c r="N34" s="88">
        <f ca="1">IFERROR(__xludf.DUMMYFUNCTION("""COMPUTED_VALUE"""),50)</f>
        <v>50</v>
      </c>
      <c r="O34">
        <f ca="1">IFERROR(__xludf.DUMMYFUNCTION("""COMPUTED_VALUE"""),42)</f>
        <v>42</v>
      </c>
      <c r="P34" s="88">
        <f ca="1">IFERROR(__xludf.DUMMYFUNCTION("""COMPUTED_VALUE"""),75)</f>
        <v>75</v>
      </c>
      <c r="Q34">
        <f ca="1">IFERROR(__xludf.DUMMYFUNCTION("""COMPUTED_VALUE"""),45)</f>
        <v>45</v>
      </c>
      <c r="R34" s="88">
        <f ca="1">IFERROR(__xludf.DUMMYFUNCTION("""COMPUTED_VALUE"""),75)</f>
        <v>75</v>
      </c>
      <c r="S34">
        <f ca="1">IFERROR(__xludf.DUMMYFUNCTION("""COMPUTED_VALUE"""),31)</f>
        <v>31</v>
      </c>
      <c r="T34" s="88">
        <f ca="1">IFERROR(__xludf.DUMMYFUNCTION("""COMPUTED_VALUE"""),50)</f>
        <v>50</v>
      </c>
    </row>
    <row r="35" spans="5:20">
      <c r="E35">
        <f ca="1">IFERROR(__xludf.DUMMYFUNCTION("""COMPUTED_VALUE"""),33)</f>
        <v>33</v>
      </c>
      <c r="F35" s="88">
        <f ca="1">IFERROR(__xludf.DUMMYFUNCTION("""COMPUTED_VALUE"""),75)</f>
        <v>75</v>
      </c>
      <c r="I35">
        <f ca="1">IFERROR(__xludf.DUMMYFUNCTION("""COMPUTED_VALUE"""),28)</f>
        <v>28</v>
      </c>
      <c r="J35" s="88">
        <f ca="1">IFERROR(__xludf.DUMMYFUNCTION("""COMPUTED_VALUE"""),50)</f>
        <v>50</v>
      </c>
      <c r="K35">
        <f ca="1">IFERROR(__xludf.DUMMYFUNCTION("""COMPUTED_VALUE"""),24)</f>
        <v>24</v>
      </c>
      <c r="L35" s="88">
        <f ca="1">IFERROR(__xludf.DUMMYFUNCTION("""COMPUTED_VALUE"""),50)</f>
        <v>50</v>
      </c>
      <c r="M35">
        <f ca="1">IFERROR(__xludf.DUMMYFUNCTION("""COMPUTED_VALUE"""),36)</f>
        <v>36</v>
      </c>
      <c r="N35" s="88">
        <f ca="1">IFERROR(__xludf.DUMMYFUNCTION("""COMPUTED_VALUE"""),75)</f>
        <v>75</v>
      </c>
      <c r="O35">
        <f ca="1">IFERROR(__xludf.DUMMYFUNCTION("""COMPUTED_VALUE"""),26)</f>
        <v>26</v>
      </c>
      <c r="P35" s="88">
        <f ca="1">IFERROR(__xludf.DUMMYFUNCTION("""COMPUTED_VALUE"""),50)</f>
        <v>50</v>
      </c>
      <c r="Q35">
        <f ca="1">IFERROR(__xludf.DUMMYFUNCTION("""COMPUTED_VALUE"""),43)</f>
        <v>43</v>
      </c>
      <c r="R35" s="88">
        <f ca="1">IFERROR(__xludf.DUMMYFUNCTION("""COMPUTED_VALUE"""),75)</f>
        <v>75</v>
      </c>
      <c r="S35">
        <f ca="1">IFERROR(__xludf.DUMMYFUNCTION("""COMPUTED_VALUE"""),47)</f>
        <v>47</v>
      </c>
      <c r="T35" s="88">
        <f ca="1">IFERROR(__xludf.DUMMYFUNCTION("""COMPUTED_VALUE"""),75)</f>
        <v>75</v>
      </c>
    </row>
    <row r="36" spans="5:20">
      <c r="E36">
        <f ca="1">IFERROR(__xludf.DUMMYFUNCTION("""COMPUTED_VALUE"""),39)</f>
        <v>39</v>
      </c>
      <c r="F36" s="88">
        <f ca="1">IFERROR(__xludf.DUMMYFUNCTION("""COMPUTED_VALUE"""),75)</f>
        <v>75</v>
      </c>
      <c r="I36">
        <f ca="1">IFERROR(__xludf.DUMMYFUNCTION("""COMPUTED_VALUE"""),38)</f>
        <v>38</v>
      </c>
      <c r="J36" s="88">
        <f ca="1">IFERROR(__xludf.DUMMYFUNCTION("""COMPUTED_VALUE"""),75)</f>
        <v>75</v>
      </c>
      <c r="K36">
        <f ca="1">IFERROR(__xludf.DUMMYFUNCTION("""COMPUTED_VALUE"""),25)</f>
        <v>25</v>
      </c>
      <c r="L36" s="88">
        <f ca="1">IFERROR(__xludf.DUMMYFUNCTION("""COMPUTED_VALUE"""),50)</f>
        <v>50</v>
      </c>
      <c r="M36">
        <f ca="1">IFERROR(__xludf.DUMMYFUNCTION("""COMPUTED_VALUE"""),33)</f>
        <v>33</v>
      </c>
      <c r="N36" s="88">
        <f ca="1">IFERROR(__xludf.DUMMYFUNCTION("""COMPUTED_VALUE"""),75)</f>
        <v>75</v>
      </c>
      <c r="O36">
        <f ca="1">IFERROR(__xludf.DUMMYFUNCTION("""COMPUTED_VALUE"""),33)</f>
        <v>33</v>
      </c>
      <c r="P36" s="88">
        <f ca="1">IFERROR(__xludf.DUMMYFUNCTION("""COMPUTED_VALUE"""),75)</f>
        <v>75</v>
      </c>
      <c r="Q36">
        <f ca="1">IFERROR(__xludf.DUMMYFUNCTION("""COMPUTED_VALUE"""),28)</f>
        <v>28</v>
      </c>
      <c r="R36" s="88">
        <f ca="1">IFERROR(__xludf.DUMMYFUNCTION("""COMPUTED_VALUE"""),50)</f>
        <v>50</v>
      </c>
      <c r="S36">
        <f ca="1">IFERROR(__xludf.DUMMYFUNCTION("""COMPUTED_VALUE"""),44)</f>
        <v>44</v>
      </c>
      <c r="T36" s="88">
        <f ca="1">IFERROR(__xludf.DUMMYFUNCTION("""COMPUTED_VALUE"""),75)</f>
        <v>75</v>
      </c>
    </row>
    <row r="37" spans="5:20">
      <c r="E37">
        <f ca="1">IFERROR(__xludf.DUMMYFUNCTION("""COMPUTED_VALUE"""),32)</f>
        <v>32</v>
      </c>
      <c r="F37" s="88">
        <f ca="1">IFERROR(__xludf.DUMMYFUNCTION("""COMPUTED_VALUE"""),50)</f>
        <v>50</v>
      </c>
      <c r="I37">
        <f ca="1">IFERROR(__xludf.DUMMYFUNCTION("""COMPUTED_VALUE"""),51)</f>
        <v>51</v>
      </c>
      <c r="J37" s="88">
        <f ca="1">IFERROR(__xludf.DUMMYFUNCTION("""COMPUTED_VALUE"""),75)</f>
        <v>75</v>
      </c>
      <c r="K37">
        <f ca="1">IFERROR(__xludf.DUMMYFUNCTION("""COMPUTED_VALUE"""),36)</f>
        <v>36</v>
      </c>
      <c r="L37" s="88">
        <f ca="1">IFERROR(__xludf.DUMMYFUNCTION("""COMPUTED_VALUE"""),75)</f>
        <v>75</v>
      </c>
      <c r="M37">
        <f ca="1">IFERROR(__xludf.DUMMYFUNCTION("""COMPUTED_VALUE"""),19)</f>
        <v>19</v>
      </c>
      <c r="N37" s="88">
        <f ca="1">IFERROR(__xludf.DUMMYFUNCTION("""COMPUTED_VALUE"""),50)</f>
        <v>50</v>
      </c>
      <c r="O37">
        <f ca="1">IFERROR(__xludf.DUMMYFUNCTION("""COMPUTED_VALUE"""),37)</f>
        <v>37</v>
      </c>
      <c r="P37" s="88">
        <f ca="1">IFERROR(__xludf.DUMMYFUNCTION("""COMPUTED_VALUE"""),75)</f>
        <v>75</v>
      </c>
      <c r="Q37">
        <f ca="1">IFERROR(__xludf.DUMMYFUNCTION("""COMPUTED_VALUE"""),39)</f>
        <v>39</v>
      </c>
      <c r="R37" s="88">
        <f ca="1">IFERROR(__xludf.DUMMYFUNCTION("""COMPUTED_VALUE"""),75)</f>
        <v>75</v>
      </c>
      <c r="S37">
        <f ca="1">IFERROR(__xludf.DUMMYFUNCTION("""COMPUTED_VALUE"""),41)</f>
        <v>41</v>
      </c>
      <c r="T37" s="88">
        <f ca="1">IFERROR(__xludf.DUMMYFUNCTION("""COMPUTED_VALUE"""),75)</f>
        <v>75</v>
      </c>
    </row>
    <row r="38" spans="5:20">
      <c r="E38">
        <f ca="1">IFERROR(__xludf.DUMMYFUNCTION("""COMPUTED_VALUE"""),34)</f>
        <v>34</v>
      </c>
      <c r="F38" s="88">
        <f ca="1">IFERROR(__xludf.DUMMYFUNCTION("""COMPUTED_VALUE"""),75)</f>
        <v>75</v>
      </c>
      <c r="I38">
        <f ca="1">IFERROR(__xludf.DUMMYFUNCTION("""COMPUTED_VALUE"""),23)</f>
        <v>23</v>
      </c>
      <c r="J38" s="88">
        <f ca="1">IFERROR(__xludf.DUMMYFUNCTION("""COMPUTED_VALUE"""),50)</f>
        <v>50</v>
      </c>
      <c r="K38">
        <f ca="1">IFERROR(__xludf.DUMMYFUNCTION("""COMPUTED_VALUE"""),43)</f>
        <v>43</v>
      </c>
      <c r="L38" s="88">
        <f ca="1">IFERROR(__xludf.DUMMYFUNCTION("""COMPUTED_VALUE"""),75)</f>
        <v>75</v>
      </c>
      <c r="M38">
        <f ca="1">IFERROR(__xludf.DUMMYFUNCTION("""COMPUTED_VALUE"""),31)</f>
        <v>31</v>
      </c>
      <c r="N38" s="88">
        <f ca="1">IFERROR(__xludf.DUMMYFUNCTION("""COMPUTED_VALUE"""),75)</f>
        <v>75</v>
      </c>
      <c r="O38">
        <f ca="1">IFERROR(__xludf.DUMMYFUNCTION("""COMPUTED_VALUE"""),23)</f>
        <v>23</v>
      </c>
      <c r="P38" s="88">
        <f ca="1">IFERROR(__xludf.DUMMYFUNCTION("""COMPUTED_VALUE"""),50)</f>
        <v>50</v>
      </c>
      <c r="Q38">
        <f ca="1">IFERROR(__xludf.DUMMYFUNCTION("""COMPUTED_VALUE"""),40)</f>
        <v>40</v>
      </c>
      <c r="R38" s="88">
        <f ca="1">IFERROR(__xludf.DUMMYFUNCTION("""COMPUTED_VALUE"""),75)</f>
        <v>75</v>
      </c>
    </row>
    <row r="39" spans="5:20">
      <c r="E39">
        <f ca="1">IFERROR(__xludf.DUMMYFUNCTION("""COMPUTED_VALUE"""),43)</f>
        <v>43</v>
      </c>
      <c r="F39" s="88">
        <f ca="1">IFERROR(__xludf.DUMMYFUNCTION("""COMPUTED_VALUE"""),75)</f>
        <v>75</v>
      </c>
      <c r="I39">
        <f ca="1">IFERROR(__xludf.DUMMYFUNCTION("""COMPUTED_VALUE"""),38)</f>
        <v>38</v>
      </c>
      <c r="J39" s="88">
        <f ca="1">IFERROR(__xludf.DUMMYFUNCTION("""COMPUTED_VALUE"""),75)</f>
        <v>75</v>
      </c>
      <c r="K39">
        <f ca="1">IFERROR(__xludf.DUMMYFUNCTION("""COMPUTED_VALUE"""),41)</f>
        <v>41</v>
      </c>
      <c r="L39" s="88">
        <f ca="1">IFERROR(__xludf.DUMMYFUNCTION("""COMPUTED_VALUE"""),75)</f>
        <v>75</v>
      </c>
      <c r="M39">
        <f ca="1">IFERROR(__xludf.DUMMYFUNCTION("""COMPUTED_VALUE"""),31)</f>
        <v>31</v>
      </c>
      <c r="N39" s="88">
        <f ca="1">IFERROR(__xludf.DUMMYFUNCTION("""COMPUTED_VALUE"""),75)</f>
        <v>75</v>
      </c>
      <c r="O39">
        <f ca="1">IFERROR(__xludf.DUMMYFUNCTION("""COMPUTED_VALUE"""),24)</f>
        <v>24</v>
      </c>
      <c r="P39" s="88">
        <f ca="1">IFERROR(__xludf.DUMMYFUNCTION("""COMPUTED_VALUE"""),50)</f>
        <v>50</v>
      </c>
      <c r="Q39">
        <f ca="1">IFERROR(__xludf.DUMMYFUNCTION("""COMPUTED_VALUE"""),46)</f>
        <v>46</v>
      </c>
      <c r="R39" s="88">
        <f ca="1">IFERROR(__xludf.DUMMYFUNCTION("""COMPUTED_VALUE"""),75)</f>
        <v>75</v>
      </c>
    </row>
    <row r="40" spans="5:20">
      <c r="E40">
        <f ca="1">IFERROR(__xludf.DUMMYFUNCTION("""COMPUTED_VALUE"""),40)</f>
        <v>40</v>
      </c>
      <c r="F40" s="88">
        <f ca="1">IFERROR(__xludf.DUMMYFUNCTION("""COMPUTED_VALUE"""),75)</f>
        <v>75</v>
      </c>
      <c r="I40">
        <f ca="1">IFERROR(__xludf.DUMMYFUNCTION("""COMPUTED_VALUE"""),39)</f>
        <v>39</v>
      </c>
      <c r="J40" s="88">
        <f ca="1">IFERROR(__xludf.DUMMYFUNCTION("""COMPUTED_VALUE"""),75)</f>
        <v>75</v>
      </c>
      <c r="M40">
        <f ca="1">IFERROR(__xludf.DUMMYFUNCTION("""COMPUTED_VALUE"""),35)</f>
        <v>35</v>
      </c>
      <c r="N40" s="88">
        <f ca="1">IFERROR(__xludf.DUMMYFUNCTION("""COMPUTED_VALUE"""),75)</f>
        <v>75</v>
      </c>
      <c r="O40">
        <f ca="1">IFERROR(__xludf.DUMMYFUNCTION("""COMPUTED_VALUE"""),32)</f>
        <v>32</v>
      </c>
      <c r="P40" s="88">
        <f ca="1">IFERROR(__xludf.DUMMYFUNCTION("""COMPUTED_VALUE"""),75)</f>
        <v>75</v>
      </c>
      <c r="Q40">
        <f ca="1">IFERROR(__xludf.DUMMYFUNCTION("""COMPUTED_VALUE"""),43)</f>
        <v>43</v>
      </c>
      <c r="R40" s="88">
        <f ca="1">IFERROR(__xludf.DUMMYFUNCTION("""COMPUTED_VALUE"""),75)</f>
        <v>75</v>
      </c>
    </row>
    <row r="41" spans="5:20">
      <c r="E41">
        <f ca="1">IFERROR(__xludf.DUMMYFUNCTION("""COMPUTED_VALUE"""),38)</f>
        <v>38</v>
      </c>
      <c r="F41" s="88">
        <f ca="1">IFERROR(__xludf.DUMMYFUNCTION("""COMPUTED_VALUE"""),75)</f>
        <v>75</v>
      </c>
      <c r="I41">
        <f ca="1">IFERROR(__xludf.DUMMYFUNCTION("""COMPUTED_VALUE"""),33)</f>
        <v>33</v>
      </c>
      <c r="J41" s="88">
        <f ca="1">IFERROR(__xludf.DUMMYFUNCTION("""COMPUTED_VALUE"""),75)</f>
        <v>75</v>
      </c>
      <c r="M41">
        <f ca="1">IFERROR(__xludf.DUMMYFUNCTION("""COMPUTED_VALUE"""),30)</f>
        <v>30</v>
      </c>
      <c r="N41" s="88">
        <f ca="1">IFERROR(__xludf.DUMMYFUNCTION("""COMPUTED_VALUE"""),75)</f>
        <v>75</v>
      </c>
      <c r="O41">
        <f ca="1">IFERROR(__xludf.DUMMYFUNCTION("""COMPUTED_VALUE"""),36)</f>
        <v>36</v>
      </c>
      <c r="P41" s="88">
        <f ca="1">IFERROR(__xludf.DUMMYFUNCTION("""COMPUTED_VALUE"""),75)</f>
        <v>75</v>
      </c>
      <c r="Q41">
        <f ca="1">IFERROR(__xludf.DUMMYFUNCTION("""COMPUTED_VALUE"""),41)</f>
        <v>41</v>
      </c>
      <c r="R41" s="88">
        <f ca="1">IFERROR(__xludf.DUMMYFUNCTION("""COMPUTED_VALUE"""),75)</f>
        <v>75</v>
      </c>
    </row>
    <row r="42" spans="5:20">
      <c r="E42">
        <f ca="1">IFERROR(__xludf.DUMMYFUNCTION("""COMPUTED_VALUE"""),12)</f>
        <v>12</v>
      </c>
      <c r="F42" s="88">
        <f ca="1">IFERROR(__xludf.DUMMYFUNCTION("""COMPUTED_VALUE"""),25)</f>
        <v>25</v>
      </c>
      <c r="I42">
        <f ca="1">IFERROR(__xludf.DUMMYFUNCTION("""COMPUTED_VALUE"""),30)</f>
        <v>30</v>
      </c>
      <c r="J42" s="88">
        <f ca="1">IFERROR(__xludf.DUMMYFUNCTION("""COMPUTED_VALUE"""),75)</f>
        <v>75</v>
      </c>
      <c r="O42">
        <f ca="1">IFERROR(__xludf.DUMMYFUNCTION("""COMPUTED_VALUE"""),36)</f>
        <v>36</v>
      </c>
      <c r="P42" s="88">
        <f ca="1">IFERROR(__xludf.DUMMYFUNCTION("""COMPUTED_VALUE"""),75)</f>
        <v>75</v>
      </c>
    </row>
    <row r="43" spans="5:20">
      <c r="I43">
        <f ca="1">IFERROR(__xludf.DUMMYFUNCTION("""COMPUTED_VALUE"""),11)</f>
        <v>11</v>
      </c>
      <c r="J43" s="88">
        <f ca="1">IFERROR(__xludf.DUMMYFUNCTION("""COMPUTED_VALUE"""),25)</f>
        <v>25</v>
      </c>
    </row>
  </sheetData>
  <mergeCells count="28"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3:Z3"/>
    <mergeCell ref="AA3:AB3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51"/>
  <sheetViews>
    <sheetView workbookViewId="0"/>
  </sheetViews>
  <sheetFormatPr defaultColWidth="17.28515625" defaultRowHeight="15" customHeight="1"/>
  <sheetData>
    <row r="1" spans="1:14">
      <c r="A1" s="91" t="str">
        <f>'Calculs last 5'!A3</f>
        <v>Alpha</v>
      </c>
      <c r="B1" s="91" t="str">
        <f>'Calculs last 5'!C3</f>
        <v>Beta</v>
      </c>
      <c r="C1" s="91" t="str">
        <f>'Calculs last 5'!E3</f>
        <v>Charlie</v>
      </c>
      <c r="D1" s="91" t="str">
        <f>'Calculs last 5'!G3</f>
        <v>Delta</v>
      </c>
      <c r="E1" s="91" t="str">
        <f>'Calculs last 5'!I3</f>
        <v>Echo</v>
      </c>
      <c r="F1" s="91" t="str">
        <f>'Calculs last 5'!K3</f>
        <v>Foxtrot</v>
      </c>
      <c r="G1" s="91" t="str">
        <f>'Calculs last 5'!M3</f>
        <v>Golf</v>
      </c>
      <c r="H1" s="91" t="str">
        <f>'Calculs last 5'!O3</f>
        <v>Hotel</v>
      </c>
      <c r="I1" s="91" t="str">
        <f>'Calculs last 5'!Q3</f>
        <v>India</v>
      </c>
      <c r="J1" s="91" t="str">
        <f>'Calculs last 5'!S3</f>
        <v>Juliett</v>
      </c>
      <c r="K1" s="91" t="str">
        <f>'Calculs last 5'!U3</f>
        <v>Kilo</v>
      </c>
      <c r="L1" s="91" t="e">
        <f>'Calculs last 5'!W3</f>
        <v>#REF!</v>
      </c>
      <c r="M1" s="91" t="e">
        <f>'Calculs last 5'!Y3</f>
        <v>#REF!</v>
      </c>
      <c r="N1" s="91" t="e">
        <f>'Calculs last 5'!AA3</f>
        <v>#REF!</v>
      </c>
    </row>
    <row r="2" spans="1:14">
      <c r="A2" s="55">
        <f ca="1">SUM('Calculs Graphs'!A4:A8)/SUM('Calculs Graphs'!B4:B8)</f>
        <v>0.33894736842105261</v>
      </c>
      <c r="B2" s="55">
        <f ca="1">SUM('Calculs Graphs'!C4:C8)/SUM('Calculs Graphs'!D4:D8)</f>
        <v>0.57454545454545458</v>
      </c>
      <c r="C2" s="55">
        <f ca="1">SUM('Calculs Graphs'!E4:E8)/SUM('Calculs Graphs'!F4:F8)</f>
        <v>0.49399999999999999</v>
      </c>
      <c r="D2" s="55">
        <f ca="1">SUM('Calculs Graphs'!G4:G8)/SUM('Calculs Graphs'!H4:H8)</f>
        <v>0.53200000000000003</v>
      </c>
      <c r="E2" s="55">
        <f ca="1">SUM('Calculs Graphs'!I4:I8)/SUM('Calculs Graphs'!J4:J8)</f>
        <v>0.48210526315789476</v>
      </c>
      <c r="F2" s="55">
        <f ca="1">SUM('Calculs Graphs'!K4:K8)/SUM('Calculs Graphs'!L4:L8)</f>
        <v>0.51200000000000001</v>
      </c>
      <c r="G2" s="55">
        <f ca="1">SUM('Calculs Graphs'!M4:M8)/SUM('Calculs Graphs'!N4:N8)</f>
        <v>0.41</v>
      </c>
      <c r="H2" s="55">
        <f ca="1">SUM('Calculs Graphs'!O4:O8)/SUM('Calculs Graphs'!P4:P8)</f>
        <v>0.39157894736842103</v>
      </c>
      <c r="I2" s="55">
        <f ca="1">SUM('Calculs Graphs'!Q4:Q8)/SUM('Calculs Graphs'!R4:R8)</f>
        <v>0.51578947368421058</v>
      </c>
      <c r="J2" s="55">
        <f ca="1">SUM('Calculs Graphs'!S4:S8)/SUM('Calculs Graphs'!T4:T8)</f>
        <v>0.54</v>
      </c>
      <c r="K2" s="55">
        <f ca="1">SUM('Calculs Graphs'!U4:U8)/SUM('Calculs Graphs'!V4:V8)</f>
        <v>0.39714285714285713</v>
      </c>
      <c r="L2" s="55">
        <f ca="1">SUM('Calculs Graphs'!W4:W8)/SUM('Calculs Graphs'!X4:X8)</f>
        <v>0</v>
      </c>
      <c r="M2" s="55">
        <f ca="1">SUM('Calculs Graphs'!Y4:Y8)/SUM('Calculs Graphs'!Z4:Z8)</f>
        <v>0</v>
      </c>
      <c r="N2" s="55">
        <f ca="1">SUM('Calculs Graphs'!AA4:AA8)/SUM('Calculs Graphs'!AB4:AB8)</f>
        <v>0</v>
      </c>
    </row>
    <row r="3" spans="1:14">
      <c r="A3" s="55">
        <f ca="1">SUM('Calculs Graphs'!A5:A9)/SUM('Calculs Graphs'!B5:B9)</f>
        <v>0.33333333333333331</v>
      </c>
      <c r="B3" s="55">
        <f ca="1">SUM('Calculs Graphs'!C5:C9)/SUM('Calculs Graphs'!D5:D9)</f>
        <v>0.54153846153846152</v>
      </c>
      <c r="C3" s="55">
        <f ca="1">SUM('Calculs Graphs'!E5:E9)/SUM('Calculs Graphs'!F5:F9)</f>
        <v>0.53200000000000003</v>
      </c>
      <c r="D3" s="55">
        <f ca="1">SUM('Calculs Graphs'!G5:G9)/SUM('Calculs Graphs'!H5:H9)</f>
        <v>0.52800000000000002</v>
      </c>
      <c r="E3" s="55">
        <f ca="1">SUM('Calculs Graphs'!I5:I9)/SUM('Calculs Graphs'!J5:J9)</f>
        <v>0.48</v>
      </c>
      <c r="F3" s="55">
        <f ca="1">SUM('Calculs Graphs'!K5:K9)/SUM('Calculs Graphs'!L5:L9)</f>
        <v>0.502</v>
      </c>
      <c r="G3" s="55">
        <f ca="1">SUM('Calculs Graphs'!M5:M9)/SUM('Calculs Graphs'!N5:N9)</f>
        <v>0.4</v>
      </c>
      <c r="H3" s="55">
        <f ca="1">SUM('Calculs Graphs'!O5:O9)/SUM('Calculs Graphs'!P5:P9)</f>
        <v>0.40200000000000002</v>
      </c>
      <c r="I3" s="55">
        <f ca="1">SUM('Calculs Graphs'!Q5:Q9)/SUM('Calculs Graphs'!R5:R9)</f>
        <v>0.48799999999999999</v>
      </c>
      <c r="J3" s="55">
        <f ca="1">SUM('Calculs Graphs'!S5:S9)/SUM('Calculs Graphs'!T5:T9)</f>
        <v>0.53800000000000003</v>
      </c>
      <c r="K3" s="55">
        <f ca="1">SUM('Calculs Graphs'!U5:U9)/SUM('Calculs Graphs'!V5:V9)</f>
        <v>0.41647058823529409</v>
      </c>
      <c r="L3" s="55">
        <f ca="1">SUM('Calculs Graphs'!W5:W9)/SUM('Calculs Graphs'!X5:X9)</f>
        <v>0</v>
      </c>
      <c r="M3" s="55">
        <f ca="1">SUM('Calculs Graphs'!Y5:Y9)/SUM('Calculs Graphs'!Z5:Z9)</f>
        <v>0</v>
      </c>
      <c r="N3" s="55">
        <f ca="1">SUM('Calculs Graphs'!AA5:AA9)/SUM('Calculs Graphs'!AB5:AB9)</f>
        <v>0</v>
      </c>
    </row>
    <row r="4" spans="1:14">
      <c r="A4" s="55">
        <f ca="1">SUM('Calculs Graphs'!A6:A10)/SUM('Calculs Graphs'!B6:B10)</f>
        <v>0.33500000000000002</v>
      </c>
      <c r="B4" s="55">
        <f ca="1">SUM('Calculs Graphs'!C6:C10)/SUM('Calculs Graphs'!D6:D10)</f>
        <v>0.50285714285714289</v>
      </c>
      <c r="C4" s="55">
        <f ca="1">SUM('Calculs Graphs'!E6:E10)/SUM('Calculs Graphs'!F6:F10)</f>
        <v>0.53600000000000003</v>
      </c>
      <c r="D4" s="55">
        <f ca="1">SUM('Calculs Graphs'!G6:G10)/SUM('Calculs Graphs'!H6:H10)</f>
        <v>0.53400000000000003</v>
      </c>
      <c r="E4" s="55">
        <f ca="1">SUM('Calculs Graphs'!I6:I10)/SUM('Calculs Graphs'!J6:J10)</f>
        <v>0.47399999999999998</v>
      </c>
      <c r="F4" s="55">
        <f ca="1">SUM('Calculs Graphs'!K6:K10)/SUM('Calculs Graphs'!L6:L10)</f>
        <v>0.498</v>
      </c>
      <c r="G4" s="55">
        <f ca="1">SUM('Calculs Graphs'!M6:M10)/SUM('Calculs Graphs'!N6:N10)</f>
        <v>0.37684210526315787</v>
      </c>
      <c r="H4" s="55">
        <f ca="1">SUM('Calculs Graphs'!O6:O10)/SUM('Calculs Graphs'!P6:P10)</f>
        <v>0.39</v>
      </c>
      <c r="I4" s="55">
        <f ca="1">SUM('Calculs Graphs'!Q6:Q10)/SUM('Calculs Graphs'!R6:R10)</f>
        <v>0.48199999999999998</v>
      </c>
      <c r="J4" s="55">
        <f ca="1">SUM('Calculs Graphs'!S6:S10)/SUM('Calculs Graphs'!T6:T10)</f>
        <v>0.52600000000000002</v>
      </c>
      <c r="K4" s="55">
        <f ca="1">SUM('Calculs Graphs'!U6:U10)/SUM('Calculs Graphs'!V6:V10)</f>
        <v>0.45</v>
      </c>
      <c r="L4" s="55">
        <f ca="1">SUM('Calculs Graphs'!W6:W10)/SUM('Calculs Graphs'!X6:X10)</f>
        <v>0</v>
      </c>
      <c r="M4" s="55">
        <f ca="1">SUM('Calculs Graphs'!Y6:Y10)/SUM('Calculs Graphs'!Z6:Z10)</f>
        <v>0</v>
      </c>
      <c r="N4" s="55">
        <f ca="1">SUM('Calculs Graphs'!AA6:AA10)/SUM('Calculs Graphs'!AB6:AB10)</f>
        <v>0</v>
      </c>
    </row>
    <row r="5" spans="1:14">
      <c r="A5" s="55">
        <f ca="1">SUM('Calculs Graphs'!A7:A11)/SUM('Calculs Graphs'!B7:B11)</f>
        <v>0.315</v>
      </c>
      <c r="B5" s="55">
        <f ca="1">SUM('Calculs Graphs'!C7:C11)/SUM('Calculs Graphs'!D7:D11)</f>
        <v>0.52</v>
      </c>
      <c r="C5" s="55">
        <f ca="1">SUM('Calculs Graphs'!E7:E11)/SUM('Calculs Graphs'!F7:F11)</f>
        <v>0.53473684210526318</v>
      </c>
      <c r="D5" s="55">
        <f ca="1">SUM('Calculs Graphs'!G7:G11)/SUM('Calculs Graphs'!H7:H11)</f>
        <v>0.54105263157894734</v>
      </c>
      <c r="E5" s="55">
        <f ca="1">SUM('Calculs Graphs'!I7:I11)/SUM('Calculs Graphs'!J7:J11)</f>
        <v>0.47399999999999998</v>
      </c>
      <c r="F5" s="55">
        <f ca="1">SUM('Calculs Graphs'!K7:K11)/SUM('Calculs Graphs'!L7:L11)</f>
        <v>0.49199999999999999</v>
      </c>
      <c r="G5" s="55">
        <f ca="1">SUM('Calculs Graphs'!M7:M11)/SUM('Calculs Graphs'!N7:N11)</f>
        <v>0.40210526315789474</v>
      </c>
      <c r="H5" s="55">
        <f ca="1">SUM('Calculs Graphs'!O7:O11)/SUM('Calculs Graphs'!P7:P11)</f>
        <v>0.41</v>
      </c>
      <c r="I5" s="55">
        <f ca="1">SUM('Calculs Graphs'!Q7:Q11)/SUM('Calculs Graphs'!R7:R11)</f>
        <v>0.5</v>
      </c>
      <c r="J5" s="55">
        <f ca="1">SUM('Calculs Graphs'!S7:S11)/SUM('Calculs Graphs'!T7:T11)</f>
        <v>0.51764705882352946</v>
      </c>
      <c r="K5" s="55">
        <f ca="1">SUM('Calculs Graphs'!U7:U11)/SUM('Calculs Graphs'!V7:V11)</f>
        <v>0.44666666666666666</v>
      </c>
      <c r="L5" s="55">
        <f ca="1">SUM('Calculs Graphs'!W7:W11)/SUM('Calculs Graphs'!X7:X11)</f>
        <v>0</v>
      </c>
      <c r="M5" s="55">
        <f ca="1">SUM('Calculs Graphs'!Y7:Y11)/SUM('Calculs Graphs'!Z7:Z11)</f>
        <v>0</v>
      </c>
      <c r="N5" s="55">
        <f ca="1">SUM('Calculs Graphs'!AA7:AA11)/SUM('Calculs Graphs'!AB7:AB11)</f>
        <v>0</v>
      </c>
    </row>
    <row r="6" spans="1:14">
      <c r="A6" s="55">
        <f ca="1">SUM('Calculs Graphs'!A8:A12)/SUM('Calculs Graphs'!B8:B12)</f>
        <v>0.28749999999999998</v>
      </c>
      <c r="B6" s="55">
        <f ca="1">SUM('Calculs Graphs'!C8:C12)/SUM('Calculs Graphs'!D8:D12)</f>
        <v>0.53749999999999998</v>
      </c>
      <c r="C6" s="55">
        <f ca="1">SUM('Calculs Graphs'!E8:E12)/SUM('Calculs Graphs'!F8:F12)</f>
        <v>0.54117647058823526</v>
      </c>
      <c r="D6" s="55">
        <f ca="1">SUM('Calculs Graphs'!G8:G12)/SUM('Calculs Graphs'!H8:H12)</f>
        <v>0.55157894736842106</v>
      </c>
      <c r="E6" s="55">
        <f ca="1">SUM('Calculs Graphs'!I8:I12)/SUM('Calculs Graphs'!J8:J12)</f>
        <v>0.47399999999999998</v>
      </c>
      <c r="F6" s="55">
        <f ca="1">SUM('Calculs Graphs'!K8:K12)/SUM('Calculs Graphs'!L8:L12)</f>
        <v>0.46</v>
      </c>
      <c r="G6" s="55">
        <f ca="1">SUM('Calculs Graphs'!M8:M12)/SUM('Calculs Graphs'!N8:N12)</f>
        <v>0.40421052631578946</v>
      </c>
      <c r="H6" s="55">
        <f ca="1">SUM('Calculs Graphs'!O8:O12)/SUM('Calculs Graphs'!P8:P12)</f>
        <v>0.42</v>
      </c>
      <c r="I6" s="55">
        <f ca="1">SUM('Calculs Graphs'!Q8:Q12)/SUM('Calculs Graphs'!R8:R12)</f>
        <v>0.49399999999999999</v>
      </c>
      <c r="J6" s="55">
        <f ca="1">SUM('Calculs Graphs'!S8:S12)/SUM('Calculs Graphs'!T8:T12)</f>
        <v>0.50588235294117645</v>
      </c>
      <c r="K6" s="55">
        <f ca="1">SUM('Calculs Graphs'!U8:U12)/SUM('Calculs Graphs'!V8:V12)</f>
        <v>0.44750000000000001</v>
      </c>
      <c r="L6" s="55">
        <f ca="1">SUM('Calculs Graphs'!W8:W12)/SUM('Calculs Graphs'!X8:X12)</f>
        <v>0</v>
      </c>
      <c r="M6" s="55">
        <f ca="1">SUM('Calculs Graphs'!Y8:Y12)/SUM('Calculs Graphs'!Z8:Z12)</f>
        <v>0</v>
      </c>
      <c r="N6" s="55">
        <f ca="1">SUM('Calculs Graphs'!AA8:AA12)/SUM('Calculs Graphs'!AB8:AB12)</f>
        <v>0</v>
      </c>
    </row>
    <row r="7" spans="1:14">
      <c r="A7" s="55">
        <f ca="1">SUM('Calculs Graphs'!A9:A13)/SUM('Calculs Graphs'!B9:B13)</f>
        <v>0.26250000000000001</v>
      </c>
      <c r="B7" s="55">
        <f ca="1">SUM('Calculs Graphs'!C9:C13)/SUM('Calculs Graphs'!D9:D13)</f>
        <v>0.53555555555555556</v>
      </c>
      <c r="C7" s="55">
        <f ca="1">SUM('Calculs Graphs'!E9:E13)/SUM('Calculs Graphs'!F9:F13)</f>
        <v>0.52500000000000002</v>
      </c>
      <c r="D7" s="55">
        <f ca="1">SUM('Calculs Graphs'!G9:G13)/SUM('Calculs Graphs'!H9:H13)</f>
        <v>0.55764705882352938</v>
      </c>
      <c r="E7" s="55">
        <f ca="1">SUM('Calculs Graphs'!I9:I13)/SUM('Calculs Graphs'!J9:J13)</f>
        <v>0.48</v>
      </c>
      <c r="F7" s="55">
        <f ca="1">SUM('Calculs Graphs'!K9:K13)/SUM('Calculs Graphs'!L9:L13)</f>
        <v>0.47578947368421054</v>
      </c>
      <c r="G7" s="55">
        <f ca="1">SUM('Calculs Graphs'!M9:M13)/SUM('Calculs Graphs'!N9:N13)</f>
        <v>0.39777777777777779</v>
      </c>
      <c r="H7" s="55">
        <f ca="1">SUM('Calculs Graphs'!O9:O13)/SUM('Calculs Graphs'!P9:P13)</f>
        <v>0.42888888888888888</v>
      </c>
      <c r="I7" s="55">
        <f ca="1">SUM('Calculs Graphs'!Q9:Q13)/SUM('Calculs Graphs'!R9:R13)</f>
        <v>0.46888888888888891</v>
      </c>
      <c r="J7" s="55">
        <f ca="1">SUM('Calculs Graphs'!S9:S13)/SUM('Calculs Graphs'!T9:T13)</f>
        <v>0.48705882352941177</v>
      </c>
      <c r="K7" s="55">
        <f ca="1">SUM('Calculs Graphs'!U9:U13)/SUM('Calculs Graphs'!V9:V13)</f>
        <v>0.47199999999999998</v>
      </c>
      <c r="L7" s="55" t="e">
        <f>SUM('Calculs Graphs'!W9:W13)/SUM('Calculs Graphs'!X9:X13)</f>
        <v>#DIV/0!</v>
      </c>
      <c r="M7" s="55" t="e">
        <f>SUM('Calculs Graphs'!Y9:Y13)/SUM('Calculs Graphs'!Z9:Z13)</f>
        <v>#DIV/0!</v>
      </c>
      <c r="N7" s="55" t="e">
        <f>SUM('Calculs Graphs'!AA9:AA13)/SUM('Calculs Graphs'!AB9:AB13)</f>
        <v>#DIV/0!</v>
      </c>
    </row>
    <row r="8" spans="1:14">
      <c r="A8" s="55">
        <f ca="1">SUM('Calculs Graphs'!A10:A14)/SUM('Calculs Graphs'!B10:B14)</f>
        <v>0.26666666666666666</v>
      </c>
      <c r="B8" s="55">
        <f ca="1">SUM('Calculs Graphs'!C10:C14)/SUM('Calculs Graphs'!D10:D14)</f>
        <v>0.55764705882352938</v>
      </c>
      <c r="C8" s="55">
        <f ca="1">SUM('Calculs Graphs'!E10:E14)/SUM('Calculs Graphs'!F10:F14)</f>
        <v>0.47249999999999998</v>
      </c>
      <c r="D8" s="55">
        <f ca="1">SUM('Calculs Graphs'!G10:G14)/SUM('Calculs Graphs'!H10:H14)</f>
        <v>0.53249999999999997</v>
      </c>
      <c r="E8" s="55">
        <f ca="1">SUM('Calculs Graphs'!I10:I14)/SUM('Calculs Graphs'!J10:J14)</f>
        <v>0.4622222222222222</v>
      </c>
      <c r="F8" s="55">
        <f ca="1">SUM('Calculs Graphs'!K10:K14)/SUM('Calculs Graphs'!L10:L14)</f>
        <v>0.46947368421052632</v>
      </c>
      <c r="G8" s="55">
        <f ca="1">SUM('Calculs Graphs'!M10:M14)/SUM('Calculs Graphs'!N10:N14)</f>
        <v>0.39777777777777779</v>
      </c>
      <c r="H8" s="55">
        <f ca="1">SUM('Calculs Graphs'!O10:O14)/SUM('Calculs Graphs'!P10:P14)</f>
        <v>0.42</v>
      </c>
      <c r="I8" s="55">
        <f ca="1">SUM('Calculs Graphs'!Q10:Q14)/SUM('Calculs Graphs'!R10:R14)</f>
        <v>0.5</v>
      </c>
      <c r="J8" s="55">
        <f ca="1">SUM('Calculs Graphs'!S10:S14)/SUM('Calculs Graphs'!T10:T14)</f>
        <v>0.48749999999999999</v>
      </c>
      <c r="K8" s="55">
        <f ca="1">SUM('Calculs Graphs'!U10:U14)/SUM('Calculs Graphs'!V10:V14)</f>
        <v>0.45714285714285713</v>
      </c>
      <c r="L8" s="55" t="e">
        <f>SUM('Calculs Graphs'!W10:W14)/SUM('Calculs Graphs'!X10:X14)</f>
        <v>#DIV/0!</v>
      </c>
      <c r="M8" s="55" t="e">
        <f>SUM('Calculs Graphs'!Y10:Y14)/SUM('Calculs Graphs'!Z10:Z14)</f>
        <v>#DIV/0!</v>
      </c>
      <c r="N8" s="55" t="e">
        <f>SUM('Calculs Graphs'!AA10:AA14)/SUM('Calculs Graphs'!AB10:AB14)</f>
        <v>#DIV/0!</v>
      </c>
    </row>
    <row r="9" spans="1:14">
      <c r="A9" s="55">
        <f ca="1">SUM('Calculs Graphs'!A11:A15)/SUM('Calculs Graphs'!B11:B15)</f>
        <v>0.25684210526315787</v>
      </c>
      <c r="B9" s="55">
        <f ca="1">SUM('Calculs Graphs'!C11:C15)/SUM('Calculs Graphs'!D11:D15)</f>
        <v>0.57176470588235295</v>
      </c>
      <c r="C9" s="55">
        <f ca="1">SUM('Calculs Graphs'!E11:E15)/SUM('Calculs Graphs'!F11:F15)</f>
        <v>0.48</v>
      </c>
      <c r="D9" s="55">
        <f ca="1">SUM('Calculs Graphs'!G11:G15)/SUM('Calculs Graphs'!H11:H15)</f>
        <v>0.54249999999999998</v>
      </c>
      <c r="E9" s="55">
        <f ca="1">SUM('Calculs Graphs'!I11:I15)/SUM('Calculs Graphs'!J11:J15)</f>
        <v>0.44888888888888889</v>
      </c>
      <c r="F9" s="55">
        <f ca="1">SUM('Calculs Graphs'!K11:K15)/SUM('Calculs Graphs'!L11:L15)</f>
        <v>0.45333333333333331</v>
      </c>
      <c r="G9" s="55">
        <f ca="1">SUM('Calculs Graphs'!M11:M15)/SUM('Calculs Graphs'!N11:N15)</f>
        <v>0.40444444444444444</v>
      </c>
      <c r="H9" s="55">
        <f ca="1">SUM('Calculs Graphs'!O11:O15)/SUM('Calculs Graphs'!P11:P15)</f>
        <v>0.42888888888888888</v>
      </c>
      <c r="I9" s="55">
        <f ca="1">SUM('Calculs Graphs'!Q11:Q15)/SUM('Calculs Graphs'!R11:R15)</f>
        <v>0.51333333333333331</v>
      </c>
      <c r="J9" s="55">
        <f ca="1">SUM('Calculs Graphs'!S11:S15)/SUM('Calculs Graphs'!T11:T15)</f>
        <v>0.49866666666666665</v>
      </c>
      <c r="K9" s="55">
        <f ca="1">SUM('Calculs Graphs'!U11:U15)/SUM('Calculs Graphs'!V11:V15)</f>
        <v>0.45428571428571429</v>
      </c>
      <c r="L9" s="55" t="e">
        <f>SUM('Calculs Graphs'!W11:W15)/SUM('Calculs Graphs'!X11:X15)</f>
        <v>#DIV/0!</v>
      </c>
      <c r="M9" s="55" t="e">
        <f>SUM('Calculs Graphs'!Y11:Y15)/SUM('Calculs Graphs'!Z11:Z15)</f>
        <v>#DIV/0!</v>
      </c>
      <c r="N9" s="55" t="e">
        <f>SUM('Calculs Graphs'!AA11:AA15)/SUM('Calculs Graphs'!AB11:AB15)</f>
        <v>#DIV/0!</v>
      </c>
    </row>
    <row r="10" spans="1:14">
      <c r="A10" s="55">
        <f ca="1">SUM('Calculs Graphs'!A12:A16)/SUM('Calculs Graphs'!B12:B16)</f>
        <v>0.26666666666666666</v>
      </c>
      <c r="B10" s="55">
        <f ca="1">SUM('Calculs Graphs'!C12:C16)/SUM('Calculs Graphs'!D12:D16)</f>
        <v>0.55000000000000004</v>
      </c>
      <c r="C10" s="55">
        <f ca="1">SUM('Calculs Graphs'!E12:E16)/SUM('Calculs Graphs'!F12:F16)</f>
        <v>0.47</v>
      </c>
      <c r="D10" s="55">
        <f ca="1">SUM('Calculs Graphs'!G12:G16)/SUM('Calculs Graphs'!H12:H16)</f>
        <v>0.55294117647058827</v>
      </c>
      <c r="E10" s="55">
        <f ca="1">SUM('Calculs Graphs'!I12:I16)/SUM('Calculs Graphs'!J12:J16)</f>
        <v>0.42588235294117649</v>
      </c>
      <c r="F10" s="55">
        <f ca="1">SUM('Calculs Graphs'!K12:K16)/SUM('Calculs Graphs'!L12:L16)</f>
        <v>0.4777777777777778</v>
      </c>
      <c r="G10" s="55">
        <f ca="1">SUM('Calculs Graphs'!M12:M16)/SUM('Calculs Graphs'!N12:N16)</f>
        <v>0.37411764705882355</v>
      </c>
      <c r="H10" s="55">
        <f ca="1">SUM('Calculs Graphs'!O12:O16)/SUM('Calculs Graphs'!P12:P16)</f>
        <v>0.41411764705882353</v>
      </c>
      <c r="I10" s="55">
        <f ca="1">SUM('Calculs Graphs'!Q12:Q16)/SUM('Calculs Graphs'!R12:R16)</f>
        <v>0.51529411764705879</v>
      </c>
      <c r="J10" s="55">
        <f ca="1">SUM('Calculs Graphs'!S12:S16)/SUM('Calculs Graphs'!T12:T16)</f>
        <v>0.50249999999999995</v>
      </c>
      <c r="K10" s="55">
        <f ca="1">SUM('Calculs Graphs'!U12:U16)/SUM('Calculs Graphs'!V12:V16)</f>
        <v>0.4514285714285714</v>
      </c>
      <c r="L10" s="55" t="e">
        <f>SUM('Calculs Graphs'!W12:W16)/SUM('Calculs Graphs'!X12:X16)</f>
        <v>#DIV/0!</v>
      </c>
      <c r="M10" s="55" t="e">
        <f>SUM('Calculs Graphs'!Y12:Y16)/SUM('Calculs Graphs'!Z12:Z16)</f>
        <v>#DIV/0!</v>
      </c>
      <c r="N10" s="55" t="e">
        <f>SUM('Calculs Graphs'!AA12:AA16)/SUM('Calculs Graphs'!AB12:AB16)</f>
        <v>#DIV/0!</v>
      </c>
    </row>
    <row r="11" spans="1:14">
      <c r="A11" s="55">
        <f ca="1">SUM('Calculs Graphs'!A13:A17)/SUM('Calculs Graphs'!B13:B17)</f>
        <v>0.27764705882352941</v>
      </c>
      <c r="B11" s="55">
        <f ca="1">SUM('Calculs Graphs'!C13:C17)/SUM('Calculs Graphs'!D13:D17)</f>
        <v>0.5485714285714286</v>
      </c>
      <c r="C11" s="55">
        <f ca="1">SUM('Calculs Graphs'!E13:E17)/SUM('Calculs Graphs'!F13:F17)</f>
        <v>0.49555555555555558</v>
      </c>
      <c r="D11" s="55">
        <f ca="1">SUM('Calculs Graphs'!G13:G17)/SUM('Calculs Graphs'!H13:H17)</f>
        <v>0.55000000000000004</v>
      </c>
      <c r="E11" s="55">
        <f ca="1">SUM('Calculs Graphs'!I13:I17)/SUM('Calculs Graphs'!J13:J17)</f>
        <v>0.44470588235294117</v>
      </c>
      <c r="F11" s="55">
        <f ca="1">SUM('Calculs Graphs'!K13:K17)/SUM('Calculs Graphs'!L13:L17)</f>
        <v>0.50249999999999995</v>
      </c>
      <c r="G11" s="55">
        <f ca="1">SUM('Calculs Graphs'!M13:M17)/SUM('Calculs Graphs'!N13:N17)</f>
        <v>0.38571428571428573</v>
      </c>
      <c r="H11" s="55">
        <f ca="1">SUM('Calculs Graphs'!O13:O17)/SUM('Calculs Graphs'!P13:P17)</f>
        <v>0.41882352941176471</v>
      </c>
      <c r="I11" s="55">
        <f ca="1">SUM('Calculs Graphs'!Q13:Q17)/SUM('Calculs Graphs'!R13:R17)</f>
        <v>0.52235294117647058</v>
      </c>
      <c r="J11" s="55">
        <f ca="1">SUM('Calculs Graphs'!S13:S17)/SUM('Calculs Graphs'!T13:T17)</f>
        <v>0.53249999999999997</v>
      </c>
      <c r="K11" s="55">
        <f ca="1">SUM('Calculs Graphs'!U13:U17)/SUM('Calculs Graphs'!V13:V17)</f>
        <v>0.45714285714285713</v>
      </c>
      <c r="L11" s="55" t="e">
        <f>SUM('Calculs Graphs'!W13:W17)/SUM('Calculs Graphs'!X13:X17)</f>
        <v>#DIV/0!</v>
      </c>
      <c r="M11" s="55" t="e">
        <f>SUM('Calculs Graphs'!Y13:Y17)/SUM('Calculs Graphs'!Z13:Z17)</f>
        <v>#DIV/0!</v>
      </c>
      <c r="N11" s="55" t="e">
        <f>SUM('Calculs Graphs'!AA13:AA17)/SUM('Calculs Graphs'!AB13:AB17)</f>
        <v>#DIV/0!</v>
      </c>
    </row>
    <row r="12" spans="1:14">
      <c r="A12" s="55">
        <f ca="1">SUM('Calculs Graphs'!A14:A18)/SUM('Calculs Graphs'!B14:B18)</f>
        <v>0.28749999999999998</v>
      </c>
      <c r="B12" s="55">
        <f ca="1">SUM('Calculs Graphs'!C14:C18)/SUM('Calculs Graphs'!D14:D18)</f>
        <v>0.54</v>
      </c>
      <c r="C12" s="55">
        <f ca="1">SUM('Calculs Graphs'!E14:E18)/SUM('Calculs Graphs'!F14:F18)</f>
        <v>0.48470588235294115</v>
      </c>
      <c r="D12" s="55">
        <f ca="1">SUM('Calculs Graphs'!G14:G18)/SUM('Calculs Graphs'!H14:H18)</f>
        <v>0.5505882352941176</v>
      </c>
      <c r="E12" s="55">
        <f ca="1">SUM('Calculs Graphs'!I14:I18)/SUM('Calculs Graphs'!J14:J18)</f>
        <v>0.44222222222222224</v>
      </c>
      <c r="F12" s="55">
        <f ca="1">SUM('Calculs Graphs'!K14:K18)/SUM('Calculs Graphs'!L14:L18)</f>
        <v>0.48</v>
      </c>
      <c r="G12" s="55">
        <f ca="1">SUM('Calculs Graphs'!M14:M18)/SUM('Calculs Graphs'!N14:N18)</f>
        <v>0.38666666666666666</v>
      </c>
      <c r="H12" s="55">
        <f ca="1">SUM('Calculs Graphs'!O14:O18)/SUM('Calculs Graphs'!P14:P18)</f>
        <v>0.41111111111111109</v>
      </c>
      <c r="I12" s="55">
        <f ca="1">SUM('Calculs Graphs'!Q14:Q18)/SUM('Calculs Graphs'!R14:R18)</f>
        <v>0.52444444444444449</v>
      </c>
      <c r="J12" s="55">
        <f ca="1">SUM('Calculs Graphs'!S14:S18)/SUM('Calculs Graphs'!T14:T18)</f>
        <v>0.55000000000000004</v>
      </c>
      <c r="K12" s="55">
        <f ca="1">SUM('Calculs Graphs'!U14:U18)/SUM('Calculs Graphs'!V14:V18)</f>
        <v>0.44</v>
      </c>
      <c r="L12" s="55" t="e">
        <f>SUM('Calculs Graphs'!W14:W18)/SUM('Calculs Graphs'!X14:X18)</f>
        <v>#DIV/0!</v>
      </c>
      <c r="M12" s="55" t="e">
        <f>SUM('Calculs Graphs'!Y14:Y18)/SUM('Calculs Graphs'!Z14:Z18)</f>
        <v>#DIV/0!</v>
      </c>
      <c r="N12" s="55" t="e">
        <f>SUM('Calculs Graphs'!AA14:AA18)/SUM('Calculs Graphs'!AB14:AB18)</f>
        <v>#DIV/0!</v>
      </c>
    </row>
    <row r="13" spans="1:14">
      <c r="A13" s="55">
        <f ca="1">SUM('Calculs Graphs'!A15:A19)/SUM('Calculs Graphs'!B15:B19)</f>
        <v>0.29066666666666668</v>
      </c>
      <c r="B13" s="55">
        <f ca="1">SUM('Calculs Graphs'!C15:C19)/SUM('Calculs Graphs'!D15:D19)</f>
        <v>0.55076923076923079</v>
      </c>
      <c r="C13" s="55">
        <f ca="1">SUM('Calculs Graphs'!E15:E19)/SUM('Calculs Graphs'!F15:F19)</f>
        <v>0.47764705882352942</v>
      </c>
      <c r="D13" s="55">
        <f ca="1">SUM('Calculs Graphs'!G15:G19)/SUM('Calculs Graphs'!H15:H19)</f>
        <v>0.57647058823529407</v>
      </c>
      <c r="E13" s="55">
        <f ca="1">SUM('Calculs Graphs'!I15:I19)/SUM('Calculs Graphs'!J15:J19)</f>
        <v>0.45555555555555555</v>
      </c>
      <c r="F13" s="55">
        <f ca="1">SUM('Calculs Graphs'!K15:K19)/SUM('Calculs Graphs'!L15:L19)</f>
        <v>0.4823529411764706</v>
      </c>
      <c r="G13" s="55">
        <f ca="1">SUM('Calculs Graphs'!M15:M19)/SUM('Calculs Graphs'!N15:N19)</f>
        <v>0.41333333333333333</v>
      </c>
      <c r="H13" s="55">
        <f ca="1">SUM('Calculs Graphs'!O15:O19)/SUM('Calculs Graphs'!P15:P19)</f>
        <v>0.41555555555555557</v>
      </c>
      <c r="I13" s="55">
        <f ca="1">SUM('Calculs Graphs'!Q15:Q19)/SUM('Calculs Graphs'!R15:R19)</f>
        <v>0.5</v>
      </c>
      <c r="J13" s="55">
        <f ca="1">SUM('Calculs Graphs'!S15:S19)/SUM('Calculs Graphs'!T15:T19)</f>
        <v>0.55294117647058827</v>
      </c>
      <c r="K13" s="55">
        <f ca="1">SUM('Calculs Graphs'!U15:U19)/SUM('Calculs Graphs'!V15:V19)</f>
        <v>0.46769230769230768</v>
      </c>
      <c r="L13" s="55" t="e">
        <f>SUM('Calculs Graphs'!W15:W19)/SUM('Calculs Graphs'!X15:X19)</f>
        <v>#DIV/0!</v>
      </c>
      <c r="M13" s="55" t="e">
        <f>SUM('Calculs Graphs'!Y15:Y19)/SUM('Calculs Graphs'!Z15:Z19)</f>
        <v>#DIV/0!</v>
      </c>
      <c r="N13" s="55" t="e">
        <f>SUM('Calculs Graphs'!AA15:AA19)/SUM('Calculs Graphs'!AB15:AB19)</f>
        <v>#DIV/0!</v>
      </c>
    </row>
    <row r="14" spans="1:14">
      <c r="A14" s="55">
        <f ca="1">SUM('Calculs Graphs'!A16:A20)/SUM('Calculs Graphs'!B16:B20)</f>
        <v>0.32750000000000001</v>
      </c>
      <c r="B14" s="55">
        <f ca="1">SUM('Calculs Graphs'!C16:C20)/SUM('Calculs Graphs'!D16:D20)</f>
        <v>0.58461538461538465</v>
      </c>
      <c r="C14" s="55">
        <f ca="1">SUM('Calculs Graphs'!E16:E20)/SUM('Calculs Graphs'!F16:F20)</f>
        <v>0.49647058823529411</v>
      </c>
      <c r="D14" s="55">
        <f ca="1">SUM('Calculs Graphs'!G16:G20)/SUM('Calculs Graphs'!H16:H20)</f>
        <v>0.57499999999999996</v>
      </c>
      <c r="E14" s="55">
        <f ca="1">SUM('Calculs Graphs'!I16:I20)/SUM('Calculs Graphs'!J16:J20)</f>
        <v>0.46133333333333332</v>
      </c>
      <c r="F14" s="55">
        <f ca="1">SUM('Calculs Graphs'!K16:K20)/SUM('Calculs Graphs'!L16:L20)</f>
        <v>0.49555555555555558</v>
      </c>
      <c r="G14" s="55">
        <f ca="1">SUM('Calculs Graphs'!M16:M20)/SUM('Calculs Graphs'!N16:N20)</f>
        <v>0.42153846153846153</v>
      </c>
      <c r="H14" s="55">
        <f ca="1">SUM('Calculs Graphs'!O16:O20)/SUM('Calculs Graphs'!P16:P20)</f>
        <v>0.39750000000000002</v>
      </c>
      <c r="I14" s="55">
        <f ca="1">SUM('Calculs Graphs'!Q16:Q20)/SUM('Calculs Graphs'!R16:R20)</f>
        <v>0.49</v>
      </c>
      <c r="J14" s="55">
        <f ca="1">SUM('Calculs Graphs'!S16:S20)/SUM('Calculs Graphs'!T16:T20)</f>
        <v>0.54222222222222227</v>
      </c>
      <c r="K14" s="55">
        <f ca="1">SUM('Calculs Graphs'!U16:U20)/SUM('Calculs Graphs'!V16:V20)</f>
        <v>0.46769230769230768</v>
      </c>
      <c r="L14" s="55" t="e">
        <f>SUM('Calculs Graphs'!W16:W20)/SUM('Calculs Graphs'!X16:X20)</f>
        <v>#DIV/0!</v>
      </c>
      <c r="M14" s="55" t="e">
        <f>SUM('Calculs Graphs'!Y16:Y20)/SUM('Calculs Graphs'!Z16:Z20)</f>
        <v>#DIV/0!</v>
      </c>
      <c r="N14" s="55" t="e">
        <f>SUM('Calculs Graphs'!AA16:AA20)/SUM('Calculs Graphs'!AB16:AB20)</f>
        <v>#DIV/0!</v>
      </c>
    </row>
    <row r="15" spans="1:14">
      <c r="A15" s="55">
        <f ca="1">SUM('Calculs Graphs'!A17:A21)/SUM('Calculs Graphs'!B17:B21)</f>
        <v>0.32750000000000001</v>
      </c>
      <c r="B15" s="55">
        <f ca="1">SUM('Calculs Graphs'!C17:C21)/SUM('Calculs Graphs'!D17:D21)</f>
        <v>0.60666666666666669</v>
      </c>
      <c r="C15" s="55">
        <f ca="1">SUM('Calculs Graphs'!E17:E21)/SUM('Calculs Graphs'!F17:F21)</f>
        <v>0.52</v>
      </c>
      <c r="D15" s="55">
        <f ca="1">SUM('Calculs Graphs'!G17:G21)/SUM('Calculs Graphs'!H17:H21)</f>
        <v>0.58250000000000002</v>
      </c>
      <c r="E15" s="55">
        <f ca="1">SUM('Calculs Graphs'!I17:I21)/SUM('Calculs Graphs'!J17:J21)</f>
        <v>0.47</v>
      </c>
      <c r="F15" s="55">
        <f ca="1">SUM('Calculs Graphs'!K17:K21)/SUM('Calculs Graphs'!L17:L21)</f>
        <v>0.45111111111111113</v>
      </c>
      <c r="G15" s="55">
        <f ca="1">SUM('Calculs Graphs'!M17:M21)/SUM('Calculs Graphs'!N17:N21)</f>
        <v>0.41714285714285715</v>
      </c>
      <c r="H15" s="55">
        <f ca="1">SUM('Calculs Graphs'!O17:O21)/SUM('Calculs Graphs'!P17:P21)</f>
        <v>0.40235294117647058</v>
      </c>
      <c r="I15" s="55">
        <f ca="1">SUM('Calculs Graphs'!Q17:Q21)/SUM('Calculs Graphs'!R17:R21)</f>
        <v>0.44705882352941179</v>
      </c>
      <c r="J15" s="55">
        <f ca="1">SUM('Calculs Graphs'!S17:S21)/SUM('Calculs Graphs'!T17:T21)</f>
        <v>0.52800000000000002</v>
      </c>
      <c r="K15" s="55">
        <f ca="1">SUM('Calculs Graphs'!U17:U21)/SUM('Calculs Graphs'!V17:V21)</f>
        <v>0.47076923076923077</v>
      </c>
      <c r="L15" s="55" t="e">
        <f>SUM('Calculs Graphs'!W17:W21)/SUM('Calculs Graphs'!X17:X21)</f>
        <v>#DIV/0!</v>
      </c>
      <c r="M15" s="55" t="e">
        <f>SUM('Calculs Graphs'!Y17:Y21)/SUM('Calculs Graphs'!Z17:Z21)</f>
        <v>#DIV/0!</v>
      </c>
      <c r="N15" s="55" t="e">
        <f>SUM('Calculs Graphs'!AA17:AA21)/SUM('Calculs Graphs'!AB17:AB21)</f>
        <v>#DIV/0!</v>
      </c>
    </row>
    <row r="16" spans="1:14">
      <c r="A16" s="55">
        <f ca="1">SUM('Calculs Graphs'!A18:A22)/SUM('Calculs Graphs'!B18:B22)</f>
        <v>0.315</v>
      </c>
      <c r="B16" s="55">
        <f ca="1">SUM('Calculs Graphs'!C18:C22)/SUM('Calculs Graphs'!D18:D22)</f>
        <v>0.61230769230769233</v>
      </c>
      <c r="C16" s="55">
        <f ca="1">SUM('Calculs Graphs'!E18:E22)/SUM('Calculs Graphs'!F18:F22)</f>
        <v>0.52666666666666662</v>
      </c>
      <c r="D16" s="55">
        <f ca="1">SUM('Calculs Graphs'!G18:G22)/SUM('Calculs Graphs'!H18:H22)</f>
        <v>0.58750000000000002</v>
      </c>
      <c r="E16" s="55">
        <f ca="1">SUM('Calculs Graphs'!I18:I22)/SUM('Calculs Graphs'!J18:J22)</f>
        <v>0.42749999999999999</v>
      </c>
      <c r="F16" s="55">
        <f ca="1">SUM('Calculs Graphs'!K18:K22)/SUM('Calculs Graphs'!L18:L22)</f>
        <v>0.45400000000000001</v>
      </c>
      <c r="G16" s="55">
        <f ca="1">SUM('Calculs Graphs'!M18:M22)/SUM('Calculs Graphs'!N18:N22)</f>
        <v>0.41499999999999998</v>
      </c>
      <c r="H16" s="55">
        <f ca="1">SUM('Calculs Graphs'!O18:O22)/SUM('Calculs Graphs'!P18:P22)</f>
        <v>0.39764705882352941</v>
      </c>
      <c r="I16" s="55">
        <f ca="1">SUM('Calculs Graphs'!Q18:Q22)/SUM('Calculs Graphs'!R18:R22)</f>
        <v>0.44</v>
      </c>
      <c r="J16" s="55">
        <f ca="1">SUM('Calculs Graphs'!S18:S22)/SUM('Calculs Graphs'!T18:T22)</f>
        <v>0.5094736842105263</v>
      </c>
      <c r="K16" s="55">
        <f ca="1">SUM('Calculs Graphs'!U18:U22)/SUM('Calculs Graphs'!V18:V22)</f>
        <v>0.46857142857142858</v>
      </c>
      <c r="L16" s="55" t="e">
        <f>SUM('Calculs Graphs'!W18:W22)/SUM('Calculs Graphs'!X18:X22)</f>
        <v>#DIV/0!</v>
      </c>
      <c r="M16" s="55" t="e">
        <f>SUM('Calculs Graphs'!Y18:Y22)/SUM('Calculs Graphs'!Z18:Z22)</f>
        <v>#DIV/0!</v>
      </c>
      <c r="N16" s="55" t="e">
        <f>SUM('Calculs Graphs'!AA18:AA22)/SUM('Calculs Graphs'!AB18:AB22)</f>
        <v>#DIV/0!</v>
      </c>
    </row>
    <row r="17" spans="1:14">
      <c r="A17" s="55">
        <f ca="1">SUM('Calculs Graphs'!A19:A23)/SUM('Calculs Graphs'!B19:B23)</f>
        <v>0.33</v>
      </c>
      <c r="B17" s="55">
        <f ca="1">SUM('Calculs Graphs'!C19:C23)/SUM('Calculs Graphs'!D19:D23)</f>
        <v>0.61142857142857143</v>
      </c>
      <c r="C17" s="55">
        <f ca="1">SUM('Calculs Graphs'!E19:E23)/SUM('Calculs Graphs'!F19:F23)</f>
        <v>0.52600000000000002</v>
      </c>
      <c r="D17" s="55">
        <f ca="1">SUM('Calculs Graphs'!G19:G23)/SUM('Calculs Graphs'!H19:H23)</f>
        <v>0.59</v>
      </c>
      <c r="E17" s="55">
        <f ca="1">SUM('Calculs Graphs'!I19:I23)/SUM('Calculs Graphs'!J19:J23)</f>
        <v>0.42117647058823532</v>
      </c>
      <c r="F17" s="55">
        <f ca="1">SUM('Calculs Graphs'!K19:K23)/SUM('Calculs Graphs'!L19:L23)</f>
        <v>0.48842105263157892</v>
      </c>
      <c r="G17" s="55">
        <f ca="1">SUM('Calculs Graphs'!M19:M23)/SUM('Calculs Graphs'!N19:N23)</f>
        <v>0.41882352941176471</v>
      </c>
      <c r="H17" s="55">
        <f ca="1">SUM('Calculs Graphs'!O19:O23)/SUM('Calculs Graphs'!P19:P23)</f>
        <v>0.41111111111111109</v>
      </c>
      <c r="I17" s="55">
        <f ca="1">SUM('Calculs Graphs'!Q19:Q23)/SUM('Calculs Graphs'!R19:R23)</f>
        <v>0.43777777777777777</v>
      </c>
      <c r="J17" s="55">
        <f ca="1">SUM('Calculs Graphs'!S19:S23)/SUM('Calculs Graphs'!T19:T23)</f>
        <v>0.49333333333333335</v>
      </c>
      <c r="K17" s="55">
        <f ca="1">SUM('Calculs Graphs'!U19:U23)/SUM('Calculs Graphs'!V19:V23)</f>
        <v>0.44</v>
      </c>
      <c r="L17" s="55" t="e">
        <f>SUM('Calculs Graphs'!W19:W23)/SUM('Calculs Graphs'!X19:X23)</f>
        <v>#DIV/0!</v>
      </c>
      <c r="M17" s="55" t="e">
        <f>SUM('Calculs Graphs'!Y19:Y23)/SUM('Calculs Graphs'!Z19:Z23)</f>
        <v>#DIV/0!</v>
      </c>
      <c r="N17" s="55" t="e">
        <f>SUM('Calculs Graphs'!AA19:AA23)/SUM('Calculs Graphs'!AB19:AB23)</f>
        <v>#DIV/0!</v>
      </c>
    </row>
    <row r="18" spans="1:14">
      <c r="A18" s="55">
        <f ca="1">SUM('Calculs Graphs'!A20:A24)/SUM('Calculs Graphs'!B20:B24)</f>
        <v>0.33866666666666667</v>
      </c>
      <c r="B18" s="55">
        <f ca="1">SUM('Calculs Graphs'!C20:C24)/SUM('Calculs Graphs'!D20:D24)</f>
        <v>0.58857142857142852</v>
      </c>
      <c r="C18" s="55">
        <f ca="1">SUM('Calculs Graphs'!E20:E24)/SUM('Calculs Graphs'!F20:F24)</f>
        <v>0.5557894736842105</v>
      </c>
      <c r="D18" s="55">
        <f ca="1">SUM('Calculs Graphs'!G20:G24)/SUM('Calculs Graphs'!H20:H24)</f>
        <v>0.6</v>
      </c>
      <c r="E18" s="55">
        <f ca="1">SUM('Calculs Graphs'!I20:I24)/SUM('Calculs Graphs'!J20:J24)</f>
        <v>0.41176470588235292</v>
      </c>
      <c r="F18" s="55">
        <f ca="1">SUM('Calculs Graphs'!K20:K24)/SUM('Calculs Graphs'!L20:L24)</f>
        <v>0.48666666666666669</v>
      </c>
      <c r="G18" s="55">
        <f ca="1">SUM('Calculs Graphs'!M20:M24)/SUM('Calculs Graphs'!N20:N24)</f>
        <v>0.3835294117647059</v>
      </c>
      <c r="H18" s="55">
        <f ca="1">SUM('Calculs Graphs'!O20:O24)/SUM('Calculs Graphs'!P20:P24)</f>
        <v>0.41333333333333333</v>
      </c>
      <c r="I18" s="55">
        <f ca="1">SUM('Calculs Graphs'!Q20:Q24)/SUM('Calculs Graphs'!R20:R24)</f>
        <v>0.44470588235294117</v>
      </c>
      <c r="J18" s="55">
        <f ca="1">SUM('Calculs Graphs'!S20:S24)/SUM('Calculs Graphs'!T20:T24)</f>
        <v>0.48470588235294115</v>
      </c>
      <c r="K18" s="55">
        <f ca="1">SUM('Calculs Graphs'!U20:U24)/SUM('Calculs Graphs'!V20:V24)</f>
        <v>0.46666666666666667</v>
      </c>
      <c r="L18" s="55" t="e">
        <f>SUM('Calculs Graphs'!W20:W24)/SUM('Calculs Graphs'!X20:X24)</f>
        <v>#DIV/0!</v>
      </c>
      <c r="M18" s="55" t="e">
        <f>SUM('Calculs Graphs'!Y20:Y24)/SUM('Calculs Graphs'!Z20:Z24)</f>
        <v>#DIV/0!</v>
      </c>
      <c r="N18" s="55" t="e">
        <f>SUM('Calculs Graphs'!AA20:AA24)/SUM('Calculs Graphs'!AB20:AB24)</f>
        <v>#DIV/0!</v>
      </c>
    </row>
    <row r="19" spans="1:14">
      <c r="A19" s="55">
        <f ca="1">SUM('Calculs Graphs'!A21:A25)/SUM('Calculs Graphs'!B21:B25)</f>
        <v>0.36285714285714288</v>
      </c>
      <c r="B19" s="55">
        <f ca="1">SUM('Calculs Graphs'!C21:C25)/SUM('Calculs Graphs'!D21:D25)</f>
        <v>0.56285714285714283</v>
      </c>
      <c r="C19" s="55">
        <f ca="1">SUM('Calculs Graphs'!E21:E25)/SUM('Calculs Graphs'!F21:F25)</f>
        <v>0.54666666666666663</v>
      </c>
      <c r="D19" s="55">
        <f ca="1">SUM('Calculs Graphs'!G21:G25)/SUM('Calculs Graphs'!H21:H25)</f>
        <v>0.60285714285714287</v>
      </c>
      <c r="E19" s="55">
        <f ca="1">SUM('Calculs Graphs'!I21:I25)/SUM('Calculs Graphs'!J21:J25)</f>
        <v>0.41599999999999998</v>
      </c>
      <c r="F19" s="55">
        <f ca="1">SUM('Calculs Graphs'!K21:K25)/SUM('Calculs Graphs'!L21:L25)</f>
        <v>0.48705882352941177</v>
      </c>
      <c r="G19" s="55">
        <f ca="1">SUM('Calculs Graphs'!M21:M25)/SUM('Calculs Graphs'!N21:N25)</f>
        <v>0.30105263157894735</v>
      </c>
      <c r="H19" s="55">
        <f ca="1">SUM('Calculs Graphs'!O21:O25)/SUM('Calculs Graphs'!P21:P25)</f>
        <v>0.40600000000000003</v>
      </c>
      <c r="I19" s="55">
        <f ca="1">SUM('Calculs Graphs'!Q21:Q25)/SUM('Calculs Graphs'!R21:R25)</f>
        <v>0.44</v>
      </c>
      <c r="J19" s="55">
        <f ca="1">SUM('Calculs Graphs'!S21:S25)/SUM('Calculs Graphs'!T21:T25)</f>
        <v>0.49249999999999999</v>
      </c>
      <c r="K19" s="55">
        <f ca="1">SUM('Calculs Graphs'!U21:U25)/SUM('Calculs Graphs'!V21:V25)</f>
        <v>0.45333333333333331</v>
      </c>
      <c r="L19" s="55" t="e">
        <f>SUM('Calculs Graphs'!W21:W25)/SUM('Calculs Graphs'!X21:X25)</f>
        <v>#DIV/0!</v>
      </c>
      <c r="M19" s="55" t="e">
        <f>SUM('Calculs Graphs'!Y21:Y25)/SUM('Calculs Graphs'!Z21:Z25)</f>
        <v>#DIV/0!</v>
      </c>
      <c r="N19" s="55" t="e">
        <f>SUM('Calculs Graphs'!AA21:AA25)/SUM('Calculs Graphs'!AB21:AB25)</f>
        <v>#DIV/0!</v>
      </c>
    </row>
    <row r="20" spans="1:14">
      <c r="A20" s="55">
        <f ca="1">SUM('Calculs Graphs'!A22:A26)/SUM('Calculs Graphs'!B22:B26)</f>
        <v>0.38571428571428573</v>
      </c>
      <c r="B20" s="55">
        <f ca="1">SUM('Calculs Graphs'!C22:C26)/SUM('Calculs Graphs'!D22:D26)</f>
        <v>0.56000000000000005</v>
      </c>
      <c r="C20" s="55">
        <f ca="1">SUM('Calculs Graphs'!E22:E26)/SUM('Calculs Graphs'!F22:F26)</f>
        <v>0.55764705882352938</v>
      </c>
      <c r="D20" s="55">
        <f ca="1">SUM('Calculs Graphs'!G22:G26)/SUM('Calculs Graphs'!H22:H26)</f>
        <v>0.58769230769230774</v>
      </c>
      <c r="E20" s="55">
        <f ca="1">SUM('Calculs Graphs'!I22:I26)/SUM('Calculs Graphs'!J22:J26)</f>
        <v>0.4126315789473684</v>
      </c>
      <c r="F20" s="55">
        <f ca="1">SUM('Calculs Graphs'!K22:K26)/SUM('Calculs Graphs'!L22:L26)</f>
        <v>0.52749999999999997</v>
      </c>
      <c r="G20" s="55">
        <f ca="1">SUM('Calculs Graphs'!M22:M26)/SUM('Calculs Graphs'!N22:N26)</f>
        <v>0.27333333333333332</v>
      </c>
      <c r="H20" s="55">
        <f ca="1">SUM('Calculs Graphs'!O22:O26)/SUM('Calculs Graphs'!P22:P26)</f>
        <v>0.4168421052631579</v>
      </c>
      <c r="I20" s="55">
        <f ca="1">SUM('Calculs Graphs'!Q22:Q26)/SUM('Calculs Graphs'!R22:R26)</f>
        <v>0.46588235294117647</v>
      </c>
      <c r="J20" s="55">
        <f ca="1">SUM('Calculs Graphs'!S22:S26)/SUM('Calculs Graphs'!T22:T26)</f>
        <v>0.496</v>
      </c>
      <c r="K20" s="55">
        <f ca="1">SUM('Calculs Graphs'!U22:U26)/SUM('Calculs Graphs'!V22:V26)</f>
        <v>0.45333333333333331</v>
      </c>
      <c r="L20" s="55" t="e">
        <f>SUM('Calculs Graphs'!W22:W26)/SUM('Calculs Graphs'!X22:X26)</f>
        <v>#DIV/0!</v>
      </c>
      <c r="M20" s="55" t="e">
        <f>SUM('Calculs Graphs'!Y22:Y26)/SUM('Calculs Graphs'!Z22:Z26)</f>
        <v>#DIV/0!</v>
      </c>
      <c r="N20" s="55" t="e">
        <f>SUM('Calculs Graphs'!AA22:AA26)/SUM('Calculs Graphs'!AB22:AB26)</f>
        <v>#DIV/0!</v>
      </c>
    </row>
    <row r="21" spans="1:14">
      <c r="A21" s="55">
        <f ca="1">SUM('Calculs Graphs'!A23:A27)/SUM('Calculs Graphs'!B23:B27)</f>
        <v>0.41230769230769232</v>
      </c>
      <c r="B21" s="55">
        <f ca="1">SUM('Calculs Graphs'!C23:C27)/SUM('Calculs Graphs'!D23:D27)</f>
        <v>0.53818181818181821</v>
      </c>
      <c r="C21" s="55">
        <f ca="1">SUM('Calculs Graphs'!E23:E27)/SUM('Calculs Graphs'!F23:F27)</f>
        <v>0.53249999999999997</v>
      </c>
      <c r="D21" s="55">
        <f ca="1">SUM('Calculs Graphs'!G23:G27)/SUM('Calculs Graphs'!H23:H27)</f>
        <v>0.59333333333333338</v>
      </c>
      <c r="E21" s="55">
        <f ca="1">SUM('Calculs Graphs'!I23:I27)/SUM('Calculs Graphs'!J23:J27)</f>
        <v>0.44222222222222224</v>
      </c>
      <c r="F21" s="55">
        <f ca="1">SUM('Calculs Graphs'!K23:K27)/SUM('Calculs Graphs'!L23:L27)</f>
        <v>0.53866666666666663</v>
      </c>
      <c r="G21" s="55">
        <f ca="1">SUM('Calculs Graphs'!M23:M27)/SUM('Calculs Graphs'!N23:N27)</f>
        <v>0.26</v>
      </c>
      <c r="H21" s="55">
        <f ca="1">SUM('Calculs Graphs'!O23:O27)/SUM('Calculs Graphs'!P23:P27)</f>
        <v>0.43111111111111111</v>
      </c>
      <c r="I21" s="55">
        <f ca="1">SUM('Calculs Graphs'!Q23:Q27)/SUM('Calculs Graphs'!R23:R27)</f>
        <v>0.49249999999999999</v>
      </c>
      <c r="J21" s="55">
        <f ca="1">SUM('Calculs Graphs'!S23:S27)/SUM('Calculs Graphs'!T23:T27)</f>
        <v>0.5093333333333333</v>
      </c>
      <c r="K21" s="55">
        <f ca="1">SUM('Calculs Graphs'!U23:U27)/SUM('Calculs Graphs'!V23:V27)</f>
        <v>0.46</v>
      </c>
      <c r="L21" s="55" t="e">
        <f>SUM('Calculs Graphs'!W23:W27)/SUM('Calculs Graphs'!X23:X27)</f>
        <v>#DIV/0!</v>
      </c>
      <c r="M21" s="55" t="e">
        <f>SUM('Calculs Graphs'!Y23:Y27)/SUM('Calculs Graphs'!Z23:Z27)</f>
        <v>#DIV/0!</v>
      </c>
      <c r="N21" s="55" t="e">
        <f>SUM('Calculs Graphs'!AA23:AA27)/SUM('Calculs Graphs'!AB23:AB27)</f>
        <v>#DIV/0!</v>
      </c>
    </row>
    <row r="22" spans="1:14">
      <c r="A22" s="55">
        <f ca="1">SUM('Calculs Graphs'!A24:A28)/SUM('Calculs Graphs'!B24:B28)</f>
        <v>0.4</v>
      </c>
      <c r="B22" s="55">
        <f ca="1">SUM('Calculs Graphs'!C24:C28)/SUM('Calculs Graphs'!D24:D28)</f>
        <v>0.52500000000000002</v>
      </c>
      <c r="C22" s="55">
        <f ca="1">SUM('Calculs Graphs'!E24:E28)/SUM('Calculs Graphs'!F24:F28)</f>
        <v>0.53866666666666663</v>
      </c>
      <c r="D22" s="55">
        <f ca="1">SUM('Calculs Graphs'!G24:G28)/SUM('Calculs Graphs'!H24:H28)</f>
        <v>0.61454545454545451</v>
      </c>
      <c r="E22" s="55">
        <f ca="1">SUM('Calculs Graphs'!I24:I28)/SUM('Calculs Graphs'!J24:J28)</f>
        <v>0.44</v>
      </c>
      <c r="F22" s="55">
        <f ca="1">SUM('Calculs Graphs'!K24:K28)/SUM('Calculs Graphs'!L24:L28)</f>
        <v>0.53333333333333333</v>
      </c>
      <c r="G22" s="55">
        <f ca="1">SUM('Calculs Graphs'!M24:M28)/SUM('Calculs Graphs'!N24:N28)</f>
        <v>0.21882352941176469</v>
      </c>
      <c r="H22" s="55">
        <f ca="1">SUM('Calculs Graphs'!O24:O28)/SUM('Calculs Graphs'!P24:P28)</f>
        <v>0.42352941176470588</v>
      </c>
      <c r="I22" s="55">
        <f ca="1">SUM('Calculs Graphs'!Q24:Q28)/SUM('Calculs Graphs'!R24:R28)</f>
        <v>0.52</v>
      </c>
      <c r="J22" s="55">
        <f ca="1">SUM('Calculs Graphs'!S24:S28)/SUM('Calculs Graphs'!T24:T28)</f>
        <v>0.53249999999999997</v>
      </c>
      <c r="K22" s="55">
        <f ca="1">SUM('Calculs Graphs'!U24:U28)/SUM('Calculs Graphs'!V24:V28)</f>
        <v>0.61333333333333329</v>
      </c>
      <c r="L22" s="55" t="e">
        <f>SUM('Calculs Graphs'!W24:W28)/SUM('Calculs Graphs'!X24:X28)</f>
        <v>#DIV/0!</v>
      </c>
      <c r="M22" s="55" t="e">
        <f>SUM('Calculs Graphs'!Y24:Y28)/SUM('Calculs Graphs'!Z24:Z28)</f>
        <v>#DIV/0!</v>
      </c>
      <c r="N22" s="55" t="e">
        <f>SUM('Calculs Graphs'!AA24:AA28)/SUM('Calculs Graphs'!AB24:AB28)</f>
        <v>#DIV/0!</v>
      </c>
    </row>
    <row r="23" spans="1:14">
      <c r="A23" s="55">
        <f ca="1">SUM('Calculs Graphs'!A25:A29)/SUM('Calculs Graphs'!B25:B29)</f>
        <v>0.39714285714285713</v>
      </c>
      <c r="B23" s="55">
        <f ca="1">SUM('Calculs Graphs'!C25:C29)/SUM('Calculs Graphs'!D25:D29)</f>
        <v>0.54400000000000004</v>
      </c>
      <c r="C23" s="55">
        <f ca="1">SUM('Calculs Graphs'!E25:E29)/SUM('Calculs Graphs'!F25:F29)</f>
        <v>0.54666666666666663</v>
      </c>
      <c r="D23" s="55">
        <f ca="1">SUM('Calculs Graphs'!G25:G29)/SUM('Calculs Graphs'!H25:H29)</f>
        <v>0.61090909090909096</v>
      </c>
      <c r="E23" s="55">
        <f ca="1">SUM('Calculs Graphs'!I25:I29)/SUM('Calculs Graphs'!J25:J29)</f>
        <v>0.44750000000000001</v>
      </c>
      <c r="F23" s="55">
        <f ca="1">SUM('Calculs Graphs'!K25:K29)/SUM('Calculs Graphs'!L25:L29)</f>
        <v>0.54</v>
      </c>
      <c r="G23" s="55">
        <f ca="1">SUM('Calculs Graphs'!M25:M29)/SUM('Calculs Graphs'!N25:N29)</f>
        <v>0.22500000000000001</v>
      </c>
      <c r="H23" s="55">
        <f ca="1">SUM('Calculs Graphs'!O25:O29)/SUM('Calculs Graphs'!P25:P29)</f>
        <v>0.42499999999999999</v>
      </c>
      <c r="I23" s="55">
        <f ca="1">SUM('Calculs Graphs'!Q25:Q29)/SUM('Calculs Graphs'!R25:R29)</f>
        <v>0.51249999999999996</v>
      </c>
      <c r="J23" s="55">
        <f ca="1">SUM('Calculs Graphs'!S25:S29)/SUM('Calculs Graphs'!T25:T29)</f>
        <v>0.53249999999999997</v>
      </c>
      <c r="K23" s="55" t="e">
        <f>SUM('Calculs Graphs'!U25:U29)/SUM('Calculs Graphs'!V25:V29)</f>
        <v>#DIV/0!</v>
      </c>
      <c r="L23" s="55" t="e">
        <f>SUM('Calculs Graphs'!W25:W29)/SUM('Calculs Graphs'!X25:X29)</f>
        <v>#DIV/0!</v>
      </c>
      <c r="M23" s="55" t="e">
        <f>SUM('Calculs Graphs'!Y25:Y29)/SUM('Calculs Graphs'!Z25:Z29)</f>
        <v>#DIV/0!</v>
      </c>
      <c r="N23" s="55" t="e">
        <f>SUM('Calculs Graphs'!AA25:AA29)/SUM('Calculs Graphs'!AB25:AB29)</f>
        <v>#DIV/0!</v>
      </c>
    </row>
    <row r="24" spans="1:14">
      <c r="A24" s="55">
        <f ca="1">SUM('Calculs Graphs'!A26:A30)/SUM('Calculs Graphs'!B26:B30)</f>
        <v>0.36857142857142855</v>
      </c>
      <c r="B24" s="55">
        <f ca="1">SUM('Calculs Graphs'!C26:C30)/SUM('Calculs Graphs'!D26:D30)</f>
        <v>0.57999999999999996</v>
      </c>
      <c r="C24" s="55">
        <f ca="1">SUM('Calculs Graphs'!E26:E30)/SUM('Calculs Graphs'!F26:F30)</f>
        <v>0.55500000000000005</v>
      </c>
      <c r="D24" s="55">
        <f ca="1">SUM('Calculs Graphs'!G26:G30)/SUM('Calculs Graphs'!H26:H30)</f>
        <v>0.61230769230769233</v>
      </c>
      <c r="E24" s="55">
        <f ca="1">SUM('Calculs Graphs'!I26:I30)/SUM('Calculs Graphs'!J26:J30)</f>
        <v>0.45600000000000002</v>
      </c>
      <c r="F24" s="55">
        <f ca="1">SUM('Calculs Graphs'!K26:K30)/SUM('Calculs Graphs'!L26:L30)</f>
        <v>0.53249999999999997</v>
      </c>
      <c r="G24" s="55">
        <f ca="1">SUM('Calculs Graphs'!M26:M30)/SUM('Calculs Graphs'!N26:N30)</f>
        <v>0.33600000000000002</v>
      </c>
      <c r="H24" s="55">
        <f ca="1">SUM('Calculs Graphs'!O26:O30)/SUM('Calculs Graphs'!P26:P30)</f>
        <v>0.44533333333333336</v>
      </c>
      <c r="I24" s="55">
        <f ca="1">SUM('Calculs Graphs'!Q26:Q30)/SUM('Calculs Graphs'!R26:R30)</f>
        <v>0.53749999999999998</v>
      </c>
      <c r="J24" s="55">
        <f ca="1">SUM('Calculs Graphs'!S26:S30)/SUM('Calculs Graphs'!T26:T30)</f>
        <v>0.54749999999999999</v>
      </c>
      <c r="K24" s="55" t="e">
        <f>SUM('Calculs Graphs'!U26:U30)/SUM('Calculs Graphs'!V26:V30)</f>
        <v>#DIV/0!</v>
      </c>
      <c r="L24" s="55" t="e">
        <f>SUM('Calculs Graphs'!W26:W30)/SUM('Calculs Graphs'!X26:X30)</f>
        <v>#DIV/0!</v>
      </c>
      <c r="M24" s="55" t="e">
        <f>SUM('Calculs Graphs'!Y26:Y30)/SUM('Calculs Graphs'!Z26:Z30)</f>
        <v>#DIV/0!</v>
      </c>
      <c r="N24" s="55" t="e">
        <f>SUM('Calculs Graphs'!AA26:AA30)/SUM('Calculs Graphs'!AB26:AB30)</f>
        <v>#DIV/0!</v>
      </c>
    </row>
    <row r="25" spans="1:14">
      <c r="A25" s="55">
        <f ca="1">SUM('Calculs Graphs'!A27:A31)/SUM('Calculs Graphs'!B27:B31)</f>
        <v>0.36</v>
      </c>
      <c r="B25" s="55" t="e">
        <f>SUM('Calculs Graphs'!C27:C31)/SUM('Calculs Graphs'!D27:D31)</f>
        <v>#DIV/0!</v>
      </c>
      <c r="C25" s="55">
        <f ca="1">SUM('Calculs Graphs'!E27:E31)/SUM('Calculs Graphs'!F27:F31)</f>
        <v>0.56000000000000005</v>
      </c>
      <c r="D25" s="55">
        <f ca="1">SUM('Calculs Graphs'!G27:G31)/SUM('Calculs Graphs'!H27:H31)</f>
        <v>0.62153846153846148</v>
      </c>
      <c r="E25" s="55">
        <f ca="1">SUM('Calculs Graphs'!I27:I31)/SUM('Calculs Graphs'!J27:J31)</f>
        <v>0.45750000000000002</v>
      </c>
      <c r="F25" s="55">
        <f ca="1">SUM('Calculs Graphs'!K27:K31)/SUM('Calculs Graphs'!L27:L31)</f>
        <v>0.50249999999999995</v>
      </c>
      <c r="G25" s="55">
        <f ca="1">SUM('Calculs Graphs'!M27:M31)/SUM('Calculs Graphs'!N27:N31)</f>
        <v>0.36749999999999999</v>
      </c>
      <c r="H25" s="55">
        <f ca="1">SUM('Calculs Graphs'!O27:O31)/SUM('Calculs Graphs'!P27:P31)</f>
        <v>0.4375</v>
      </c>
      <c r="I25" s="55">
        <f ca="1">SUM('Calculs Graphs'!Q27:Q31)/SUM('Calculs Graphs'!R27:R31)</f>
        <v>0.5575</v>
      </c>
      <c r="J25" s="55">
        <f ca="1">SUM('Calculs Graphs'!S27:S31)/SUM('Calculs Graphs'!T27:T31)</f>
        <v>0.55000000000000004</v>
      </c>
      <c r="K25" s="55" t="e">
        <f>SUM('Calculs Graphs'!U27:U31)/SUM('Calculs Graphs'!V27:V31)</f>
        <v>#DIV/0!</v>
      </c>
      <c r="L25" s="55" t="e">
        <f>SUM('Calculs Graphs'!W27:W31)/SUM('Calculs Graphs'!X27:X31)</f>
        <v>#DIV/0!</v>
      </c>
      <c r="M25" s="55" t="e">
        <f>SUM('Calculs Graphs'!Y27:Y31)/SUM('Calculs Graphs'!Z27:Z31)</f>
        <v>#DIV/0!</v>
      </c>
      <c r="N25" s="55" t="e">
        <f>SUM('Calculs Graphs'!AA27:AA31)/SUM('Calculs Graphs'!AB27:AB31)</f>
        <v>#DIV/0!</v>
      </c>
    </row>
    <row r="26" spans="1:14">
      <c r="A26" s="55">
        <f ca="1">SUM('Calculs Graphs'!A28:A32)/SUM('Calculs Graphs'!B28:B32)</f>
        <v>0.36666666666666664</v>
      </c>
      <c r="B26" s="55" t="e">
        <f>SUM('Calculs Graphs'!C28:C32)/SUM('Calculs Graphs'!D28:D32)</f>
        <v>#DIV/0!</v>
      </c>
      <c r="C26" s="55">
        <f ca="1">SUM('Calculs Graphs'!E28:E32)/SUM('Calculs Graphs'!F28:F32)</f>
        <v>0.5575</v>
      </c>
      <c r="D26" s="55">
        <f ca="1">SUM('Calculs Graphs'!G28:G32)/SUM('Calculs Graphs'!H28:H32)</f>
        <v>0.61846153846153851</v>
      </c>
      <c r="E26" s="55">
        <f ca="1">SUM('Calculs Graphs'!I28:I32)/SUM('Calculs Graphs'!J28:J32)</f>
        <v>0.44</v>
      </c>
      <c r="F26" s="55">
        <f ca="1">SUM('Calculs Graphs'!K28:K32)/SUM('Calculs Graphs'!L28:L32)</f>
        <v>0.47499999999999998</v>
      </c>
      <c r="G26" s="55">
        <f ca="1">SUM('Calculs Graphs'!M28:M32)/SUM('Calculs Graphs'!N28:N32)</f>
        <v>0.3775</v>
      </c>
      <c r="H26" s="55">
        <f ca="1">SUM('Calculs Graphs'!O28:O32)/SUM('Calculs Graphs'!P28:P32)</f>
        <v>0.43</v>
      </c>
      <c r="I26" s="55">
        <f ca="1">SUM('Calculs Graphs'!Q28:Q32)/SUM('Calculs Graphs'!R28:R32)</f>
        <v>0.56000000000000005</v>
      </c>
      <c r="J26" s="55">
        <f ca="1">SUM('Calculs Graphs'!S28:S32)/SUM('Calculs Graphs'!T28:T32)</f>
        <v>0.5485714285714286</v>
      </c>
      <c r="K26" s="55" t="e">
        <f>SUM('Calculs Graphs'!U28:U32)/SUM('Calculs Graphs'!V28:V32)</f>
        <v>#DIV/0!</v>
      </c>
      <c r="L26" s="55" t="e">
        <f>SUM('Calculs Graphs'!W28:W32)/SUM('Calculs Graphs'!X28:X32)</f>
        <v>#DIV/0!</v>
      </c>
      <c r="M26" s="55" t="e">
        <f>SUM('Calculs Graphs'!Y28:Y32)/SUM('Calculs Graphs'!Z28:Z32)</f>
        <v>#DIV/0!</v>
      </c>
      <c r="N26" s="55" t="e">
        <f>SUM('Calculs Graphs'!AA28:AA32)/SUM('Calculs Graphs'!AB28:AB32)</f>
        <v>#DIV/0!</v>
      </c>
    </row>
    <row r="27" spans="1:14">
      <c r="A27" s="55">
        <f ca="1">SUM('Calculs Graphs'!A29:A33)/SUM('Calculs Graphs'!B29:B33)</f>
        <v>0.38666666666666666</v>
      </c>
      <c r="B27" s="55" t="e">
        <f>SUM('Calculs Graphs'!C29:C33)/SUM('Calculs Graphs'!D29:D33)</f>
        <v>#DIV/0!</v>
      </c>
      <c r="C27" s="55">
        <f ca="1">SUM('Calculs Graphs'!E29:E33)/SUM('Calculs Graphs'!F29:F33)</f>
        <v>0.54500000000000004</v>
      </c>
      <c r="D27" s="55">
        <f ca="1">SUM('Calculs Graphs'!G29:G33)/SUM('Calculs Graphs'!H29:H33)</f>
        <v>0.61142857142857143</v>
      </c>
      <c r="E27" s="55">
        <f ca="1">SUM('Calculs Graphs'!I29:I33)/SUM('Calculs Graphs'!J29:J33)</f>
        <v>0.45500000000000002</v>
      </c>
      <c r="F27" s="55">
        <f ca="1">SUM('Calculs Graphs'!K29:K33)/SUM('Calculs Graphs'!L29:L33)</f>
        <v>0.45333333333333331</v>
      </c>
      <c r="G27" s="55">
        <f ca="1">SUM('Calculs Graphs'!M29:M33)/SUM('Calculs Graphs'!N29:N33)</f>
        <v>0.41599999999999998</v>
      </c>
      <c r="H27" s="55">
        <f ca="1">SUM('Calculs Graphs'!O29:O33)/SUM('Calculs Graphs'!P29:P33)</f>
        <v>0.45066666666666666</v>
      </c>
      <c r="I27" s="55">
        <f ca="1">SUM('Calculs Graphs'!Q29:Q33)/SUM('Calculs Graphs'!R29:R33)</f>
        <v>0.54933333333333334</v>
      </c>
      <c r="J27" s="55">
        <f ca="1">SUM('Calculs Graphs'!S29:S33)/SUM('Calculs Graphs'!T29:T33)</f>
        <v>0.53230769230769226</v>
      </c>
      <c r="K27" s="55" t="e">
        <f>SUM('Calculs Graphs'!U29:U33)/SUM('Calculs Graphs'!V29:V33)</f>
        <v>#DIV/0!</v>
      </c>
      <c r="L27" s="55" t="e">
        <f>SUM('Calculs Graphs'!W29:W33)/SUM('Calculs Graphs'!X29:X33)</f>
        <v>#DIV/0!</v>
      </c>
      <c r="M27" s="55" t="e">
        <f>SUM('Calculs Graphs'!Y29:Y33)/SUM('Calculs Graphs'!Z29:Z33)</f>
        <v>#DIV/0!</v>
      </c>
      <c r="N27" s="55" t="e">
        <f>SUM('Calculs Graphs'!AA29:AA33)/SUM('Calculs Graphs'!AB29:AB33)</f>
        <v>#DIV/0!</v>
      </c>
    </row>
    <row r="28" spans="1:14">
      <c r="A28" s="55">
        <f ca="1">SUM('Calculs Graphs'!A30:A34)/SUM('Calculs Graphs'!B30:B34)</f>
        <v>0.39333333333333331</v>
      </c>
      <c r="B28" s="55" t="e">
        <f>SUM('Calculs Graphs'!C30:C34)/SUM('Calculs Graphs'!D30:D34)</f>
        <v>#DIV/0!</v>
      </c>
      <c r="C28" s="55">
        <f ca="1">SUM('Calculs Graphs'!E30:E34)/SUM('Calculs Graphs'!F30:F34)</f>
        <v>0.56000000000000005</v>
      </c>
      <c r="D28" s="55">
        <f ca="1">SUM('Calculs Graphs'!G30:G34)/SUM('Calculs Graphs'!H30:H34)</f>
        <v>0.61090909090909096</v>
      </c>
      <c r="E28" s="55">
        <f ca="1">SUM('Calculs Graphs'!I30:I34)/SUM('Calculs Graphs'!J30:J34)</f>
        <v>0.45250000000000001</v>
      </c>
      <c r="F28" s="55">
        <f ca="1">SUM('Calculs Graphs'!K30:K34)/SUM('Calculs Graphs'!L30:L34)</f>
        <v>0.45714285714285713</v>
      </c>
      <c r="G28" s="55">
        <f ca="1">SUM('Calculs Graphs'!M30:M34)/SUM('Calculs Graphs'!N30:N34)</f>
        <v>0.44</v>
      </c>
      <c r="H28" s="55">
        <f ca="1">SUM('Calculs Graphs'!O30:O34)/SUM('Calculs Graphs'!P30:P34)</f>
        <v>0.47199999999999998</v>
      </c>
      <c r="I28" s="55">
        <f ca="1">SUM('Calculs Graphs'!Q30:Q34)/SUM('Calculs Graphs'!R30:R34)</f>
        <v>0.57999999999999996</v>
      </c>
      <c r="J28" s="55">
        <f ca="1">SUM('Calculs Graphs'!S30:S34)/SUM('Calculs Graphs'!T30:T34)</f>
        <v>0.55333333333333334</v>
      </c>
      <c r="K28" s="55" t="e">
        <f>SUM('Calculs Graphs'!U30:U34)/SUM('Calculs Graphs'!V30:V34)</f>
        <v>#DIV/0!</v>
      </c>
      <c r="L28" s="55" t="e">
        <f>SUM('Calculs Graphs'!W30:W34)/SUM('Calculs Graphs'!X30:X34)</f>
        <v>#DIV/0!</v>
      </c>
      <c r="M28" s="55" t="e">
        <f>SUM('Calculs Graphs'!Y30:Y34)/SUM('Calculs Graphs'!Z30:Z34)</f>
        <v>#DIV/0!</v>
      </c>
      <c r="N28" s="55" t="e">
        <f>SUM('Calculs Graphs'!AA30:AA34)/SUM('Calculs Graphs'!AB30:AB34)</f>
        <v>#DIV/0!</v>
      </c>
    </row>
    <row r="29" spans="1:14">
      <c r="A29" s="55">
        <f ca="1">SUM('Calculs Graphs'!A31:A35)/SUM('Calculs Graphs'!B31:B35)</f>
        <v>0.36</v>
      </c>
      <c r="B29" s="55" t="e">
        <f>SUM('Calculs Graphs'!C31:C35)/SUM('Calculs Graphs'!D31:D35)</f>
        <v>#DIV/0!</v>
      </c>
      <c r="C29" s="55">
        <f ca="1">SUM('Calculs Graphs'!E31:E35)/SUM('Calculs Graphs'!F31:F35)</f>
        <v>0.52</v>
      </c>
      <c r="D29" s="55">
        <f ca="1">SUM('Calculs Graphs'!G31:G35)/SUM('Calculs Graphs'!H31:H35)</f>
        <v>0.61</v>
      </c>
      <c r="E29" s="55">
        <f ca="1">SUM('Calculs Graphs'!I31:I35)/SUM('Calculs Graphs'!J31:J35)</f>
        <v>0.46400000000000002</v>
      </c>
      <c r="F29" s="55">
        <f ca="1">SUM('Calculs Graphs'!K31:K35)/SUM('Calculs Graphs'!L31:L35)</f>
        <v>0.4523076923076923</v>
      </c>
      <c r="G29" s="55">
        <f ca="1">SUM('Calculs Graphs'!M31:M35)/SUM('Calculs Graphs'!N31:N35)</f>
        <v>0.44</v>
      </c>
      <c r="H29" s="55">
        <f ca="1">SUM('Calculs Graphs'!O31:O35)/SUM('Calculs Graphs'!P31:P35)</f>
        <v>0.48857142857142855</v>
      </c>
      <c r="I29" s="55">
        <f ca="1">SUM('Calculs Graphs'!Q31:Q35)/SUM('Calculs Graphs'!R31:R35)</f>
        <v>0.57999999999999996</v>
      </c>
      <c r="J29" s="55">
        <f ca="1">SUM('Calculs Graphs'!S31:S35)/SUM('Calculs Graphs'!T31:T35)</f>
        <v>0.55666666666666664</v>
      </c>
      <c r="K29" s="55" t="e">
        <f>SUM('Calculs Graphs'!U31:U35)/SUM('Calculs Graphs'!V31:V35)</f>
        <v>#DIV/0!</v>
      </c>
      <c r="L29" s="55" t="e">
        <f>SUM('Calculs Graphs'!W31:W35)/SUM('Calculs Graphs'!X31:X35)</f>
        <v>#DIV/0!</v>
      </c>
      <c r="M29" s="55" t="e">
        <f>SUM('Calculs Graphs'!Y31:Y35)/SUM('Calculs Graphs'!Z31:Z35)</f>
        <v>#DIV/0!</v>
      </c>
      <c r="N29" s="55" t="e">
        <f>SUM('Calculs Graphs'!AA31:AA35)/SUM('Calculs Graphs'!AB31:AB35)</f>
        <v>#DIV/0!</v>
      </c>
    </row>
    <row r="30" spans="1:14">
      <c r="A30" s="55" t="e">
        <f>SUM('Calculs Graphs'!A32:A36)/SUM('Calculs Graphs'!B32:B36)</f>
        <v>#DIV/0!</v>
      </c>
      <c r="B30" s="55" t="e">
        <f>SUM('Calculs Graphs'!C32:C36)/SUM('Calculs Graphs'!D32:D36)</f>
        <v>#DIV/0!</v>
      </c>
      <c r="C30" s="55">
        <f ca="1">SUM('Calculs Graphs'!E32:E36)/SUM('Calculs Graphs'!F32:F36)</f>
        <v>0.49538461538461537</v>
      </c>
      <c r="D30" s="55">
        <f ca="1">SUM('Calculs Graphs'!G32:G36)/SUM('Calculs Graphs'!H32:H36)</f>
        <v>0.61599999999999999</v>
      </c>
      <c r="E30" s="55">
        <f ca="1">SUM('Calculs Graphs'!I32:I36)/SUM('Calculs Graphs'!J32:J36)</f>
        <v>0.48285714285714287</v>
      </c>
      <c r="F30" s="55">
        <f ca="1">SUM('Calculs Graphs'!K32:K36)/SUM('Calculs Graphs'!L32:L36)</f>
        <v>0.48</v>
      </c>
      <c r="G30" s="55">
        <f ca="1">SUM('Calculs Graphs'!M32:M36)/SUM('Calculs Graphs'!N32:N36)</f>
        <v>0.44615384615384618</v>
      </c>
      <c r="H30" s="55">
        <f ca="1">SUM('Calculs Graphs'!O32:O36)/SUM('Calculs Graphs'!P32:P36)</f>
        <v>0.49230769230769234</v>
      </c>
      <c r="I30" s="55">
        <f ca="1">SUM('Calculs Graphs'!Q32:Q36)/SUM('Calculs Graphs'!R32:R36)</f>
        <v>0.57846153846153847</v>
      </c>
      <c r="J30" s="55">
        <f ca="1">SUM('Calculs Graphs'!S32:S36)/SUM('Calculs Graphs'!T32:T36)</f>
        <v>0.57999999999999996</v>
      </c>
      <c r="K30" s="55" t="e">
        <f>SUM('Calculs Graphs'!U32:U36)/SUM('Calculs Graphs'!V32:V36)</f>
        <v>#DIV/0!</v>
      </c>
      <c r="L30" s="55" t="e">
        <f>SUM('Calculs Graphs'!W32:W36)/SUM('Calculs Graphs'!X32:X36)</f>
        <v>#DIV/0!</v>
      </c>
      <c r="M30" s="55" t="e">
        <f>SUM('Calculs Graphs'!Y32:Y36)/SUM('Calculs Graphs'!Z32:Z36)</f>
        <v>#DIV/0!</v>
      </c>
      <c r="N30" s="55" t="e">
        <f>SUM('Calculs Graphs'!AA32:AA36)/SUM('Calculs Graphs'!AB32:AB36)</f>
        <v>#DIV/0!</v>
      </c>
    </row>
    <row r="31" spans="1:14">
      <c r="A31" s="55" t="e">
        <f>SUM('Calculs Graphs'!A33:A37)/SUM('Calculs Graphs'!B33:B37)</f>
        <v>#DIV/0!</v>
      </c>
      <c r="B31" s="55" t="e">
        <f>SUM('Calculs Graphs'!C33:C37)/SUM('Calculs Graphs'!D33:D37)</f>
        <v>#DIV/0!</v>
      </c>
      <c r="C31" s="55">
        <f ca="1">SUM('Calculs Graphs'!E33:E37)/SUM('Calculs Graphs'!F33:F37)</f>
        <v>0.53</v>
      </c>
      <c r="D31" s="55">
        <f ca="1">SUM('Calculs Graphs'!G33:G37)/SUM('Calculs Graphs'!H33:H37)</f>
        <v>0.61333333333333329</v>
      </c>
      <c r="E31" s="55">
        <f ca="1">SUM('Calculs Graphs'!I33:I37)/SUM('Calculs Graphs'!J33:J37)</f>
        <v>0.53428571428571425</v>
      </c>
      <c r="F31" s="55">
        <f ca="1">SUM('Calculs Graphs'!K33:K37)/SUM('Calculs Graphs'!L33:L37)</f>
        <v>0.49666666666666665</v>
      </c>
      <c r="G31" s="55">
        <f ca="1">SUM('Calculs Graphs'!M33:M37)/SUM('Calculs Graphs'!N33:N37)</f>
        <v>0.45</v>
      </c>
      <c r="H31" s="55">
        <f ca="1">SUM('Calculs Graphs'!O33:O37)/SUM('Calculs Graphs'!P33:P37)</f>
        <v>0.51384615384615384</v>
      </c>
      <c r="I31" s="55">
        <f ca="1">SUM('Calculs Graphs'!Q33:Q37)/SUM('Calculs Graphs'!R33:R37)</f>
        <v>0.56000000000000005</v>
      </c>
      <c r="J31" s="55">
        <f ca="1">SUM('Calculs Graphs'!S33:S37)/SUM('Calculs Graphs'!T33:T37)</f>
        <v>0.57428571428571429</v>
      </c>
      <c r="K31" s="55" t="e">
        <f>SUM('Calculs Graphs'!U33:U37)/SUM('Calculs Graphs'!V33:V37)</f>
        <v>#DIV/0!</v>
      </c>
      <c r="L31" s="55" t="e">
        <f>SUM('Calculs Graphs'!W33:W37)/SUM('Calculs Graphs'!X33:X37)</f>
        <v>#DIV/0!</v>
      </c>
      <c r="M31" s="55" t="e">
        <f>SUM('Calculs Graphs'!Y33:Y37)/SUM('Calculs Graphs'!Z33:Z37)</f>
        <v>#DIV/0!</v>
      </c>
      <c r="N31" s="55" t="e">
        <f>SUM('Calculs Graphs'!AA33:AA37)/SUM('Calculs Graphs'!AB33:AB37)</f>
        <v>#DIV/0!</v>
      </c>
    </row>
    <row r="32" spans="1:14">
      <c r="A32" s="55" t="e">
        <f>SUM('Calculs Graphs'!A34:A38)/SUM('Calculs Graphs'!B34:B38)</f>
        <v>#DIV/0!</v>
      </c>
      <c r="B32" s="55" t="e">
        <f>SUM('Calculs Graphs'!C34:C38)/SUM('Calculs Graphs'!D34:D38)</f>
        <v>#DIV/0!</v>
      </c>
      <c r="C32" s="55">
        <f ca="1">SUM('Calculs Graphs'!E34:E38)/SUM('Calculs Graphs'!F34:F38)</f>
        <v>0.53</v>
      </c>
      <c r="D32" s="55" t="e">
        <f>SUM('Calculs Graphs'!G34:G38)/SUM('Calculs Graphs'!H34:H38)</f>
        <v>#DIV/0!</v>
      </c>
      <c r="E32" s="55">
        <f ca="1">SUM('Calculs Graphs'!I34:I38)/SUM('Calculs Graphs'!J34:J38)</f>
        <v>0.54153846153846152</v>
      </c>
      <c r="F32" s="55">
        <f ca="1">SUM('Calculs Graphs'!K34:K38)/SUM('Calculs Graphs'!L34:L38)</f>
        <v>0.52</v>
      </c>
      <c r="G32" s="55">
        <f ca="1">SUM('Calculs Graphs'!M34:M38)/SUM('Calculs Graphs'!N34:N38)</f>
        <v>0.44</v>
      </c>
      <c r="H32" s="55">
        <f ca="1">SUM('Calculs Graphs'!O34:O38)/SUM('Calculs Graphs'!P34:P38)</f>
        <v>0.49538461538461537</v>
      </c>
      <c r="I32" s="55">
        <f ca="1">SUM('Calculs Graphs'!Q34:Q38)/SUM('Calculs Graphs'!R34:R38)</f>
        <v>0.55714285714285716</v>
      </c>
      <c r="J32" s="55">
        <f ca="1">SUM('Calculs Graphs'!S34:S38)/SUM('Calculs Graphs'!T34:T38)</f>
        <v>0.59272727272727277</v>
      </c>
      <c r="K32" s="55" t="e">
        <f>SUM('Calculs Graphs'!U34:U38)/SUM('Calculs Graphs'!V34:V38)</f>
        <v>#DIV/0!</v>
      </c>
      <c r="L32" s="55" t="e">
        <f>SUM('Calculs Graphs'!W34:W38)/SUM('Calculs Graphs'!X34:X38)</f>
        <v>#DIV/0!</v>
      </c>
      <c r="M32" s="55" t="e">
        <f>SUM('Calculs Graphs'!Y34:Y38)/SUM('Calculs Graphs'!Z34:Z38)</f>
        <v>#DIV/0!</v>
      </c>
      <c r="N32" s="55" t="e">
        <f>SUM('Calculs Graphs'!AA34:AA38)/SUM('Calculs Graphs'!AB34:AB38)</f>
        <v>#DIV/0!</v>
      </c>
    </row>
    <row r="33" spans="1:14">
      <c r="A33" s="55" t="e">
        <f>SUM('Calculs Graphs'!A35:A39)/SUM('Calculs Graphs'!B35:B39)</f>
        <v>#DIV/0!</v>
      </c>
      <c r="B33" s="55" t="e">
        <f>SUM('Calculs Graphs'!C35:C39)/SUM('Calculs Graphs'!D35:D39)</f>
        <v>#DIV/0!</v>
      </c>
      <c r="C33" s="55">
        <f ca="1">SUM('Calculs Graphs'!E35:E39)/SUM('Calculs Graphs'!F35:F39)</f>
        <v>0.51714285714285713</v>
      </c>
      <c r="D33" s="55" t="e">
        <f>SUM('Calculs Graphs'!G35:G39)/SUM('Calculs Graphs'!H35:H39)</f>
        <v>#DIV/0!</v>
      </c>
      <c r="E33" s="55">
        <f ca="1">SUM('Calculs Graphs'!I35:I39)/SUM('Calculs Graphs'!J35:J39)</f>
        <v>0.5476923076923077</v>
      </c>
      <c r="F33" s="55">
        <f ca="1">SUM('Calculs Graphs'!K35:K39)/SUM('Calculs Graphs'!L35:L39)</f>
        <v>0.52</v>
      </c>
      <c r="G33" s="55">
        <f ca="1">SUM('Calculs Graphs'!M35:M39)/SUM('Calculs Graphs'!N35:N39)</f>
        <v>0.42857142857142855</v>
      </c>
      <c r="H33" s="55">
        <f ca="1">SUM('Calculs Graphs'!O35:O39)/SUM('Calculs Graphs'!P35:P39)</f>
        <v>0.47666666666666668</v>
      </c>
      <c r="I33" s="55">
        <f ca="1">SUM('Calculs Graphs'!Q35:Q39)/SUM('Calculs Graphs'!R35:R39)</f>
        <v>0.56000000000000005</v>
      </c>
      <c r="J33" s="55">
        <f ca="1">SUM('Calculs Graphs'!S35:S39)/SUM('Calculs Graphs'!T35:T39)</f>
        <v>0.58666666666666667</v>
      </c>
      <c r="K33" s="55" t="e">
        <f>SUM('Calculs Graphs'!U35:U39)/SUM('Calculs Graphs'!V35:V39)</f>
        <v>#DIV/0!</v>
      </c>
      <c r="L33" s="55" t="e">
        <f>SUM('Calculs Graphs'!W35:W39)/SUM('Calculs Graphs'!X35:X39)</f>
        <v>#DIV/0!</v>
      </c>
      <c r="M33" s="55" t="e">
        <f>SUM('Calculs Graphs'!Y35:Y39)/SUM('Calculs Graphs'!Z35:Z39)</f>
        <v>#DIV/0!</v>
      </c>
      <c r="N33" s="55" t="e">
        <f>SUM('Calculs Graphs'!AA35:AA39)/SUM('Calculs Graphs'!AB35:AB39)</f>
        <v>#DIV/0!</v>
      </c>
    </row>
    <row r="34" spans="1:14">
      <c r="A34" s="55" t="e">
        <f>SUM('Calculs Graphs'!A36:A40)/SUM('Calculs Graphs'!B36:B40)</f>
        <v>#DIV/0!</v>
      </c>
      <c r="B34" s="55" t="e">
        <f>SUM('Calculs Graphs'!C36:C40)/SUM('Calculs Graphs'!D36:D40)</f>
        <v>#DIV/0!</v>
      </c>
      <c r="C34" s="55">
        <f ca="1">SUM('Calculs Graphs'!E36:E40)/SUM('Calculs Graphs'!F36:F40)</f>
        <v>0.53714285714285714</v>
      </c>
      <c r="D34" s="55" t="e">
        <f>SUM('Calculs Graphs'!G36:G40)/SUM('Calculs Graphs'!H36:H40)</f>
        <v>#DIV/0!</v>
      </c>
      <c r="E34" s="55">
        <f ca="1">SUM('Calculs Graphs'!I36:I40)/SUM('Calculs Graphs'!J36:J40)</f>
        <v>0.54</v>
      </c>
      <c r="F34" s="55">
        <f ca="1">SUM('Calculs Graphs'!K36:K40)/SUM('Calculs Graphs'!L36:L40)</f>
        <v>0.52727272727272723</v>
      </c>
      <c r="G34" s="55">
        <f ca="1">SUM('Calculs Graphs'!M36:M40)/SUM('Calculs Graphs'!N36:N40)</f>
        <v>0.42571428571428571</v>
      </c>
      <c r="H34" s="55">
        <f ca="1">SUM('Calculs Graphs'!O36:O40)/SUM('Calculs Graphs'!P36:P40)</f>
        <v>0.45846153846153848</v>
      </c>
      <c r="I34" s="55">
        <f ca="1">SUM('Calculs Graphs'!Q36:Q40)/SUM('Calculs Graphs'!R36:R40)</f>
        <v>0.56000000000000005</v>
      </c>
      <c r="J34" s="55">
        <f ca="1">SUM('Calculs Graphs'!S36:S40)/SUM('Calculs Graphs'!T36:T40)</f>
        <v>0.56666666666666665</v>
      </c>
      <c r="K34" s="55" t="e">
        <f>SUM('Calculs Graphs'!U36:U40)/SUM('Calculs Graphs'!V36:V40)</f>
        <v>#DIV/0!</v>
      </c>
      <c r="L34" s="55" t="e">
        <f>SUM('Calculs Graphs'!W36:W40)/SUM('Calculs Graphs'!X36:X40)</f>
        <v>#DIV/0!</v>
      </c>
      <c r="M34" s="55" t="e">
        <f>SUM('Calculs Graphs'!Y36:Y40)/SUM('Calculs Graphs'!Z36:Z40)</f>
        <v>#DIV/0!</v>
      </c>
      <c r="N34" s="55" t="e">
        <f>SUM('Calculs Graphs'!AA36:AA40)/SUM('Calculs Graphs'!AB36:AB40)</f>
        <v>#DIV/0!</v>
      </c>
    </row>
    <row r="35" spans="1:14">
      <c r="A35" s="55" t="e">
        <f>SUM('Calculs Graphs'!A37:A41)/SUM('Calculs Graphs'!B37:B41)</f>
        <v>#DIV/0!</v>
      </c>
      <c r="B35" s="55" t="e">
        <f>SUM('Calculs Graphs'!C37:C41)/SUM('Calculs Graphs'!D37:D41)</f>
        <v>#DIV/0!</v>
      </c>
      <c r="C35" s="55">
        <f ca="1">SUM('Calculs Graphs'!E37:E41)/SUM('Calculs Graphs'!F37:F41)</f>
        <v>0.53428571428571425</v>
      </c>
      <c r="D35" s="55" t="e">
        <f>SUM('Calculs Graphs'!G37:G41)/SUM('Calculs Graphs'!H37:H41)</f>
        <v>#DIV/0!</v>
      </c>
      <c r="E35" s="55">
        <f ca="1">SUM('Calculs Graphs'!I37:I41)/SUM('Calculs Graphs'!J37:J41)</f>
        <v>0.52571428571428569</v>
      </c>
      <c r="F35" s="55">
        <f ca="1">SUM('Calculs Graphs'!K37:K41)/SUM('Calculs Graphs'!L37:L41)</f>
        <v>0.53333333333333333</v>
      </c>
      <c r="G35" s="55">
        <f ca="1">SUM('Calculs Graphs'!M37:M41)/SUM('Calculs Graphs'!N37:N41)</f>
        <v>0.41714285714285715</v>
      </c>
      <c r="H35" s="55">
        <f ca="1">SUM('Calculs Graphs'!O37:O41)/SUM('Calculs Graphs'!P37:P41)</f>
        <v>0.46769230769230768</v>
      </c>
      <c r="I35" s="55">
        <f ca="1">SUM('Calculs Graphs'!Q37:Q41)/SUM('Calculs Graphs'!R37:R41)</f>
        <v>0.55733333333333335</v>
      </c>
      <c r="J35" s="55">
        <f ca="1">SUM('Calculs Graphs'!S37:S41)/SUM('Calculs Graphs'!T37:T41)</f>
        <v>0.54666666666666663</v>
      </c>
      <c r="K35" s="55" t="e">
        <f>SUM('Calculs Graphs'!U37:U41)/SUM('Calculs Graphs'!V37:V41)</f>
        <v>#DIV/0!</v>
      </c>
      <c r="L35" s="55" t="e">
        <f>SUM('Calculs Graphs'!W37:W41)/SUM('Calculs Graphs'!X37:X41)</f>
        <v>#DIV/0!</v>
      </c>
      <c r="M35" s="55" t="e">
        <f>SUM('Calculs Graphs'!Y37:Y41)/SUM('Calculs Graphs'!Z37:Z41)</f>
        <v>#DIV/0!</v>
      </c>
      <c r="N35" s="55" t="e">
        <f>SUM('Calculs Graphs'!AA37:AA41)/SUM('Calculs Graphs'!AB37:AB41)</f>
        <v>#DIV/0!</v>
      </c>
    </row>
    <row r="36" spans="1:14">
      <c r="A36" s="55" t="e">
        <f>SUM('Calculs Graphs'!A38:A42)/SUM('Calculs Graphs'!B38:B42)</f>
        <v>#DIV/0!</v>
      </c>
      <c r="B36" s="55" t="e">
        <f>SUM('Calculs Graphs'!C38:C42)/SUM('Calculs Graphs'!D38:D42)</f>
        <v>#DIV/0!</v>
      </c>
      <c r="C36" s="55">
        <f ca="1">SUM('Calculs Graphs'!E38:E42)/SUM('Calculs Graphs'!F38:F42)</f>
        <v>0.51384615384615384</v>
      </c>
      <c r="D36" s="55" t="e">
        <f>SUM('Calculs Graphs'!G38:G42)/SUM('Calculs Graphs'!H38:H42)</f>
        <v>#DIV/0!</v>
      </c>
      <c r="E36" s="55">
        <f ca="1">SUM('Calculs Graphs'!I38:I42)/SUM('Calculs Graphs'!J38:J42)</f>
        <v>0.46571428571428569</v>
      </c>
      <c r="F36" s="55">
        <f ca="1">SUM('Calculs Graphs'!K38:K42)/SUM('Calculs Graphs'!L38:L42)</f>
        <v>0.56000000000000005</v>
      </c>
      <c r="G36" s="55">
        <f ca="1">SUM('Calculs Graphs'!M38:M42)/SUM('Calculs Graphs'!N38:N42)</f>
        <v>0.42333333333333334</v>
      </c>
      <c r="H36" s="55">
        <f ca="1">SUM('Calculs Graphs'!O38:O42)/SUM('Calculs Graphs'!P38:P42)</f>
        <v>0.4646153846153846</v>
      </c>
      <c r="I36" s="55">
        <f ca="1">SUM('Calculs Graphs'!Q38:Q42)/SUM('Calculs Graphs'!R38:R42)</f>
        <v>0.56666666666666665</v>
      </c>
      <c r="J36" s="55" t="e">
        <f>SUM('Calculs Graphs'!S38:S42)/SUM('Calculs Graphs'!T38:T42)</f>
        <v>#DIV/0!</v>
      </c>
      <c r="K36" s="55" t="e">
        <f>SUM('Calculs Graphs'!U38:U42)/SUM('Calculs Graphs'!V38:V42)</f>
        <v>#DIV/0!</v>
      </c>
      <c r="L36" s="55" t="e">
        <f>SUM('Calculs Graphs'!W38:W42)/SUM('Calculs Graphs'!X38:X42)</f>
        <v>#DIV/0!</v>
      </c>
      <c r="M36" s="55" t="e">
        <f>SUM('Calculs Graphs'!Y38:Y42)/SUM('Calculs Graphs'!Z38:Z42)</f>
        <v>#DIV/0!</v>
      </c>
      <c r="N36" s="55" t="e">
        <f>SUM('Calculs Graphs'!AA38:AA42)/SUM('Calculs Graphs'!AB38:AB42)</f>
        <v>#DIV/0!</v>
      </c>
    </row>
    <row r="37" spans="1:14">
      <c r="A37" s="55" t="e">
        <f>SUM('Calculs Graphs'!A39:A43)/SUM('Calculs Graphs'!B39:B43)</f>
        <v>#DIV/0!</v>
      </c>
      <c r="B37" s="55" t="e">
        <f>SUM('Calculs Graphs'!C39:C43)/SUM('Calculs Graphs'!D39:D43)</f>
        <v>#DIV/0!</v>
      </c>
      <c r="C37" s="55">
        <f ca="1">SUM('Calculs Graphs'!E39:E43)/SUM('Calculs Graphs'!F39:F43)</f>
        <v>0.53200000000000003</v>
      </c>
      <c r="D37" s="55" t="e">
        <f>SUM('Calculs Graphs'!G39:G43)/SUM('Calculs Graphs'!H39:H43)</f>
        <v>#DIV/0!</v>
      </c>
      <c r="E37" s="55">
        <f ca="1">SUM('Calculs Graphs'!I39:I43)/SUM('Calculs Graphs'!J39:J43)</f>
        <v>0.4646153846153846</v>
      </c>
      <c r="F37" s="55">
        <f ca="1">SUM('Calculs Graphs'!K39:K43)/SUM('Calculs Graphs'!L39:L43)</f>
        <v>0.54666666666666663</v>
      </c>
      <c r="G37" s="55">
        <f ca="1">SUM('Calculs Graphs'!M39:M43)/SUM('Calculs Graphs'!N39:N43)</f>
        <v>0.42666666666666669</v>
      </c>
      <c r="H37" s="55">
        <f ca="1">SUM('Calculs Graphs'!O39:O43)/SUM('Calculs Graphs'!P39:P43)</f>
        <v>0.46545454545454545</v>
      </c>
      <c r="I37" s="55">
        <f ca="1">SUM('Calculs Graphs'!Q39:Q43)/SUM('Calculs Graphs'!R39:R43)</f>
        <v>0.57777777777777772</v>
      </c>
      <c r="J37" s="55" t="e">
        <f>SUM('Calculs Graphs'!S39:S43)/SUM('Calculs Graphs'!T39:T43)</f>
        <v>#DIV/0!</v>
      </c>
      <c r="K37" s="55" t="e">
        <f>SUM('Calculs Graphs'!U39:U43)/SUM('Calculs Graphs'!V39:V43)</f>
        <v>#DIV/0!</v>
      </c>
      <c r="L37" s="55" t="e">
        <f>SUM('Calculs Graphs'!W39:W43)/SUM('Calculs Graphs'!X39:X43)</f>
        <v>#DIV/0!</v>
      </c>
      <c r="M37" s="55" t="e">
        <f>SUM('Calculs Graphs'!Y39:Y43)/SUM('Calculs Graphs'!Z39:Z43)</f>
        <v>#DIV/0!</v>
      </c>
      <c r="N37" s="55" t="e">
        <f>SUM('Calculs Graphs'!AA39:AA43)/SUM('Calculs Graphs'!AB39:AB43)</f>
        <v>#DIV/0!</v>
      </c>
    </row>
    <row r="38" spans="1:14">
      <c r="A38" s="55" t="e">
        <f>SUM('Calculs Graphs'!A40:A44)/SUM('Calculs Graphs'!B40:B44)</f>
        <v>#DIV/0!</v>
      </c>
      <c r="B38" s="55" t="e">
        <f>SUM('Calculs Graphs'!C40:C44)/SUM('Calculs Graphs'!D40:D44)</f>
        <v>#DIV/0!</v>
      </c>
      <c r="C38" s="55">
        <f ca="1">SUM('Calculs Graphs'!E40:E44)/SUM('Calculs Graphs'!F40:F44)</f>
        <v>0.51428571428571423</v>
      </c>
      <c r="D38" s="55" t="e">
        <f>SUM('Calculs Graphs'!G40:G44)/SUM('Calculs Graphs'!H40:H44)</f>
        <v>#DIV/0!</v>
      </c>
      <c r="E38" s="55">
        <f ca="1">SUM('Calculs Graphs'!I40:I44)/SUM('Calculs Graphs'!J40:J44)</f>
        <v>0.45200000000000001</v>
      </c>
      <c r="F38" s="55" t="e">
        <f>SUM('Calculs Graphs'!K40:K44)/SUM('Calculs Graphs'!L40:L44)</f>
        <v>#DIV/0!</v>
      </c>
      <c r="G38" s="55">
        <f ca="1">SUM('Calculs Graphs'!M40:M44)/SUM('Calculs Graphs'!N40:N44)</f>
        <v>0.43333333333333335</v>
      </c>
      <c r="H38" s="55">
        <f ca="1">SUM('Calculs Graphs'!O40:O44)/SUM('Calculs Graphs'!P40:P44)</f>
        <v>0.4622222222222222</v>
      </c>
      <c r="I38" s="55">
        <f ca="1">SUM('Calculs Graphs'!Q40:Q44)/SUM('Calculs Graphs'!R40:R44)</f>
        <v>0.56000000000000005</v>
      </c>
      <c r="J38" s="55" t="e">
        <f>SUM('Calculs Graphs'!S40:S44)/SUM('Calculs Graphs'!T40:T44)</f>
        <v>#DIV/0!</v>
      </c>
      <c r="K38" s="55" t="e">
        <f>SUM('Calculs Graphs'!U40:U44)/SUM('Calculs Graphs'!V40:V44)</f>
        <v>#DIV/0!</v>
      </c>
      <c r="L38" s="55" t="e">
        <f>SUM('Calculs Graphs'!W40:W44)/SUM('Calculs Graphs'!X40:X44)</f>
        <v>#DIV/0!</v>
      </c>
      <c r="M38" s="55" t="e">
        <f>SUM('Calculs Graphs'!Y40:Y44)/SUM('Calculs Graphs'!Z40:Z44)</f>
        <v>#DIV/0!</v>
      </c>
      <c r="N38" s="55" t="e">
        <f>SUM('Calculs Graphs'!AA40:AA44)/SUM('Calculs Graphs'!AB40:AB44)</f>
        <v>#DIV/0!</v>
      </c>
    </row>
    <row r="39" spans="1:14">
      <c r="A39" s="55" t="e">
        <f>SUM('Calculs Graphs'!A41:A45)/SUM('Calculs Graphs'!B41:B45)</f>
        <v>#DIV/0!</v>
      </c>
      <c r="B39" s="55" t="e">
        <f>SUM('Calculs Graphs'!C41:C45)/SUM('Calculs Graphs'!D41:D45)</f>
        <v>#DIV/0!</v>
      </c>
      <c r="C39" s="55">
        <f ca="1">SUM('Calculs Graphs'!E41:E45)/SUM('Calculs Graphs'!F41:F45)</f>
        <v>0.5</v>
      </c>
      <c r="D39" s="55" t="e">
        <f>SUM('Calculs Graphs'!G41:G45)/SUM('Calculs Graphs'!H41:H45)</f>
        <v>#DIV/0!</v>
      </c>
      <c r="E39" s="55">
        <f ca="1">SUM('Calculs Graphs'!I41:I45)/SUM('Calculs Graphs'!J41:J45)</f>
        <v>0.42285714285714288</v>
      </c>
      <c r="F39" s="55" t="e">
        <f>SUM('Calculs Graphs'!K41:K45)/SUM('Calculs Graphs'!L41:L45)</f>
        <v>#DIV/0!</v>
      </c>
      <c r="G39" s="55">
        <f ca="1">SUM('Calculs Graphs'!M41:M45)/SUM('Calculs Graphs'!N41:N45)</f>
        <v>0.4</v>
      </c>
      <c r="H39" s="55">
        <f ca="1">SUM('Calculs Graphs'!O41:O45)/SUM('Calculs Graphs'!P41:P45)</f>
        <v>0.48</v>
      </c>
      <c r="I39" s="55">
        <f ca="1">SUM('Calculs Graphs'!Q41:Q45)/SUM('Calculs Graphs'!R41:R45)</f>
        <v>0.54666666666666663</v>
      </c>
      <c r="J39" s="55" t="e">
        <f>SUM('Calculs Graphs'!S41:S45)/SUM('Calculs Graphs'!T41:T45)</f>
        <v>#DIV/0!</v>
      </c>
      <c r="K39" s="55" t="e">
        <f>SUM('Calculs Graphs'!U41:U45)/SUM('Calculs Graphs'!V41:V45)</f>
        <v>#DIV/0!</v>
      </c>
      <c r="L39" s="55" t="e">
        <f>SUM('Calculs Graphs'!W41:W45)/SUM('Calculs Graphs'!X41:X45)</f>
        <v>#DIV/0!</v>
      </c>
      <c r="M39" s="55" t="e">
        <f>SUM('Calculs Graphs'!Y41:Y45)/SUM('Calculs Graphs'!Z41:Z45)</f>
        <v>#DIV/0!</v>
      </c>
      <c r="N39" s="55" t="e">
        <f>SUM('Calculs Graphs'!AA41:AA45)/SUM('Calculs Graphs'!AB41:AB45)</f>
        <v>#DIV/0!</v>
      </c>
    </row>
    <row r="40" spans="1:14">
      <c r="A40" s="55" t="e">
        <f>SUM('Calculs Graphs'!A42:A46)/SUM('Calculs Graphs'!B42:B46)</f>
        <v>#DIV/0!</v>
      </c>
      <c r="B40" s="55" t="e">
        <f>SUM('Calculs Graphs'!C42:C46)/SUM('Calculs Graphs'!D42:D46)</f>
        <v>#DIV/0!</v>
      </c>
      <c r="C40" s="55">
        <f ca="1">SUM('Calculs Graphs'!E42:E46)/SUM('Calculs Graphs'!F42:F46)</f>
        <v>0.48</v>
      </c>
      <c r="D40" s="55" t="e">
        <f>SUM('Calculs Graphs'!G42:G46)/SUM('Calculs Graphs'!H42:H46)</f>
        <v>#DIV/0!</v>
      </c>
      <c r="E40" s="55">
        <f ca="1">SUM('Calculs Graphs'!I42:I46)/SUM('Calculs Graphs'!J42:J46)</f>
        <v>0.41</v>
      </c>
      <c r="F40" s="55" t="e">
        <f>SUM('Calculs Graphs'!K42:K46)/SUM('Calculs Graphs'!L42:L46)</f>
        <v>#DIV/0!</v>
      </c>
      <c r="G40" s="55" t="e">
        <f>SUM('Calculs Graphs'!M42:M46)/SUM('Calculs Graphs'!N42:N46)</f>
        <v>#DIV/0!</v>
      </c>
      <c r="H40" s="55">
        <f ca="1">SUM('Calculs Graphs'!O42:O46)/SUM('Calculs Graphs'!P42:P46)</f>
        <v>0.48</v>
      </c>
      <c r="I40" s="55" t="e">
        <f>SUM('Calculs Graphs'!Q42:Q46)/SUM('Calculs Graphs'!R42:R46)</f>
        <v>#DIV/0!</v>
      </c>
      <c r="J40" s="55" t="e">
        <f>SUM('Calculs Graphs'!S42:S46)/SUM('Calculs Graphs'!T42:T46)</f>
        <v>#DIV/0!</v>
      </c>
      <c r="K40" s="55" t="e">
        <f>SUM('Calculs Graphs'!U42:U46)/SUM('Calculs Graphs'!V42:V46)</f>
        <v>#DIV/0!</v>
      </c>
      <c r="L40" s="55" t="e">
        <f>SUM('Calculs Graphs'!W42:W46)/SUM('Calculs Graphs'!X42:X46)</f>
        <v>#DIV/0!</v>
      </c>
      <c r="M40" s="55" t="e">
        <f>SUM('Calculs Graphs'!Y42:Y46)/SUM('Calculs Graphs'!Z42:Z46)</f>
        <v>#DIV/0!</v>
      </c>
      <c r="N40" s="55" t="e">
        <f>SUM('Calculs Graphs'!AA42:AA46)/SUM('Calculs Graphs'!AB42:AB46)</f>
        <v>#DIV/0!</v>
      </c>
    </row>
    <row r="41" spans="1:14">
      <c r="A41" s="55" t="e">
        <f>SUM('Calculs Graphs'!A43:A47)/SUM('Calculs Graphs'!B43:B47)</f>
        <v>#DIV/0!</v>
      </c>
      <c r="B41" s="55" t="e">
        <f>SUM('Calculs Graphs'!C43:C47)/SUM('Calculs Graphs'!D43:D47)</f>
        <v>#DIV/0!</v>
      </c>
      <c r="C41" s="55" t="e">
        <f>SUM('Calculs Graphs'!E43:E47)/SUM('Calculs Graphs'!F43:F47)</f>
        <v>#DIV/0!</v>
      </c>
      <c r="D41" s="55" t="e">
        <f>SUM('Calculs Graphs'!G43:G47)/SUM('Calculs Graphs'!H43:H47)</f>
        <v>#DIV/0!</v>
      </c>
      <c r="E41" s="55">
        <f ca="1">SUM('Calculs Graphs'!I43:I47)/SUM('Calculs Graphs'!J43:J47)</f>
        <v>0.44</v>
      </c>
      <c r="F41" s="55" t="e">
        <f>SUM('Calculs Graphs'!K43:K47)/SUM('Calculs Graphs'!L43:L47)</f>
        <v>#DIV/0!</v>
      </c>
      <c r="G41" s="55" t="e">
        <f>SUM('Calculs Graphs'!M43:M47)/SUM('Calculs Graphs'!N43:N47)</f>
        <v>#DIV/0!</v>
      </c>
      <c r="H41" s="55" t="e">
        <f>SUM('Calculs Graphs'!O43:O47)/SUM('Calculs Graphs'!P43:P47)</f>
        <v>#DIV/0!</v>
      </c>
      <c r="I41" s="55" t="e">
        <f>SUM('Calculs Graphs'!Q43:Q47)/SUM('Calculs Graphs'!R43:R47)</f>
        <v>#DIV/0!</v>
      </c>
      <c r="J41" s="55" t="e">
        <f>SUM('Calculs Graphs'!S43:S47)/SUM('Calculs Graphs'!T43:T47)</f>
        <v>#DIV/0!</v>
      </c>
      <c r="K41" s="55" t="e">
        <f>SUM('Calculs Graphs'!U43:U47)/SUM('Calculs Graphs'!V43:V47)</f>
        <v>#DIV/0!</v>
      </c>
      <c r="L41" s="55" t="e">
        <f>SUM('Calculs Graphs'!W43:W47)/SUM('Calculs Graphs'!X43:X47)</f>
        <v>#DIV/0!</v>
      </c>
      <c r="M41" s="55" t="e">
        <f>SUM('Calculs Graphs'!Y43:Y47)/SUM('Calculs Graphs'!Z43:Z47)</f>
        <v>#DIV/0!</v>
      </c>
      <c r="N41" s="55" t="e">
        <f>SUM('Calculs Graphs'!AA43:AA47)/SUM('Calculs Graphs'!AB43:AB47)</f>
        <v>#DIV/0!</v>
      </c>
    </row>
    <row r="42" spans="1:14">
      <c r="A42" s="55" t="e">
        <f>SUM('Calculs Graphs'!A44:A48)/SUM('Calculs Graphs'!B44:B48)</f>
        <v>#DIV/0!</v>
      </c>
      <c r="B42" s="55" t="e">
        <f>SUM('Calculs Graphs'!C44:C48)/SUM('Calculs Graphs'!D44:D48)</f>
        <v>#DIV/0!</v>
      </c>
      <c r="C42" s="55" t="e">
        <f>SUM('Calculs Graphs'!E44:E48)/SUM('Calculs Graphs'!F44:F48)</f>
        <v>#DIV/0!</v>
      </c>
      <c r="D42" s="55" t="e">
        <f>SUM('Calculs Graphs'!G44:G48)/SUM('Calculs Graphs'!H44:H48)</f>
        <v>#DIV/0!</v>
      </c>
      <c r="E42" s="55" t="e">
        <f>SUM('Calculs Graphs'!I44:I48)/SUM('Calculs Graphs'!J44:J48)</f>
        <v>#DIV/0!</v>
      </c>
      <c r="F42" s="55" t="e">
        <f>SUM('Calculs Graphs'!K44:K48)/SUM('Calculs Graphs'!L44:L48)</f>
        <v>#DIV/0!</v>
      </c>
      <c r="G42" s="55" t="e">
        <f>SUM('Calculs Graphs'!M44:M48)/SUM('Calculs Graphs'!N44:N48)</f>
        <v>#DIV/0!</v>
      </c>
      <c r="H42" s="55" t="e">
        <f>SUM('Calculs Graphs'!O44:O48)/SUM('Calculs Graphs'!P44:P48)</f>
        <v>#DIV/0!</v>
      </c>
      <c r="I42" s="55" t="e">
        <f>SUM('Calculs Graphs'!Q44:Q48)/SUM('Calculs Graphs'!R44:R48)</f>
        <v>#DIV/0!</v>
      </c>
      <c r="J42" s="55" t="e">
        <f>SUM('Calculs Graphs'!S44:S48)/SUM('Calculs Graphs'!T44:T48)</f>
        <v>#DIV/0!</v>
      </c>
      <c r="K42" s="55" t="e">
        <f>SUM('Calculs Graphs'!U44:U48)/SUM('Calculs Graphs'!V44:V48)</f>
        <v>#DIV/0!</v>
      </c>
      <c r="L42" s="55" t="e">
        <f>SUM('Calculs Graphs'!W44:W48)/SUM('Calculs Graphs'!X44:X48)</f>
        <v>#DIV/0!</v>
      </c>
      <c r="M42" s="55" t="e">
        <f>SUM('Calculs Graphs'!Y44:Y48)/SUM('Calculs Graphs'!Z44:Z48)</f>
        <v>#DIV/0!</v>
      </c>
      <c r="N42" s="55" t="e">
        <f>SUM('Calculs Graphs'!AA44:AA48)/SUM('Calculs Graphs'!AB44:AB48)</f>
        <v>#DIV/0!</v>
      </c>
    </row>
    <row r="43" spans="1:14">
      <c r="A43" s="55" t="e">
        <f>SUM('Calculs Graphs'!A45:A49)/SUM('Calculs Graphs'!B45:B49)</f>
        <v>#DIV/0!</v>
      </c>
      <c r="B43" s="55" t="e">
        <f>SUM('Calculs Graphs'!C45:C49)/SUM('Calculs Graphs'!D45:D49)</f>
        <v>#DIV/0!</v>
      </c>
      <c r="C43" s="55" t="e">
        <f>SUM('Calculs Graphs'!E45:E49)/SUM('Calculs Graphs'!F45:F49)</f>
        <v>#DIV/0!</v>
      </c>
      <c r="D43" s="55" t="e">
        <f>SUM('Calculs Graphs'!G45:G49)/SUM('Calculs Graphs'!H45:H49)</f>
        <v>#DIV/0!</v>
      </c>
      <c r="E43" s="55" t="e">
        <f>SUM('Calculs Graphs'!I45:I49)/SUM('Calculs Graphs'!J45:J49)</f>
        <v>#DIV/0!</v>
      </c>
      <c r="F43" s="55" t="e">
        <f>SUM('Calculs Graphs'!K45:K49)/SUM('Calculs Graphs'!L45:L49)</f>
        <v>#DIV/0!</v>
      </c>
      <c r="G43" s="55" t="e">
        <f>SUM('Calculs Graphs'!M45:M49)/SUM('Calculs Graphs'!N45:N49)</f>
        <v>#DIV/0!</v>
      </c>
      <c r="H43" s="55" t="e">
        <f>SUM('Calculs Graphs'!O45:O49)/SUM('Calculs Graphs'!P45:P49)</f>
        <v>#DIV/0!</v>
      </c>
      <c r="I43" s="55" t="e">
        <f>SUM('Calculs Graphs'!Q45:Q49)/SUM('Calculs Graphs'!R45:R49)</f>
        <v>#DIV/0!</v>
      </c>
      <c r="J43" s="55" t="e">
        <f>SUM('Calculs Graphs'!S45:S49)/SUM('Calculs Graphs'!T45:T49)</f>
        <v>#DIV/0!</v>
      </c>
      <c r="K43" s="55" t="e">
        <f>SUM('Calculs Graphs'!U45:U49)/SUM('Calculs Graphs'!V45:V49)</f>
        <v>#DIV/0!</v>
      </c>
      <c r="L43" s="55" t="e">
        <f>SUM('Calculs Graphs'!W45:W49)/SUM('Calculs Graphs'!X45:X49)</f>
        <v>#DIV/0!</v>
      </c>
      <c r="M43" s="55" t="e">
        <f>SUM('Calculs Graphs'!Y45:Y49)/SUM('Calculs Graphs'!Z45:Z49)</f>
        <v>#DIV/0!</v>
      </c>
      <c r="N43" s="55" t="e">
        <f>SUM('Calculs Graphs'!AA45:AA49)/SUM('Calculs Graphs'!AB45:AB49)</f>
        <v>#DIV/0!</v>
      </c>
    </row>
    <row r="44" spans="1:14">
      <c r="A44" s="55" t="e">
        <f>SUM('Calculs Graphs'!A46:A50)/SUM('Calculs Graphs'!B46:B50)</f>
        <v>#DIV/0!</v>
      </c>
      <c r="B44" s="55" t="e">
        <f>SUM('Calculs Graphs'!C46:C50)/SUM('Calculs Graphs'!D46:D50)</f>
        <v>#DIV/0!</v>
      </c>
      <c r="C44" s="55" t="e">
        <f>SUM('Calculs Graphs'!E46:E50)/SUM('Calculs Graphs'!F46:F50)</f>
        <v>#DIV/0!</v>
      </c>
      <c r="D44" s="55" t="e">
        <f>SUM('Calculs Graphs'!G46:G50)/SUM('Calculs Graphs'!H46:H50)</f>
        <v>#DIV/0!</v>
      </c>
      <c r="E44" s="55" t="e">
        <f>SUM('Calculs Graphs'!I46:I50)/SUM('Calculs Graphs'!J46:J50)</f>
        <v>#DIV/0!</v>
      </c>
      <c r="F44" s="55" t="e">
        <f>SUM('Calculs Graphs'!K46:K50)/SUM('Calculs Graphs'!L46:L50)</f>
        <v>#DIV/0!</v>
      </c>
      <c r="G44" s="55" t="e">
        <f>SUM('Calculs Graphs'!M46:M50)/SUM('Calculs Graphs'!N46:N50)</f>
        <v>#DIV/0!</v>
      </c>
      <c r="H44" s="55" t="e">
        <f>SUM('Calculs Graphs'!O46:O50)/SUM('Calculs Graphs'!P46:P50)</f>
        <v>#DIV/0!</v>
      </c>
      <c r="I44" s="55" t="e">
        <f>SUM('Calculs Graphs'!Q46:Q50)/SUM('Calculs Graphs'!R46:R50)</f>
        <v>#DIV/0!</v>
      </c>
      <c r="J44" s="55" t="e">
        <f>SUM('Calculs Graphs'!S46:S50)/SUM('Calculs Graphs'!T46:T50)</f>
        <v>#DIV/0!</v>
      </c>
      <c r="K44" s="55" t="e">
        <f>SUM('Calculs Graphs'!U46:U50)/SUM('Calculs Graphs'!V46:V50)</f>
        <v>#DIV/0!</v>
      </c>
      <c r="L44" s="55" t="e">
        <f>SUM('Calculs Graphs'!W46:W50)/SUM('Calculs Graphs'!X46:X50)</f>
        <v>#DIV/0!</v>
      </c>
      <c r="M44" s="55" t="e">
        <f>SUM('Calculs Graphs'!Y46:Y50)/SUM('Calculs Graphs'!Z46:Z50)</f>
        <v>#DIV/0!</v>
      </c>
      <c r="N44" s="55" t="e">
        <f>SUM('Calculs Graphs'!AA46:AA50)/SUM('Calculs Graphs'!AB46:AB50)</f>
        <v>#DIV/0!</v>
      </c>
    </row>
    <row r="45" spans="1:14">
      <c r="A45" s="55" t="e">
        <f>SUM('Calculs Graphs'!A47:A51)/SUM('Calculs Graphs'!B47:B51)</f>
        <v>#DIV/0!</v>
      </c>
      <c r="B45" s="55" t="e">
        <f>SUM('Calculs Graphs'!C47:C51)/SUM('Calculs Graphs'!D47:D51)</f>
        <v>#DIV/0!</v>
      </c>
      <c r="C45" s="55" t="e">
        <f>SUM('Calculs Graphs'!E47:E51)/SUM('Calculs Graphs'!F47:F51)</f>
        <v>#DIV/0!</v>
      </c>
      <c r="D45" s="55" t="e">
        <f>SUM('Calculs Graphs'!G47:G51)/SUM('Calculs Graphs'!H47:H51)</f>
        <v>#DIV/0!</v>
      </c>
      <c r="E45" s="55" t="e">
        <f>SUM('Calculs Graphs'!I47:I51)/SUM('Calculs Graphs'!J47:J51)</f>
        <v>#DIV/0!</v>
      </c>
      <c r="F45" s="55" t="e">
        <f>SUM('Calculs Graphs'!K47:K51)/SUM('Calculs Graphs'!L47:L51)</f>
        <v>#DIV/0!</v>
      </c>
      <c r="G45" s="55" t="e">
        <f>SUM('Calculs Graphs'!M47:M51)/SUM('Calculs Graphs'!N47:N51)</f>
        <v>#DIV/0!</v>
      </c>
      <c r="H45" s="55" t="e">
        <f>SUM('Calculs Graphs'!O47:O51)/SUM('Calculs Graphs'!P47:P51)</f>
        <v>#DIV/0!</v>
      </c>
      <c r="I45" s="55" t="e">
        <f>SUM('Calculs Graphs'!Q47:Q51)/SUM('Calculs Graphs'!R47:R51)</f>
        <v>#DIV/0!</v>
      </c>
      <c r="J45" s="55" t="e">
        <f>SUM('Calculs Graphs'!S47:S51)/SUM('Calculs Graphs'!T47:T51)</f>
        <v>#DIV/0!</v>
      </c>
      <c r="K45" s="55" t="e">
        <f>SUM('Calculs Graphs'!U47:U51)/SUM('Calculs Graphs'!V47:V51)</f>
        <v>#DIV/0!</v>
      </c>
      <c r="L45" s="55" t="e">
        <f>SUM('Calculs Graphs'!W47:W51)/SUM('Calculs Graphs'!X47:X51)</f>
        <v>#DIV/0!</v>
      </c>
      <c r="M45" s="55" t="e">
        <f>SUM('Calculs Graphs'!Y47:Y51)/SUM('Calculs Graphs'!Z47:Z51)</f>
        <v>#DIV/0!</v>
      </c>
      <c r="N45" s="55" t="e">
        <f>SUM('Calculs Graphs'!AA47:AA51)/SUM('Calculs Graphs'!AB47:AB51)</f>
        <v>#DIV/0!</v>
      </c>
    </row>
    <row r="46" spans="1:14">
      <c r="A46" s="55" t="e">
        <f>SUM('Calculs Graphs'!A48:A52)/SUM('Calculs Graphs'!B48:B52)</f>
        <v>#DIV/0!</v>
      </c>
      <c r="B46" s="55" t="e">
        <f>SUM('Calculs Graphs'!C48:C52)/SUM('Calculs Graphs'!D48:D52)</f>
        <v>#DIV/0!</v>
      </c>
      <c r="C46" s="55" t="e">
        <f>SUM('Calculs Graphs'!E48:E52)/SUM('Calculs Graphs'!F48:F52)</f>
        <v>#DIV/0!</v>
      </c>
      <c r="D46" s="55" t="e">
        <f>SUM('Calculs Graphs'!G48:G52)/SUM('Calculs Graphs'!H48:H52)</f>
        <v>#DIV/0!</v>
      </c>
      <c r="E46" s="55" t="e">
        <f>SUM('Calculs Graphs'!I48:I52)/SUM('Calculs Graphs'!J48:J52)</f>
        <v>#DIV/0!</v>
      </c>
      <c r="F46" s="55" t="e">
        <f>SUM('Calculs Graphs'!K48:K52)/SUM('Calculs Graphs'!L48:L52)</f>
        <v>#DIV/0!</v>
      </c>
      <c r="G46" s="55" t="e">
        <f>SUM('Calculs Graphs'!M48:M52)/SUM('Calculs Graphs'!N48:N52)</f>
        <v>#DIV/0!</v>
      </c>
      <c r="H46" s="55" t="e">
        <f>SUM('Calculs Graphs'!O48:O52)/SUM('Calculs Graphs'!P48:P52)</f>
        <v>#DIV/0!</v>
      </c>
      <c r="I46" s="55" t="e">
        <f>SUM('Calculs Graphs'!Q48:Q52)/SUM('Calculs Graphs'!R48:R52)</f>
        <v>#DIV/0!</v>
      </c>
      <c r="J46" s="55" t="e">
        <f>SUM('Calculs Graphs'!S48:S52)/SUM('Calculs Graphs'!T48:T52)</f>
        <v>#DIV/0!</v>
      </c>
      <c r="K46" s="55" t="e">
        <f>SUM('Calculs Graphs'!U48:U52)/SUM('Calculs Graphs'!V48:V52)</f>
        <v>#DIV/0!</v>
      </c>
      <c r="L46" s="55" t="e">
        <f>SUM('Calculs Graphs'!W48:W52)/SUM('Calculs Graphs'!X48:X52)</f>
        <v>#DIV/0!</v>
      </c>
      <c r="M46" s="55" t="e">
        <f>SUM('Calculs Graphs'!Y48:Y52)/SUM('Calculs Graphs'!Z48:Z52)</f>
        <v>#DIV/0!</v>
      </c>
      <c r="N46" s="55" t="e">
        <f>SUM('Calculs Graphs'!AA48:AA52)/SUM('Calculs Graphs'!AB48:AB52)</f>
        <v>#DIV/0!</v>
      </c>
    </row>
    <row r="47" spans="1:14">
      <c r="A47" s="55" t="e">
        <f>SUM('Calculs Graphs'!A49:A53)/SUM('Calculs Graphs'!B49:B53)</f>
        <v>#DIV/0!</v>
      </c>
      <c r="B47" s="55" t="e">
        <f>SUM('Calculs Graphs'!C49:C53)/SUM('Calculs Graphs'!D49:D53)</f>
        <v>#DIV/0!</v>
      </c>
      <c r="C47" s="55" t="e">
        <f>SUM('Calculs Graphs'!E49:E53)/SUM('Calculs Graphs'!F49:F53)</f>
        <v>#DIV/0!</v>
      </c>
      <c r="D47" s="55" t="e">
        <f>SUM('Calculs Graphs'!G49:G53)/SUM('Calculs Graphs'!H49:H53)</f>
        <v>#DIV/0!</v>
      </c>
      <c r="E47" s="55" t="e">
        <f>SUM('Calculs Graphs'!I49:I53)/SUM('Calculs Graphs'!J49:J53)</f>
        <v>#DIV/0!</v>
      </c>
      <c r="F47" s="55" t="e">
        <f>SUM('Calculs Graphs'!K49:K53)/SUM('Calculs Graphs'!L49:L53)</f>
        <v>#DIV/0!</v>
      </c>
      <c r="G47" s="55" t="e">
        <f>SUM('Calculs Graphs'!M49:M53)/SUM('Calculs Graphs'!N49:N53)</f>
        <v>#DIV/0!</v>
      </c>
      <c r="H47" s="55" t="e">
        <f>SUM('Calculs Graphs'!O49:O53)/SUM('Calculs Graphs'!P49:P53)</f>
        <v>#DIV/0!</v>
      </c>
      <c r="I47" s="55" t="e">
        <f>SUM('Calculs Graphs'!Q49:Q53)/SUM('Calculs Graphs'!R49:R53)</f>
        <v>#DIV/0!</v>
      </c>
      <c r="J47" s="55" t="e">
        <f>SUM('Calculs Graphs'!S49:S53)/SUM('Calculs Graphs'!T49:T53)</f>
        <v>#DIV/0!</v>
      </c>
      <c r="K47" s="55" t="e">
        <f>SUM('Calculs Graphs'!U49:U53)/SUM('Calculs Graphs'!V49:V53)</f>
        <v>#DIV/0!</v>
      </c>
      <c r="L47" s="55" t="e">
        <f>SUM('Calculs Graphs'!W49:W53)/SUM('Calculs Graphs'!X49:X53)</f>
        <v>#DIV/0!</v>
      </c>
      <c r="M47" s="55" t="e">
        <f>SUM('Calculs Graphs'!Y49:Y53)/SUM('Calculs Graphs'!Z49:Z53)</f>
        <v>#DIV/0!</v>
      </c>
      <c r="N47" s="55" t="e">
        <f>SUM('Calculs Graphs'!AA49:AA53)/SUM('Calculs Graphs'!AB49:AB53)</f>
        <v>#DIV/0!</v>
      </c>
    </row>
    <row r="48" spans="1:14">
      <c r="A48" s="55" t="e">
        <f>SUM('Calculs Graphs'!A50:A54)/SUM('Calculs Graphs'!B50:B54)</f>
        <v>#DIV/0!</v>
      </c>
      <c r="B48" s="55" t="e">
        <f>SUM('Calculs Graphs'!C50:C54)/SUM('Calculs Graphs'!D50:D54)</f>
        <v>#DIV/0!</v>
      </c>
      <c r="C48" s="55" t="e">
        <f>SUM('Calculs Graphs'!E50:E54)/SUM('Calculs Graphs'!F50:F54)</f>
        <v>#DIV/0!</v>
      </c>
      <c r="D48" s="55" t="e">
        <f>SUM('Calculs Graphs'!G50:G54)/SUM('Calculs Graphs'!H50:H54)</f>
        <v>#DIV/0!</v>
      </c>
      <c r="E48" s="55" t="e">
        <f>SUM('Calculs Graphs'!I50:I54)/SUM('Calculs Graphs'!J50:J54)</f>
        <v>#DIV/0!</v>
      </c>
      <c r="F48" s="55" t="e">
        <f>SUM('Calculs Graphs'!K50:K54)/SUM('Calculs Graphs'!L50:L54)</f>
        <v>#DIV/0!</v>
      </c>
      <c r="G48" s="55" t="e">
        <f>SUM('Calculs Graphs'!M50:M54)/SUM('Calculs Graphs'!N50:N54)</f>
        <v>#DIV/0!</v>
      </c>
      <c r="H48" s="55" t="e">
        <f>SUM('Calculs Graphs'!O50:O54)/SUM('Calculs Graphs'!P50:P54)</f>
        <v>#DIV/0!</v>
      </c>
      <c r="I48" s="55" t="e">
        <f>SUM('Calculs Graphs'!Q50:Q54)/SUM('Calculs Graphs'!R50:R54)</f>
        <v>#DIV/0!</v>
      </c>
      <c r="J48" s="55" t="e">
        <f>SUM('Calculs Graphs'!S50:S54)/SUM('Calculs Graphs'!T50:T54)</f>
        <v>#DIV/0!</v>
      </c>
      <c r="K48" s="55" t="e">
        <f>SUM('Calculs Graphs'!U50:U54)/SUM('Calculs Graphs'!V50:V54)</f>
        <v>#DIV/0!</v>
      </c>
      <c r="L48" s="55" t="e">
        <f>SUM('Calculs Graphs'!W50:W54)/SUM('Calculs Graphs'!X50:X54)</f>
        <v>#DIV/0!</v>
      </c>
      <c r="M48" s="55" t="e">
        <f>SUM('Calculs Graphs'!Y50:Y54)/SUM('Calculs Graphs'!Z50:Z54)</f>
        <v>#DIV/0!</v>
      </c>
      <c r="N48" s="55" t="e">
        <f>SUM('Calculs Graphs'!AA50:AA54)/SUM('Calculs Graphs'!AB50:AB54)</f>
        <v>#DIV/0!</v>
      </c>
    </row>
    <row r="49" spans="1:14">
      <c r="A49" s="55" t="e">
        <f>SUM('Calculs Graphs'!A51:A55)/SUM('Calculs Graphs'!B51:B55)</f>
        <v>#DIV/0!</v>
      </c>
      <c r="B49" s="55" t="e">
        <f>SUM('Calculs Graphs'!C51:C55)/SUM('Calculs Graphs'!D51:D55)</f>
        <v>#DIV/0!</v>
      </c>
      <c r="C49" s="55" t="e">
        <f>SUM('Calculs Graphs'!E51:E55)/SUM('Calculs Graphs'!F51:F55)</f>
        <v>#DIV/0!</v>
      </c>
      <c r="D49" s="55" t="e">
        <f>SUM('Calculs Graphs'!G51:G55)/SUM('Calculs Graphs'!H51:H55)</f>
        <v>#DIV/0!</v>
      </c>
      <c r="E49" s="55" t="e">
        <f>SUM('Calculs Graphs'!I51:I55)/SUM('Calculs Graphs'!J51:J55)</f>
        <v>#DIV/0!</v>
      </c>
      <c r="F49" s="55" t="e">
        <f>SUM('Calculs Graphs'!K51:K55)/SUM('Calculs Graphs'!L51:L55)</f>
        <v>#DIV/0!</v>
      </c>
      <c r="G49" s="55" t="e">
        <f>SUM('Calculs Graphs'!M51:M55)/SUM('Calculs Graphs'!N51:N55)</f>
        <v>#DIV/0!</v>
      </c>
      <c r="H49" s="55" t="e">
        <f>SUM('Calculs Graphs'!O51:O55)/SUM('Calculs Graphs'!P51:P55)</f>
        <v>#DIV/0!</v>
      </c>
      <c r="I49" s="55" t="e">
        <f>SUM('Calculs Graphs'!Q51:Q55)/SUM('Calculs Graphs'!R51:R55)</f>
        <v>#DIV/0!</v>
      </c>
      <c r="J49" s="55" t="e">
        <f>SUM('Calculs Graphs'!S51:S55)/SUM('Calculs Graphs'!T51:T55)</f>
        <v>#DIV/0!</v>
      </c>
      <c r="K49" s="55" t="e">
        <f>SUM('Calculs Graphs'!U51:U55)/SUM('Calculs Graphs'!V51:V55)</f>
        <v>#DIV/0!</v>
      </c>
      <c r="L49" s="55" t="e">
        <f>SUM('Calculs Graphs'!W51:W55)/SUM('Calculs Graphs'!X51:X55)</f>
        <v>#DIV/0!</v>
      </c>
      <c r="M49" s="55" t="e">
        <f>SUM('Calculs Graphs'!Y51:Y55)/SUM('Calculs Graphs'!Z51:Z55)</f>
        <v>#DIV/0!</v>
      </c>
      <c r="N49" s="55" t="e">
        <f>SUM('Calculs Graphs'!AA51:AA55)/SUM('Calculs Graphs'!AB51:AB55)</f>
        <v>#DIV/0!</v>
      </c>
    </row>
    <row r="50" spans="1:14">
      <c r="A50" s="55" t="e">
        <f>SUM('Calculs Graphs'!A52:A56)/SUM('Calculs Graphs'!B52:B56)</f>
        <v>#DIV/0!</v>
      </c>
      <c r="B50" s="55" t="e">
        <f>SUM('Calculs Graphs'!C52:C56)/SUM('Calculs Graphs'!D52:D56)</f>
        <v>#DIV/0!</v>
      </c>
      <c r="C50" s="55" t="e">
        <f>SUM('Calculs Graphs'!E52:E56)/SUM('Calculs Graphs'!F52:F56)</f>
        <v>#DIV/0!</v>
      </c>
      <c r="D50" s="55" t="e">
        <f>SUM('Calculs Graphs'!G52:G56)/SUM('Calculs Graphs'!H52:H56)</f>
        <v>#DIV/0!</v>
      </c>
      <c r="E50" s="55" t="e">
        <f>SUM('Calculs Graphs'!I52:I56)/SUM('Calculs Graphs'!J52:J56)</f>
        <v>#DIV/0!</v>
      </c>
      <c r="F50" s="55" t="e">
        <f>SUM('Calculs Graphs'!K52:K56)/SUM('Calculs Graphs'!L52:L56)</f>
        <v>#DIV/0!</v>
      </c>
      <c r="G50" s="55" t="e">
        <f>SUM('Calculs Graphs'!M52:M56)/SUM('Calculs Graphs'!N52:N56)</f>
        <v>#DIV/0!</v>
      </c>
      <c r="H50" s="55" t="e">
        <f>SUM('Calculs Graphs'!O52:O56)/SUM('Calculs Graphs'!P52:P56)</f>
        <v>#DIV/0!</v>
      </c>
      <c r="I50" s="55" t="e">
        <f>SUM('Calculs Graphs'!Q52:Q56)/SUM('Calculs Graphs'!R52:R56)</f>
        <v>#DIV/0!</v>
      </c>
      <c r="J50" s="55" t="e">
        <f>SUM('Calculs Graphs'!S52:S56)/SUM('Calculs Graphs'!T52:T56)</f>
        <v>#DIV/0!</v>
      </c>
      <c r="K50" s="55" t="e">
        <f>SUM('Calculs Graphs'!U52:U56)/SUM('Calculs Graphs'!V52:V56)</f>
        <v>#DIV/0!</v>
      </c>
      <c r="L50" s="55" t="e">
        <f>SUM('Calculs Graphs'!W52:W56)/SUM('Calculs Graphs'!X52:X56)</f>
        <v>#DIV/0!</v>
      </c>
      <c r="M50" s="55" t="e">
        <f>SUM('Calculs Graphs'!Y52:Y56)/SUM('Calculs Graphs'!Z52:Z56)</f>
        <v>#DIV/0!</v>
      </c>
      <c r="N50" s="55" t="e">
        <f>SUM('Calculs Graphs'!AA52:AA56)/SUM('Calculs Graphs'!AB52:AB56)</f>
        <v>#DIV/0!</v>
      </c>
    </row>
    <row r="51" spans="1:14">
      <c r="A51" s="55" t="e">
        <f>SUM('Calculs Graphs'!A53:A57)/SUM('Calculs Graphs'!B53:B57)</f>
        <v>#DIV/0!</v>
      </c>
      <c r="B51" s="55" t="e">
        <f>SUM('Calculs Graphs'!C53:C57)/SUM('Calculs Graphs'!D53:D57)</f>
        <v>#DIV/0!</v>
      </c>
      <c r="C51" s="55" t="e">
        <f>SUM('Calculs Graphs'!E53:E57)/SUM('Calculs Graphs'!F53:F57)</f>
        <v>#DIV/0!</v>
      </c>
      <c r="D51" s="55" t="e">
        <f>SUM('Calculs Graphs'!G53:G57)/SUM('Calculs Graphs'!H53:H57)</f>
        <v>#DIV/0!</v>
      </c>
      <c r="E51" s="55" t="e">
        <f>SUM('Calculs Graphs'!I53:I57)/SUM('Calculs Graphs'!J53:J57)</f>
        <v>#DIV/0!</v>
      </c>
      <c r="F51" s="55" t="e">
        <f>SUM('Calculs Graphs'!K53:K57)/SUM('Calculs Graphs'!L53:L57)</f>
        <v>#DIV/0!</v>
      </c>
      <c r="G51" s="55" t="e">
        <f>SUM('Calculs Graphs'!M53:M57)/SUM('Calculs Graphs'!N53:N57)</f>
        <v>#DIV/0!</v>
      </c>
      <c r="H51" s="55" t="e">
        <f>SUM('Calculs Graphs'!O53:O57)/SUM('Calculs Graphs'!P53:P57)</f>
        <v>#DIV/0!</v>
      </c>
      <c r="I51" s="55" t="e">
        <f>SUM('Calculs Graphs'!Q53:Q57)/SUM('Calculs Graphs'!R53:R57)</f>
        <v>#DIV/0!</v>
      </c>
      <c r="J51" s="55" t="e">
        <f>SUM('Calculs Graphs'!S53:S57)/SUM('Calculs Graphs'!T53:T57)</f>
        <v>#DIV/0!</v>
      </c>
      <c r="K51" s="55" t="e">
        <f>SUM('Calculs Graphs'!U53:U57)/SUM('Calculs Graphs'!V53:V57)</f>
        <v>#DIV/0!</v>
      </c>
      <c r="L51" s="55" t="e">
        <f>SUM('Calculs Graphs'!W53:W57)/SUM('Calculs Graphs'!X53:X57)</f>
        <v>#DIV/0!</v>
      </c>
      <c r="M51" s="55" t="e">
        <f>SUM('Calculs Graphs'!Y53:Y57)/SUM('Calculs Graphs'!Z53:Z57)</f>
        <v>#DIV/0!</v>
      </c>
      <c r="N51" s="55" t="e">
        <f>SUM('Calculs Graphs'!AA53:AA57)/SUM('Calculs Graphs'!AB53:AB57)</f>
        <v>#DIV/0!</v>
      </c>
    </row>
    <row r="52" spans="1:14">
      <c r="A52" s="55" t="e">
        <f>SUM('Calculs Graphs'!A54:A58)/SUM('Calculs Graphs'!B54:B58)</f>
        <v>#DIV/0!</v>
      </c>
      <c r="B52" s="55" t="e">
        <f>SUM('Calculs Graphs'!C54:C58)/SUM('Calculs Graphs'!D54:D58)</f>
        <v>#DIV/0!</v>
      </c>
      <c r="C52" s="55" t="e">
        <f>SUM('Calculs Graphs'!E54:E58)/SUM('Calculs Graphs'!F54:F58)</f>
        <v>#DIV/0!</v>
      </c>
      <c r="D52" s="55" t="e">
        <f>SUM('Calculs Graphs'!G54:G58)/SUM('Calculs Graphs'!H54:H58)</f>
        <v>#DIV/0!</v>
      </c>
      <c r="E52" s="55" t="e">
        <f>SUM('Calculs Graphs'!I54:I58)/SUM('Calculs Graphs'!J54:J58)</f>
        <v>#DIV/0!</v>
      </c>
      <c r="F52" s="55" t="e">
        <f>SUM('Calculs Graphs'!K54:K58)/SUM('Calculs Graphs'!L54:L58)</f>
        <v>#DIV/0!</v>
      </c>
      <c r="G52" s="55" t="e">
        <f>SUM('Calculs Graphs'!M54:M58)/SUM('Calculs Graphs'!N54:N58)</f>
        <v>#DIV/0!</v>
      </c>
      <c r="H52" s="55" t="e">
        <f>SUM('Calculs Graphs'!O54:O58)/SUM('Calculs Graphs'!P54:P58)</f>
        <v>#DIV/0!</v>
      </c>
      <c r="I52" s="55" t="e">
        <f>SUM('Calculs Graphs'!Q54:Q58)/SUM('Calculs Graphs'!R54:R58)</f>
        <v>#DIV/0!</v>
      </c>
      <c r="J52" s="55" t="e">
        <f>SUM('Calculs Graphs'!S54:S58)/SUM('Calculs Graphs'!T54:T58)</f>
        <v>#DIV/0!</v>
      </c>
      <c r="K52" s="55" t="e">
        <f>SUM('Calculs Graphs'!U54:U58)/SUM('Calculs Graphs'!V54:V58)</f>
        <v>#DIV/0!</v>
      </c>
      <c r="L52" s="55" t="e">
        <f>SUM('Calculs Graphs'!W54:W58)/SUM('Calculs Graphs'!X54:X58)</f>
        <v>#DIV/0!</v>
      </c>
      <c r="M52" s="55" t="e">
        <f>SUM('Calculs Graphs'!Y54:Y58)/SUM('Calculs Graphs'!Z54:Z58)</f>
        <v>#DIV/0!</v>
      </c>
      <c r="N52" s="55" t="e">
        <f>SUM('Calculs Graphs'!AA54:AA58)/SUM('Calculs Graphs'!AB54:AB58)</f>
        <v>#DIV/0!</v>
      </c>
    </row>
    <row r="53" spans="1:14">
      <c r="A53" s="55" t="e">
        <f>SUM('Calculs Graphs'!A55:A59)/SUM('Calculs Graphs'!B55:B59)</f>
        <v>#DIV/0!</v>
      </c>
      <c r="B53" s="55" t="e">
        <f>SUM('Calculs Graphs'!C55:C59)/SUM('Calculs Graphs'!D55:D59)</f>
        <v>#DIV/0!</v>
      </c>
      <c r="C53" s="55" t="e">
        <f>SUM('Calculs Graphs'!E55:E59)/SUM('Calculs Graphs'!F55:F59)</f>
        <v>#DIV/0!</v>
      </c>
      <c r="D53" s="55" t="e">
        <f>SUM('Calculs Graphs'!G55:G59)/SUM('Calculs Graphs'!H55:H59)</f>
        <v>#DIV/0!</v>
      </c>
      <c r="E53" s="55" t="e">
        <f>SUM('Calculs Graphs'!I55:I59)/SUM('Calculs Graphs'!J55:J59)</f>
        <v>#DIV/0!</v>
      </c>
      <c r="F53" s="55" t="e">
        <f>SUM('Calculs Graphs'!K55:K59)/SUM('Calculs Graphs'!L55:L59)</f>
        <v>#DIV/0!</v>
      </c>
      <c r="G53" s="55" t="e">
        <f>SUM('Calculs Graphs'!M55:M59)/SUM('Calculs Graphs'!N55:N59)</f>
        <v>#DIV/0!</v>
      </c>
      <c r="H53" s="55" t="e">
        <f>SUM('Calculs Graphs'!O55:O59)/SUM('Calculs Graphs'!P55:P59)</f>
        <v>#DIV/0!</v>
      </c>
      <c r="I53" s="55" t="e">
        <f>SUM('Calculs Graphs'!Q55:Q59)/SUM('Calculs Graphs'!R55:R59)</f>
        <v>#DIV/0!</v>
      </c>
      <c r="J53" s="55" t="e">
        <f>SUM('Calculs Graphs'!S55:S59)/SUM('Calculs Graphs'!T55:T59)</f>
        <v>#DIV/0!</v>
      </c>
      <c r="K53" s="55" t="e">
        <f>SUM('Calculs Graphs'!U55:U59)/SUM('Calculs Graphs'!V55:V59)</f>
        <v>#DIV/0!</v>
      </c>
      <c r="L53" s="55" t="e">
        <f>SUM('Calculs Graphs'!W55:W59)/SUM('Calculs Graphs'!X55:X59)</f>
        <v>#DIV/0!</v>
      </c>
      <c r="M53" s="55" t="e">
        <f>SUM('Calculs Graphs'!Y55:Y59)/SUM('Calculs Graphs'!Z55:Z59)</f>
        <v>#DIV/0!</v>
      </c>
      <c r="N53" s="55" t="e">
        <f>SUM('Calculs Graphs'!AA55:AA59)/SUM('Calculs Graphs'!AB55:AB59)</f>
        <v>#DIV/0!</v>
      </c>
    </row>
    <row r="54" spans="1:14">
      <c r="A54" s="55" t="e">
        <f>SUM('Calculs Graphs'!A56:A60)/SUM('Calculs Graphs'!B56:B60)</f>
        <v>#DIV/0!</v>
      </c>
      <c r="B54" s="55" t="e">
        <f>SUM('Calculs Graphs'!C56:C60)/SUM('Calculs Graphs'!D56:D60)</f>
        <v>#DIV/0!</v>
      </c>
      <c r="C54" s="55" t="e">
        <f>SUM('Calculs Graphs'!E56:E60)/SUM('Calculs Graphs'!F56:F60)</f>
        <v>#DIV/0!</v>
      </c>
      <c r="D54" s="55" t="e">
        <f>SUM('Calculs Graphs'!G56:G60)/SUM('Calculs Graphs'!H56:H60)</f>
        <v>#DIV/0!</v>
      </c>
      <c r="E54" s="55" t="e">
        <f>SUM('Calculs Graphs'!I56:I60)/SUM('Calculs Graphs'!J56:J60)</f>
        <v>#DIV/0!</v>
      </c>
      <c r="F54" s="55" t="e">
        <f>SUM('Calculs Graphs'!K56:K60)/SUM('Calculs Graphs'!L56:L60)</f>
        <v>#DIV/0!</v>
      </c>
      <c r="G54" s="55" t="e">
        <f>SUM('Calculs Graphs'!M56:M60)/SUM('Calculs Graphs'!N56:N60)</f>
        <v>#DIV/0!</v>
      </c>
      <c r="H54" s="55" t="e">
        <f>SUM('Calculs Graphs'!O56:O60)/SUM('Calculs Graphs'!P56:P60)</f>
        <v>#DIV/0!</v>
      </c>
      <c r="I54" s="55" t="e">
        <f>SUM('Calculs Graphs'!Q56:Q60)/SUM('Calculs Graphs'!R56:R60)</f>
        <v>#DIV/0!</v>
      </c>
      <c r="J54" s="55" t="e">
        <f>SUM('Calculs Graphs'!S56:S60)/SUM('Calculs Graphs'!T56:T60)</f>
        <v>#DIV/0!</v>
      </c>
      <c r="K54" s="55" t="e">
        <f>SUM('Calculs Graphs'!U56:U60)/SUM('Calculs Graphs'!V56:V60)</f>
        <v>#DIV/0!</v>
      </c>
      <c r="L54" s="55" t="e">
        <f>SUM('Calculs Graphs'!W56:W60)/SUM('Calculs Graphs'!X56:X60)</f>
        <v>#DIV/0!</v>
      </c>
      <c r="M54" s="55" t="e">
        <f>SUM('Calculs Graphs'!Y56:Y60)/SUM('Calculs Graphs'!Z56:Z60)</f>
        <v>#DIV/0!</v>
      </c>
      <c r="N54" s="55" t="e">
        <f>SUM('Calculs Graphs'!AA56:AA60)/SUM('Calculs Graphs'!AB56:AB60)</f>
        <v>#DIV/0!</v>
      </c>
    </row>
    <row r="55" spans="1:14">
      <c r="A55" s="55" t="e">
        <f>SUM('Calculs Graphs'!A57:A61)/SUM('Calculs Graphs'!B57:B61)</f>
        <v>#DIV/0!</v>
      </c>
      <c r="B55" s="55" t="e">
        <f>SUM('Calculs Graphs'!C57:C61)/SUM('Calculs Graphs'!D57:D61)</f>
        <v>#DIV/0!</v>
      </c>
      <c r="C55" s="55" t="e">
        <f>SUM('Calculs Graphs'!E57:E61)/SUM('Calculs Graphs'!F57:F61)</f>
        <v>#DIV/0!</v>
      </c>
      <c r="D55" s="55" t="e">
        <f>SUM('Calculs Graphs'!G57:G61)/SUM('Calculs Graphs'!H57:H61)</f>
        <v>#DIV/0!</v>
      </c>
      <c r="E55" s="55" t="e">
        <f>SUM('Calculs Graphs'!I57:I61)/SUM('Calculs Graphs'!J57:J61)</f>
        <v>#DIV/0!</v>
      </c>
      <c r="F55" s="55" t="e">
        <f>SUM('Calculs Graphs'!K57:K61)/SUM('Calculs Graphs'!L57:L61)</f>
        <v>#DIV/0!</v>
      </c>
      <c r="G55" s="55" t="e">
        <f>SUM('Calculs Graphs'!M57:M61)/SUM('Calculs Graphs'!N57:N61)</f>
        <v>#DIV/0!</v>
      </c>
      <c r="H55" s="55" t="e">
        <f>SUM('Calculs Graphs'!O57:O61)/SUM('Calculs Graphs'!P57:P61)</f>
        <v>#DIV/0!</v>
      </c>
      <c r="I55" s="55" t="e">
        <f>SUM('Calculs Graphs'!Q57:Q61)/SUM('Calculs Graphs'!R57:R61)</f>
        <v>#DIV/0!</v>
      </c>
      <c r="J55" s="55" t="e">
        <f>SUM('Calculs Graphs'!S57:S61)/SUM('Calculs Graphs'!T57:T61)</f>
        <v>#DIV/0!</v>
      </c>
      <c r="K55" s="55" t="e">
        <f>SUM('Calculs Graphs'!U57:U61)/SUM('Calculs Graphs'!V57:V61)</f>
        <v>#DIV/0!</v>
      </c>
      <c r="L55" s="55" t="e">
        <f>SUM('Calculs Graphs'!W57:W61)/SUM('Calculs Graphs'!X57:X61)</f>
        <v>#DIV/0!</v>
      </c>
      <c r="M55" s="55" t="e">
        <f>SUM('Calculs Graphs'!Y57:Y61)/SUM('Calculs Graphs'!Z57:Z61)</f>
        <v>#DIV/0!</v>
      </c>
      <c r="N55" s="55" t="e">
        <f>SUM('Calculs Graphs'!AA57:AA61)/SUM('Calculs Graphs'!AB57:AB61)</f>
        <v>#DIV/0!</v>
      </c>
    </row>
    <row r="56" spans="1:14">
      <c r="A56" s="55" t="e">
        <f>SUM('Calculs Graphs'!A58:A62)/SUM('Calculs Graphs'!B58:B62)</f>
        <v>#DIV/0!</v>
      </c>
      <c r="B56" s="55" t="e">
        <f>SUM('Calculs Graphs'!C58:C62)/SUM('Calculs Graphs'!D58:D62)</f>
        <v>#DIV/0!</v>
      </c>
      <c r="C56" s="55" t="e">
        <f>SUM('Calculs Graphs'!E58:E62)/SUM('Calculs Graphs'!F58:F62)</f>
        <v>#DIV/0!</v>
      </c>
      <c r="D56" s="55" t="e">
        <f>SUM('Calculs Graphs'!G58:G62)/SUM('Calculs Graphs'!H58:H62)</f>
        <v>#DIV/0!</v>
      </c>
      <c r="E56" s="55" t="e">
        <f>SUM('Calculs Graphs'!I58:I62)/SUM('Calculs Graphs'!J58:J62)</f>
        <v>#DIV/0!</v>
      </c>
      <c r="F56" s="55" t="e">
        <f>SUM('Calculs Graphs'!K58:K62)/SUM('Calculs Graphs'!L58:L62)</f>
        <v>#DIV/0!</v>
      </c>
      <c r="G56" s="55" t="e">
        <f>SUM('Calculs Graphs'!M58:M62)/SUM('Calculs Graphs'!N58:N62)</f>
        <v>#DIV/0!</v>
      </c>
      <c r="H56" s="55" t="e">
        <f>SUM('Calculs Graphs'!O58:O62)/SUM('Calculs Graphs'!P58:P62)</f>
        <v>#DIV/0!</v>
      </c>
      <c r="I56" s="55" t="e">
        <f>SUM('Calculs Graphs'!Q58:Q62)/SUM('Calculs Graphs'!R58:R62)</f>
        <v>#DIV/0!</v>
      </c>
      <c r="J56" s="55" t="e">
        <f>SUM('Calculs Graphs'!S58:S62)/SUM('Calculs Graphs'!T58:T62)</f>
        <v>#DIV/0!</v>
      </c>
      <c r="K56" s="55" t="e">
        <f>SUM('Calculs Graphs'!U58:U62)/SUM('Calculs Graphs'!V58:V62)</f>
        <v>#DIV/0!</v>
      </c>
      <c r="L56" s="55" t="e">
        <f>SUM('Calculs Graphs'!W58:W62)/SUM('Calculs Graphs'!X58:X62)</f>
        <v>#DIV/0!</v>
      </c>
      <c r="M56" s="55" t="e">
        <f>SUM('Calculs Graphs'!Y58:Y62)/SUM('Calculs Graphs'!Z58:Z62)</f>
        <v>#DIV/0!</v>
      </c>
      <c r="N56" s="55" t="e">
        <f>SUM('Calculs Graphs'!AA58:AA62)/SUM('Calculs Graphs'!AB58:AB62)</f>
        <v>#DIV/0!</v>
      </c>
    </row>
    <row r="57" spans="1:14">
      <c r="A57" s="55" t="e">
        <f>SUM('Calculs Graphs'!A59:A63)/SUM('Calculs Graphs'!B59:B63)</f>
        <v>#DIV/0!</v>
      </c>
      <c r="B57" s="55" t="e">
        <f>SUM('Calculs Graphs'!C59:C63)/SUM('Calculs Graphs'!D59:D63)</f>
        <v>#DIV/0!</v>
      </c>
      <c r="C57" s="55" t="e">
        <f>SUM('Calculs Graphs'!E59:E63)/SUM('Calculs Graphs'!F59:F63)</f>
        <v>#DIV/0!</v>
      </c>
      <c r="D57" s="55" t="e">
        <f>SUM('Calculs Graphs'!G59:G63)/SUM('Calculs Graphs'!H59:H63)</f>
        <v>#DIV/0!</v>
      </c>
      <c r="E57" s="55" t="e">
        <f>SUM('Calculs Graphs'!I59:I63)/SUM('Calculs Graphs'!J59:J63)</f>
        <v>#DIV/0!</v>
      </c>
      <c r="F57" s="55" t="e">
        <f>SUM('Calculs Graphs'!K59:K63)/SUM('Calculs Graphs'!L59:L63)</f>
        <v>#DIV/0!</v>
      </c>
      <c r="G57" s="55" t="e">
        <f>SUM('Calculs Graphs'!M59:M63)/SUM('Calculs Graphs'!N59:N63)</f>
        <v>#DIV/0!</v>
      </c>
      <c r="H57" s="55" t="e">
        <f>SUM('Calculs Graphs'!O59:O63)/SUM('Calculs Graphs'!P59:P63)</f>
        <v>#DIV/0!</v>
      </c>
      <c r="I57" s="55" t="e">
        <f>SUM('Calculs Graphs'!Q59:Q63)/SUM('Calculs Graphs'!R59:R63)</f>
        <v>#DIV/0!</v>
      </c>
      <c r="J57" s="55" t="e">
        <f>SUM('Calculs Graphs'!S59:S63)/SUM('Calculs Graphs'!T59:T63)</f>
        <v>#DIV/0!</v>
      </c>
      <c r="K57" s="55" t="e">
        <f>SUM('Calculs Graphs'!U59:U63)/SUM('Calculs Graphs'!V59:V63)</f>
        <v>#DIV/0!</v>
      </c>
      <c r="L57" s="55" t="e">
        <f>SUM('Calculs Graphs'!W59:W63)/SUM('Calculs Graphs'!X59:X63)</f>
        <v>#DIV/0!</v>
      </c>
      <c r="M57" s="55" t="e">
        <f>SUM('Calculs Graphs'!Y59:Y63)/SUM('Calculs Graphs'!Z59:Z63)</f>
        <v>#DIV/0!</v>
      </c>
      <c r="N57" s="55" t="e">
        <f>SUM('Calculs Graphs'!AA59:AA63)/SUM('Calculs Graphs'!AB59:AB63)</f>
        <v>#DIV/0!</v>
      </c>
    </row>
    <row r="58" spans="1:14">
      <c r="A58" s="55" t="e">
        <f>SUM('Calculs Graphs'!A60:A64)/SUM('Calculs Graphs'!B60:B64)</f>
        <v>#DIV/0!</v>
      </c>
      <c r="B58" s="55" t="e">
        <f>SUM('Calculs Graphs'!C60:C64)/SUM('Calculs Graphs'!D60:D64)</f>
        <v>#DIV/0!</v>
      </c>
      <c r="C58" s="55" t="e">
        <f>SUM('Calculs Graphs'!E60:E64)/SUM('Calculs Graphs'!F60:F64)</f>
        <v>#DIV/0!</v>
      </c>
      <c r="D58" s="55" t="e">
        <f>SUM('Calculs Graphs'!G60:G64)/SUM('Calculs Graphs'!H60:H64)</f>
        <v>#DIV/0!</v>
      </c>
      <c r="E58" s="55" t="e">
        <f>SUM('Calculs Graphs'!I60:I64)/SUM('Calculs Graphs'!J60:J64)</f>
        <v>#DIV/0!</v>
      </c>
      <c r="F58" s="55" t="e">
        <f>SUM('Calculs Graphs'!K60:K64)/SUM('Calculs Graphs'!L60:L64)</f>
        <v>#DIV/0!</v>
      </c>
      <c r="G58" s="55" t="e">
        <f>SUM('Calculs Graphs'!M60:M64)/SUM('Calculs Graphs'!N60:N64)</f>
        <v>#DIV/0!</v>
      </c>
      <c r="H58" s="55" t="e">
        <f>SUM('Calculs Graphs'!O60:O64)/SUM('Calculs Graphs'!P60:P64)</f>
        <v>#DIV/0!</v>
      </c>
      <c r="I58" s="55" t="e">
        <f>SUM('Calculs Graphs'!Q60:Q64)/SUM('Calculs Graphs'!R60:R64)</f>
        <v>#DIV/0!</v>
      </c>
      <c r="J58" s="55" t="e">
        <f>SUM('Calculs Graphs'!S60:S64)/SUM('Calculs Graphs'!T60:T64)</f>
        <v>#DIV/0!</v>
      </c>
      <c r="K58" s="55" t="e">
        <f>SUM('Calculs Graphs'!U60:U64)/SUM('Calculs Graphs'!V60:V64)</f>
        <v>#DIV/0!</v>
      </c>
      <c r="L58" s="55" t="e">
        <f>SUM('Calculs Graphs'!W60:W64)/SUM('Calculs Graphs'!X60:X64)</f>
        <v>#DIV/0!</v>
      </c>
      <c r="M58" s="55" t="e">
        <f>SUM('Calculs Graphs'!Y60:Y64)/SUM('Calculs Graphs'!Z60:Z64)</f>
        <v>#DIV/0!</v>
      </c>
      <c r="N58" s="55" t="e">
        <f>SUM('Calculs Graphs'!AA60:AA64)/SUM('Calculs Graphs'!AB60:AB64)</f>
        <v>#DIV/0!</v>
      </c>
    </row>
    <row r="59" spans="1:14">
      <c r="A59" s="55" t="e">
        <f>SUM('Calculs Graphs'!A61:A65)/SUM('Calculs Graphs'!B61:B65)</f>
        <v>#DIV/0!</v>
      </c>
      <c r="B59" s="55" t="e">
        <f>SUM('Calculs Graphs'!C61:C65)/SUM('Calculs Graphs'!D61:D65)</f>
        <v>#DIV/0!</v>
      </c>
      <c r="C59" s="55" t="e">
        <f>SUM('Calculs Graphs'!E61:E65)/SUM('Calculs Graphs'!F61:F65)</f>
        <v>#DIV/0!</v>
      </c>
      <c r="D59" s="55" t="e">
        <f>SUM('Calculs Graphs'!G61:G65)/SUM('Calculs Graphs'!H61:H65)</f>
        <v>#DIV/0!</v>
      </c>
      <c r="E59" s="55" t="e">
        <f>SUM('Calculs Graphs'!I61:I65)/SUM('Calculs Graphs'!J61:J65)</f>
        <v>#DIV/0!</v>
      </c>
      <c r="F59" s="55" t="e">
        <f>SUM('Calculs Graphs'!K61:K65)/SUM('Calculs Graphs'!L61:L65)</f>
        <v>#DIV/0!</v>
      </c>
      <c r="G59" s="55" t="e">
        <f>SUM('Calculs Graphs'!M61:M65)/SUM('Calculs Graphs'!N61:N65)</f>
        <v>#DIV/0!</v>
      </c>
      <c r="H59" s="55" t="e">
        <f>SUM('Calculs Graphs'!O61:O65)/SUM('Calculs Graphs'!P61:P65)</f>
        <v>#DIV/0!</v>
      </c>
      <c r="I59" s="55" t="e">
        <f>SUM('Calculs Graphs'!Q61:Q65)/SUM('Calculs Graphs'!R61:R65)</f>
        <v>#DIV/0!</v>
      </c>
      <c r="J59" s="55" t="e">
        <f>SUM('Calculs Graphs'!S61:S65)/SUM('Calculs Graphs'!T61:T65)</f>
        <v>#DIV/0!</v>
      </c>
      <c r="K59" s="55" t="e">
        <f>SUM('Calculs Graphs'!U61:U65)/SUM('Calculs Graphs'!V61:V65)</f>
        <v>#DIV/0!</v>
      </c>
      <c r="L59" s="55" t="e">
        <f>SUM('Calculs Graphs'!W61:W65)/SUM('Calculs Graphs'!X61:X65)</f>
        <v>#DIV/0!</v>
      </c>
      <c r="M59" s="55" t="e">
        <f>SUM('Calculs Graphs'!Y61:Y65)/SUM('Calculs Graphs'!Z61:Z65)</f>
        <v>#DIV/0!</v>
      </c>
      <c r="N59" s="55" t="e">
        <f>SUM('Calculs Graphs'!AA61:AA65)/SUM('Calculs Graphs'!AB61:AB65)</f>
        <v>#DIV/0!</v>
      </c>
    </row>
    <row r="60" spans="1:14">
      <c r="A60" s="55" t="e">
        <f>SUM('Calculs Graphs'!A62:A66)/SUM('Calculs Graphs'!B62:B66)</f>
        <v>#DIV/0!</v>
      </c>
      <c r="B60" s="55" t="e">
        <f>SUM('Calculs Graphs'!C62:C66)/SUM('Calculs Graphs'!D62:D66)</f>
        <v>#DIV/0!</v>
      </c>
      <c r="C60" s="55" t="e">
        <f>SUM('Calculs Graphs'!E62:E66)/SUM('Calculs Graphs'!F62:F66)</f>
        <v>#DIV/0!</v>
      </c>
      <c r="D60" s="55" t="e">
        <f>SUM('Calculs Graphs'!G62:G66)/SUM('Calculs Graphs'!H62:H66)</f>
        <v>#DIV/0!</v>
      </c>
      <c r="E60" s="55" t="e">
        <f>SUM('Calculs Graphs'!I62:I66)/SUM('Calculs Graphs'!J62:J66)</f>
        <v>#DIV/0!</v>
      </c>
      <c r="F60" s="55" t="e">
        <f>SUM('Calculs Graphs'!K62:K66)/SUM('Calculs Graphs'!L62:L66)</f>
        <v>#DIV/0!</v>
      </c>
      <c r="G60" s="55" t="e">
        <f>SUM('Calculs Graphs'!M62:M66)/SUM('Calculs Graphs'!N62:N66)</f>
        <v>#DIV/0!</v>
      </c>
      <c r="H60" s="55" t="e">
        <f>SUM('Calculs Graphs'!O62:O66)/SUM('Calculs Graphs'!P62:P66)</f>
        <v>#DIV/0!</v>
      </c>
      <c r="I60" s="55" t="e">
        <f>SUM('Calculs Graphs'!Q62:Q66)/SUM('Calculs Graphs'!R62:R66)</f>
        <v>#DIV/0!</v>
      </c>
      <c r="J60" s="55" t="e">
        <f>SUM('Calculs Graphs'!S62:S66)/SUM('Calculs Graphs'!T62:T66)</f>
        <v>#DIV/0!</v>
      </c>
      <c r="K60" s="55" t="e">
        <f>SUM('Calculs Graphs'!U62:U66)/SUM('Calculs Graphs'!V62:V66)</f>
        <v>#DIV/0!</v>
      </c>
      <c r="L60" s="55" t="e">
        <f>SUM('Calculs Graphs'!W62:W66)/SUM('Calculs Graphs'!X62:X66)</f>
        <v>#DIV/0!</v>
      </c>
      <c r="M60" s="55" t="e">
        <f>SUM('Calculs Graphs'!Y62:Y66)/SUM('Calculs Graphs'!Z62:Z66)</f>
        <v>#DIV/0!</v>
      </c>
      <c r="N60" s="55" t="e">
        <f>SUM('Calculs Graphs'!AA62:AA66)/SUM('Calculs Graphs'!AB62:AB66)</f>
        <v>#DIV/0!</v>
      </c>
    </row>
    <row r="61" spans="1:14">
      <c r="A61" s="55" t="e">
        <f>SUM('Calculs Graphs'!A63:A67)/SUM('Calculs Graphs'!B63:B67)</f>
        <v>#DIV/0!</v>
      </c>
      <c r="B61" s="55" t="e">
        <f>SUM('Calculs Graphs'!C63:C67)/SUM('Calculs Graphs'!D63:D67)</f>
        <v>#DIV/0!</v>
      </c>
      <c r="C61" s="55" t="e">
        <f>SUM('Calculs Graphs'!E63:E67)/SUM('Calculs Graphs'!F63:F67)</f>
        <v>#DIV/0!</v>
      </c>
      <c r="D61" s="55" t="e">
        <f>SUM('Calculs Graphs'!G63:G67)/SUM('Calculs Graphs'!H63:H67)</f>
        <v>#DIV/0!</v>
      </c>
      <c r="E61" s="55" t="e">
        <f>SUM('Calculs Graphs'!I63:I67)/SUM('Calculs Graphs'!J63:J67)</f>
        <v>#DIV/0!</v>
      </c>
      <c r="F61" s="55" t="e">
        <f>SUM('Calculs Graphs'!K63:K67)/SUM('Calculs Graphs'!L63:L67)</f>
        <v>#DIV/0!</v>
      </c>
      <c r="G61" s="55" t="e">
        <f>SUM('Calculs Graphs'!M63:M67)/SUM('Calculs Graphs'!N63:N67)</f>
        <v>#DIV/0!</v>
      </c>
      <c r="H61" s="55" t="e">
        <f>SUM('Calculs Graphs'!O63:O67)/SUM('Calculs Graphs'!P63:P67)</f>
        <v>#DIV/0!</v>
      </c>
      <c r="I61" s="55" t="e">
        <f>SUM('Calculs Graphs'!Q63:Q67)/SUM('Calculs Graphs'!R63:R67)</f>
        <v>#DIV/0!</v>
      </c>
      <c r="J61" s="55" t="e">
        <f>SUM('Calculs Graphs'!S63:S67)/SUM('Calculs Graphs'!T63:T67)</f>
        <v>#DIV/0!</v>
      </c>
      <c r="K61" s="55" t="e">
        <f>SUM('Calculs Graphs'!U63:U67)/SUM('Calculs Graphs'!V63:V67)</f>
        <v>#DIV/0!</v>
      </c>
      <c r="L61" s="55" t="e">
        <f>SUM('Calculs Graphs'!W63:W67)/SUM('Calculs Graphs'!X63:X67)</f>
        <v>#DIV/0!</v>
      </c>
      <c r="M61" s="55" t="e">
        <f>SUM('Calculs Graphs'!Y63:Y67)/SUM('Calculs Graphs'!Z63:Z67)</f>
        <v>#DIV/0!</v>
      </c>
      <c r="N61" s="55" t="e">
        <f>SUM('Calculs Graphs'!AA63:AA67)/SUM('Calculs Graphs'!AB63:AB67)</f>
        <v>#DIV/0!</v>
      </c>
    </row>
    <row r="62" spans="1:14">
      <c r="A62" s="55" t="e">
        <f>SUM('Calculs Graphs'!A64:A68)/SUM('Calculs Graphs'!B64:B68)</f>
        <v>#DIV/0!</v>
      </c>
      <c r="B62" s="55" t="e">
        <f>SUM('Calculs Graphs'!C64:C68)/SUM('Calculs Graphs'!D64:D68)</f>
        <v>#DIV/0!</v>
      </c>
      <c r="C62" s="55" t="e">
        <f>SUM('Calculs Graphs'!E64:E68)/SUM('Calculs Graphs'!F64:F68)</f>
        <v>#DIV/0!</v>
      </c>
      <c r="D62" s="55" t="e">
        <f>SUM('Calculs Graphs'!G64:G68)/SUM('Calculs Graphs'!H64:H68)</f>
        <v>#DIV/0!</v>
      </c>
      <c r="E62" s="55" t="e">
        <f>SUM('Calculs Graphs'!I64:I68)/SUM('Calculs Graphs'!J64:J68)</f>
        <v>#DIV/0!</v>
      </c>
      <c r="F62" s="55" t="e">
        <f>SUM('Calculs Graphs'!K64:K68)/SUM('Calculs Graphs'!L64:L68)</f>
        <v>#DIV/0!</v>
      </c>
      <c r="G62" s="55" t="e">
        <f>SUM('Calculs Graphs'!M64:M68)/SUM('Calculs Graphs'!N64:N68)</f>
        <v>#DIV/0!</v>
      </c>
      <c r="H62" s="55" t="e">
        <f>SUM('Calculs Graphs'!O64:O68)/SUM('Calculs Graphs'!P64:P68)</f>
        <v>#DIV/0!</v>
      </c>
      <c r="I62" s="55" t="e">
        <f>SUM('Calculs Graphs'!Q64:Q68)/SUM('Calculs Graphs'!R64:R68)</f>
        <v>#DIV/0!</v>
      </c>
      <c r="J62" s="55" t="e">
        <f>SUM('Calculs Graphs'!S64:S68)/SUM('Calculs Graphs'!T64:T68)</f>
        <v>#DIV/0!</v>
      </c>
      <c r="K62" s="55" t="e">
        <f>SUM('Calculs Graphs'!U64:U68)/SUM('Calculs Graphs'!V64:V68)</f>
        <v>#DIV/0!</v>
      </c>
      <c r="L62" s="55" t="e">
        <f>SUM('Calculs Graphs'!W64:W68)/SUM('Calculs Graphs'!X64:X68)</f>
        <v>#DIV/0!</v>
      </c>
      <c r="M62" s="55" t="e">
        <f>SUM('Calculs Graphs'!Y64:Y68)/SUM('Calculs Graphs'!Z64:Z68)</f>
        <v>#DIV/0!</v>
      </c>
      <c r="N62" s="55" t="e">
        <f>SUM('Calculs Graphs'!AA64:AA68)/SUM('Calculs Graphs'!AB64:AB68)</f>
        <v>#DIV/0!</v>
      </c>
    </row>
    <row r="63" spans="1:14">
      <c r="A63" s="55" t="e">
        <f>SUM('Calculs Graphs'!A65:A69)/SUM('Calculs Graphs'!B65:B69)</f>
        <v>#DIV/0!</v>
      </c>
      <c r="B63" s="55" t="e">
        <f>SUM('Calculs Graphs'!C65:C69)/SUM('Calculs Graphs'!D65:D69)</f>
        <v>#DIV/0!</v>
      </c>
      <c r="C63" s="55" t="e">
        <f>SUM('Calculs Graphs'!E65:E69)/SUM('Calculs Graphs'!F65:F69)</f>
        <v>#DIV/0!</v>
      </c>
      <c r="D63" s="55" t="e">
        <f>SUM('Calculs Graphs'!G65:G69)/SUM('Calculs Graphs'!H65:H69)</f>
        <v>#DIV/0!</v>
      </c>
      <c r="E63" s="55" t="e">
        <f>SUM('Calculs Graphs'!I65:I69)/SUM('Calculs Graphs'!J65:J69)</f>
        <v>#DIV/0!</v>
      </c>
      <c r="F63" s="55" t="e">
        <f>SUM('Calculs Graphs'!K65:K69)/SUM('Calculs Graphs'!L65:L69)</f>
        <v>#DIV/0!</v>
      </c>
      <c r="G63" s="55" t="e">
        <f>SUM('Calculs Graphs'!M65:M69)/SUM('Calculs Graphs'!N65:N69)</f>
        <v>#DIV/0!</v>
      </c>
      <c r="H63" s="55" t="e">
        <f>SUM('Calculs Graphs'!O65:O69)/SUM('Calculs Graphs'!P65:P69)</f>
        <v>#DIV/0!</v>
      </c>
      <c r="I63" s="55" t="e">
        <f>SUM('Calculs Graphs'!Q65:Q69)/SUM('Calculs Graphs'!R65:R69)</f>
        <v>#DIV/0!</v>
      </c>
      <c r="J63" s="55" t="e">
        <f>SUM('Calculs Graphs'!S65:S69)/SUM('Calculs Graphs'!T65:T69)</f>
        <v>#DIV/0!</v>
      </c>
      <c r="K63" s="55" t="e">
        <f>SUM('Calculs Graphs'!U65:U69)/SUM('Calculs Graphs'!V65:V69)</f>
        <v>#DIV/0!</v>
      </c>
      <c r="L63" s="55" t="e">
        <f>SUM('Calculs Graphs'!W65:W69)/SUM('Calculs Graphs'!X65:X69)</f>
        <v>#DIV/0!</v>
      </c>
      <c r="M63" s="55" t="e">
        <f>SUM('Calculs Graphs'!Y65:Y69)/SUM('Calculs Graphs'!Z65:Z69)</f>
        <v>#DIV/0!</v>
      </c>
      <c r="N63" s="55" t="e">
        <f>SUM('Calculs Graphs'!AA65:AA69)/SUM('Calculs Graphs'!AB65:AB69)</f>
        <v>#DIV/0!</v>
      </c>
    </row>
    <row r="64" spans="1:14">
      <c r="A64" s="55" t="e">
        <f>SUM('Calculs Graphs'!A66:A70)/SUM('Calculs Graphs'!B66:B70)</f>
        <v>#DIV/0!</v>
      </c>
      <c r="B64" s="55" t="e">
        <f>SUM('Calculs Graphs'!C66:C70)/SUM('Calculs Graphs'!D66:D70)</f>
        <v>#DIV/0!</v>
      </c>
      <c r="C64" s="55" t="e">
        <f>SUM('Calculs Graphs'!E66:E70)/SUM('Calculs Graphs'!F66:F70)</f>
        <v>#DIV/0!</v>
      </c>
      <c r="D64" s="55" t="e">
        <f>SUM('Calculs Graphs'!G66:G70)/SUM('Calculs Graphs'!H66:H70)</f>
        <v>#DIV/0!</v>
      </c>
      <c r="E64" s="55" t="e">
        <f>SUM('Calculs Graphs'!I66:I70)/SUM('Calculs Graphs'!J66:J70)</f>
        <v>#DIV/0!</v>
      </c>
      <c r="F64" s="55" t="e">
        <f>SUM('Calculs Graphs'!K66:K70)/SUM('Calculs Graphs'!L66:L70)</f>
        <v>#DIV/0!</v>
      </c>
      <c r="G64" s="55" t="e">
        <f>SUM('Calculs Graphs'!M66:M70)/SUM('Calculs Graphs'!N66:N70)</f>
        <v>#DIV/0!</v>
      </c>
      <c r="H64" s="55" t="e">
        <f>SUM('Calculs Graphs'!O66:O70)/SUM('Calculs Graphs'!P66:P70)</f>
        <v>#DIV/0!</v>
      </c>
      <c r="I64" s="55" t="e">
        <f>SUM('Calculs Graphs'!Q66:Q70)/SUM('Calculs Graphs'!R66:R70)</f>
        <v>#DIV/0!</v>
      </c>
      <c r="J64" s="55" t="e">
        <f>SUM('Calculs Graphs'!S66:S70)/SUM('Calculs Graphs'!T66:T70)</f>
        <v>#DIV/0!</v>
      </c>
      <c r="K64" s="55" t="e">
        <f>SUM('Calculs Graphs'!U66:U70)/SUM('Calculs Graphs'!V66:V70)</f>
        <v>#DIV/0!</v>
      </c>
      <c r="L64" s="55" t="e">
        <f>SUM('Calculs Graphs'!W66:W70)/SUM('Calculs Graphs'!X66:X70)</f>
        <v>#DIV/0!</v>
      </c>
      <c r="M64" s="55" t="e">
        <f>SUM('Calculs Graphs'!Y66:Y70)/SUM('Calculs Graphs'!Z66:Z70)</f>
        <v>#DIV/0!</v>
      </c>
      <c r="N64" s="55" t="e">
        <f>SUM('Calculs Graphs'!AA66:AA70)/SUM('Calculs Graphs'!AB66:AB70)</f>
        <v>#DIV/0!</v>
      </c>
    </row>
    <row r="65" spans="1:14">
      <c r="A65" s="55" t="e">
        <f>SUM('Calculs Graphs'!A67:A71)/SUM('Calculs Graphs'!B67:B71)</f>
        <v>#DIV/0!</v>
      </c>
      <c r="B65" s="55" t="e">
        <f>SUM('Calculs Graphs'!C67:C71)/SUM('Calculs Graphs'!D67:D71)</f>
        <v>#DIV/0!</v>
      </c>
      <c r="C65" s="55" t="e">
        <f>SUM('Calculs Graphs'!E67:E71)/SUM('Calculs Graphs'!F67:F71)</f>
        <v>#DIV/0!</v>
      </c>
      <c r="D65" s="55" t="e">
        <f>SUM('Calculs Graphs'!G67:G71)/SUM('Calculs Graphs'!H67:H71)</f>
        <v>#DIV/0!</v>
      </c>
      <c r="E65" s="55" t="e">
        <f>SUM('Calculs Graphs'!I67:I71)/SUM('Calculs Graphs'!J67:J71)</f>
        <v>#DIV/0!</v>
      </c>
      <c r="F65" s="55" t="e">
        <f>SUM('Calculs Graphs'!K67:K71)/SUM('Calculs Graphs'!L67:L71)</f>
        <v>#DIV/0!</v>
      </c>
      <c r="G65" s="55" t="e">
        <f>SUM('Calculs Graphs'!M67:M71)/SUM('Calculs Graphs'!N67:N71)</f>
        <v>#DIV/0!</v>
      </c>
      <c r="H65" s="55" t="e">
        <f>SUM('Calculs Graphs'!O67:O71)/SUM('Calculs Graphs'!P67:P71)</f>
        <v>#DIV/0!</v>
      </c>
      <c r="I65" s="55" t="e">
        <f>SUM('Calculs Graphs'!Q67:Q71)/SUM('Calculs Graphs'!R67:R71)</f>
        <v>#DIV/0!</v>
      </c>
      <c r="J65" s="55" t="e">
        <f>SUM('Calculs Graphs'!S67:S71)/SUM('Calculs Graphs'!T67:T71)</f>
        <v>#DIV/0!</v>
      </c>
      <c r="K65" s="55" t="e">
        <f>SUM('Calculs Graphs'!U67:U71)/SUM('Calculs Graphs'!V67:V71)</f>
        <v>#DIV/0!</v>
      </c>
      <c r="L65" s="55" t="e">
        <f>SUM('Calculs Graphs'!W67:W71)/SUM('Calculs Graphs'!X67:X71)</f>
        <v>#DIV/0!</v>
      </c>
      <c r="M65" s="55" t="e">
        <f>SUM('Calculs Graphs'!Y67:Y71)/SUM('Calculs Graphs'!Z67:Z71)</f>
        <v>#DIV/0!</v>
      </c>
      <c r="N65" s="55" t="e">
        <f>SUM('Calculs Graphs'!AA67:AA71)/SUM('Calculs Graphs'!AB67:AB71)</f>
        <v>#DIV/0!</v>
      </c>
    </row>
    <row r="66" spans="1:14">
      <c r="A66" s="55" t="e">
        <f>SUM('Calculs Graphs'!A68:A72)/SUM('Calculs Graphs'!B68:B72)</f>
        <v>#DIV/0!</v>
      </c>
      <c r="B66" s="55" t="e">
        <f>SUM('Calculs Graphs'!C68:C72)/SUM('Calculs Graphs'!D68:D72)</f>
        <v>#DIV/0!</v>
      </c>
      <c r="C66" s="55" t="e">
        <f>SUM('Calculs Graphs'!E68:E72)/SUM('Calculs Graphs'!F68:F72)</f>
        <v>#DIV/0!</v>
      </c>
      <c r="D66" s="55" t="e">
        <f>SUM('Calculs Graphs'!G68:G72)/SUM('Calculs Graphs'!H68:H72)</f>
        <v>#DIV/0!</v>
      </c>
      <c r="E66" s="55" t="e">
        <f>SUM('Calculs Graphs'!I68:I72)/SUM('Calculs Graphs'!J68:J72)</f>
        <v>#DIV/0!</v>
      </c>
      <c r="F66" s="55" t="e">
        <f>SUM('Calculs Graphs'!K68:K72)/SUM('Calculs Graphs'!L68:L72)</f>
        <v>#DIV/0!</v>
      </c>
      <c r="G66" s="55" t="e">
        <f>SUM('Calculs Graphs'!M68:M72)/SUM('Calculs Graphs'!N68:N72)</f>
        <v>#DIV/0!</v>
      </c>
      <c r="H66" s="55" t="e">
        <f>SUM('Calculs Graphs'!O68:O72)/SUM('Calculs Graphs'!P68:P72)</f>
        <v>#DIV/0!</v>
      </c>
      <c r="I66" s="55" t="e">
        <f>SUM('Calculs Graphs'!Q68:Q72)/SUM('Calculs Graphs'!R68:R72)</f>
        <v>#DIV/0!</v>
      </c>
      <c r="J66" s="55" t="e">
        <f>SUM('Calculs Graphs'!S68:S72)/SUM('Calculs Graphs'!T68:T72)</f>
        <v>#DIV/0!</v>
      </c>
      <c r="K66" s="55" t="e">
        <f>SUM('Calculs Graphs'!U68:U72)/SUM('Calculs Graphs'!V68:V72)</f>
        <v>#DIV/0!</v>
      </c>
      <c r="L66" s="55" t="e">
        <f>SUM('Calculs Graphs'!W68:W72)/SUM('Calculs Graphs'!X68:X72)</f>
        <v>#DIV/0!</v>
      </c>
      <c r="M66" s="55" t="e">
        <f>SUM('Calculs Graphs'!Y68:Y72)/SUM('Calculs Graphs'!Z68:Z72)</f>
        <v>#DIV/0!</v>
      </c>
      <c r="N66" s="55" t="e">
        <f>SUM('Calculs Graphs'!AA68:AA72)/SUM('Calculs Graphs'!AB68:AB72)</f>
        <v>#DIV/0!</v>
      </c>
    </row>
    <row r="67" spans="1:14">
      <c r="A67" s="55" t="e">
        <f>SUM('Calculs Graphs'!A69:A73)/SUM('Calculs Graphs'!B69:B73)</f>
        <v>#DIV/0!</v>
      </c>
      <c r="B67" s="55" t="e">
        <f>SUM('Calculs Graphs'!C69:C73)/SUM('Calculs Graphs'!D69:D73)</f>
        <v>#DIV/0!</v>
      </c>
      <c r="C67" s="55" t="e">
        <f>SUM('Calculs Graphs'!E69:E73)/SUM('Calculs Graphs'!F69:F73)</f>
        <v>#DIV/0!</v>
      </c>
      <c r="D67" s="55" t="e">
        <f>SUM('Calculs Graphs'!G69:G73)/SUM('Calculs Graphs'!H69:H73)</f>
        <v>#DIV/0!</v>
      </c>
      <c r="E67" s="55" t="e">
        <f>SUM('Calculs Graphs'!I69:I73)/SUM('Calculs Graphs'!J69:J73)</f>
        <v>#DIV/0!</v>
      </c>
      <c r="F67" s="55" t="e">
        <f>SUM('Calculs Graphs'!K69:K73)/SUM('Calculs Graphs'!L69:L73)</f>
        <v>#DIV/0!</v>
      </c>
      <c r="G67" s="55" t="e">
        <f>SUM('Calculs Graphs'!M69:M73)/SUM('Calculs Graphs'!N69:N73)</f>
        <v>#DIV/0!</v>
      </c>
      <c r="H67" s="55" t="e">
        <f>SUM('Calculs Graphs'!O69:O73)/SUM('Calculs Graphs'!P69:P73)</f>
        <v>#DIV/0!</v>
      </c>
      <c r="I67" s="55" t="e">
        <f>SUM('Calculs Graphs'!Q69:Q73)/SUM('Calculs Graphs'!R69:R73)</f>
        <v>#DIV/0!</v>
      </c>
      <c r="J67" s="55" t="e">
        <f>SUM('Calculs Graphs'!S69:S73)/SUM('Calculs Graphs'!T69:T73)</f>
        <v>#DIV/0!</v>
      </c>
      <c r="K67" s="55" t="e">
        <f>SUM('Calculs Graphs'!U69:U73)/SUM('Calculs Graphs'!V69:V73)</f>
        <v>#DIV/0!</v>
      </c>
      <c r="L67" s="55" t="e">
        <f>SUM('Calculs Graphs'!W69:W73)/SUM('Calculs Graphs'!X69:X73)</f>
        <v>#DIV/0!</v>
      </c>
      <c r="M67" s="55" t="e">
        <f>SUM('Calculs Graphs'!Y69:Y73)/SUM('Calculs Graphs'!Z69:Z73)</f>
        <v>#DIV/0!</v>
      </c>
      <c r="N67" s="55" t="e">
        <f>SUM('Calculs Graphs'!AA69:AA73)/SUM('Calculs Graphs'!AB69:AB73)</f>
        <v>#DIV/0!</v>
      </c>
    </row>
    <row r="68" spans="1:14">
      <c r="A68" s="55" t="e">
        <f>SUM('Calculs Graphs'!A70:A74)/SUM('Calculs Graphs'!B70:B74)</f>
        <v>#DIV/0!</v>
      </c>
      <c r="B68" s="55" t="e">
        <f>SUM('Calculs Graphs'!C70:C74)/SUM('Calculs Graphs'!D70:D74)</f>
        <v>#DIV/0!</v>
      </c>
      <c r="C68" s="55" t="e">
        <f>SUM('Calculs Graphs'!E70:E74)/SUM('Calculs Graphs'!F70:F74)</f>
        <v>#DIV/0!</v>
      </c>
      <c r="D68" s="55" t="e">
        <f>SUM('Calculs Graphs'!G70:G74)/SUM('Calculs Graphs'!H70:H74)</f>
        <v>#DIV/0!</v>
      </c>
      <c r="E68" s="55" t="e">
        <f>SUM('Calculs Graphs'!I70:I74)/SUM('Calculs Graphs'!J70:J74)</f>
        <v>#DIV/0!</v>
      </c>
      <c r="F68" s="55" t="e">
        <f>SUM('Calculs Graphs'!K70:K74)/SUM('Calculs Graphs'!L70:L74)</f>
        <v>#DIV/0!</v>
      </c>
      <c r="G68" s="55" t="e">
        <f>SUM('Calculs Graphs'!M70:M74)/SUM('Calculs Graphs'!N70:N74)</f>
        <v>#DIV/0!</v>
      </c>
      <c r="H68" s="55" t="e">
        <f>SUM('Calculs Graphs'!O70:O74)/SUM('Calculs Graphs'!P70:P74)</f>
        <v>#DIV/0!</v>
      </c>
      <c r="I68" s="55" t="e">
        <f>SUM('Calculs Graphs'!Q70:Q74)/SUM('Calculs Graphs'!R70:R74)</f>
        <v>#DIV/0!</v>
      </c>
      <c r="J68" s="55" t="e">
        <f>SUM('Calculs Graphs'!S70:S74)/SUM('Calculs Graphs'!T70:T74)</f>
        <v>#DIV/0!</v>
      </c>
      <c r="K68" s="55" t="e">
        <f>SUM('Calculs Graphs'!U70:U74)/SUM('Calculs Graphs'!V70:V74)</f>
        <v>#DIV/0!</v>
      </c>
      <c r="L68" s="55" t="e">
        <f>SUM('Calculs Graphs'!W70:W74)/SUM('Calculs Graphs'!X70:X74)</f>
        <v>#DIV/0!</v>
      </c>
      <c r="M68" s="55" t="e">
        <f>SUM('Calculs Graphs'!Y70:Y74)/SUM('Calculs Graphs'!Z70:Z74)</f>
        <v>#DIV/0!</v>
      </c>
      <c r="N68" s="55" t="e">
        <f>SUM('Calculs Graphs'!AA70:AA74)/SUM('Calculs Graphs'!AB70:AB74)</f>
        <v>#DIV/0!</v>
      </c>
    </row>
    <row r="69" spans="1:14">
      <c r="A69" s="55" t="e">
        <f>SUM('Calculs Graphs'!A71:A75)/SUM('Calculs Graphs'!B71:B75)</f>
        <v>#DIV/0!</v>
      </c>
      <c r="B69" s="55" t="e">
        <f>SUM('Calculs Graphs'!C71:C75)/SUM('Calculs Graphs'!D71:D75)</f>
        <v>#DIV/0!</v>
      </c>
      <c r="C69" s="55" t="e">
        <f>SUM('Calculs Graphs'!E71:E75)/SUM('Calculs Graphs'!F71:F75)</f>
        <v>#DIV/0!</v>
      </c>
      <c r="D69" s="55" t="e">
        <f>SUM('Calculs Graphs'!G71:G75)/SUM('Calculs Graphs'!H71:H75)</f>
        <v>#DIV/0!</v>
      </c>
      <c r="E69" s="55" t="e">
        <f>SUM('Calculs Graphs'!I71:I75)/SUM('Calculs Graphs'!J71:J75)</f>
        <v>#DIV/0!</v>
      </c>
      <c r="F69" s="55" t="e">
        <f>SUM('Calculs Graphs'!K71:K75)/SUM('Calculs Graphs'!L71:L75)</f>
        <v>#DIV/0!</v>
      </c>
      <c r="G69" s="55" t="e">
        <f>SUM('Calculs Graphs'!M71:M75)/SUM('Calculs Graphs'!N71:N75)</f>
        <v>#DIV/0!</v>
      </c>
      <c r="H69" s="55" t="e">
        <f>SUM('Calculs Graphs'!O71:O75)/SUM('Calculs Graphs'!P71:P75)</f>
        <v>#DIV/0!</v>
      </c>
      <c r="I69" s="55" t="e">
        <f>SUM('Calculs Graphs'!Q71:Q75)/SUM('Calculs Graphs'!R71:R75)</f>
        <v>#DIV/0!</v>
      </c>
      <c r="J69" s="55" t="e">
        <f>SUM('Calculs Graphs'!S71:S75)/SUM('Calculs Graphs'!T71:T75)</f>
        <v>#DIV/0!</v>
      </c>
      <c r="K69" s="55" t="e">
        <f>SUM('Calculs Graphs'!U71:U75)/SUM('Calculs Graphs'!V71:V75)</f>
        <v>#DIV/0!</v>
      </c>
      <c r="L69" s="55" t="e">
        <f>SUM('Calculs Graphs'!W71:W75)/SUM('Calculs Graphs'!X71:X75)</f>
        <v>#DIV/0!</v>
      </c>
      <c r="M69" s="55" t="e">
        <f>SUM('Calculs Graphs'!Y71:Y75)/SUM('Calculs Graphs'!Z71:Z75)</f>
        <v>#DIV/0!</v>
      </c>
      <c r="N69" s="55" t="e">
        <f>SUM('Calculs Graphs'!AA71:AA75)/SUM('Calculs Graphs'!AB71:AB75)</f>
        <v>#DIV/0!</v>
      </c>
    </row>
    <row r="70" spans="1:14">
      <c r="A70" s="55" t="e">
        <f>SUM('Calculs Graphs'!A72:A76)/SUM('Calculs Graphs'!B72:B76)</f>
        <v>#DIV/0!</v>
      </c>
      <c r="B70" s="55" t="e">
        <f>SUM('Calculs Graphs'!C72:C76)/SUM('Calculs Graphs'!D72:D76)</f>
        <v>#DIV/0!</v>
      </c>
      <c r="C70" s="55" t="e">
        <f>SUM('Calculs Graphs'!E72:E76)/SUM('Calculs Graphs'!F72:F76)</f>
        <v>#DIV/0!</v>
      </c>
      <c r="D70" s="55" t="e">
        <f>SUM('Calculs Graphs'!G72:G76)/SUM('Calculs Graphs'!H72:H76)</f>
        <v>#DIV/0!</v>
      </c>
      <c r="E70" s="55" t="e">
        <f>SUM('Calculs Graphs'!I72:I76)/SUM('Calculs Graphs'!J72:J76)</f>
        <v>#DIV/0!</v>
      </c>
      <c r="F70" s="55" t="e">
        <f>SUM('Calculs Graphs'!K72:K76)/SUM('Calculs Graphs'!L72:L76)</f>
        <v>#DIV/0!</v>
      </c>
      <c r="G70" s="55" t="e">
        <f>SUM('Calculs Graphs'!M72:M76)/SUM('Calculs Graphs'!N72:N76)</f>
        <v>#DIV/0!</v>
      </c>
      <c r="H70" s="55" t="e">
        <f>SUM('Calculs Graphs'!O72:O76)/SUM('Calculs Graphs'!P72:P76)</f>
        <v>#DIV/0!</v>
      </c>
      <c r="I70" s="55" t="e">
        <f>SUM('Calculs Graphs'!Q72:Q76)/SUM('Calculs Graphs'!R72:R76)</f>
        <v>#DIV/0!</v>
      </c>
      <c r="J70" s="55" t="e">
        <f>SUM('Calculs Graphs'!S72:S76)/SUM('Calculs Graphs'!T72:T76)</f>
        <v>#DIV/0!</v>
      </c>
      <c r="K70" s="55" t="e">
        <f>SUM('Calculs Graphs'!U72:U76)/SUM('Calculs Graphs'!V72:V76)</f>
        <v>#DIV/0!</v>
      </c>
      <c r="L70" s="55" t="e">
        <f>SUM('Calculs Graphs'!W72:W76)/SUM('Calculs Graphs'!X72:X76)</f>
        <v>#DIV/0!</v>
      </c>
      <c r="M70" s="55" t="e">
        <f>SUM('Calculs Graphs'!Y72:Y76)/SUM('Calculs Graphs'!Z72:Z76)</f>
        <v>#DIV/0!</v>
      </c>
      <c r="N70" s="55" t="e">
        <f>SUM('Calculs Graphs'!AA72:AA76)/SUM('Calculs Graphs'!AB72:AB76)</f>
        <v>#DIV/0!</v>
      </c>
    </row>
    <row r="71" spans="1:14">
      <c r="A71" s="55" t="e">
        <f>SUM('Calculs Graphs'!A73:A77)/SUM('Calculs Graphs'!B73:B77)</f>
        <v>#DIV/0!</v>
      </c>
      <c r="B71" s="55" t="e">
        <f>SUM('Calculs Graphs'!C73:C77)/SUM('Calculs Graphs'!D73:D77)</f>
        <v>#DIV/0!</v>
      </c>
      <c r="C71" s="55" t="e">
        <f>SUM('Calculs Graphs'!E73:E77)/SUM('Calculs Graphs'!F73:F77)</f>
        <v>#DIV/0!</v>
      </c>
      <c r="D71" s="55" t="e">
        <f>SUM('Calculs Graphs'!G73:G77)/SUM('Calculs Graphs'!H73:H77)</f>
        <v>#DIV/0!</v>
      </c>
      <c r="E71" s="55" t="e">
        <f>SUM('Calculs Graphs'!I73:I77)/SUM('Calculs Graphs'!J73:J77)</f>
        <v>#DIV/0!</v>
      </c>
      <c r="F71" s="55" t="e">
        <f>SUM('Calculs Graphs'!K73:K77)/SUM('Calculs Graphs'!L73:L77)</f>
        <v>#DIV/0!</v>
      </c>
      <c r="G71" s="55" t="e">
        <f>SUM('Calculs Graphs'!M73:M77)/SUM('Calculs Graphs'!N73:N77)</f>
        <v>#DIV/0!</v>
      </c>
      <c r="H71" s="55" t="e">
        <f>SUM('Calculs Graphs'!O73:O77)/SUM('Calculs Graphs'!P73:P77)</f>
        <v>#DIV/0!</v>
      </c>
      <c r="I71" s="55" t="e">
        <f>SUM('Calculs Graphs'!Q73:Q77)/SUM('Calculs Graphs'!R73:R77)</f>
        <v>#DIV/0!</v>
      </c>
      <c r="J71" s="55" t="e">
        <f>SUM('Calculs Graphs'!S73:S77)/SUM('Calculs Graphs'!T73:T77)</f>
        <v>#DIV/0!</v>
      </c>
      <c r="K71" s="55" t="e">
        <f>SUM('Calculs Graphs'!U73:U77)/SUM('Calculs Graphs'!V73:V77)</f>
        <v>#DIV/0!</v>
      </c>
      <c r="L71" s="55" t="e">
        <f>SUM('Calculs Graphs'!W73:W77)/SUM('Calculs Graphs'!X73:X77)</f>
        <v>#DIV/0!</v>
      </c>
      <c r="M71" s="55" t="e">
        <f>SUM('Calculs Graphs'!Y73:Y77)/SUM('Calculs Graphs'!Z73:Z77)</f>
        <v>#DIV/0!</v>
      </c>
      <c r="N71" s="55" t="e">
        <f>SUM('Calculs Graphs'!AA73:AA77)/SUM('Calculs Graphs'!AB73:AB77)</f>
        <v>#DIV/0!</v>
      </c>
    </row>
    <row r="72" spans="1:14">
      <c r="A72" s="55" t="e">
        <f>SUM('Calculs Graphs'!A74:A78)/SUM('Calculs Graphs'!B74:B78)</f>
        <v>#DIV/0!</v>
      </c>
      <c r="B72" s="55" t="e">
        <f>SUM('Calculs Graphs'!C74:C78)/SUM('Calculs Graphs'!D74:D78)</f>
        <v>#DIV/0!</v>
      </c>
      <c r="C72" s="55" t="e">
        <f>SUM('Calculs Graphs'!E74:E78)/SUM('Calculs Graphs'!F74:F78)</f>
        <v>#DIV/0!</v>
      </c>
      <c r="D72" s="55" t="e">
        <f>SUM('Calculs Graphs'!G74:G78)/SUM('Calculs Graphs'!H74:H78)</f>
        <v>#DIV/0!</v>
      </c>
      <c r="E72" s="55" t="e">
        <f>SUM('Calculs Graphs'!I74:I78)/SUM('Calculs Graphs'!J74:J78)</f>
        <v>#DIV/0!</v>
      </c>
      <c r="F72" s="55" t="e">
        <f>SUM('Calculs Graphs'!K74:K78)/SUM('Calculs Graphs'!L74:L78)</f>
        <v>#DIV/0!</v>
      </c>
      <c r="G72" s="55" t="e">
        <f>SUM('Calculs Graphs'!M74:M78)/SUM('Calculs Graphs'!N74:N78)</f>
        <v>#DIV/0!</v>
      </c>
      <c r="H72" s="55" t="e">
        <f>SUM('Calculs Graphs'!O74:O78)/SUM('Calculs Graphs'!P74:P78)</f>
        <v>#DIV/0!</v>
      </c>
      <c r="I72" s="55" t="e">
        <f>SUM('Calculs Graphs'!Q74:Q78)/SUM('Calculs Graphs'!R74:R78)</f>
        <v>#DIV/0!</v>
      </c>
      <c r="J72" s="55" t="e">
        <f>SUM('Calculs Graphs'!S74:S78)/SUM('Calculs Graphs'!T74:T78)</f>
        <v>#DIV/0!</v>
      </c>
      <c r="K72" s="55" t="e">
        <f>SUM('Calculs Graphs'!U74:U78)/SUM('Calculs Graphs'!V74:V78)</f>
        <v>#DIV/0!</v>
      </c>
      <c r="L72" s="55" t="e">
        <f>SUM('Calculs Graphs'!W74:W78)/SUM('Calculs Graphs'!X74:X78)</f>
        <v>#DIV/0!</v>
      </c>
      <c r="M72" s="55" t="e">
        <f>SUM('Calculs Graphs'!Y74:Y78)/SUM('Calculs Graphs'!Z74:Z78)</f>
        <v>#DIV/0!</v>
      </c>
      <c r="N72" s="55" t="e">
        <f>SUM('Calculs Graphs'!AA74:AA78)/SUM('Calculs Graphs'!AB74:AB78)</f>
        <v>#DIV/0!</v>
      </c>
    </row>
    <row r="73" spans="1:14">
      <c r="A73" s="55" t="e">
        <f>SUM('Calculs Graphs'!A75:A79)/SUM('Calculs Graphs'!B75:B79)</f>
        <v>#DIV/0!</v>
      </c>
      <c r="B73" s="55" t="e">
        <f>SUM('Calculs Graphs'!C75:C79)/SUM('Calculs Graphs'!D75:D79)</f>
        <v>#DIV/0!</v>
      </c>
      <c r="C73" s="55" t="e">
        <f>SUM('Calculs Graphs'!E75:E79)/SUM('Calculs Graphs'!F75:F79)</f>
        <v>#DIV/0!</v>
      </c>
      <c r="D73" s="55" t="e">
        <f>SUM('Calculs Graphs'!G75:G79)/SUM('Calculs Graphs'!H75:H79)</f>
        <v>#DIV/0!</v>
      </c>
      <c r="E73" s="55" t="e">
        <f>SUM('Calculs Graphs'!I75:I79)/SUM('Calculs Graphs'!J75:J79)</f>
        <v>#DIV/0!</v>
      </c>
      <c r="F73" s="55" t="e">
        <f>SUM('Calculs Graphs'!K75:K79)/SUM('Calculs Graphs'!L75:L79)</f>
        <v>#DIV/0!</v>
      </c>
      <c r="G73" s="55" t="e">
        <f>SUM('Calculs Graphs'!M75:M79)/SUM('Calculs Graphs'!N75:N79)</f>
        <v>#DIV/0!</v>
      </c>
      <c r="H73" s="55" t="e">
        <f>SUM('Calculs Graphs'!O75:O79)/SUM('Calculs Graphs'!P75:P79)</f>
        <v>#DIV/0!</v>
      </c>
      <c r="I73" s="55" t="e">
        <f>SUM('Calculs Graphs'!Q75:Q79)/SUM('Calculs Graphs'!R75:R79)</f>
        <v>#DIV/0!</v>
      </c>
      <c r="J73" s="55" t="e">
        <f>SUM('Calculs Graphs'!S75:S79)/SUM('Calculs Graphs'!T75:T79)</f>
        <v>#DIV/0!</v>
      </c>
      <c r="K73" s="55" t="e">
        <f>SUM('Calculs Graphs'!U75:U79)/SUM('Calculs Graphs'!V75:V79)</f>
        <v>#DIV/0!</v>
      </c>
      <c r="L73" s="55" t="e">
        <f>SUM('Calculs Graphs'!W75:W79)/SUM('Calculs Graphs'!X75:X79)</f>
        <v>#DIV/0!</v>
      </c>
      <c r="M73" s="55" t="e">
        <f>SUM('Calculs Graphs'!Y75:Y79)/SUM('Calculs Graphs'!Z75:Z79)</f>
        <v>#DIV/0!</v>
      </c>
      <c r="N73" s="55" t="e">
        <f>SUM('Calculs Graphs'!AA75:AA79)/SUM('Calculs Graphs'!AB75:AB79)</f>
        <v>#DIV/0!</v>
      </c>
    </row>
    <row r="74" spans="1:14">
      <c r="A74" s="55" t="e">
        <f>SUM('Calculs Graphs'!A76:A80)/SUM('Calculs Graphs'!B76:B80)</f>
        <v>#DIV/0!</v>
      </c>
      <c r="B74" s="55" t="e">
        <f>SUM('Calculs Graphs'!C76:C80)/SUM('Calculs Graphs'!D76:D80)</f>
        <v>#DIV/0!</v>
      </c>
      <c r="C74" s="55" t="e">
        <f>SUM('Calculs Graphs'!E76:E80)/SUM('Calculs Graphs'!F76:F80)</f>
        <v>#DIV/0!</v>
      </c>
      <c r="D74" s="55" t="e">
        <f>SUM('Calculs Graphs'!G76:G80)/SUM('Calculs Graphs'!H76:H80)</f>
        <v>#DIV/0!</v>
      </c>
      <c r="E74" s="55" t="e">
        <f>SUM('Calculs Graphs'!I76:I80)/SUM('Calculs Graphs'!J76:J80)</f>
        <v>#DIV/0!</v>
      </c>
      <c r="F74" s="55" t="e">
        <f>SUM('Calculs Graphs'!K76:K80)/SUM('Calculs Graphs'!L76:L80)</f>
        <v>#DIV/0!</v>
      </c>
      <c r="G74" s="55" t="e">
        <f>SUM('Calculs Graphs'!M76:M80)/SUM('Calculs Graphs'!N76:N80)</f>
        <v>#DIV/0!</v>
      </c>
      <c r="H74" s="55" t="e">
        <f>SUM('Calculs Graphs'!O76:O80)/SUM('Calculs Graphs'!P76:P80)</f>
        <v>#DIV/0!</v>
      </c>
      <c r="I74" s="55" t="e">
        <f>SUM('Calculs Graphs'!Q76:Q80)/SUM('Calculs Graphs'!R76:R80)</f>
        <v>#DIV/0!</v>
      </c>
      <c r="J74" s="55" t="e">
        <f>SUM('Calculs Graphs'!S76:S80)/SUM('Calculs Graphs'!T76:T80)</f>
        <v>#DIV/0!</v>
      </c>
      <c r="K74" s="55" t="e">
        <f>SUM('Calculs Graphs'!U76:U80)/SUM('Calculs Graphs'!V76:V80)</f>
        <v>#DIV/0!</v>
      </c>
      <c r="L74" s="55" t="e">
        <f>SUM('Calculs Graphs'!W76:W80)/SUM('Calculs Graphs'!X76:X80)</f>
        <v>#DIV/0!</v>
      </c>
      <c r="M74" s="55" t="e">
        <f>SUM('Calculs Graphs'!Y76:Y80)/SUM('Calculs Graphs'!Z76:Z80)</f>
        <v>#DIV/0!</v>
      </c>
      <c r="N74" s="55" t="e">
        <f>SUM('Calculs Graphs'!AA76:AA80)/SUM('Calculs Graphs'!AB76:AB80)</f>
        <v>#DIV/0!</v>
      </c>
    </row>
    <row r="75" spans="1:14">
      <c r="A75" s="55" t="e">
        <f>SUM('Calculs Graphs'!A77:A81)/SUM('Calculs Graphs'!B77:B81)</f>
        <v>#DIV/0!</v>
      </c>
      <c r="B75" s="55" t="e">
        <f>SUM('Calculs Graphs'!C77:C81)/SUM('Calculs Graphs'!D77:D81)</f>
        <v>#DIV/0!</v>
      </c>
      <c r="C75" s="55" t="e">
        <f>SUM('Calculs Graphs'!E77:E81)/SUM('Calculs Graphs'!F77:F81)</f>
        <v>#DIV/0!</v>
      </c>
      <c r="D75" s="55" t="e">
        <f>SUM('Calculs Graphs'!G77:G81)/SUM('Calculs Graphs'!H77:H81)</f>
        <v>#DIV/0!</v>
      </c>
      <c r="E75" s="55" t="e">
        <f>SUM('Calculs Graphs'!I77:I81)/SUM('Calculs Graphs'!J77:J81)</f>
        <v>#DIV/0!</v>
      </c>
      <c r="F75" s="55" t="e">
        <f>SUM('Calculs Graphs'!K77:K81)/SUM('Calculs Graphs'!L77:L81)</f>
        <v>#DIV/0!</v>
      </c>
      <c r="G75" s="55" t="e">
        <f>SUM('Calculs Graphs'!M77:M81)/SUM('Calculs Graphs'!N77:N81)</f>
        <v>#DIV/0!</v>
      </c>
      <c r="H75" s="55" t="e">
        <f>SUM('Calculs Graphs'!O77:O81)/SUM('Calculs Graphs'!P77:P81)</f>
        <v>#DIV/0!</v>
      </c>
      <c r="I75" s="55" t="e">
        <f>SUM('Calculs Graphs'!Q77:Q81)/SUM('Calculs Graphs'!R77:R81)</f>
        <v>#DIV/0!</v>
      </c>
      <c r="J75" s="55" t="e">
        <f>SUM('Calculs Graphs'!S77:S81)/SUM('Calculs Graphs'!T77:T81)</f>
        <v>#DIV/0!</v>
      </c>
      <c r="K75" s="55" t="e">
        <f>SUM('Calculs Graphs'!U77:U81)/SUM('Calculs Graphs'!V77:V81)</f>
        <v>#DIV/0!</v>
      </c>
      <c r="L75" s="55" t="e">
        <f>SUM('Calculs Graphs'!W77:W81)/SUM('Calculs Graphs'!X77:X81)</f>
        <v>#DIV/0!</v>
      </c>
      <c r="M75" s="55" t="e">
        <f>SUM('Calculs Graphs'!Y77:Y81)/SUM('Calculs Graphs'!Z77:Z81)</f>
        <v>#DIV/0!</v>
      </c>
      <c r="N75" s="55" t="e">
        <f>SUM('Calculs Graphs'!AA77:AA81)/SUM('Calculs Graphs'!AB77:AB81)</f>
        <v>#DIV/0!</v>
      </c>
    </row>
    <row r="76" spans="1:14">
      <c r="A76" s="55" t="e">
        <f>SUM('Calculs Graphs'!A78:A82)/SUM('Calculs Graphs'!B78:B82)</f>
        <v>#DIV/0!</v>
      </c>
      <c r="B76" s="55" t="e">
        <f>SUM('Calculs Graphs'!C78:C82)/SUM('Calculs Graphs'!D78:D82)</f>
        <v>#DIV/0!</v>
      </c>
      <c r="C76" s="55" t="e">
        <f>SUM('Calculs Graphs'!E78:E82)/SUM('Calculs Graphs'!F78:F82)</f>
        <v>#DIV/0!</v>
      </c>
      <c r="D76" s="55" t="e">
        <f>SUM('Calculs Graphs'!G78:G82)/SUM('Calculs Graphs'!H78:H82)</f>
        <v>#DIV/0!</v>
      </c>
      <c r="E76" s="55" t="e">
        <f>SUM('Calculs Graphs'!I78:I82)/SUM('Calculs Graphs'!J78:J82)</f>
        <v>#DIV/0!</v>
      </c>
      <c r="F76" s="55" t="e">
        <f>SUM('Calculs Graphs'!K78:K82)/SUM('Calculs Graphs'!L78:L82)</f>
        <v>#DIV/0!</v>
      </c>
      <c r="G76" s="55" t="e">
        <f>SUM('Calculs Graphs'!M78:M82)/SUM('Calculs Graphs'!N78:N82)</f>
        <v>#DIV/0!</v>
      </c>
      <c r="H76" s="55" t="e">
        <f>SUM('Calculs Graphs'!O78:O82)/SUM('Calculs Graphs'!P78:P82)</f>
        <v>#DIV/0!</v>
      </c>
      <c r="I76" s="55" t="e">
        <f>SUM('Calculs Graphs'!Q78:Q82)/SUM('Calculs Graphs'!R78:R82)</f>
        <v>#DIV/0!</v>
      </c>
      <c r="J76" s="55" t="e">
        <f>SUM('Calculs Graphs'!S78:S82)/SUM('Calculs Graphs'!T78:T82)</f>
        <v>#DIV/0!</v>
      </c>
      <c r="K76" s="55" t="e">
        <f>SUM('Calculs Graphs'!U78:U82)/SUM('Calculs Graphs'!V78:V82)</f>
        <v>#DIV/0!</v>
      </c>
      <c r="L76" s="55" t="e">
        <f>SUM('Calculs Graphs'!W78:W82)/SUM('Calculs Graphs'!X78:X82)</f>
        <v>#DIV/0!</v>
      </c>
      <c r="M76" s="55" t="e">
        <f>SUM('Calculs Graphs'!Y78:Y82)/SUM('Calculs Graphs'!Z78:Z82)</f>
        <v>#DIV/0!</v>
      </c>
      <c r="N76" s="55" t="e">
        <f>SUM('Calculs Graphs'!AA78:AA82)/SUM('Calculs Graphs'!AB78:AB82)</f>
        <v>#DIV/0!</v>
      </c>
    </row>
    <row r="77" spans="1:14">
      <c r="A77" s="55" t="e">
        <f>SUM('Calculs Graphs'!A79:A83)/SUM('Calculs Graphs'!B79:B83)</f>
        <v>#DIV/0!</v>
      </c>
      <c r="B77" s="55" t="e">
        <f>SUM('Calculs Graphs'!C79:C83)/SUM('Calculs Graphs'!D79:D83)</f>
        <v>#DIV/0!</v>
      </c>
      <c r="C77" s="55" t="e">
        <f>SUM('Calculs Graphs'!E79:E83)/SUM('Calculs Graphs'!F79:F83)</f>
        <v>#DIV/0!</v>
      </c>
      <c r="D77" s="55" t="e">
        <f>SUM('Calculs Graphs'!G79:G83)/SUM('Calculs Graphs'!H79:H83)</f>
        <v>#DIV/0!</v>
      </c>
      <c r="E77" s="55" t="e">
        <f>SUM('Calculs Graphs'!I79:I83)/SUM('Calculs Graphs'!J79:J83)</f>
        <v>#DIV/0!</v>
      </c>
      <c r="F77" s="55" t="e">
        <f>SUM('Calculs Graphs'!K79:K83)/SUM('Calculs Graphs'!L79:L83)</f>
        <v>#DIV/0!</v>
      </c>
      <c r="G77" s="55" t="e">
        <f>SUM('Calculs Graphs'!M79:M83)/SUM('Calculs Graphs'!N79:N83)</f>
        <v>#DIV/0!</v>
      </c>
      <c r="H77" s="55" t="e">
        <f>SUM('Calculs Graphs'!O79:O83)/SUM('Calculs Graphs'!P79:P83)</f>
        <v>#DIV/0!</v>
      </c>
      <c r="I77" s="55" t="e">
        <f>SUM('Calculs Graphs'!Q79:Q83)/SUM('Calculs Graphs'!R79:R83)</f>
        <v>#DIV/0!</v>
      </c>
      <c r="J77" s="55" t="e">
        <f>SUM('Calculs Graphs'!S79:S83)/SUM('Calculs Graphs'!T79:T83)</f>
        <v>#DIV/0!</v>
      </c>
      <c r="K77" s="55" t="e">
        <f>SUM('Calculs Graphs'!U79:U83)/SUM('Calculs Graphs'!V79:V83)</f>
        <v>#DIV/0!</v>
      </c>
      <c r="L77" s="55" t="e">
        <f>SUM('Calculs Graphs'!W79:W83)/SUM('Calculs Graphs'!X79:X83)</f>
        <v>#DIV/0!</v>
      </c>
      <c r="M77" s="55" t="e">
        <f>SUM('Calculs Graphs'!Y79:Y83)/SUM('Calculs Graphs'!Z79:Z83)</f>
        <v>#DIV/0!</v>
      </c>
      <c r="N77" s="55" t="e">
        <f>SUM('Calculs Graphs'!AA79:AA83)/SUM('Calculs Graphs'!AB79:AB83)</f>
        <v>#DIV/0!</v>
      </c>
    </row>
    <row r="78" spans="1:14">
      <c r="A78" s="55" t="e">
        <f>SUM('Calculs Graphs'!A80:A84)/SUM('Calculs Graphs'!B80:B84)</f>
        <v>#DIV/0!</v>
      </c>
      <c r="B78" s="55" t="e">
        <f>SUM('Calculs Graphs'!C80:C84)/SUM('Calculs Graphs'!D80:D84)</f>
        <v>#DIV/0!</v>
      </c>
      <c r="C78" s="55" t="e">
        <f>SUM('Calculs Graphs'!E80:E84)/SUM('Calculs Graphs'!F80:F84)</f>
        <v>#DIV/0!</v>
      </c>
      <c r="D78" s="55" t="e">
        <f>SUM('Calculs Graphs'!G80:G84)/SUM('Calculs Graphs'!H80:H84)</f>
        <v>#DIV/0!</v>
      </c>
      <c r="E78" s="55" t="e">
        <f>SUM('Calculs Graphs'!I80:I84)/SUM('Calculs Graphs'!J80:J84)</f>
        <v>#DIV/0!</v>
      </c>
      <c r="F78" s="55" t="e">
        <f>SUM('Calculs Graphs'!K80:K84)/SUM('Calculs Graphs'!L80:L84)</f>
        <v>#DIV/0!</v>
      </c>
      <c r="G78" s="55" t="e">
        <f>SUM('Calculs Graphs'!M80:M84)/SUM('Calculs Graphs'!N80:N84)</f>
        <v>#DIV/0!</v>
      </c>
      <c r="H78" s="55" t="e">
        <f>SUM('Calculs Graphs'!O80:O84)/SUM('Calculs Graphs'!P80:P84)</f>
        <v>#DIV/0!</v>
      </c>
      <c r="I78" s="55" t="e">
        <f>SUM('Calculs Graphs'!Q80:Q84)/SUM('Calculs Graphs'!R80:R84)</f>
        <v>#DIV/0!</v>
      </c>
      <c r="J78" s="55" t="e">
        <f>SUM('Calculs Graphs'!S80:S84)/SUM('Calculs Graphs'!T80:T84)</f>
        <v>#DIV/0!</v>
      </c>
      <c r="K78" s="55" t="e">
        <f>SUM('Calculs Graphs'!U80:U84)/SUM('Calculs Graphs'!V80:V84)</f>
        <v>#DIV/0!</v>
      </c>
      <c r="L78" s="55" t="e">
        <f>SUM('Calculs Graphs'!W80:W84)/SUM('Calculs Graphs'!X80:X84)</f>
        <v>#DIV/0!</v>
      </c>
      <c r="M78" s="55" t="e">
        <f>SUM('Calculs Graphs'!Y80:Y84)/SUM('Calculs Graphs'!Z80:Z84)</f>
        <v>#DIV/0!</v>
      </c>
      <c r="N78" s="55" t="e">
        <f>SUM('Calculs Graphs'!AA80:AA84)/SUM('Calculs Graphs'!AB80:AB84)</f>
        <v>#DIV/0!</v>
      </c>
    </row>
    <row r="79" spans="1:14">
      <c r="A79" s="55" t="e">
        <f>SUM('Calculs Graphs'!A81:A85)/SUM('Calculs Graphs'!B81:B85)</f>
        <v>#DIV/0!</v>
      </c>
      <c r="B79" s="55" t="e">
        <f>SUM('Calculs Graphs'!C81:C85)/SUM('Calculs Graphs'!D81:D85)</f>
        <v>#DIV/0!</v>
      </c>
      <c r="C79" s="55" t="e">
        <f>SUM('Calculs Graphs'!E81:E85)/SUM('Calculs Graphs'!F81:F85)</f>
        <v>#DIV/0!</v>
      </c>
      <c r="D79" s="55" t="e">
        <f>SUM('Calculs Graphs'!G81:G85)/SUM('Calculs Graphs'!H81:H85)</f>
        <v>#DIV/0!</v>
      </c>
      <c r="E79" s="55" t="e">
        <f>SUM('Calculs Graphs'!I81:I85)/SUM('Calculs Graphs'!J81:J85)</f>
        <v>#DIV/0!</v>
      </c>
      <c r="F79" s="55" t="e">
        <f>SUM('Calculs Graphs'!K81:K85)/SUM('Calculs Graphs'!L81:L85)</f>
        <v>#DIV/0!</v>
      </c>
      <c r="G79" s="55" t="e">
        <f>SUM('Calculs Graphs'!M81:M85)/SUM('Calculs Graphs'!N81:N85)</f>
        <v>#DIV/0!</v>
      </c>
      <c r="H79" s="55" t="e">
        <f>SUM('Calculs Graphs'!O81:O85)/SUM('Calculs Graphs'!P81:P85)</f>
        <v>#DIV/0!</v>
      </c>
      <c r="I79" s="55" t="e">
        <f>SUM('Calculs Graphs'!Q81:Q85)/SUM('Calculs Graphs'!R81:R85)</f>
        <v>#DIV/0!</v>
      </c>
      <c r="J79" s="55" t="e">
        <f>SUM('Calculs Graphs'!S81:S85)/SUM('Calculs Graphs'!T81:T85)</f>
        <v>#DIV/0!</v>
      </c>
      <c r="K79" s="55" t="e">
        <f>SUM('Calculs Graphs'!U81:U85)/SUM('Calculs Graphs'!V81:V85)</f>
        <v>#DIV/0!</v>
      </c>
      <c r="L79" s="55" t="e">
        <f>SUM('Calculs Graphs'!W81:W85)/SUM('Calculs Graphs'!X81:X85)</f>
        <v>#DIV/0!</v>
      </c>
      <c r="M79" s="55" t="e">
        <f>SUM('Calculs Graphs'!Y81:Y85)/SUM('Calculs Graphs'!Z81:Z85)</f>
        <v>#DIV/0!</v>
      </c>
      <c r="N79" s="55" t="e">
        <f>SUM('Calculs Graphs'!AA81:AA85)/SUM('Calculs Graphs'!AB81:AB85)</f>
        <v>#DIV/0!</v>
      </c>
    </row>
    <row r="80" spans="1:14">
      <c r="A80" s="55" t="e">
        <f>SUM('Calculs Graphs'!A82:A86)/SUM('Calculs Graphs'!B82:B86)</f>
        <v>#DIV/0!</v>
      </c>
      <c r="B80" s="55" t="e">
        <f>SUM('Calculs Graphs'!C82:C86)/SUM('Calculs Graphs'!D82:D86)</f>
        <v>#DIV/0!</v>
      </c>
      <c r="C80" s="55" t="e">
        <f>SUM('Calculs Graphs'!E82:E86)/SUM('Calculs Graphs'!F82:F86)</f>
        <v>#DIV/0!</v>
      </c>
      <c r="D80" s="55" t="e">
        <f>SUM('Calculs Graphs'!G82:G86)/SUM('Calculs Graphs'!H82:H86)</f>
        <v>#DIV/0!</v>
      </c>
      <c r="E80" s="55" t="e">
        <f>SUM('Calculs Graphs'!I82:I86)/SUM('Calculs Graphs'!J82:J86)</f>
        <v>#DIV/0!</v>
      </c>
      <c r="F80" s="55" t="e">
        <f>SUM('Calculs Graphs'!K82:K86)/SUM('Calculs Graphs'!L82:L86)</f>
        <v>#DIV/0!</v>
      </c>
      <c r="G80" s="55" t="e">
        <f>SUM('Calculs Graphs'!M82:M86)/SUM('Calculs Graphs'!N82:N86)</f>
        <v>#DIV/0!</v>
      </c>
      <c r="H80" s="55" t="e">
        <f>SUM('Calculs Graphs'!O82:O86)/SUM('Calculs Graphs'!P82:P86)</f>
        <v>#DIV/0!</v>
      </c>
      <c r="I80" s="55" t="e">
        <f>SUM('Calculs Graphs'!Q82:Q86)/SUM('Calculs Graphs'!R82:R86)</f>
        <v>#DIV/0!</v>
      </c>
      <c r="J80" s="55" t="e">
        <f>SUM('Calculs Graphs'!S82:S86)/SUM('Calculs Graphs'!T82:T86)</f>
        <v>#DIV/0!</v>
      </c>
      <c r="K80" s="55" t="e">
        <f>SUM('Calculs Graphs'!U82:U86)/SUM('Calculs Graphs'!V82:V86)</f>
        <v>#DIV/0!</v>
      </c>
      <c r="L80" s="55" t="e">
        <f>SUM('Calculs Graphs'!W82:W86)/SUM('Calculs Graphs'!X82:X86)</f>
        <v>#DIV/0!</v>
      </c>
      <c r="M80" s="55" t="e">
        <f>SUM('Calculs Graphs'!Y82:Y86)/SUM('Calculs Graphs'!Z82:Z86)</f>
        <v>#DIV/0!</v>
      </c>
      <c r="N80" s="55" t="e">
        <f>SUM('Calculs Graphs'!AA82:AA86)/SUM('Calculs Graphs'!AB82:AB86)</f>
        <v>#DIV/0!</v>
      </c>
    </row>
    <row r="81" spans="1:14">
      <c r="A81" s="55" t="e">
        <f>SUM('Calculs Graphs'!A83:A87)/SUM('Calculs Graphs'!B83:B87)</f>
        <v>#DIV/0!</v>
      </c>
      <c r="B81" s="55" t="e">
        <f>SUM('Calculs Graphs'!C83:C87)/SUM('Calculs Graphs'!D83:D87)</f>
        <v>#DIV/0!</v>
      </c>
      <c r="C81" s="55" t="e">
        <f>SUM('Calculs Graphs'!E83:E87)/SUM('Calculs Graphs'!F83:F87)</f>
        <v>#DIV/0!</v>
      </c>
      <c r="D81" s="55" t="e">
        <f>SUM('Calculs Graphs'!G83:G87)/SUM('Calculs Graphs'!H83:H87)</f>
        <v>#DIV/0!</v>
      </c>
      <c r="E81" s="55" t="e">
        <f>SUM('Calculs Graphs'!I83:I87)/SUM('Calculs Graphs'!J83:J87)</f>
        <v>#DIV/0!</v>
      </c>
      <c r="F81" s="55" t="e">
        <f>SUM('Calculs Graphs'!K83:K87)/SUM('Calculs Graphs'!L83:L87)</f>
        <v>#DIV/0!</v>
      </c>
      <c r="G81" s="55" t="e">
        <f>SUM('Calculs Graphs'!M83:M87)/SUM('Calculs Graphs'!N83:N87)</f>
        <v>#DIV/0!</v>
      </c>
      <c r="H81" s="55" t="e">
        <f>SUM('Calculs Graphs'!O83:O87)/SUM('Calculs Graphs'!P83:P87)</f>
        <v>#DIV/0!</v>
      </c>
      <c r="I81" s="55" t="e">
        <f>SUM('Calculs Graphs'!Q83:Q87)/SUM('Calculs Graphs'!R83:R87)</f>
        <v>#DIV/0!</v>
      </c>
      <c r="J81" s="55" t="e">
        <f>SUM('Calculs Graphs'!S83:S87)/SUM('Calculs Graphs'!T83:T87)</f>
        <v>#DIV/0!</v>
      </c>
      <c r="K81" s="55" t="e">
        <f>SUM('Calculs Graphs'!U83:U87)/SUM('Calculs Graphs'!V83:V87)</f>
        <v>#DIV/0!</v>
      </c>
      <c r="L81" s="55" t="e">
        <f>SUM('Calculs Graphs'!W83:W87)/SUM('Calculs Graphs'!X83:X87)</f>
        <v>#DIV/0!</v>
      </c>
      <c r="M81" s="55" t="e">
        <f>SUM('Calculs Graphs'!Y83:Y87)/SUM('Calculs Graphs'!Z83:Z87)</f>
        <v>#DIV/0!</v>
      </c>
      <c r="N81" s="55" t="e">
        <f>SUM('Calculs Graphs'!AA83:AA87)/SUM('Calculs Graphs'!AB83:AB87)</f>
        <v>#DIV/0!</v>
      </c>
    </row>
    <row r="82" spans="1:14">
      <c r="A82" s="55" t="e">
        <f>SUM('Calculs Graphs'!A84:A88)/SUM('Calculs Graphs'!B84:B88)</f>
        <v>#DIV/0!</v>
      </c>
      <c r="B82" s="55" t="e">
        <f>SUM('Calculs Graphs'!C84:C88)/SUM('Calculs Graphs'!D84:D88)</f>
        <v>#DIV/0!</v>
      </c>
      <c r="C82" s="55" t="e">
        <f>SUM('Calculs Graphs'!E84:E88)/SUM('Calculs Graphs'!F84:F88)</f>
        <v>#DIV/0!</v>
      </c>
      <c r="D82" s="55" t="e">
        <f>SUM('Calculs Graphs'!G84:G88)/SUM('Calculs Graphs'!H84:H88)</f>
        <v>#DIV/0!</v>
      </c>
      <c r="E82" s="55" t="e">
        <f>SUM('Calculs Graphs'!I84:I88)/SUM('Calculs Graphs'!J84:J88)</f>
        <v>#DIV/0!</v>
      </c>
      <c r="F82" s="55" t="e">
        <f>SUM('Calculs Graphs'!K84:K88)/SUM('Calculs Graphs'!L84:L88)</f>
        <v>#DIV/0!</v>
      </c>
      <c r="G82" s="55" t="e">
        <f>SUM('Calculs Graphs'!M84:M88)/SUM('Calculs Graphs'!N84:N88)</f>
        <v>#DIV/0!</v>
      </c>
      <c r="H82" s="55" t="e">
        <f>SUM('Calculs Graphs'!O84:O88)/SUM('Calculs Graphs'!P84:P88)</f>
        <v>#DIV/0!</v>
      </c>
      <c r="I82" s="55" t="e">
        <f>SUM('Calculs Graphs'!Q84:Q88)/SUM('Calculs Graphs'!R84:R88)</f>
        <v>#DIV/0!</v>
      </c>
      <c r="J82" s="55" t="e">
        <f>SUM('Calculs Graphs'!S84:S88)/SUM('Calculs Graphs'!T84:T88)</f>
        <v>#DIV/0!</v>
      </c>
      <c r="K82" s="55" t="e">
        <f>SUM('Calculs Graphs'!U84:U88)/SUM('Calculs Graphs'!V84:V88)</f>
        <v>#DIV/0!</v>
      </c>
      <c r="L82" s="55" t="e">
        <f>SUM('Calculs Graphs'!W84:W88)/SUM('Calculs Graphs'!X84:X88)</f>
        <v>#DIV/0!</v>
      </c>
      <c r="M82" s="55" t="e">
        <f>SUM('Calculs Graphs'!Y84:Y88)/SUM('Calculs Graphs'!Z84:Z88)</f>
        <v>#DIV/0!</v>
      </c>
      <c r="N82" s="55" t="e">
        <f>SUM('Calculs Graphs'!AA84:AA88)/SUM('Calculs Graphs'!AB84:AB88)</f>
        <v>#DIV/0!</v>
      </c>
    </row>
    <row r="83" spans="1:14">
      <c r="A83" s="55" t="e">
        <f>SUM('Calculs Graphs'!A85:A89)/SUM('Calculs Graphs'!B85:B89)</f>
        <v>#DIV/0!</v>
      </c>
      <c r="B83" s="55" t="e">
        <f>SUM('Calculs Graphs'!C85:C89)/SUM('Calculs Graphs'!D85:D89)</f>
        <v>#DIV/0!</v>
      </c>
      <c r="C83" s="55" t="e">
        <f>SUM('Calculs Graphs'!E85:E89)/SUM('Calculs Graphs'!F85:F89)</f>
        <v>#DIV/0!</v>
      </c>
      <c r="D83" s="55" t="e">
        <f>SUM('Calculs Graphs'!G85:G89)/SUM('Calculs Graphs'!H85:H89)</f>
        <v>#DIV/0!</v>
      </c>
      <c r="E83" s="55" t="e">
        <f>SUM('Calculs Graphs'!I85:I89)/SUM('Calculs Graphs'!J85:J89)</f>
        <v>#DIV/0!</v>
      </c>
      <c r="F83" s="55" t="e">
        <f>SUM('Calculs Graphs'!K85:K89)/SUM('Calculs Graphs'!L85:L89)</f>
        <v>#DIV/0!</v>
      </c>
      <c r="G83" s="55" t="e">
        <f>SUM('Calculs Graphs'!M85:M89)/SUM('Calculs Graphs'!N85:N89)</f>
        <v>#DIV/0!</v>
      </c>
      <c r="H83" s="55" t="e">
        <f>SUM('Calculs Graphs'!O85:O89)/SUM('Calculs Graphs'!P85:P89)</f>
        <v>#DIV/0!</v>
      </c>
      <c r="I83" s="55" t="e">
        <f>SUM('Calculs Graphs'!Q85:Q89)/SUM('Calculs Graphs'!R85:R89)</f>
        <v>#DIV/0!</v>
      </c>
      <c r="J83" s="55" t="e">
        <f>SUM('Calculs Graphs'!S85:S89)/SUM('Calculs Graphs'!T85:T89)</f>
        <v>#DIV/0!</v>
      </c>
      <c r="K83" s="55" t="e">
        <f>SUM('Calculs Graphs'!U85:U89)/SUM('Calculs Graphs'!V85:V89)</f>
        <v>#DIV/0!</v>
      </c>
      <c r="L83" s="55" t="e">
        <f>SUM('Calculs Graphs'!W85:W89)/SUM('Calculs Graphs'!X85:X89)</f>
        <v>#DIV/0!</v>
      </c>
      <c r="M83" s="55" t="e">
        <f>SUM('Calculs Graphs'!Y85:Y89)/SUM('Calculs Graphs'!Z85:Z89)</f>
        <v>#DIV/0!</v>
      </c>
      <c r="N83" s="55" t="e">
        <f>SUM('Calculs Graphs'!AA85:AA89)/SUM('Calculs Graphs'!AB85:AB89)</f>
        <v>#DIV/0!</v>
      </c>
    </row>
    <row r="84" spans="1:14">
      <c r="A84" s="55" t="e">
        <f>SUM('Calculs Graphs'!A86:A90)/SUM('Calculs Graphs'!B86:B90)</f>
        <v>#DIV/0!</v>
      </c>
      <c r="B84" s="55" t="e">
        <f>SUM('Calculs Graphs'!C86:C90)/SUM('Calculs Graphs'!D86:D90)</f>
        <v>#DIV/0!</v>
      </c>
      <c r="C84" s="55" t="e">
        <f>SUM('Calculs Graphs'!E86:E90)/SUM('Calculs Graphs'!F86:F90)</f>
        <v>#DIV/0!</v>
      </c>
      <c r="D84" s="55" t="e">
        <f>SUM('Calculs Graphs'!G86:G90)/SUM('Calculs Graphs'!H86:H90)</f>
        <v>#DIV/0!</v>
      </c>
      <c r="E84" s="55" t="e">
        <f>SUM('Calculs Graphs'!I86:I90)/SUM('Calculs Graphs'!J86:J90)</f>
        <v>#DIV/0!</v>
      </c>
      <c r="F84" s="55" t="e">
        <f>SUM('Calculs Graphs'!K86:K90)/SUM('Calculs Graphs'!L86:L90)</f>
        <v>#DIV/0!</v>
      </c>
      <c r="G84" s="55" t="e">
        <f>SUM('Calculs Graphs'!M86:M90)/SUM('Calculs Graphs'!N86:N90)</f>
        <v>#DIV/0!</v>
      </c>
      <c r="H84" s="55" t="e">
        <f>SUM('Calculs Graphs'!O86:O90)/SUM('Calculs Graphs'!P86:P90)</f>
        <v>#DIV/0!</v>
      </c>
      <c r="I84" s="55" t="e">
        <f>SUM('Calculs Graphs'!Q86:Q90)/SUM('Calculs Graphs'!R86:R90)</f>
        <v>#DIV/0!</v>
      </c>
      <c r="J84" s="55" t="e">
        <f>SUM('Calculs Graphs'!S86:S90)/SUM('Calculs Graphs'!T86:T90)</f>
        <v>#DIV/0!</v>
      </c>
      <c r="K84" s="55" t="e">
        <f>SUM('Calculs Graphs'!U86:U90)/SUM('Calculs Graphs'!V86:V90)</f>
        <v>#DIV/0!</v>
      </c>
      <c r="L84" s="55" t="e">
        <f>SUM('Calculs Graphs'!W86:W90)/SUM('Calculs Graphs'!X86:X90)</f>
        <v>#DIV/0!</v>
      </c>
      <c r="M84" s="55" t="e">
        <f>SUM('Calculs Graphs'!Y86:Y90)/SUM('Calculs Graphs'!Z86:Z90)</f>
        <v>#DIV/0!</v>
      </c>
      <c r="N84" s="55" t="e">
        <f>SUM('Calculs Graphs'!AA86:AA90)/SUM('Calculs Graphs'!AB86:AB90)</f>
        <v>#DIV/0!</v>
      </c>
    </row>
    <row r="85" spans="1:14">
      <c r="A85" s="55" t="e">
        <f>SUM('Calculs Graphs'!A87:A91)/SUM('Calculs Graphs'!B87:B91)</f>
        <v>#DIV/0!</v>
      </c>
      <c r="B85" s="55" t="e">
        <f>SUM('Calculs Graphs'!C87:C91)/SUM('Calculs Graphs'!D87:D91)</f>
        <v>#DIV/0!</v>
      </c>
      <c r="C85" s="55" t="e">
        <f>SUM('Calculs Graphs'!E87:E91)/SUM('Calculs Graphs'!F87:F91)</f>
        <v>#DIV/0!</v>
      </c>
      <c r="D85" s="55" t="e">
        <f>SUM('Calculs Graphs'!G87:G91)/SUM('Calculs Graphs'!H87:H91)</f>
        <v>#DIV/0!</v>
      </c>
      <c r="E85" s="55" t="e">
        <f>SUM('Calculs Graphs'!I87:I91)/SUM('Calculs Graphs'!J87:J91)</f>
        <v>#DIV/0!</v>
      </c>
      <c r="F85" s="55" t="e">
        <f>SUM('Calculs Graphs'!K87:K91)/SUM('Calculs Graphs'!L87:L91)</f>
        <v>#DIV/0!</v>
      </c>
      <c r="G85" s="55" t="e">
        <f>SUM('Calculs Graphs'!M87:M91)/SUM('Calculs Graphs'!N87:N91)</f>
        <v>#DIV/0!</v>
      </c>
      <c r="H85" s="55" t="e">
        <f>SUM('Calculs Graphs'!O87:O91)/SUM('Calculs Graphs'!P87:P91)</f>
        <v>#DIV/0!</v>
      </c>
      <c r="I85" s="55" t="e">
        <f>SUM('Calculs Graphs'!Q87:Q91)/SUM('Calculs Graphs'!R87:R91)</f>
        <v>#DIV/0!</v>
      </c>
      <c r="J85" s="55" t="e">
        <f>SUM('Calculs Graphs'!S87:S91)/SUM('Calculs Graphs'!T87:T91)</f>
        <v>#DIV/0!</v>
      </c>
      <c r="K85" s="55" t="e">
        <f>SUM('Calculs Graphs'!U87:U91)/SUM('Calculs Graphs'!V87:V91)</f>
        <v>#DIV/0!</v>
      </c>
      <c r="L85" s="55" t="e">
        <f>SUM('Calculs Graphs'!W87:W91)/SUM('Calculs Graphs'!X87:X91)</f>
        <v>#DIV/0!</v>
      </c>
      <c r="M85" s="55" t="e">
        <f>SUM('Calculs Graphs'!Y87:Y91)/SUM('Calculs Graphs'!Z87:Z91)</f>
        <v>#DIV/0!</v>
      </c>
      <c r="N85" s="55" t="e">
        <f>SUM('Calculs Graphs'!AA87:AA91)/SUM('Calculs Graphs'!AB87:AB91)</f>
        <v>#DIV/0!</v>
      </c>
    </row>
    <row r="86" spans="1:14">
      <c r="A86" s="55" t="e">
        <f>SUM('Calculs Graphs'!A88:A92)/SUM('Calculs Graphs'!B88:B92)</f>
        <v>#DIV/0!</v>
      </c>
      <c r="B86" s="55" t="e">
        <f>SUM('Calculs Graphs'!C88:C92)/SUM('Calculs Graphs'!D88:D92)</f>
        <v>#DIV/0!</v>
      </c>
      <c r="C86" s="55" t="e">
        <f>SUM('Calculs Graphs'!E88:E92)/SUM('Calculs Graphs'!F88:F92)</f>
        <v>#DIV/0!</v>
      </c>
      <c r="D86" s="55" t="e">
        <f>SUM('Calculs Graphs'!G88:G92)/SUM('Calculs Graphs'!H88:H92)</f>
        <v>#DIV/0!</v>
      </c>
      <c r="E86" s="55" t="e">
        <f>SUM('Calculs Graphs'!I88:I92)/SUM('Calculs Graphs'!J88:J92)</f>
        <v>#DIV/0!</v>
      </c>
      <c r="F86" s="55" t="e">
        <f>SUM('Calculs Graphs'!K88:K92)/SUM('Calculs Graphs'!L88:L92)</f>
        <v>#DIV/0!</v>
      </c>
      <c r="G86" s="55" t="e">
        <f>SUM('Calculs Graphs'!M88:M92)/SUM('Calculs Graphs'!N88:N92)</f>
        <v>#DIV/0!</v>
      </c>
      <c r="H86" s="55" t="e">
        <f>SUM('Calculs Graphs'!O88:O92)/SUM('Calculs Graphs'!P88:P92)</f>
        <v>#DIV/0!</v>
      </c>
      <c r="I86" s="55" t="e">
        <f>SUM('Calculs Graphs'!Q88:Q92)/SUM('Calculs Graphs'!R88:R92)</f>
        <v>#DIV/0!</v>
      </c>
      <c r="J86" s="55" t="e">
        <f>SUM('Calculs Graphs'!S88:S92)/SUM('Calculs Graphs'!T88:T92)</f>
        <v>#DIV/0!</v>
      </c>
      <c r="K86" s="55" t="e">
        <f>SUM('Calculs Graphs'!U88:U92)/SUM('Calculs Graphs'!V88:V92)</f>
        <v>#DIV/0!</v>
      </c>
      <c r="L86" s="55" t="e">
        <f>SUM('Calculs Graphs'!W88:W92)/SUM('Calculs Graphs'!X88:X92)</f>
        <v>#DIV/0!</v>
      </c>
      <c r="M86" s="55" t="e">
        <f>SUM('Calculs Graphs'!Y88:Y92)/SUM('Calculs Graphs'!Z88:Z92)</f>
        <v>#DIV/0!</v>
      </c>
      <c r="N86" s="55" t="e">
        <f>SUM('Calculs Graphs'!AA88:AA92)/SUM('Calculs Graphs'!AB88:AB92)</f>
        <v>#DIV/0!</v>
      </c>
    </row>
    <row r="87" spans="1:14">
      <c r="A87" s="55" t="e">
        <f>SUM('Calculs Graphs'!A89:A93)/SUM('Calculs Graphs'!B89:B93)</f>
        <v>#DIV/0!</v>
      </c>
      <c r="B87" s="55" t="e">
        <f>SUM('Calculs Graphs'!C89:C93)/SUM('Calculs Graphs'!D89:D93)</f>
        <v>#DIV/0!</v>
      </c>
      <c r="C87" s="55" t="e">
        <f>SUM('Calculs Graphs'!E89:E93)/SUM('Calculs Graphs'!F89:F93)</f>
        <v>#DIV/0!</v>
      </c>
      <c r="D87" s="55" t="e">
        <f>SUM('Calculs Graphs'!G89:G93)/SUM('Calculs Graphs'!H89:H93)</f>
        <v>#DIV/0!</v>
      </c>
      <c r="E87" s="55" t="e">
        <f>SUM('Calculs Graphs'!I89:I93)/SUM('Calculs Graphs'!J89:J93)</f>
        <v>#DIV/0!</v>
      </c>
      <c r="F87" s="55" t="e">
        <f>SUM('Calculs Graphs'!K89:K93)/SUM('Calculs Graphs'!L89:L93)</f>
        <v>#DIV/0!</v>
      </c>
      <c r="G87" s="55" t="e">
        <f>SUM('Calculs Graphs'!M89:M93)/SUM('Calculs Graphs'!N89:N93)</f>
        <v>#DIV/0!</v>
      </c>
      <c r="H87" s="55" t="e">
        <f>SUM('Calculs Graphs'!O89:O93)/SUM('Calculs Graphs'!P89:P93)</f>
        <v>#DIV/0!</v>
      </c>
      <c r="I87" s="55" t="e">
        <f>SUM('Calculs Graphs'!Q89:Q93)/SUM('Calculs Graphs'!R89:R93)</f>
        <v>#DIV/0!</v>
      </c>
      <c r="J87" s="55" t="e">
        <f>SUM('Calculs Graphs'!S89:S93)/SUM('Calculs Graphs'!T89:T93)</f>
        <v>#DIV/0!</v>
      </c>
      <c r="K87" s="55" t="e">
        <f>SUM('Calculs Graphs'!U89:U93)/SUM('Calculs Graphs'!V89:V93)</f>
        <v>#DIV/0!</v>
      </c>
      <c r="L87" s="55" t="e">
        <f>SUM('Calculs Graphs'!W89:W93)/SUM('Calculs Graphs'!X89:X93)</f>
        <v>#DIV/0!</v>
      </c>
      <c r="M87" s="55" t="e">
        <f>SUM('Calculs Graphs'!Y89:Y93)/SUM('Calculs Graphs'!Z89:Z93)</f>
        <v>#DIV/0!</v>
      </c>
      <c r="N87" s="55" t="e">
        <f>SUM('Calculs Graphs'!AA89:AA93)/SUM('Calculs Graphs'!AB89:AB93)</f>
        <v>#DIV/0!</v>
      </c>
    </row>
    <row r="88" spans="1:14">
      <c r="A88" s="55" t="e">
        <f>SUM('Calculs Graphs'!A90:A94)/SUM('Calculs Graphs'!B90:B94)</f>
        <v>#DIV/0!</v>
      </c>
      <c r="B88" s="55" t="e">
        <f>SUM('Calculs Graphs'!C90:C94)/SUM('Calculs Graphs'!D90:D94)</f>
        <v>#DIV/0!</v>
      </c>
      <c r="C88" s="55" t="e">
        <f>SUM('Calculs Graphs'!E90:E94)/SUM('Calculs Graphs'!F90:F94)</f>
        <v>#DIV/0!</v>
      </c>
      <c r="D88" s="55" t="e">
        <f>SUM('Calculs Graphs'!G90:G94)/SUM('Calculs Graphs'!H90:H94)</f>
        <v>#DIV/0!</v>
      </c>
      <c r="E88" s="55" t="e">
        <f>SUM('Calculs Graphs'!I90:I94)/SUM('Calculs Graphs'!J90:J94)</f>
        <v>#DIV/0!</v>
      </c>
      <c r="F88" s="55" t="e">
        <f>SUM('Calculs Graphs'!K90:K94)/SUM('Calculs Graphs'!L90:L94)</f>
        <v>#DIV/0!</v>
      </c>
      <c r="G88" s="55" t="e">
        <f>SUM('Calculs Graphs'!M90:M94)/SUM('Calculs Graphs'!N90:N94)</f>
        <v>#DIV/0!</v>
      </c>
      <c r="H88" s="55" t="e">
        <f>SUM('Calculs Graphs'!O90:O94)/SUM('Calculs Graphs'!P90:P94)</f>
        <v>#DIV/0!</v>
      </c>
      <c r="I88" s="55" t="e">
        <f>SUM('Calculs Graphs'!Q90:Q94)/SUM('Calculs Graphs'!R90:R94)</f>
        <v>#DIV/0!</v>
      </c>
      <c r="J88" s="55" t="e">
        <f>SUM('Calculs Graphs'!S90:S94)/SUM('Calculs Graphs'!T90:T94)</f>
        <v>#DIV/0!</v>
      </c>
      <c r="K88" s="55" t="e">
        <f>SUM('Calculs Graphs'!U90:U94)/SUM('Calculs Graphs'!V90:V94)</f>
        <v>#DIV/0!</v>
      </c>
      <c r="L88" s="55" t="e">
        <f>SUM('Calculs Graphs'!W90:W94)/SUM('Calculs Graphs'!X90:X94)</f>
        <v>#DIV/0!</v>
      </c>
      <c r="M88" s="55" t="e">
        <f>SUM('Calculs Graphs'!Y90:Y94)/SUM('Calculs Graphs'!Z90:Z94)</f>
        <v>#DIV/0!</v>
      </c>
      <c r="N88" s="55" t="e">
        <f>SUM('Calculs Graphs'!AA90:AA94)/SUM('Calculs Graphs'!AB90:AB94)</f>
        <v>#DIV/0!</v>
      </c>
    </row>
    <row r="89" spans="1:14">
      <c r="A89" s="55" t="e">
        <f>SUM('Calculs Graphs'!A91:A95)/SUM('Calculs Graphs'!B91:B95)</f>
        <v>#DIV/0!</v>
      </c>
      <c r="B89" s="55" t="e">
        <f>SUM('Calculs Graphs'!C91:C95)/SUM('Calculs Graphs'!D91:D95)</f>
        <v>#DIV/0!</v>
      </c>
      <c r="C89" s="55" t="e">
        <f>SUM('Calculs Graphs'!E91:E95)/SUM('Calculs Graphs'!F91:F95)</f>
        <v>#DIV/0!</v>
      </c>
      <c r="D89" s="55" t="e">
        <f>SUM('Calculs Graphs'!G91:G95)/SUM('Calculs Graphs'!H91:H95)</f>
        <v>#DIV/0!</v>
      </c>
      <c r="E89" s="55" t="e">
        <f>SUM('Calculs Graphs'!I91:I95)/SUM('Calculs Graphs'!J91:J95)</f>
        <v>#DIV/0!</v>
      </c>
      <c r="F89" s="55" t="e">
        <f>SUM('Calculs Graphs'!K91:K95)/SUM('Calculs Graphs'!L91:L95)</f>
        <v>#DIV/0!</v>
      </c>
      <c r="G89" s="55" t="e">
        <f>SUM('Calculs Graphs'!M91:M95)/SUM('Calculs Graphs'!N91:N95)</f>
        <v>#DIV/0!</v>
      </c>
      <c r="H89" s="55" t="e">
        <f>SUM('Calculs Graphs'!O91:O95)/SUM('Calculs Graphs'!P91:P95)</f>
        <v>#DIV/0!</v>
      </c>
      <c r="I89" s="55" t="e">
        <f>SUM('Calculs Graphs'!Q91:Q95)/SUM('Calculs Graphs'!R91:R95)</f>
        <v>#DIV/0!</v>
      </c>
      <c r="J89" s="55" t="e">
        <f>SUM('Calculs Graphs'!S91:S95)/SUM('Calculs Graphs'!T91:T95)</f>
        <v>#DIV/0!</v>
      </c>
      <c r="K89" s="55" t="e">
        <f>SUM('Calculs Graphs'!U91:U95)/SUM('Calculs Graphs'!V91:V95)</f>
        <v>#DIV/0!</v>
      </c>
      <c r="L89" s="55" t="e">
        <f>SUM('Calculs Graphs'!W91:W95)/SUM('Calculs Graphs'!X91:X95)</f>
        <v>#DIV/0!</v>
      </c>
      <c r="M89" s="55" t="e">
        <f>SUM('Calculs Graphs'!Y91:Y95)/SUM('Calculs Graphs'!Z91:Z95)</f>
        <v>#DIV/0!</v>
      </c>
      <c r="N89" s="55" t="e">
        <f>SUM('Calculs Graphs'!AA91:AA95)/SUM('Calculs Graphs'!AB91:AB95)</f>
        <v>#DIV/0!</v>
      </c>
    </row>
    <row r="90" spans="1:14">
      <c r="A90" s="55" t="e">
        <f>SUM('Calculs Graphs'!A92:A96)/SUM('Calculs Graphs'!B92:B96)</f>
        <v>#DIV/0!</v>
      </c>
      <c r="B90" s="55" t="e">
        <f>SUM('Calculs Graphs'!C92:C96)/SUM('Calculs Graphs'!D92:D96)</f>
        <v>#DIV/0!</v>
      </c>
      <c r="C90" s="55" t="e">
        <f>SUM('Calculs Graphs'!E92:E96)/SUM('Calculs Graphs'!F92:F96)</f>
        <v>#DIV/0!</v>
      </c>
      <c r="D90" s="55" t="e">
        <f>SUM('Calculs Graphs'!G92:G96)/SUM('Calculs Graphs'!H92:H96)</f>
        <v>#DIV/0!</v>
      </c>
      <c r="E90" s="55" t="e">
        <f>SUM('Calculs Graphs'!I92:I96)/SUM('Calculs Graphs'!J92:J96)</f>
        <v>#DIV/0!</v>
      </c>
      <c r="F90" s="55" t="e">
        <f>SUM('Calculs Graphs'!K92:K96)/SUM('Calculs Graphs'!L92:L96)</f>
        <v>#DIV/0!</v>
      </c>
      <c r="G90" s="55" t="e">
        <f>SUM('Calculs Graphs'!M92:M96)/SUM('Calculs Graphs'!N92:N96)</f>
        <v>#DIV/0!</v>
      </c>
      <c r="H90" s="55" t="e">
        <f>SUM('Calculs Graphs'!O92:O96)/SUM('Calculs Graphs'!P92:P96)</f>
        <v>#DIV/0!</v>
      </c>
      <c r="I90" s="55" t="e">
        <f>SUM('Calculs Graphs'!Q92:Q96)/SUM('Calculs Graphs'!R92:R96)</f>
        <v>#DIV/0!</v>
      </c>
      <c r="J90" s="55" t="e">
        <f>SUM('Calculs Graphs'!S92:S96)/SUM('Calculs Graphs'!T92:T96)</f>
        <v>#DIV/0!</v>
      </c>
      <c r="K90" s="55" t="e">
        <f>SUM('Calculs Graphs'!U92:U96)/SUM('Calculs Graphs'!V92:V96)</f>
        <v>#DIV/0!</v>
      </c>
      <c r="L90" s="55" t="e">
        <f>SUM('Calculs Graphs'!W92:W96)/SUM('Calculs Graphs'!X92:X96)</f>
        <v>#DIV/0!</v>
      </c>
      <c r="M90" s="55" t="e">
        <f>SUM('Calculs Graphs'!Y92:Y96)/SUM('Calculs Graphs'!Z92:Z96)</f>
        <v>#DIV/0!</v>
      </c>
      <c r="N90" s="55" t="e">
        <f>SUM('Calculs Graphs'!AA92:AA96)/SUM('Calculs Graphs'!AB92:AB96)</f>
        <v>#DIV/0!</v>
      </c>
    </row>
    <row r="91" spans="1:14">
      <c r="A91" s="55" t="e">
        <f>SUM('Calculs Graphs'!A93:A97)/SUM('Calculs Graphs'!B93:B97)</f>
        <v>#DIV/0!</v>
      </c>
      <c r="B91" s="55" t="e">
        <f>SUM('Calculs Graphs'!C93:C97)/SUM('Calculs Graphs'!D93:D97)</f>
        <v>#DIV/0!</v>
      </c>
      <c r="C91" s="55" t="e">
        <f>SUM('Calculs Graphs'!E93:E97)/SUM('Calculs Graphs'!F93:F97)</f>
        <v>#DIV/0!</v>
      </c>
      <c r="D91" s="55" t="e">
        <f>SUM('Calculs Graphs'!G93:G97)/SUM('Calculs Graphs'!H93:H97)</f>
        <v>#DIV/0!</v>
      </c>
      <c r="E91" s="55" t="e">
        <f>SUM('Calculs Graphs'!I93:I97)/SUM('Calculs Graphs'!J93:J97)</f>
        <v>#DIV/0!</v>
      </c>
      <c r="F91" s="55" t="e">
        <f>SUM('Calculs Graphs'!K93:K97)/SUM('Calculs Graphs'!L93:L97)</f>
        <v>#DIV/0!</v>
      </c>
      <c r="G91" s="55" t="e">
        <f>SUM('Calculs Graphs'!M93:M97)/SUM('Calculs Graphs'!N93:N97)</f>
        <v>#DIV/0!</v>
      </c>
      <c r="H91" s="55" t="e">
        <f>SUM('Calculs Graphs'!O93:O97)/SUM('Calculs Graphs'!P93:P97)</f>
        <v>#DIV/0!</v>
      </c>
      <c r="I91" s="55" t="e">
        <f>SUM('Calculs Graphs'!Q93:Q97)/SUM('Calculs Graphs'!R93:R97)</f>
        <v>#DIV/0!</v>
      </c>
      <c r="J91" s="55" t="e">
        <f>SUM('Calculs Graphs'!S93:S97)/SUM('Calculs Graphs'!T93:T97)</f>
        <v>#DIV/0!</v>
      </c>
      <c r="K91" s="55" t="e">
        <f>SUM('Calculs Graphs'!U93:U97)/SUM('Calculs Graphs'!V93:V97)</f>
        <v>#DIV/0!</v>
      </c>
      <c r="L91" s="55" t="e">
        <f>SUM('Calculs Graphs'!W93:W97)/SUM('Calculs Graphs'!X93:X97)</f>
        <v>#DIV/0!</v>
      </c>
      <c r="M91" s="55" t="e">
        <f>SUM('Calculs Graphs'!Y93:Y97)/SUM('Calculs Graphs'!Z93:Z97)</f>
        <v>#DIV/0!</v>
      </c>
      <c r="N91" s="55" t="e">
        <f>SUM('Calculs Graphs'!AA93:AA97)/SUM('Calculs Graphs'!AB93:AB97)</f>
        <v>#DIV/0!</v>
      </c>
    </row>
    <row r="92" spans="1:14">
      <c r="A92" s="55" t="e">
        <f>SUM('Calculs Graphs'!A94:A98)/SUM('Calculs Graphs'!B94:B98)</f>
        <v>#DIV/0!</v>
      </c>
      <c r="B92" s="55" t="e">
        <f>SUM('Calculs Graphs'!C94:C98)/SUM('Calculs Graphs'!D94:D98)</f>
        <v>#DIV/0!</v>
      </c>
      <c r="C92" s="55" t="e">
        <f>SUM('Calculs Graphs'!E94:E98)/SUM('Calculs Graphs'!F94:F98)</f>
        <v>#DIV/0!</v>
      </c>
      <c r="D92" s="55" t="e">
        <f>SUM('Calculs Graphs'!G94:G98)/SUM('Calculs Graphs'!H94:H98)</f>
        <v>#DIV/0!</v>
      </c>
      <c r="E92" s="55" t="e">
        <f>SUM('Calculs Graphs'!I94:I98)/SUM('Calculs Graphs'!J94:J98)</f>
        <v>#DIV/0!</v>
      </c>
      <c r="F92" s="55" t="e">
        <f>SUM('Calculs Graphs'!K94:K98)/SUM('Calculs Graphs'!L94:L98)</f>
        <v>#DIV/0!</v>
      </c>
      <c r="G92" s="55" t="e">
        <f>SUM('Calculs Graphs'!M94:M98)/SUM('Calculs Graphs'!N94:N98)</f>
        <v>#DIV/0!</v>
      </c>
      <c r="H92" s="55" t="e">
        <f>SUM('Calculs Graphs'!O94:O98)/SUM('Calculs Graphs'!P94:P98)</f>
        <v>#DIV/0!</v>
      </c>
      <c r="I92" s="55" t="e">
        <f>SUM('Calculs Graphs'!Q94:Q98)/SUM('Calculs Graphs'!R94:R98)</f>
        <v>#DIV/0!</v>
      </c>
      <c r="J92" s="55" t="e">
        <f>SUM('Calculs Graphs'!S94:S98)/SUM('Calculs Graphs'!T94:T98)</f>
        <v>#DIV/0!</v>
      </c>
      <c r="K92" s="55" t="e">
        <f>SUM('Calculs Graphs'!U94:U98)/SUM('Calculs Graphs'!V94:V98)</f>
        <v>#DIV/0!</v>
      </c>
      <c r="L92" s="55" t="e">
        <f>SUM('Calculs Graphs'!W94:W98)/SUM('Calculs Graphs'!X94:X98)</f>
        <v>#DIV/0!</v>
      </c>
      <c r="M92" s="55" t="e">
        <f>SUM('Calculs Graphs'!Y94:Y98)/SUM('Calculs Graphs'!Z94:Z98)</f>
        <v>#DIV/0!</v>
      </c>
      <c r="N92" s="55" t="e">
        <f>SUM('Calculs Graphs'!AA94:AA98)/SUM('Calculs Graphs'!AB94:AB98)</f>
        <v>#DIV/0!</v>
      </c>
    </row>
    <row r="93" spans="1:14">
      <c r="A93" s="55" t="e">
        <f>SUM('Calculs Graphs'!A95:A99)/SUM('Calculs Graphs'!B95:B99)</f>
        <v>#DIV/0!</v>
      </c>
      <c r="B93" s="55" t="e">
        <f>SUM('Calculs Graphs'!C95:C99)/SUM('Calculs Graphs'!D95:D99)</f>
        <v>#DIV/0!</v>
      </c>
      <c r="C93" s="55" t="e">
        <f>SUM('Calculs Graphs'!E95:E99)/SUM('Calculs Graphs'!F95:F99)</f>
        <v>#DIV/0!</v>
      </c>
      <c r="D93" s="55" t="e">
        <f>SUM('Calculs Graphs'!G95:G99)/SUM('Calculs Graphs'!H95:H99)</f>
        <v>#DIV/0!</v>
      </c>
      <c r="E93" s="55" t="e">
        <f>SUM('Calculs Graphs'!I95:I99)/SUM('Calculs Graphs'!J95:J99)</f>
        <v>#DIV/0!</v>
      </c>
      <c r="F93" s="55" t="e">
        <f>SUM('Calculs Graphs'!K95:K99)/SUM('Calculs Graphs'!L95:L99)</f>
        <v>#DIV/0!</v>
      </c>
      <c r="G93" s="55" t="e">
        <f>SUM('Calculs Graphs'!M95:M99)/SUM('Calculs Graphs'!N95:N99)</f>
        <v>#DIV/0!</v>
      </c>
      <c r="H93" s="55" t="e">
        <f>SUM('Calculs Graphs'!O95:O99)/SUM('Calculs Graphs'!P95:P99)</f>
        <v>#DIV/0!</v>
      </c>
      <c r="I93" s="55" t="e">
        <f>SUM('Calculs Graphs'!Q95:Q99)/SUM('Calculs Graphs'!R95:R99)</f>
        <v>#DIV/0!</v>
      </c>
      <c r="J93" s="55" t="e">
        <f>SUM('Calculs Graphs'!S95:S99)/SUM('Calculs Graphs'!T95:T99)</f>
        <v>#DIV/0!</v>
      </c>
      <c r="K93" s="55" t="e">
        <f>SUM('Calculs Graphs'!U95:U99)/SUM('Calculs Graphs'!V95:V99)</f>
        <v>#DIV/0!</v>
      </c>
      <c r="L93" s="55" t="e">
        <f>SUM('Calculs Graphs'!W95:W99)/SUM('Calculs Graphs'!X95:X99)</f>
        <v>#DIV/0!</v>
      </c>
      <c r="M93" s="55" t="e">
        <f>SUM('Calculs Graphs'!Y95:Y99)/SUM('Calculs Graphs'!Z95:Z99)</f>
        <v>#DIV/0!</v>
      </c>
      <c r="N93" s="55" t="e">
        <f>SUM('Calculs Graphs'!AA95:AA99)/SUM('Calculs Graphs'!AB95:AB99)</f>
        <v>#DIV/0!</v>
      </c>
    </row>
    <row r="94" spans="1:14">
      <c r="A94" s="55" t="e">
        <f>SUM('Calculs Graphs'!A96:A100)/SUM('Calculs Graphs'!B96:B100)</f>
        <v>#DIV/0!</v>
      </c>
      <c r="B94" s="55" t="e">
        <f>SUM('Calculs Graphs'!C96:C100)/SUM('Calculs Graphs'!D96:D100)</f>
        <v>#DIV/0!</v>
      </c>
      <c r="C94" s="55" t="e">
        <f>SUM('Calculs Graphs'!E96:E100)/SUM('Calculs Graphs'!F96:F100)</f>
        <v>#DIV/0!</v>
      </c>
      <c r="D94" s="55" t="e">
        <f>SUM('Calculs Graphs'!G96:G100)/SUM('Calculs Graphs'!H96:H100)</f>
        <v>#DIV/0!</v>
      </c>
      <c r="E94" s="55" t="e">
        <f>SUM('Calculs Graphs'!I96:I100)/SUM('Calculs Graphs'!J96:J100)</f>
        <v>#DIV/0!</v>
      </c>
      <c r="F94" s="55" t="e">
        <f>SUM('Calculs Graphs'!K96:K100)/SUM('Calculs Graphs'!L96:L100)</f>
        <v>#DIV/0!</v>
      </c>
      <c r="G94" s="55" t="e">
        <f>SUM('Calculs Graphs'!M96:M100)/SUM('Calculs Graphs'!N96:N100)</f>
        <v>#DIV/0!</v>
      </c>
      <c r="H94" s="55" t="e">
        <f>SUM('Calculs Graphs'!O96:O100)/SUM('Calculs Graphs'!P96:P100)</f>
        <v>#DIV/0!</v>
      </c>
      <c r="I94" s="55" t="e">
        <f>SUM('Calculs Graphs'!Q96:Q100)/SUM('Calculs Graphs'!R96:R100)</f>
        <v>#DIV/0!</v>
      </c>
      <c r="J94" s="55" t="e">
        <f>SUM('Calculs Graphs'!S96:S100)/SUM('Calculs Graphs'!T96:T100)</f>
        <v>#DIV/0!</v>
      </c>
      <c r="K94" s="55" t="e">
        <f>SUM('Calculs Graphs'!U96:U100)/SUM('Calculs Graphs'!V96:V100)</f>
        <v>#DIV/0!</v>
      </c>
      <c r="L94" s="55" t="e">
        <f>SUM('Calculs Graphs'!W96:W100)/SUM('Calculs Graphs'!X96:X100)</f>
        <v>#DIV/0!</v>
      </c>
      <c r="M94" s="55" t="e">
        <f>SUM('Calculs Graphs'!Y96:Y100)/SUM('Calculs Graphs'!Z96:Z100)</f>
        <v>#DIV/0!</v>
      </c>
      <c r="N94" s="55" t="e">
        <f>SUM('Calculs Graphs'!AA96:AA100)/SUM('Calculs Graphs'!AB96:AB100)</f>
        <v>#DIV/0!</v>
      </c>
    </row>
    <row r="95" spans="1:14">
      <c r="A95" s="55" t="e">
        <f>SUM('Calculs Graphs'!A97:A101)/SUM('Calculs Graphs'!B97:B101)</f>
        <v>#DIV/0!</v>
      </c>
      <c r="B95" s="55" t="e">
        <f>SUM('Calculs Graphs'!C97:C101)/SUM('Calculs Graphs'!D97:D101)</f>
        <v>#DIV/0!</v>
      </c>
      <c r="C95" s="55" t="e">
        <f>SUM('Calculs Graphs'!E97:E101)/SUM('Calculs Graphs'!F97:F101)</f>
        <v>#DIV/0!</v>
      </c>
      <c r="D95" s="55" t="e">
        <f>SUM('Calculs Graphs'!G97:G101)/SUM('Calculs Graphs'!H97:H101)</f>
        <v>#DIV/0!</v>
      </c>
      <c r="E95" s="55" t="e">
        <f>SUM('Calculs Graphs'!I97:I101)/SUM('Calculs Graphs'!J97:J101)</f>
        <v>#DIV/0!</v>
      </c>
      <c r="F95" s="55" t="e">
        <f>SUM('Calculs Graphs'!K97:K101)/SUM('Calculs Graphs'!L97:L101)</f>
        <v>#DIV/0!</v>
      </c>
      <c r="G95" s="55" t="e">
        <f>SUM('Calculs Graphs'!M97:M101)/SUM('Calculs Graphs'!N97:N101)</f>
        <v>#DIV/0!</v>
      </c>
      <c r="H95" s="55" t="e">
        <f>SUM('Calculs Graphs'!O97:O101)/SUM('Calculs Graphs'!P97:P101)</f>
        <v>#DIV/0!</v>
      </c>
      <c r="I95" s="55" t="e">
        <f>SUM('Calculs Graphs'!Q97:Q101)/SUM('Calculs Graphs'!R97:R101)</f>
        <v>#DIV/0!</v>
      </c>
      <c r="J95" s="55" t="e">
        <f>SUM('Calculs Graphs'!S97:S101)/SUM('Calculs Graphs'!T97:T101)</f>
        <v>#DIV/0!</v>
      </c>
      <c r="K95" s="55" t="e">
        <f>SUM('Calculs Graphs'!U97:U101)/SUM('Calculs Graphs'!V97:V101)</f>
        <v>#DIV/0!</v>
      </c>
      <c r="L95" s="55" t="e">
        <f>SUM('Calculs Graphs'!W97:W101)/SUM('Calculs Graphs'!X97:X101)</f>
        <v>#DIV/0!</v>
      </c>
      <c r="M95" s="55" t="e">
        <f>SUM('Calculs Graphs'!Y97:Y101)/SUM('Calculs Graphs'!Z97:Z101)</f>
        <v>#DIV/0!</v>
      </c>
      <c r="N95" s="55" t="e">
        <f>SUM('Calculs Graphs'!AA97:AA101)/SUM('Calculs Graphs'!AB97:AB101)</f>
        <v>#DIV/0!</v>
      </c>
    </row>
    <row r="96" spans="1:14">
      <c r="A96" s="55" t="e">
        <f>SUM('Calculs Graphs'!A98:A102)/SUM('Calculs Graphs'!B98:B102)</f>
        <v>#DIV/0!</v>
      </c>
      <c r="B96" s="55" t="e">
        <f>SUM('Calculs Graphs'!C98:C102)/SUM('Calculs Graphs'!D98:D102)</f>
        <v>#DIV/0!</v>
      </c>
      <c r="C96" s="55" t="e">
        <f>SUM('Calculs Graphs'!E98:E102)/SUM('Calculs Graphs'!F98:F102)</f>
        <v>#DIV/0!</v>
      </c>
      <c r="D96" s="55" t="e">
        <f>SUM('Calculs Graphs'!G98:G102)/SUM('Calculs Graphs'!H98:H102)</f>
        <v>#DIV/0!</v>
      </c>
      <c r="E96" s="55" t="e">
        <f>SUM('Calculs Graphs'!I98:I102)/SUM('Calculs Graphs'!J98:J102)</f>
        <v>#DIV/0!</v>
      </c>
      <c r="F96" s="55" t="e">
        <f>SUM('Calculs Graphs'!K98:K102)/SUM('Calculs Graphs'!L98:L102)</f>
        <v>#DIV/0!</v>
      </c>
      <c r="G96" s="55" t="e">
        <f>SUM('Calculs Graphs'!M98:M102)/SUM('Calculs Graphs'!N98:N102)</f>
        <v>#DIV/0!</v>
      </c>
      <c r="H96" s="55" t="e">
        <f>SUM('Calculs Graphs'!O98:O102)/SUM('Calculs Graphs'!P98:P102)</f>
        <v>#DIV/0!</v>
      </c>
      <c r="I96" s="55" t="e">
        <f>SUM('Calculs Graphs'!Q98:Q102)/SUM('Calculs Graphs'!R98:R102)</f>
        <v>#DIV/0!</v>
      </c>
      <c r="J96" s="55" t="e">
        <f>SUM('Calculs Graphs'!S98:S102)/SUM('Calculs Graphs'!T98:T102)</f>
        <v>#DIV/0!</v>
      </c>
      <c r="K96" s="55" t="e">
        <f>SUM('Calculs Graphs'!U98:U102)/SUM('Calculs Graphs'!V98:V102)</f>
        <v>#DIV/0!</v>
      </c>
      <c r="L96" s="55" t="e">
        <f>SUM('Calculs Graphs'!W98:W102)/SUM('Calculs Graphs'!X98:X102)</f>
        <v>#DIV/0!</v>
      </c>
      <c r="M96" s="55" t="e">
        <f>SUM('Calculs Graphs'!Y98:Y102)/SUM('Calculs Graphs'!Z98:Z102)</f>
        <v>#DIV/0!</v>
      </c>
      <c r="N96" s="55" t="e">
        <f>SUM('Calculs Graphs'!AA98:AA102)/SUM('Calculs Graphs'!AB98:AB102)</f>
        <v>#DIV/0!</v>
      </c>
    </row>
    <row r="97" spans="1:14">
      <c r="A97" s="55" t="e">
        <f>SUM('Calculs Graphs'!A99:A103)/SUM('Calculs Graphs'!B99:B103)</f>
        <v>#DIV/0!</v>
      </c>
      <c r="B97" s="55" t="e">
        <f>SUM('Calculs Graphs'!C99:C103)/SUM('Calculs Graphs'!D99:D103)</f>
        <v>#DIV/0!</v>
      </c>
      <c r="C97" s="55" t="e">
        <f>SUM('Calculs Graphs'!E99:E103)/SUM('Calculs Graphs'!F99:F103)</f>
        <v>#DIV/0!</v>
      </c>
      <c r="D97" s="55" t="e">
        <f>SUM('Calculs Graphs'!G99:G103)/SUM('Calculs Graphs'!H99:H103)</f>
        <v>#DIV/0!</v>
      </c>
      <c r="E97" s="55" t="e">
        <f>SUM('Calculs Graphs'!I99:I103)/SUM('Calculs Graphs'!J99:J103)</f>
        <v>#DIV/0!</v>
      </c>
      <c r="F97" s="55" t="e">
        <f>SUM('Calculs Graphs'!K99:K103)/SUM('Calculs Graphs'!L99:L103)</f>
        <v>#DIV/0!</v>
      </c>
      <c r="G97" s="55" t="e">
        <f>SUM('Calculs Graphs'!M99:M103)/SUM('Calculs Graphs'!N99:N103)</f>
        <v>#DIV/0!</v>
      </c>
      <c r="H97" s="55" t="e">
        <f>SUM('Calculs Graphs'!O99:O103)/SUM('Calculs Graphs'!P99:P103)</f>
        <v>#DIV/0!</v>
      </c>
      <c r="I97" s="55" t="e">
        <f>SUM('Calculs Graphs'!Q99:Q103)/SUM('Calculs Graphs'!R99:R103)</f>
        <v>#DIV/0!</v>
      </c>
      <c r="J97" s="55" t="e">
        <f>SUM('Calculs Graphs'!S99:S103)/SUM('Calculs Graphs'!T99:T103)</f>
        <v>#DIV/0!</v>
      </c>
      <c r="K97" s="55" t="e">
        <f>SUM('Calculs Graphs'!U99:U103)/SUM('Calculs Graphs'!V99:V103)</f>
        <v>#DIV/0!</v>
      </c>
      <c r="L97" s="55" t="e">
        <f>SUM('Calculs Graphs'!W99:W103)/SUM('Calculs Graphs'!X99:X103)</f>
        <v>#DIV/0!</v>
      </c>
      <c r="M97" s="55" t="e">
        <f>SUM('Calculs Graphs'!Y99:Y103)/SUM('Calculs Graphs'!Z99:Z103)</f>
        <v>#DIV/0!</v>
      </c>
      <c r="N97" s="55" t="e">
        <f>SUM('Calculs Graphs'!AA99:AA103)/SUM('Calculs Graphs'!AB99:AB103)</f>
        <v>#DIV/0!</v>
      </c>
    </row>
    <row r="98" spans="1:14">
      <c r="A98" s="55" t="e">
        <f>SUM('Calculs Graphs'!A100:A104)/SUM('Calculs Graphs'!B100:B104)</f>
        <v>#DIV/0!</v>
      </c>
      <c r="B98" s="55" t="e">
        <f>SUM('Calculs Graphs'!C100:C104)/SUM('Calculs Graphs'!D100:D104)</f>
        <v>#DIV/0!</v>
      </c>
      <c r="C98" s="55" t="e">
        <f>SUM('Calculs Graphs'!E100:E104)/SUM('Calculs Graphs'!F100:F104)</f>
        <v>#DIV/0!</v>
      </c>
      <c r="D98" s="55" t="e">
        <f>SUM('Calculs Graphs'!G100:G104)/SUM('Calculs Graphs'!H100:H104)</f>
        <v>#DIV/0!</v>
      </c>
      <c r="E98" s="55" t="e">
        <f>SUM('Calculs Graphs'!I100:I104)/SUM('Calculs Graphs'!J100:J104)</f>
        <v>#DIV/0!</v>
      </c>
      <c r="F98" s="55" t="e">
        <f>SUM('Calculs Graphs'!K100:K104)/SUM('Calculs Graphs'!L100:L104)</f>
        <v>#DIV/0!</v>
      </c>
      <c r="G98" s="55" t="e">
        <f>SUM('Calculs Graphs'!M100:M104)/SUM('Calculs Graphs'!N100:N104)</f>
        <v>#DIV/0!</v>
      </c>
      <c r="H98" s="55" t="e">
        <f>SUM('Calculs Graphs'!O100:O104)/SUM('Calculs Graphs'!P100:P104)</f>
        <v>#DIV/0!</v>
      </c>
      <c r="I98" s="55" t="e">
        <f>SUM('Calculs Graphs'!Q100:Q104)/SUM('Calculs Graphs'!R100:R104)</f>
        <v>#DIV/0!</v>
      </c>
      <c r="J98" s="55" t="e">
        <f>SUM('Calculs Graphs'!S100:S104)/SUM('Calculs Graphs'!T100:T104)</f>
        <v>#DIV/0!</v>
      </c>
      <c r="K98" s="55" t="e">
        <f>SUM('Calculs Graphs'!U100:U104)/SUM('Calculs Graphs'!V100:V104)</f>
        <v>#DIV/0!</v>
      </c>
      <c r="L98" s="55" t="e">
        <f>SUM('Calculs Graphs'!W100:W104)/SUM('Calculs Graphs'!X100:X104)</f>
        <v>#DIV/0!</v>
      </c>
      <c r="M98" s="55" t="e">
        <f>SUM('Calculs Graphs'!Y100:Y104)/SUM('Calculs Graphs'!Z100:Z104)</f>
        <v>#DIV/0!</v>
      </c>
      <c r="N98" s="55" t="e">
        <f>SUM('Calculs Graphs'!AA100:AA104)/SUM('Calculs Graphs'!AB100:AB104)</f>
        <v>#DIV/0!</v>
      </c>
    </row>
    <row r="99" spans="1:14">
      <c r="A99" s="55" t="e">
        <f>SUM('Calculs Graphs'!A101:A105)/SUM('Calculs Graphs'!B101:B105)</f>
        <v>#DIV/0!</v>
      </c>
      <c r="B99" s="55" t="e">
        <f>SUM('Calculs Graphs'!C101:C105)/SUM('Calculs Graphs'!D101:D105)</f>
        <v>#DIV/0!</v>
      </c>
      <c r="C99" s="55" t="e">
        <f>SUM('Calculs Graphs'!E101:E105)/SUM('Calculs Graphs'!F101:F105)</f>
        <v>#DIV/0!</v>
      </c>
      <c r="D99" s="55" t="e">
        <f>SUM('Calculs Graphs'!G101:G105)/SUM('Calculs Graphs'!H101:H105)</f>
        <v>#DIV/0!</v>
      </c>
      <c r="E99" s="55" t="e">
        <f>SUM('Calculs Graphs'!I101:I105)/SUM('Calculs Graphs'!J101:J105)</f>
        <v>#DIV/0!</v>
      </c>
      <c r="F99" s="55" t="e">
        <f>SUM('Calculs Graphs'!K101:K105)/SUM('Calculs Graphs'!L101:L105)</f>
        <v>#DIV/0!</v>
      </c>
      <c r="G99" s="55" t="e">
        <f>SUM('Calculs Graphs'!M101:M105)/SUM('Calculs Graphs'!N101:N105)</f>
        <v>#DIV/0!</v>
      </c>
      <c r="H99" s="55" t="e">
        <f>SUM('Calculs Graphs'!O101:O105)/SUM('Calculs Graphs'!P101:P105)</f>
        <v>#DIV/0!</v>
      </c>
      <c r="I99" s="55" t="e">
        <f>SUM('Calculs Graphs'!Q101:Q105)/SUM('Calculs Graphs'!R101:R105)</f>
        <v>#DIV/0!</v>
      </c>
      <c r="J99" s="55" t="e">
        <f>SUM('Calculs Graphs'!S101:S105)/SUM('Calculs Graphs'!T101:T105)</f>
        <v>#DIV/0!</v>
      </c>
      <c r="K99" s="55" t="e">
        <f>SUM('Calculs Graphs'!U101:U105)/SUM('Calculs Graphs'!V101:V105)</f>
        <v>#DIV/0!</v>
      </c>
      <c r="L99" s="55" t="e">
        <f>SUM('Calculs Graphs'!W101:W105)/SUM('Calculs Graphs'!X101:X105)</f>
        <v>#DIV/0!</v>
      </c>
      <c r="M99" s="55" t="e">
        <f>SUM('Calculs Graphs'!Y101:Y105)/SUM('Calculs Graphs'!Z101:Z105)</f>
        <v>#DIV/0!</v>
      </c>
      <c r="N99" s="55" t="e">
        <f>SUM('Calculs Graphs'!AA101:AA105)/SUM('Calculs Graphs'!AB101:AB105)</f>
        <v>#DIV/0!</v>
      </c>
    </row>
    <row r="100" spans="1:14">
      <c r="A100" s="55" t="e">
        <f>SUM('Calculs Graphs'!A102:A106)/SUM('Calculs Graphs'!B102:B106)</f>
        <v>#DIV/0!</v>
      </c>
      <c r="B100" s="55" t="e">
        <f>SUM('Calculs Graphs'!C102:C106)/SUM('Calculs Graphs'!D102:D106)</f>
        <v>#DIV/0!</v>
      </c>
      <c r="C100" s="55" t="e">
        <f>SUM('Calculs Graphs'!E102:E106)/SUM('Calculs Graphs'!F102:F106)</f>
        <v>#DIV/0!</v>
      </c>
      <c r="D100" s="55" t="e">
        <f>SUM('Calculs Graphs'!G102:G106)/SUM('Calculs Graphs'!H102:H106)</f>
        <v>#DIV/0!</v>
      </c>
      <c r="E100" s="55" t="e">
        <f>SUM('Calculs Graphs'!I102:I106)/SUM('Calculs Graphs'!J102:J106)</f>
        <v>#DIV/0!</v>
      </c>
      <c r="F100" s="55" t="e">
        <f>SUM('Calculs Graphs'!K102:K106)/SUM('Calculs Graphs'!L102:L106)</f>
        <v>#DIV/0!</v>
      </c>
      <c r="G100" s="55" t="e">
        <f>SUM('Calculs Graphs'!M102:M106)/SUM('Calculs Graphs'!N102:N106)</f>
        <v>#DIV/0!</v>
      </c>
      <c r="H100" s="55" t="e">
        <f>SUM('Calculs Graphs'!O102:O106)/SUM('Calculs Graphs'!P102:P106)</f>
        <v>#DIV/0!</v>
      </c>
      <c r="I100" s="55" t="e">
        <f>SUM('Calculs Graphs'!Q102:Q106)/SUM('Calculs Graphs'!R102:R106)</f>
        <v>#DIV/0!</v>
      </c>
      <c r="J100" s="55" t="e">
        <f>SUM('Calculs Graphs'!S102:S106)/SUM('Calculs Graphs'!T102:T106)</f>
        <v>#DIV/0!</v>
      </c>
      <c r="K100" s="55" t="e">
        <f>SUM('Calculs Graphs'!U102:U106)/SUM('Calculs Graphs'!V102:V106)</f>
        <v>#DIV/0!</v>
      </c>
      <c r="L100" s="55" t="e">
        <f>SUM('Calculs Graphs'!W102:W106)/SUM('Calculs Graphs'!X102:X106)</f>
        <v>#DIV/0!</v>
      </c>
      <c r="M100" s="55" t="e">
        <f>SUM('Calculs Graphs'!Y102:Y106)/SUM('Calculs Graphs'!Z102:Z106)</f>
        <v>#DIV/0!</v>
      </c>
      <c r="N100" s="55" t="e">
        <f>SUM('Calculs Graphs'!AA102:AA106)/SUM('Calculs Graphs'!AB102:AB106)</f>
        <v>#DIV/0!</v>
      </c>
    </row>
    <row r="101" spans="1:14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</row>
    <row r="102" spans="1:14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</row>
    <row r="103" spans="1:14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</row>
    <row r="104" spans="1:1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</row>
    <row r="105" spans="1:14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</row>
    <row r="106" spans="1:14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</row>
    <row r="107" spans="1:14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</row>
    <row r="108" spans="1:14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</row>
    <row r="109" spans="1:14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</row>
    <row r="110" spans="1:14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</row>
    <row r="111" spans="1:14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</row>
    <row r="112" spans="1:14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</row>
    <row r="113" spans="1:14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</row>
    <row r="114" spans="1: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</row>
    <row r="115" spans="1:14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</row>
    <row r="116" spans="1:14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</row>
    <row r="117" spans="1:14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</row>
    <row r="118" spans="1:14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</row>
    <row r="119" spans="1:14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1:14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</row>
    <row r="121" spans="1:14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</row>
    <row r="122" spans="1:14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1:14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</row>
    <row r="124" spans="1:1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</row>
    <row r="125" spans="1:14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</row>
    <row r="126" spans="1:14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</row>
    <row r="127" spans="1:14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</row>
    <row r="128" spans="1:14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</row>
    <row r="129" spans="1:14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</row>
    <row r="130" spans="1:14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</row>
    <row r="131" spans="1:14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</row>
    <row r="132" spans="1:14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</row>
    <row r="133" spans="1:14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</row>
    <row r="134" spans="1:1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</row>
    <row r="135" spans="1:14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</row>
    <row r="136" spans="1:14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</row>
    <row r="137" spans="1:14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</row>
    <row r="138" spans="1:14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</row>
    <row r="139" spans="1:14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</row>
    <row r="140" spans="1:14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</row>
    <row r="141" spans="1:14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</row>
    <row r="142" spans="1:14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</row>
    <row r="143" spans="1:14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</row>
    <row r="144" spans="1:1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</row>
    <row r="145" spans="1:14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</row>
    <row r="146" spans="1:14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</row>
    <row r="147" spans="1:14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</row>
    <row r="148" spans="1:14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</row>
    <row r="149" spans="1:14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</row>
    <row r="150" spans="1:14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</row>
    <row r="151" spans="1:14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Rankings</vt:lpstr>
      <vt:lpstr>Progression</vt:lpstr>
      <vt:lpstr>Calculs last 5</vt:lpstr>
      <vt:lpstr>Calculs Graphs</vt:lpstr>
      <vt:lpstr>Calculs graphiques1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Kiriazis</dc:creator>
  <cp:lastModifiedBy>Nicholas</cp:lastModifiedBy>
  <dcterms:created xsi:type="dcterms:W3CDTF">2020-05-16T18:07:44Z</dcterms:created>
  <dcterms:modified xsi:type="dcterms:W3CDTF">2021-02-04T01:29:35Z</dcterms:modified>
</cp:coreProperties>
</file>