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nickl\OneDrive\Desktop\Upwork\Upwork Client's Work\"/>
    </mc:Choice>
  </mc:AlternateContent>
  <xr:revisionPtr revIDLastSave="0" documentId="8_{B71AE9A4-4E3E-43C7-9956-C78D03ABB774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Cost Calculator" sheetId="1" r:id="rId1"/>
  </sheets>
  <definedNames>
    <definedName name="_xlnm.Print_Area" localSheetId="0">'Cost Calculator'!$C$1:$K$23</definedName>
    <definedName name="ProductsTable">'Cost Calculator'!$C$27:$H$45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16" i="1"/>
  <c r="J18" i="1"/>
  <c r="J19" i="1"/>
  <c r="J20" i="1"/>
  <c r="J21" i="1"/>
  <c r="H7" i="1"/>
  <c r="H8" i="1"/>
  <c r="H9" i="1"/>
  <c r="H10" i="1"/>
  <c r="H11" i="1"/>
  <c r="H12" i="1"/>
  <c r="H13" i="1"/>
  <c r="H14" i="1"/>
  <c r="H15" i="1"/>
  <c r="H16" i="1"/>
  <c r="H18" i="1"/>
  <c r="H19" i="1"/>
  <c r="H20" i="1"/>
  <c r="H21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F7" i="1"/>
  <c r="F8" i="1"/>
  <c r="F9" i="1"/>
  <c r="F10" i="1"/>
  <c r="F11" i="1"/>
  <c r="F12" i="1"/>
  <c r="F13" i="1"/>
  <c r="F14" i="1"/>
  <c r="F15" i="1"/>
  <c r="F16" i="1"/>
  <c r="F17" i="1"/>
  <c r="H17" i="1" s="1"/>
  <c r="J17" i="1" s="1"/>
  <c r="F18" i="1"/>
  <c r="F19" i="1"/>
  <c r="F20" i="1"/>
  <c r="F21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27" i="1"/>
  <c r="H27" i="1" s="1"/>
  <c r="E6" i="1"/>
  <c r="I22" i="1"/>
  <c r="I23" i="1" s="1"/>
  <c r="G6" i="1" l="1"/>
  <c r="G23" i="1" s="1"/>
  <c r="F6" i="1"/>
  <c r="H6" i="1" s="1"/>
  <c r="J22" i="1"/>
  <c r="F23" i="1" l="1"/>
  <c r="J6" i="1" l="1"/>
  <c r="J23" i="1" s="1"/>
  <c r="H23" i="1"/>
</calcChain>
</file>

<file path=xl/sharedStrings.xml><?xml version="1.0" encoding="utf-8"?>
<sst xmlns="http://schemas.openxmlformats.org/spreadsheetml/2006/main" count="41" uniqueCount="36">
  <si>
    <t>Products</t>
  </si>
  <si>
    <t>Description</t>
  </si>
  <si>
    <t>Cost</t>
  </si>
  <si>
    <t>Pounds</t>
  </si>
  <si>
    <t>Cost per Pound</t>
  </si>
  <si>
    <t># Lbs Needed/1,000 SF</t>
  </si>
  <si>
    <t>Fertilizer A</t>
  </si>
  <si>
    <t>Fertilizer B</t>
  </si>
  <si>
    <t>Fertilizer C</t>
  </si>
  <si>
    <t>Fertilizer D</t>
  </si>
  <si>
    <t>Mulch A</t>
  </si>
  <si>
    <t>Mulch B</t>
  </si>
  <si>
    <t>Item</t>
  </si>
  <si>
    <t>Markup %</t>
  </si>
  <si>
    <t>Lawn Seed</t>
  </si>
  <si>
    <t>Tackifier</t>
  </si>
  <si>
    <t>Service Fee</t>
  </si>
  <si>
    <t>Cost + Markup</t>
  </si>
  <si>
    <t>Cost per SF</t>
  </si>
  <si>
    <t>Sq Footage Needed</t>
  </si>
  <si>
    <t># Lbs. Needed</t>
  </si>
  <si>
    <t>SERVICE FEE</t>
  </si>
  <si>
    <t>TOTALS</t>
  </si>
  <si>
    <t>per SF</t>
  </si>
  <si>
    <t>Grand Total</t>
  </si>
  <si>
    <t>Job Name:</t>
  </si>
  <si>
    <t>Cost / SF</t>
  </si>
  <si>
    <t>Cost Calculator</t>
  </si>
  <si>
    <r>
      <t xml:space="preserve">1.  Verify the </t>
    </r>
    <r>
      <rPr>
        <b/>
        <sz val="11"/>
        <color theme="1"/>
        <rFont val="Calibri"/>
        <family val="2"/>
        <scheme val="minor"/>
      </rPr>
      <t>cost, pounds</t>
    </r>
    <r>
      <rPr>
        <sz val="11"/>
        <color theme="1"/>
        <rFont val="Calibri"/>
        <family val="2"/>
        <scheme val="minor"/>
      </rPr>
      <t xml:space="preserve"> and</t>
    </r>
    <r>
      <rPr>
        <b/>
        <sz val="11"/>
        <color theme="1"/>
        <rFont val="Calibri"/>
        <family val="2"/>
        <scheme val="minor"/>
      </rPr>
      <t xml:space="preserve"> #lbs/SF</t>
    </r>
    <r>
      <rPr>
        <sz val="11"/>
        <color theme="1"/>
        <rFont val="Calibri"/>
        <family val="2"/>
        <scheme val="minor"/>
      </rPr>
      <t xml:space="preserve"> in the Products Table below</t>
    </r>
  </si>
  <si>
    <r>
      <t xml:space="preserve">2.  Verify the </t>
    </r>
    <r>
      <rPr>
        <b/>
        <sz val="11"/>
        <color theme="1"/>
        <rFont val="Calibri"/>
        <family val="2"/>
        <scheme val="minor"/>
      </rPr>
      <t>Markup %</t>
    </r>
    <r>
      <rPr>
        <sz val="11"/>
        <color theme="1"/>
        <rFont val="Calibri"/>
        <family val="2"/>
        <scheme val="minor"/>
      </rPr>
      <t xml:space="preserve"> and the </t>
    </r>
    <r>
      <rPr>
        <b/>
        <sz val="11"/>
        <color theme="1"/>
        <rFont val="Calibri"/>
        <family val="2"/>
        <scheme val="minor"/>
      </rPr>
      <t>Service Fee Rate</t>
    </r>
    <r>
      <rPr>
        <sz val="11"/>
        <color theme="1"/>
        <rFont val="Calibri"/>
        <family val="2"/>
        <scheme val="minor"/>
      </rPr>
      <t xml:space="preserve"> in cells D1 and D2</t>
    </r>
  </si>
  <si>
    <r>
      <t>3.  In the Cost Calculator table to the right, choose items from the drop down list in the</t>
    </r>
    <r>
      <rPr>
        <b/>
        <sz val="11"/>
        <color theme="1"/>
        <rFont val="Calibri"/>
        <family val="2"/>
        <scheme val="minor"/>
      </rPr>
      <t xml:space="preserve"> "Item"</t>
    </r>
    <r>
      <rPr>
        <sz val="11"/>
        <color theme="1"/>
        <rFont val="Calibri"/>
        <family val="2"/>
        <scheme val="minor"/>
      </rPr>
      <t xml:space="preserve"> column</t>
    </r>
  </si>
  <si>
    <r>
      <t xml:space="preserve">4.  In the Cost Calculator table, enter the number of SF needed for each product in the </t>
    </r>
    <r>
      <rPr>
        <b/>
        <sz val="11"/>
        <color theme="1"/>
        <rFont val="Calibri"/>
        <family val="2"/>
        <scheme val="minor"/>
      </rPr>
      <t>"Sq Footage Needed"</t>
    </r>
    <r>
      <rPr>
        <sz val="11"/>
        <color theme="1"/>
        <rFont val="Calibri"/>
        <family val="2"/>
        <scheme val="minor"/>
      </rPr>
      <t xml:space="preserve"> column</t>
    </r>
  </si>
  <si>
    <r>
      <t xml:space="preserve">5.  In the Cost Calculator table, to the left of the SERVICE FEE, enter </t>
    </r>
    <r>
      <rPr>
        <b/>
        <sz val="11"/>
        <color theme="1"/>
        <rFont val="Calibri"/>
        <family val="2"/>
        <scheme val="minor"/>
      </rPr>
      <t>the total SF for the calculation of the Service Fee</t>
    </r>
  </si>
  <si>
    <r>
      <t xml:space="preserve">6.  If desired, enter the </t>
    </r>
    <r>
      <rPr>
        <b/>
        <sz val="11"/>
        <color theme="1"/>
        <rFont val="Calibri"/>
        <family val="2"/>
        <scheme val="minor"/>
      </rPr>
      <t>Job Name</t>
    </r>
    <r>
      <rPr>
        <sz val="11"/>
        <color theme="1"/>
        <rFont val="Calibri"/>
        <family val="2"/>
        <scheme val="minor"/>
      </rPr>
      <t xml:space="preserve"> above the Cost Calculator</t>
    </r>
  </si>
  <si>
    <t>Test Product</t>
  </si>
  <si>
    <t>Steps for Completion (gray shaded cells):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</si>
</sst>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lightHorizontal">
        <fgColor rgb="FF0070C0"/>
        <bgColor theme="0"/>
      </patternFill>
    </fill>
    <fill>
      <patternFill patternType="lightHorizontal">
        <fgColor rgb="FF0070C0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9">
    <xf numFmtId="0" fontId="0" fillId="0" borderId="0" xfId="0"/>
    <xf numFmtId="0" fontId="3" fillId="0" borderId="0" xfId="0" applyFont="1"/>
    <xf numFmtId="44" fontId="0" fillId="0" borderId="0" xfId="1" applyFont="1"/>
    <xf numFmtId="0" fontId="0" fillId="0" borderId="1" xfId="0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9" xfId="0" applyFont="1" applyBorder="1" applyAlignment="1">
      <alignment horizontal="center" wrapText="1"/>
    </xf>
    <xf numFmtId="0" fontId="2" fillId="0" borderId="10" xfId="0" applyFont="1" applyBorder="1" applyAlignment="1">
      <alignment horizontal="center"/>
    </xf>
    <xf numFmtId="7" fontId="0" fillId="3" borderId="1" xfId="1" applyNumberFormat="1" applyFont="1" applyFill="1" applyBorder="1" applyAlignment="1">
      <alignment horizontal="right"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3" xfId="0" applyFill="1" applyBorder="1" applyAlignment="1" applyProtection="1">
      <alignment horizontal="center" vertical="center"/>
      <protection locked="0"/>
    </xf>
    <xf numFmtId="7" fontId="0" fillId="2" borderId="1" xfId="1" applyNumberFormat="1" applyFont="1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2" borderId="5" xfId="0" applyFill="1" applyBorder="1" applyAlignment="1" applyProtection="1">
      <alignment horizontal="center" vertical="center"/>
      <protection locked="0"/>
    </xf>
    <xf numFmtId="7" fontId="0" fillId="2" borderId="4" xfId="1" applyNumberFormat="1" applyFont="1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43" fontId="0" fillId="2" borderId="1" xfId="3" applyFont="1" applyFill="1" applyBorder="1" applyAlignment="1" applyProtection="1">
      <alignment horizontal="right" vertical="center"/>
      <protection locked="0"/>
    </xf>
    <xf numFmtId="43" fontId="0" fillId="2" borderId="4" xfId="3" applyFont="1" applyFill="1" applyBorder="1" applyAlignment="1" applyProtection="1">
      <alignment horizontal="right" vertical="center"/>
      <protection locked="0"/>
    </xf>
    <xf numFmtId="0" fontId="0" fillId="3" borderId="0" xfId="0" applyFill="1" applyAlignment="1">
      <alignment horizontal="center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165" fontId="0" fillId="2" borderId="14" xfId="3" applyNumberFormat="1" applyFont="1" applyFill="1" applyBorder="1" applyAlignment="1" applyProtection="1">
      <alignment horizontal="center"/>
      <protection locked="0"/>
    </xf>
    <xf numFmtId="164" fontId="0" fillId="0" borderId="15" xfId="0" applyNumberFormat="1" applyBorder="1"/>
    <xf numFmtId="0" fontId="2" fillId="0" borderId="0" xfId="0" applyFont="1" applyAlignment="1">
      <alignment horizontal="right"/>
    </xf>
    <xf numFmtId="165" fontId="0" fillId="2" borderId="16" xfId="3" applyNumberFormat="1" applyFont="1" applyFill="1" applyBorder="1" applyProtection="1">
      <protection locked="0"/>
    </xf>
    <xf numFmtId="0" fontId="2" fillId="0" borderId="7" xfId="0" applyFont="1" applyBorder="1" applyAlignment="1">
      <alignment horizontal="center" vertical="center" wrapText="1"/>
    </xf>
    <xf numFmtId="164" fontId="0" fillId="4" borderId="2" xfId="0" applyNumberFormat="1" applyFill="1" applyBorder="1" applyAlignment="1">
      <alignment horizontal="right"/>
    </xf>
    <xf numFmtId="0" fontId="2" fillId="0" borderId="18" xfId="0" applyFont="1" applyBorder="1" applyAlignment="1">
      <alignment wrapText="1"/>
    </xf>
    <xf numFmtId="0" fontId="0" fillId="0" borderId="19" xfId="0" applyBorder="1" applyAlignment="1">
      <alignment wrapText="1"/>
    </xf>
    <xf numFmtId="0" fontId="0" fillId="0" borderId="20" xfId="0" applyBorder="1" applyAlignment="1">
      <alignment wrapText="1"/>
    </xf>
    <xf numFmtId="0" fontId="2" fillId="0" borderId="1" xfId="0" applyFont="1" applyBorder="1"/>
    <xf numFmtId="9" fontId="2" fillId="2" borderId="1" xfId="2" applyFont="1" applyFill="1" applyBorder="1" applyProtection="1">
      <protection locked="0"/>
    </xf>
    <xf numFmtId="7" fontId="2" fillId="2" borderId="1" xfId="3" applyNumberFormat="1" applyFont="1" applyFill="1" applyBorder="1" applyProtection="1">
      <protection locked="0"/>
    </xf>
    <xf numFmtId="0" fontId="2" fillId="0" borderId="1" xfId="0" applyFont="1" applyBorder="1" applyAlignment="1">
      <alignment horizontal="center"/>
    </xf>
    <xf numFmtId="0" fontId="2" fillId="5" borderId="1" xfId="0" applyFont="1" applyFill="1" applyBorder="1"/>
    <xf numFmtId="164" fontId="2" fillId="0" borderId="1" xfId="1" applyNumberFormat="1" applyFont="1" applyBorder="1"/>
    <xf numFmtId="0" fontId="0" fillId="0" borderId="4" xfId="0" applyBorder="1" applyAlignment="1">
      <alignment horizontal="center"/>
    </xf>
    <xf numFmtId="0" fontId="0" fillId="5" borderId="4" xfId="0" applyFill="1" applyBorder="1"/>
    <xf numFmtId="44" fontId="0" fillId="5" borderId="4" xfId="1" applyFont="1" applyFill="1" applyBorder="1"/>
    <xf numFmtId="164" fontId="0" fillId="0" borderId="17" xfId="0" applyNumberFormat="1" applyBorder="1"/>
    <xf numFmtId="164" fontId="0" fillId="0" borderId="21" xfId="0" applyNumberFormat="1" applyBorder="1"/>
    <xf numFmtId="7" fontId="0" fillId="3" borderId="2" xfId="0" applyNumberFormat="1" applyFill="1" applyBorder="1" applyAlignment="1">
      <alignment horizontal="right" vertical="center"/>
    </xf>
    <xf numFmtId="164" fontId="0" fillId="5" borderId="4" xfId="1" applyNumberFormat="1" applyFont="1" applyFill="1" applyBorder="1"/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11" xfId="0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11">
    <dxf>
      <numFmt numFmtId="11" formatCode="&quot;$&quot;#,##0.00_);\(&quot;$&quot;#,##0.00\)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1" formatCode="&quot;$&quot;#,##0.00_);\(&quot;$&quot;#,##0.00\)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1" formatCode="&quot;$&quot;#,##0.00_);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4D5F90-6365-44E8-B502-7B18F7B1C2E8}" name="Table1" displayName="Table1" ref="C26:H45" totalsRowShown="0" headerRowDxfId="10" dataDxfId="8" headerRowBorderDxfId="9" tableBorderDxfId="7" totalsRowBorderDxfId="6">
  <tableColumns count="6">
    <tableColumn id="1" xr3:uid="{33009EDD-E9E5-47BC-95DF-E0EDE1DE8E80}" name="Description" dataDxfId="5"/>
    <tableColumn id="2" xr3:uid="{60619845-D205-47A2-8EA1-C03B263CED07}" name="Cost" dataDxfId="4" dataCellStyle="Currency"/>
    <tableColumn id="3" xr3:uid="{1DC54E9B-DED2-4EDA-A7FD-48D4DBFB214B}" name="Pounds" dataDxfId="3"/>
    <tableColumn id="4" xr3:uid="{AFF5429C-7EED-4224-BE02-3CCB762B1E66}" name="Cost per Pound" dataDxfId="2" dataCellStyle="Currency">
      <calculatedColumnFormula>IF(D27&lt;&gt;"",ROUNDUP(+D27/E27,2),"")</calculatedColumnFormula>
    </tableColumn>
    <tableColumn id="5" xr3:uid="{90F7DEDB-06F7-4474-8A22-8DDAD2C956E6}" name="# Lbs Needed/1,000 SF" dataDxfId="1" dataCellStyle="Comma"/>
    <tableColumn id="6" xr3:uid="{7DC996FC-745E-4BD8-B354-58D18840387A}" name="Cost per SF" dataDxfId="0">
      <calculatedColumnFormula>(IF(F27&lt;&gt;"",ROUNDUP(+Table1[[#This Row],['# Lbs Needed/1,000 SF]]*Table1[[#This Row],[Cost per Pound]]/1000,2),""))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5"/>
  <sheetViews>
    <sheetView tabSelected="1" zoomScale="69" zoomScaleNormal="85" workbookViewId="0">
      <selection activeCell="D17" sqref="D17"/>
    </sheetView>
  </sheetViews>
  <sheetFormatPr defaultRowHeight="14.4" x14ac:dyDescent="0.3"/>
  <cols>
    <col min="1" max="1" width="56.109375" customWidth="1"/>
    <col min="2" max="2" width="5.33203125" customWidth="1"/>
    <col min="3" max="3" width="13.77734375" customWidth="1"/>
    <col min="4" max="4" width="22" customWidth="1"/>
    <col min="5" max="5" width="15.44140625" customWidth="1"/>
    <col min="6" max="6" width="14.21875" customWidth="1"/>
    <col min="7" max="10" width="12.77734375" customWidth="1"/>
    <col min="11" max="11" width="6.6640625" customWidth="1"/>
    <col min="12" max="12" width="57.33203125" customWidth="1"/>
  </cols>
  <sheetData>
    <row r="1" spans="1:10" ht="19.8" customHeight="1" x14ac:dyDescent="0.3">
      <c r="A1" s="30" t="s">
        <v>35</v>
      </c>
      <c r="C1" s="33" t="s">
        <v>13</v>
      </c>
      <c r="D1" s="34">
        <v>0.06</v>
      </c>
    </row>
    <row r="2" spans="1:10" ht="32.4" customHeight="1" x14ac:dyDescent="0.3">
      <c r="A2" s="31" t="s">
        <v>28</v>
      </c>
      <c r="C2" s="33" t="s">
        <v>16</v>
      </c>
      <c r="D2" s="35">
        <v>0.12</v>
      </c>
      <c r="E2" t="s">
        <v>23</v>
      </c>
      <c r="F2" s="26" t="s">
        <v>25</v>
      </c>
      <c r="G2" s="46"/>
      <c r="H2" s="47"/>
      <c r="I2" s="47"/>
      <c r="J2" s="48"/>
    </row>
    <row r="3" spans="1:10" ht="27.6" customHeight="1" x14ac:dyDescent="0.3">
      <c r="A3" s="31" t="s">
        <v>29</v>
      </c>
    </row>
    <row r="4" spans="1:10" ht="33" customHeight="1" thickBot="1" x14ac:dyDescent="0.45">
      <c r="A4" s="31" t="s">
        <v>30</v>
      </c>
      <c r="C4" s="1" t="s">
        <v>27</v>
      </c>
    </row>
    <row r="5" spans="1:10" ht="30" customHeight="1" x14ac:dyDescent="0.3">
      <c r="A5" s="31" t="s">
        <v>31</v>
      </c>
      <c r="C5" s="28" t="s">
        <v>19</v>
      </c>
      <c r="D5" s="4" t="s">
        <v>12</v>
      </c>
      <c r="E5" s="4" t="s">
        <v>20</v>
      </c>
      <c r="F5" s="4" t="s">
        <v>2</v>
      </c>
      <c r="G5" s="4" t="s">
        <v>26</v>
      </c>
      <c r="H5" s="5" t="s">
        <v>17</v>
      </c>
      <c r="I5" s="22" t="s">
        <v>16</v>
      </c>
      <c r="J5" s="23" t="s">
        <v>24</v>
      </c>
    </row>
    <row r="6" spans="1:10" ht="28.8" x14ac:dyDescent="0.3">
      <c r="A6" s="31" t="s">
        <v>32</v>
      </c>
      <c r="C6" s="24">
        <v>10000</v>
      </c>
      <c r="D6" s="12" t="s">
        <v>34</v>
      </c>
      <c r="E6" s="3">
        <f t="shared" ref="E6:E21" si="0">IF(D6&lt;&gt;"",VLOOKUP(D6,ProductsTable,5,FALSE)*($C6/1000),"")</f>
        <v>10</v>
      </c>
      <c r="F6" s="6">
        <f t="shared" ref="F6:F21" si="1">IF(C6&lt;&gt;"",VLOOKUP(D6,ProductsTable,6,FALSE)*C6,"")</f>
        <v>800</v>
      </c>
      <c r="G6" s="6">
        <f t="shared" ref="G6:G21" si="2">IF(C6&lt;&gt;"",VLOOKUP(D6,ProductsTable, 6, FALSE),"")</f>
        <v>0.08</v>
      </c>
      <c r="H6" s="6">
        <f t="shared" ref="H6:H21" si="3">IF(C6&lt;&gt;"",ROUND(F6*(1+$D$1),2),"")</f>
        <v>848</v>
      </c>
      <c r="I6" s="29"/>
      <c r="J6" s="25">
        <f>+H6</f>
        <v>848</v>
      </c>
    </row>
    <row r="7" spans="1:10" ht="15.6" customHeight="1" thickBot="1" x14ac:dyDescent="0.35">
      <c r="A7" s="32" t="s">
        <v>33</v>
      </c>
      <c r="C7" s="24"/>
      <c r="D7" s="12"/>
      <c r="E7" s="3" t="str">
        <f t="shared" si="0"/>
        <v/>
      </c>
      <c r="F7" s="6" t="str">
        <f t="shared" si="1"/>
        <v/>
      </c>
      <c r="G7" s="6" t="str">
        <f t="shared" si="2"/>
        <v/>
      </c>
      <c r="H7" s="6" t="str">
        <f t="shared" si="3"/>
        <v/>
      </c>
      <c r="I7" s="29"/>
      <c r="J7" s="25" t="str">
        <f t="shared" ref="J7:J21" si="4">+H7</f>
        <v/>
      </c>
    </row>
    <row r="8" spans="1:10" x14ac:dyDescent="0.3">
      <c r="C8" s="24">
        <v>5000</v>
      </c>
      <c r="D8" s="12" t="s">
        <v>10</v>
      </c>
      <c r="E8" s="3">
        <f t="shared" si="0"/>
        <v>225</v>
      </c>
      <c r="F8" s="6">
        <f t="shared" si="1"/>
        <v>100</v>
      </c>
      <c r="G8" s="6">
        <f t="shared" si="2"/>
        <v>0.02</v>
      </c>
      <c r="H8" s="6">
        <f t="shared" si="3"/>
        <v>106</v>
      </c>
      <c r="I8" s="29"/>
      <c r="J8" s="25">
        <f t="shared" si="4"/>
        <v>106</v>
      </c>
    </row>
    <row r="9" spans="1:10" x14ac:dyDescent="0.3">
      <c r="C9" s="24"/>
      <c r="D9" s="12"/>
      <c r="E9" s="3" t="str">
        <f t="shared" si="0"/>
        <v/>
      </c>
      <c r="F9" s="6" t="str">
        <f t="shared" si="1"/>
        <v/>
      </c>
      <c r="G9" s="6" t="str">
        <f t="shared" si="2"/>
        <v/>
      </c>
      <c r="H9" s="6" t="str">
        <f t="shared" si="3"/>
        <v/>
      </c>
      <c r="I9" s="29"/>
      <c r="J9" s="25" t="str">
        <f t="shared" si="4"/>
        <v/>
      </c>
    </row>
    <row r="10" spans="1:10" x14ac:dyDescent="0.3">
      <c r="C10" s="24"/>
      <c r="D10" s="12"/>
      <c r="E10" s="3" t="str">
        <f t="shared" si="0"/>
        <v/>
      </c>
      <c r="F10" s="6" t="str">
        <f t="shared" si="1"/>
        <v/>
      </c>
      <c r="G10" s="6" t="str">
        <f t="shared" si="2"/>
        <v/>
      </c>
      <c r="H10" s="6" t="str">
        <f t="shared" si="3"/>
        <v/>
      </c>
      <c r="I10" s="29"/>
      <c r="J10" s="25" t="str">
        <f t="shared" si="4"/>
        <v/>
      </c>
    </row>
    <row r="11" spans="1:10" x14ac:dyDescent="0.3">
      <c r="C11" s="24"/>
      <c r="D11" s="12"/>
      <c r="E11" s="3" t="str">
        <f t="shared" si="0"/>
        <v/>
      </c>
      <c r="F11" s="6" t="str">
        <f t="shared" si="1"/>
        <v/>
      </c>
      <c r="G11" s="6" t="str">
        <f t="shared" si="2"/>
        <v/>
      </c>
      <c r="H11" s="6" t="str">
        <f t="shared" si="3"/>
        <v/>
      </c>
      <c r="I11" s="29"/>
      <c r="J11" s="25" t="str">
        <f t="shared" si="4"/>
        <v/>
      </c>
    </row>
    <row r="12" spans="1:10" x14ac:dyDescent="0.3">
      <c r="C12" s="24"/>
      <c r="D12" s="12"/>
      <c r="E12" s="3" t="str">
        <f t="shared" si="0"/>
        <v/>
      </c>
      <c r="F12" s="6" t="str">
        <f t="shared" si="1"/>
        <v/>
      </c>
      <c r="G12" s="6" t="str">
        <f t="shared" si="2"/>
        <v/>
      </c>
      <c r="H12" s="6" t="str">
        <f t="shared" si="3"/>
        <v/>
      </c>
      <c r="I12" s="29"/>
      <c r="J12" s="25" t="str">
        <f t="shared" si="4"/>
        <v/>
      </c>
    </row>
    <row r="13" spans="1:10" x14ac:dyDescent="0.3">
      <c r="C13" s="24"/>
      <c r="D13" s="12"/>
      <c r="E13" s="3" t="str">
        <f t="shared" si="0"/>
        <v/>
      </c>
      <c r="F13" s="6" t="str">
        <f t="shared" si="1"/>
        <v/>
      </c>
      <c r="G13" s="6" t="str">
        <f t="shared" si="2"/>
        <v/>
      </c>
      <c r="H13" s="6" t="str">
        <f t="shared" si="3"/>
        <v/>
      </c>
      <c r="I13" s="29"/>
      <c r="J13" s="25" t="str">
        <f t="shared" si="4"/>
        <v/>
      </c>
    </row>
    <row r="14" spans="1:10" x14ac:dyDescent="0.3">
      <c r="C14" s="24"/>
      <c r="D14" s="12"/>
      <c r="E14" s="3" t="str">
        <f t="shared" si="0"/>
        <v/>
      </c>
      <c r="F14" s="6" t="str">
        <f t="shared" si="1"/>
        <v/>
      </c>
      <c r="G14" s="6" t="str">
        <f t="shared" si="2"/>
        <v/>
      </c>
      <c r="H14" s="6" t="str">
        <f t="shared" si="3"/>
        <v/>
      </c>
      <c r="I14" s="29"/>
      <c r="J14" s="25" t="str">
        <f t="shared" si="4"/>
        <v/>
      </c>
    </row>
    <row r="15" spans="1:10" x14ac:dyDescent="0.3">
      <c r="C15" s="24"/>
      <c r="D15" s="12"/>
      <c r="E15" s="3" t="str">
        <f t="shared" si="0"/>
        <v/>
      </c>
      <c r="F15" s="6" t="str">
        <f t="shared" si="1"/>
        <v/>
      </c>
      <c r="G15" s="6" t="str">
        <f t="shared" si="2"/>
        <v/>
      </c>
      <c r="H15" s="6" t="str">
        <f t="shared" si="3"/>
        <v/>
      </c>
      <c r="I15" s="29"/>
      <c r="J15" s="25" t="str">
        <f t="shared" si="4"/>
        <v/>
      </c>
    </row>
    <row r="16" spans="1:10" x14ac:dyDescent="0.3">
      <c r="C16" s="24"/>
      <c r="D16" s="12"/>
      <c r="E16" s="3" t="str">
        <f t="shared" si="0"/>
        <v/>
      </c>
      <c r="F16" s="6" t="str">
        <f t="shared" si="1"/>
        <v/>
      </c>
      <c r="G16" s="6" t="str">
        <f t="shared" si="2"/>
        <v/>
      </c>
      <c r="H16" s="6" t="str">
        <f t="shared" si="3"/>
        <v/>
      </c>
      <c r="I16" s="29"/>
      <c r="J16" s="25" t="str">
        <f t="shared" si="4"/>
        <v/>
      </c>
    </row>
    <row r="17" spans="3:10" x14ac:dyDescent="0.3">
      <c r="C17" s="24">
        <v>5000</v>
      </c>
      <c r="D17" s="12" t="s">
        <v>10</v>
      </c>
      <c r="E17" s="3">
        <f t="shared" si="0"/>
        <v>225</v>
      </c>
      <c r="F17" s="6">
        <f t="shared" si="1"/>
        <v>100</v>
      </c>
      <c r="G17" s="6">
        <f t="shared" si="2"/>
        <v>0.02</v>
      </c>
      <c r="H17" s="6">
        <f t="shared" si="3"/>
        <v>106</v>
      </c>
      <c r="I17" s="29"/>
      <c r="J17" s="25">
        <f t="shared" si="4"/>
        <v>106</v>
      </c>
    </row>
    <row r="18" spans="3:10" x14ac:dyDescent="0.3">
      <c r="C18" s="24"/>
      <c r="D18" s="12"/>
      <c r="E18" s="3" t="str">
        <f t="shared" si="0"/>
        <v/>
      </c>
      <c r="F18" s="6" t="str">
        <f t="shared" si="1"/>
        <v/>
      </c>
      <c r="G18" s="6" t="str">
        <f t="shared" si="2"/>
        <v/>
      </c>
      <c r="H18" s="6" t="str">
        <f t="shared" si="3"/>
        <v/>
      </c>
      <c r="I18" s="29"/>
      <c r="J18" s="25" t="str">
        <f t="shared" si="4"/>
        <v/>
      </c>
    </row>
    <row r="19" spans="3:10" x14ac:dyDescent="0.3">
      <c r="C19" s="24"/>
      <c r="D19" s="12"/>
      <c r="E19" s="3" t="str">
        <f t="shared" si="0"/>
        <v/>
      </c>
      <c r="F19" s="6" t="str">
        <f t="shared" si="1"/>
        <v/>
      </c>
      <c r="G19" s="6" t="str">
        <f t="shared" si="2"/>
        <v/>
      </c>
      <c r="H19" s="6" t="str">
        <f t="shared" si="3"/>
        <v/>
      </c>
      <c r="I19" s="29"/>
      <c r="J19" s="25" t="str">
        <f t="shared" si="4"/>
        <v/>
      </c>
    </row>
    <row r="20" spans="3:10" x14ac:dyDescent="0.3">
      <c r="C20" s="24"/>
      <c r="D20" s="12"/>
      <c r="E20" s="3" t="str">
        <f t="shared" si="0"/>
        <v/>
      </c>
      <c r="F20" s="6" t="str">
        <f t="shared" si="1"/>
        <v/>
      </c>
      <c r="G20" s="6" t="str">
        <f t="shared" si="2"/>
        <v/>
      </c>
      <c r="H20" s="6" t="str">
        <f t="shared" si="3"/>
        <v/>
      </c>
      <c r="I20" s="29"/>
      <c r="J20" s="25" t="str">
        <f t="shared" si="4"/>
        <v/>
      </c>
    </row>
    <row r="21" spans="3:10" x14ac:dyDescent="0.3">
      <c r="C21" s="24"/>
      <c r="D21" s="12"/>
      <c r="E21" s="3" t="str">
        <f t="shared" si="0"/>
        <v/>
      </c>
      <c r="F21" s="6" t="str">
        <f t="shared" si="1"/>
        <v/>
      </c>
      <c r="G21" s="6" t="str">
        <f t="shared" si="2"/>
        <v/>
      </c>
      <c r="H21" s="6" t="str">
        <f t="shared" si="3"/>
        <v/>
      </c>
      <c r="I21" s="29"/>
      <c r="J21" s="25" t="str">
        <f t="shared" si="4"/>
        <v/>
      </c>
    </row>
    <row r="22" spans="3:10" ht="15" thickBot="1" x14ac:dyDescent="0.35">
      <c r="C22" s="27">
        <v>10000</v>
      </c>
      <c r="D22" s="39" t="s">
        <v>21</v>
      </c>
      <c r="E22" s="40"/>
      <c r="F22" s="41"/>
      <c r="G22" s="45"/>
      <c r="H22" s="41"/>
      <c r="I22" s="42">
        <f>+D2*C22</f>
        <v>1200</v>
      </c>
      <c r="J22" s="43">
        <f>+I22</f>
        <v>1200</v>
      </c>
    </row>
    <row r="23" spans="3:10" x14ac:dyDescent="0.3">
      <c r="D23" s="36" t="s">
        <v>22</v>
      </c>
      <c r="E23" s="37"/>
      <c r="F23" s="38">
        <f>SUM(F6:F22)</f>
        <v>1000</v>
      </c>
      <c r="G23" s="38">
        <f>SUM(G6:G22)</f>
        <v>0.12000000000000001</v>
      </c>
      <c r="H23" s="38">
        <f>SUM(H6:H22)</f>
        <v>1060</v>
      </c>
      <c r="I23" s="38">
        <f>SUM(I6:I22)</f>
        <v>1200</v>
      </c>
      <c r="J23" s="38">
        <f>SUM(J6:J22)</f>
        <v>2260</v>
      </c>
    </row>
    <row r="24" spans="3:10" x14ac:dyDescent="0.3">
      <c r="G24" s="2"/>
      <c r="H24" s="2"/>
      <c r="I24" s="2"/>
      <c r="J24" s="21"/>
    </row>
    <row r="25" spans="3:10" ht="21" x14ac:dyDescent="0.4">
      <c r="C25" s="1" t="s">
        <v>0</v>
      </c>
    </row>
    <row r="26" spans="3:10" ht="42.6" customHeight="1" x14ac:dyDescent="0.3">
      <c r="C26" s="7" t="s">
        <v>1</v>
      </c>
      <c r="D26" s="8" t="s">
        <v>2</v>
      </c>
      <c r="E26" s="8" t="s">
        <v>3</v>
      </c>
      <c r="F26" s="8" t="s">
        <v>4</v>
      </c>
      <c r="G26" s="9" t="s">
        <v>5</v>
      </c>
      <c r="H26" s="10" t="s">
        <v>18</v>
      </c>
    </row>
    <row r="27" spans="3:10" x14ac:dyDescent="0.3">
      <c r="C27" s="13" t="s">
        <v>6</v>
      </c>
      <c r="D27" s="14">
        <v>45.86</v>
      </c>
      <c r="E27" s="15">
        <v>50</v>
      </c>
      <c r="F27" s="11">
        <f>IF(D27&lt;&gt;"",ROUNDUP(+D27/E27,2),"")</f>
        <v>0.92</v>
      </c>
      <c r="G27" s="19">
        <v>5</v>
      </c>
      <c r="H27" s="44">
        <f>(IF(F27&lt;&gt;"",ROUNDUP(+Table1[[#This Row],['# Lbs Needed/1,000 SF]]*Table1[[#This Row],[Cost per Pound]]/1000,2),""))</f>
        <v>0.01</v>
      </c>
    </row>
    <row r="28" spans="3:10" x14ac:dyDescent="0.3">
      <c r="C28" s="13" t="s">
        <v>7</v>
      </c>
      <c r="D28" s="14"/>
      <c r="E28" s="15"/>
      <c r="F28" s="11" t="str">
        <f t="shared" ref="F28:F45" si="5">IF(D28&lt;&gt;"",ROUNDUP(+D28/E28,2),"")</f>
        <v/>
      </c>
      <c r="G28" s="19"/>
      <c r="H28" s="44" t="str">
        <f>(IF(F28&lt;&gt;"",ROUNDUP(+Table1[[#This Row],['# Lbs Needed/1,000 SF]]*Table1[[#This Row],[Cost per Pound]]/1000,2),""))</f>
        <v/>
      </c>
    </row>
    <row r="29" spans="3:10" x14ac:dyDescent="0.3">
      <c r="C29" s="13" t="s">
        <v>8</v>
      </c>
      <c r="D29" s="14"/>
      <c r="E29" s="15"/>
      <c r="F29" s="11" t="str">
        <f t="shared" si="5"/>
        <v/>
      </c>
      <c r="G29" s="19"/>
      <c r="H29" s="44" t="str">
        <f>(IF(F29&lt;&gt;"",ROUNDUP(+Table1[[#This Row],['# Lbs Needed/1,000 SF]]*Table1[[#This Row],[Cost per Pound]]/1000,2),""))</f>
        <v/>
      </c>
    </row>
    <row r="30" spans="3:10" x14ac:dyDescent="0.3">
      <c r="C30" s="13" t="s">
        <v>9</v>
      </c>
      <c r="D30" s="14"/>
      <c r="E30" s="15"/>
      <c r="F30" s="11" t="str">
        <f t="shared" si="5"/>
        <v/>
      </c>
      <c r="G30" s="19"/>
      <c r="H30" s="44" t="str">
        <f>(IF(F30&lt;&gt;"",ROUNDUP(+Table1[[#This Row],['# Lbs Needed/1,000 SF]]*Table1[[#This Row],[Cost per Pound]]/1000,2),""))</f>
        <v/>
      </c>
    </row>
    <row r="31" spans="3:10" x14ac:dyDescent="0.3">
      <c r="C31" s="13" t="s">
        <v>10</v>
      </c>
      <c r="D31" s="14">
        <v>16.25</v>
      </c>
      <c r="E31" s="15">
        <v>50</v>
      </c>
      <c r="F31" s="11">
        <f t="shared" si="5"/>
        <v>0.33</v>
      </c>
      <c r="G31" s="19">
        <v>45</v>
      </c>
      <c r="H31" s="44">
        <f>(IF(F31&lt;&gt;"",ROUNDUP(+Table1[[#This Row],['# Lbs Needed/1,000 SF]]*Table1[[#This Row],[Cost per Pound]]/1000,2),""))</f>
        <v>0.02</v>
      </c>
    </row>
    <row r="32" spans="3:10" x14ac:dyDescent="0.3">
      <c r="C32" s="13" t="s">
        <v>11</v>
      </c>
      <c r="D32" s="14">
        <v>27.5</v>
      </c>
      <c r="E32" s="15">
        <v>50</v>
      </c>
      <c r="F32" s="11">
        <f t="shared" si="5"/>
        <v>0.55000000000000004</v>
      </c>
      <c r="G32" s="19">
        <v>45</v>
      </c>
      <c r="H32" s="44">
        <f>(IF(F32&lt;&gt;"",ROUNDUP(+Table1[[#This Row],['# Lbs Needed/1,000 SF]]*Table1[[#This Row],[Cost per Pound]]/1000,2),""))</f>
        <v>0.03</v>
      </c>
    </row>
    <row r="33" spans="3:8" x14ac:dyDescent="0.3">
      <c r="C33" s="13" t="s">
        <v>14</v>
      </c>
      <c r="D33" s="14">
        <v>329</v>
      </c>
      <c r="E33" s="15">
        <v>50</v>
      </c>
      <c r="F33" s="11">
        <f t="shared" si="5"/>
        <v>6.58</v>
      </c>
      <c r="G33" s="19">
        <v>4</v>
      </c>
      <c r="H33" s="44">
        <f>(IF(F33&lt;&gt;"",ROUNDUP(+Table1[[#This Row],['# Lbs Needed/1,000 SF]]*Table1[[#This Row],[Cost per Pound]]/1000,2),""))</f>
        <v>0.03</v>
      </c>
    </row>
    <row r="34" spans="3:8" x14ac:dyDescent="0.3">
      <c r="C34" s="13" t="s">
        <v>15</v>
      </c>
      <c r="D34" s="14">
        <v>89.99</v>
      </c>
      <c r="E34" s="15">
        <v>6</v>
      </c>
      <c r="F34" s="11">
        <f t="shared" si="5"/>
        <v>15</v>
      </c>
      <c r="G34" s="19">
        <v>6.8870000000000001E-2</v>
      </c>
      <c r="H34" s="44">
        <f>(IF(F34&lt;&gt;"",ROUNDUP(+Table1[[#This Row],['# Lbs Needed/1,000 SF]]*Table1[[#This Row],[Cost per Pound]]/1000,2),""))</f>
        <v>0.01</v>
      </c>
    </row>
    <row r="35" spans="3:8" x14ac:dyDescent="0.3">
      <c r="C35" s="13"/>
      <c r="D35" s="14"/>
      <c r="E35" s="15"/>
      <c r="F35" s="11" t="str">
        <f t="shared" si="5"/>
        <v/>
      </c>
      <c r="G35" s="19"/>
      <c r="H35" s="44" t="str">
        <f>(IF(F35&lt;&gt;"",ROUNDUP(+Table1[[#This Row],['# Lbs Needed/1,000 SF]]*Table1[[#This Row],[Cost per Pound]]/1000,2),""))</f>
        <v/>
      </c>
    </row>
    <row r="36" spans="3:8" x14ac:dyDescent="0.3">
      <c r="C36" s="13" t="s">
        <v>34</v>
      </c>
      <c r="D36" s="14">
        <v>80</v>
      </c>
      <c r="E36" s="15">
        <v>1</v>
      </c>
      <c r="F36" s="11">
        <f t="shared" si="5"/>
        <v>80</v>
      </c>
      <c r="G36" s="19">
        <v>1</v>
      </c>
      <c r="H36" s="44">
        <f>(IF(F36&lt;&gt;"",ROUNDUP(+Table1[[#This Row],['# Lbs Needed/1,000 SF]]*Table1[[#This Row],[Cost per Pound]]/1000,2),""))</f>
        <v>0.08</v>
      </c>
    </row>
    <row r="37" spans="3:8" x14ac:dyDescent="0.3">
      <c r="C37" s="13"/>
      <c r="D37" s="14"/>
      <c r="E37" s="15"/>
      <c r="F37" s="11" t="str">
        <f t="shared" si="5"/>
        <v/>
      </c>
      <c r="G37" s="19"/>
      <c r="H37" s="44" t="str">
        <f>(IF(F37&lt;&gt;"",ROUNDUP(+Table1[[#This Row],['# Lbs Needed/1,000 SF]]*Table1[[#This Row],[Cost per Pound]]/1000,2),""))</f>
        <v/>
      </c>
    </row>
    <row r="38" spans="3:8" x14ac:dyDescent="0.3">
      <c r="C38" s="13"/>
      <c r="D38" s="14"/>
      <c r="E38" s="15"/>
      <c r="F38" s="11" t="str">
        <f t="shared" si="5"/>
        <v/>
      </c>
      <c r="G38" s="19"/>
      <c r="H38" s="44" t="str">
        <f>(IF(F38&lt;&gt;"",ROUNDUP(+Table1[[#This Row],['# Lbs Needed/1,000 SF]]*Table1[[#This Row],[Cost per Pound]]/1000,2),""))</f>
        <v/>
      </c>
    </row>
    <row r="39" spans="3:8" x14ac:dyDescent="0.3">
      <c r="C39" s="13"/>
      <c r="D39" s="14"/>
      <c r="E39" s="15"/>
      <c r="F39" s="11" t="str">
        <f t="shared" si="5"/>
        <v/>
      </c>
      <c r="G39" s="19"/>
      <c r="H39" s="44" t="str">
        <f>(IF(F39&lt;&gt;"",ROUNDUP(+Table1[[#This Row],['# Lbs Needed/1,000 SF]]*Table1[[#This Row],[Cost per Pound]]/1000,2),""))</f>
        <v/>
      </c>
    </row>
    <row r="40" spans="3:8" x14ac:dyDescent="0.3">
      <c r="C40" s="13"/>
      <c r="D40" s="14"/>
      <c r="E40" s="15"/>
      <c r="F40" s="11" t="str">
        <f t="shared" si="5"/>
        <v/>
      </c>
      <c r="G40" s="19"/>
      <c r="H40" s="44" t="str">
        <f>(IF(F40&lt;&gt;"",ROUNDUP(+Table1[[#This Row],['# Lbs Needed/1,000 SF]]*Table1[[#This Row],[Cost per Pound]]/1000,2),""))</f>
        <v/>
      </c>
    </row>
    <row r="41" spans="3:8" x14ac:dyDescent="0.3">
      <c r="C41" s="13"/>
      <c r="D41" s="14"/>
      <c r="E41" s="15"/>
      <c r="F41" s="11" t="str">
        <f t="shared" si="5"/>
        <v/>
      </c>
      <c r="G41" s="19"/>
      <c r="H41" s="44" t="str">
        <f>(IF(F41&lt;&gt;"",ROUNDUP(+Table1[[#This Row],['# Lbs Needed/1,000 SF]]*Table1[[#This Row],[Cost per Pound]]/1000,2),""))</f>
        <v/>
      </c>
    </row>
    <row r="42" spans="3:8" x14ac:dyDescent="0.3">
      <c r="C42" s="13"/>
      <c r="D42" s="14"/>
      <c r="E42" s="15"/>
      <c r="F42" s="11" t="str">
        <f t="shared" si="5"/>
        <v/>
      </c>
      <c r="G42" s="19"/>
      <c r="H42" s="44" t="str">
        <f>(IF(F42&lt;&gt;"",ROUNDUP(+Table1[[#This Row],['# Lbs Needed/1,000 SF]]*Table1[[#This Row],[Cost per Pound]]/1000,2),""))</f>
        <v/>
      </c>
    </row>
    <row r="43" spans="3:8" x14ac:dyDescent="0.3">
      <c r="C43" s="13"/>
      <c r="D43" s="14"/>
      <c r="E43" s="15"/>
      <c r="F43" s="11" t="str">
        <f t="shared" si="5"/>
        <v/>
      </c>
      <c r="G43" s="19"/>
      <c r="H43" s="44" t="str">
        <f>(IF(F43&lt;&gt;"",ROUNDUP(+Table1[[#This Row],['# Lbs Needed/1,000 SF]]*Table1[[#This Row],[Cost per Pound]]/1000,2),""))</f>
        <v/>
      </c>
    </row>
    <row r="44" spans="3:8" x14ac:dyDescent="0.3">
      <c r="C44" s="13"/>
      <c r="D44" s="14"/>
      <c r="E44" s="15"/>
      <c r="F44" s="11" t="str">
        <f t="shared" si="5"/>
        <v/>
      </c>
      <c r="G44" s="19"/>
      <c r="H44" s="44" t="str">
        <f>(IF(F44&lt;&gt;"",ROUNDUP(+Table1[[#This Row],['# Lbs Needed/1,000 SF]]*Table1[[#This Row],[Cost per Pound]]/1000,2),""))</f>
        <v/>
      </c>
    </row>
    <row r="45" spans="3:8" x14ac:dyDescent="0.3">
      <c r="C45" s="16"/>
      <c r="D45" s="17"/>
      <c r="E45" s="18"/>
      <c r="F45" s="11" t="str">
        <f t="shared" si="5"/>
        <v/>
      </c>
      <c r="G45" s="20"/>
      <c r="H45" s="44" t="str">
        <f>(IF(F45&lt;&gt;"",ROUNDUP(+Table1[[#This Row],['# Lbs Needed/1,000 SF]]*Table1[[#This Row],[Cost per Pound]]/1000,2),""))</f>
        <v/>
      </c>
    </row>
  </sheetData>
  <mergeCells count="1">
    <mergeCell ref="G2:J2"/>
  </mergeCells>
  <dataValidations count="1">
    <dataValidation type="list" allowBlank="1" showInputMessage="1" showErrorMessage="1" sqref="D6:D21" xr:uid="{AE891D9B-A0E2-492A-AC09-FF9F91AF0966}">
      <formula1>$C$27:$C$45</formula1>
    </dataValidation>
  </dataValidations>
  <pageMargins left="0.25" right="0.25" top="0.75" bottom="0.75" header="0.3" footer="0.3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Cost Calculator</vt:lpstr>
      <vt:lpstr>'Cost Calculator'!Print_Area</vt:lpstr>
      <vt:lpstr>ProductsTable</vt:lpstr>
    </vt:vector>
  </TitlesOfParts>
  <Company>Children's Hospital and Health System,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Lemke, Debra</dc:creator>
  <cp:lastModifiedBy>Nick Lemke</cp:lastModifiedBy>
  <cp:lastPrinted>2022-04-28T14:01:19Z</cp:lastPrinted>
  <dcterms:created xsi:type="dcterms:W3CDTF">2022-04-26T23:49:33Z</dcterms:created>
  <dcterms:modified xsi:type="dcterms:W3CDTF">2023-11-11T17:28:58Z</dcterms:modified>
</cp:coreProperties>
</file>