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иаграмма" sheetId="1" state="visible" r:id="rId2"/>
    <sheet name="рассчет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<sst xmlns="http://schemas.openxmlformats.org/spreadsheetml/2006/main" count="17" uniqueCount="16">
  <si>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ФАКТ</t>
  </si>
  <si>
    <t xml:space="preserve">РАСЧЁТ</t>
  </si>
  <si>
    <t xml:space="preserve">2018_тренд_сезон_с_ростом</t>
  </si>
  <si>
    <t xml:space="preserve">ТРЕНД без учёта сезонности</t>
  </si>
  <si>
    <t xml:space="preserve">месяц</t>
  </si>
  <si>
    <t xml:space="preserve">факт</t>
  </si>
  <si>
    <t xml:space="preserve">факт/тренд</t>
  </si>
  <si>
    <t xml:space="preserve">среднее_факт/тренд</t>
  </si>
  <si>
    <t xml:space="preserve">коэфф сезонности</t>
  </si>
  <si>
    <t xml:space="preserve">Годовой рост</t>
  </si>
  <si>
    <t xml:space="preserve">2018_тренд</t>
  </si>
  <si>
    <t xml:space="preserve">b</t>
  </si>
  <si>
    <t xml:space="preserve">a</t>
  </si>
  <si>
    <t xml:space="preserve">2018_факт</t>
  </si>
  <si>
    <t xml:space="preserve">2018_тренд_сезон</t>
  </si>
  <si>
    <t xml:space="preserve">ОТКЛОНЕНИЕ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</si>
</sst>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\ _₽_-;\-* #,##0\ _₽_-;_-* \-??\ _₽_-;_-@_-"/>
    <numFmt numFmtId="166" formatCode="_-* #,##0.00\ _₽_-;\-* #,##0.00\ _₽_-;_-* \-??\ _₽_-;_-@_-"/>
    <numFmt numFmtId="167" formatCode="0%"/>
    <numFmt numFmtId="168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FF0000"/>
      <name val="Calibri"/>
      <family val="2"/>
      <charset val="1"/>
    </font>
    <font>
      <sz val="11"/>
      <color rgb="FF2C2D30"/>
      <name val="Arial"/>
      <family val="2"/>
      <charset val="204"/>
    </font>
    <font>
      <b val="true"/>
      <sz val="11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EFBCE"/>
        <bgColor rgb="FFFF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78787"/>
      <rgbColor rgb="FF9999FF"/>
      <rgbColor rgb="FF993366"/>
      <rgbColor rgb="FFFEFB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AAC4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2D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"2016"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_-* #,##0\ _₽_-;\-* #,##0\ _₽_-;_-* \-??\ _₽_-;_-@_-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рассчет!$A$3:$A$14</c:f>
              <c:strCache>
                <c:ptCount val="12"/>
                <c:pt idx="0">
                  <c:v> 1    </c:v>
                </c:pt>
                <c:pt idx="1">
                  <c:v> 2    </c:v>
                </c:pt>
                <c:pt idx="2">
                  <c:v> 3    </c:v>
                </c:pt>
                <c:pt idx="3">
                  <c:v> 4    </c:v>
                </c:pt>
                <c:pt idx="4">
                  <c:v> 5    </c:v>
                </c:pt>
                <c:pt idx="5">
                  <c:v> 6    </c:v>
                </c:pt>
                <c:pt idx="6">
                  <c:v> 7    </c:v>
                </c:pt>
                <c:pt idx="7">
                  <c:v> 8    </c:v>
                </c:pt>
                <c:pt idx="8">
                  <c:v> 9    </c:v>
                </c:pt>
                <c:pt idx="9">
                  <c:v> 10    </c:v>
                </c:pt>
                <c:pt idx="10">
                  <c:v> 11    </c:v>
                </c:pt>
                <c:pt idx="11">
                  <c:v> 12    </c:v>
                </c:pt>
              </c:strCache>
            </c:strRef>
          </c:cat>
          <c:val>
            <c:numRef>
              <c:f>рассчет!$B$3:$B$14</c:f>
              <c:numCache>
                <c:formatCode>General</c:formatCode>
                <c:ptCount val="12"/>
                <c:pt idx="0">
                  <c:v>96711646.8499842</c:v>
                </c:pt>
                <c:pt idx="1">
                  <c:v>95134674.5999841</c:v>
                </c:pt>
                <c:pt idx="2">
                  <c:v>115270625.399986</c:v>
                </c:pt>
                <c:pt idx="3">
                  <c:v>139176884.699988</c:v>
                </c:pt>
                <c:pt idx="4">
                  <c:v>108587360.699985</c:v>
                </c:pt>
                <c:pt idx="5">
                  <c:v>116569032.299988</c:v>
                </c:pt>
                <c:pt idx="6">
                  <c:v>112098317.099985</c:v>
                </c:pt>
                <c:pt idx="7">
                  <c:v>139256002.199984</c:v>
                </c:pt>
                <c:pt idx="8">
                  <c:v>151239818.799994</c:v>
                </c:pt>
                <c:pt idx="9">
                  <c:v>211509026.400035</c:v>
                </c:pt>
                <c:pt idx="10">
                  <c:v>256335858.100067</c:v>
                </c:pt>
                <c:pt idx="11">
                  <c:v>258443716.300079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"2017"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77933c"/>
            </a:solidFill>
            <a:ln w="28440">
              <a:solidFill>
                <a:srgbClr val="77933c"/>
              </a:solidFill>
              <a:round/>
            </a:ln>
          </c:spPr>
          <c:marker>
            <c:symbol val="none"/>
          </c:marker>
          <c:dLbls>
            <c:numFmt formatCode="_-* #,##0\ _₽_-;\-* #,##0\ _₽_-;_-* \-??\ _₽_-;_-@_-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рассчет!$A$3:$A$14</c:f>
              <c:strCache>
                <c:ptCount val="12"/>
                <c:pt idx="0">
                  <c:v> 1    </c:v>
                </c:pt>
                <c:pt idx="1">
                  <c:v> 2    </c:v>
                </c:pt>
                <c:pt idx="2">
                  <c:v> 3    </c:v>
                </c:pt>
                <c:pt idx="3">
                  <c:v> 4    </c:v>
                </c:pt>
                <c:pt idx="4">
                  <c:v> 5    </c:v>
                </c:pt>
                <c:pt idx="5">
                  <c:v> 6    </c:v>
                </c:pt>
                <c:pt idx="6">
                  <c:v> 7    </c:v>
                </c:pt>
                <c:pt idx="7">
                  <c:v> 8    </c:v>
                </c:pt>
                <c:pt idx="8">
                  <c:v> 9    </c:v>
                </c:pt>
                <c:pt idx="9">
                  <c:v> 10    </c:v>
                </c:pt>
                <c:pt idx="10">
                  <c:v> 11    </c:v>
                </c:pt>
                <c:pt idx="11">
                  <c:v> 12    </c:v>
                </c:pt>
              </c:strCache>
            </c:strRef>
          </c:cat>
          <c:val>
            <c:numRef>
              <c:f>рассчет!$B$15:$B$26</c:f>
              <c:numCache>
                <c:formatCode>General</c:formatCode>
                <c:ptCount val="12"/>
                <c:pt idx="0">
                  <c:v>176765257.900005</c:v>
                </c:pt>
                <c:pt idx="1">
                  <c:v>161196190.39999</c:v>
                </c:pt>
                <c:pt idx="2">
                  <c:v>214646804.400023</c:v>
                </c:pt>
                <c:pt idx="3">
                  <c:v>197257227.300015</c:v>
                </c:pt>
                <c:pt idx="4">
                  <c:v>216736893.100013</c:v>
                </c:pt>
                <c:pt idx="5">
                  <c:v>184434501.299997</c:v>
                </c:pt>
                <c:pt idx="6">
                  <c:v>186704442.4</c:v>
                </c:pt>
                <c:pt idx="7">
                  <c:v>205751825.299992</c:v>
                </c:pt>
                <c:pt idx="8">
                  <c:v>211077971.300008</c:v>
                </c:pt>
                <c:pt idx="9">
                  <c:v>279645132.200043</c:v>
                </c:pt>
                <c:pt idx="10">
                  <c:v>325633496.300148</c:v>
                </c:pt>
                <c:pt idx="11">
                  <c:v>371307254.500212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рассчет!$I$2</c:f>
              <c:strCache>
                <c:ptCount val="1"/>
                <c:pt idx="0">
                  <c:v>2018_тренд</c:v>
                </c:pt>
              </c:strCache>
            </c:strRef>
          </c:tx>
          <c:spPr>
            <a:solidFill>
              <a:srgbClr val="ff0000"/>
            </a:solidFill>
            <a:ln w="414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_-* #,##0\ _₽_-;\-* #,##0\ _₽_-;_-* \-??\ _₽_-;_-@_-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рассчет!$A$3:$A$14</c:f>
              <c:strCache>
                <c:ptCount val="12"/>
                <c:pt idx="0">
                  <c:v> 1    </c:v>
                </c:pt>
                <c:pt idx="1">
                  <c:v> 2    </c:v>
                </c:pt>
                <c:pt idx="2">
                  <c:v> 3    </c:v>
                </c:pt>
                <c:pt idx="3">
                  <c:v> 4    </c:v>
                </c:pt>
                <c:pt idx="4">
                  <c:v> 5    </c:v>
                </c:pt>
                <c:pt idx="5">
                  <c:v> 6    </c:v>
                </c:pt>
                <c:pt idx="6">
                  <c:v> 7    </c:v>
                </c:pt>
                <c:pt idx="7">
                  <c:v> 8    </c:v>
                </c:pt>
                <c:pt idx="8">
                  <c:v> 9    </c:v>
                </c:pt>
                <c:pt idx="9">
                  <c:v> 10    </c:v>
                </c:pt>
                <c:pt idx="10">
                  <c:v> 11    </c:v>
                </c:pt>
                <c:pt idx="11">
                  <c:v> 12    </c:v>
                </c:pt>
              </c:strCache>
            </c:strRef>
          </c:cat>
          <c:val>
            <c:numRef>
              <c:f>рассчет!$I$3:$I$14</c:f>
              <c:numCache>
                <c:formatCode>General</c:formatCode>
                <c:ptCount val="12"/>
                <c:pt idx="0">
                  <c:v>110305480.023362</c:v>
                </c:pt>
                <c:pt idx="1">
                  <c:v>124579407.593739</c:v>
                </c:pt>
                <c:pt idx="2">
                  <c:v>138853335.164117</c:v>
                </c:pt>
                <c:pt idx="3">
                  <c:v>153127262.734494</c:v>
                </c:pt>
                <c:pt idx="4">
                  <c:v>167401190.304872</c:v>
                </c:pt>
                <c:pt idx="5">
                  <c:v>181675117.875249</c:v>
                </c:pt>
                <c:pt idx="6">
                  <c:v>195949045.445626</c:v>
                </c:pt>
                <c:pt idx="7">
                  <c:v>210222973.016004</c:v>
                </c:pt>
                <c:pt idx="8">
                  <c:v>224496900.586381</c:v>
                </c:pt>
                <c:pt idx="9">
                  <c:v>238770828.156759</c:v>
                </c:pt>
                <c:pt idx="10">
                  <c:v>253044755.727136</c:v>
                </c:pt>
                <c:pt idx="11">
                  <c:v>267318683.297514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рассчет!$G$1</c:f>
              <c:strCache>
                <c:ptCount val="1"/>
                <c:pt idx="0">
                  <c:v>2018_тренд_сезон_с_ростом</c:v>
                </c:pt>
              </c:strCache>
            </c:strRef>
          </c:tx>
          <c:spPr>
            <a:solidFill>
              <a:srgbClr val="ff0000"/>
            </a:solidFill>
            <a:ln w="34920">
              <a:solidFill>
                <a:srgbClr val="ff0000"/>
              </a:solidFill>
              <a:custDash/>
              <a:round/>
            </a:ln>
          </c:spPr>
          <c:marker>
            <c:symbol val="circle"/>
            <c:size val="7"/>
            <c:spPr>
              <a:solidFill>
                <a:srgbClr val="ff0000"/>
              </a:solidFill>
            </c:spPr>
          </c:marker>
          <c:dLbls>
            <c:numFmt formatCode="_-* #,##0\ _₽_-;\-* #,##0\ _₽_-;_-* \-??\ _₽_-;_-@_-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рассчет!$A$3:$A$14</c:f>
              <c:strCache>
                <c:ptCount val="12"/>
                <c:pt idx="0">
                  <c:v> 1    </c:v>
                </c:pt>
                <c:pt idx="1">
                  <c:v> 2    </c:v>
                </c:pt>
                <c:pt idx="2">
                  <c:v> 3    </c:v>
                </c:pt>
                <c:pt idx="3">
                  <c:v> 4    </c:v>
                </c:pt>
                <c:pt idx="4">
                  <c:v> 5    </c:v>
                </c:pt>
                <c:pt idx="5">
                  <c:v> 6    </c:v>
                </c:pt>
                <c:pt idx="6">
                  <c:v> 7    </c:v>
                </c:pt>
                <c:pt idx="7">
                  <c:v> 8    </c:v>
                </c:pt>
                <c:pt idx="8">
                  <c:v> 9    </c:v>
                </c:pt>
                <c:pt idx="9">
                  <c:v> 10    </c:v>
                </c:pt>
                <c:pt idx="10">
                  <c:v> 11    </c:v>
                </c:pt>
                <c:pt idx="11">
                  <c:v> 12    </c:v>
                </c:pt>
              </c:strCache>
            </c:strRef>
          </c:cat>
          <c:val>
            <c:numRef>
              <c:f>рассчет!$G$3:$G$14</c:f>
              <c:numCache>
                <c:formatCode>General</c:formatCode>
                <c:ptCount val="12"/>
                <c:pt idx="0">
                  <c:v>172048704.257136</c:v>
                </c:pt>
                <c:pt idx="1">
                  <c:v>169243292.074642</c:v>
                </c:pt>
                <c:pt idx="2">
                  <c:v>205064874.655068</c:v>
                </c:pt>
                <c:pt idx="3">
                  <c:v>247593784.77259</c:v>
                </c:pt>
                <c:pt idx="4">
                  <c:v>193175437.660719</c:v>
                </c:pt>
                <c:pt idx="5">
                  <c:v>207374722.869011</c:v>
                </c:pt>
                <c:pt idx="6">
                  <c:v>199421381.339668</c:v>
                </c:pt>
                <c:pt idx="7">
                  <c:v>247734533.728912</c:v>
                </c:pt>
                <c:pt idx="8">
                  <c:v>269053580.45433</c:v>
                </c:pt>
                <c:pt idx="9">
                  <c:v>376271680.982344</c:v>
                </c:pt>
                <c:pt idx="10">
                  <c:v>456018004.834179</c:v>
                </c:pt>
                <c:pt idx="11">
                  <c:v>459767855.900539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рассчет!$G$16</c:f>
              <c:strCache>
                <c:ptCount val="1"/>
                <c:pt idx="0">
                  <c:v>2018_факт</c:v>
                </c:pt>
              </c:strCache>
            </c:strRef>
          </c:tx>
          <c:spPr>
            <a:solidFill>
              <a:srgbClr val="46aac4"/>
            </a:solidFill>
            <a:ln w="22320">
              <a:solidFill>
                <a:srgbClr val="46aac4"/>
              </a:solidFill>
              <a:custDash/>
              <a:round/>
            </a:ln>
          </c:spPr>
          <c:marker>
            <c:symbol val="none"/>
          </c:marker>
          <c:dLbls>
            <c:numFmt formatCode="_-* #,##0\ _₽_-;\-* #,##0\ _₽_-;_-* \-??\ _₽_-;_-@_-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рассчет!$A$3:$A$14</c:f>
              <c:strCache>
                <c:ptCount val="12"/>
                <c:pt idx="0">
                  <c:v> 1    </c:v>
                </c:pt>
                <c:pt idx="1">
                  <c:v> 2    </c:v>
                </c:pt>
                <c:pt idx="2">
                  <c:v> 3    </c:v>
                </c:pt>
                <c:pt idx="3">
                  <c:v> 4    </c:v>
                </c:pt>
                <c:pt idx="4">
                  <c:v> 5    </c:v>
                </c:pt>
                <c:pt idx="5">
                  <c:v> 6    </c:v>
                </c:pt>
                <c:pt idx="6">
                  <c:v> 7    </c:v>
                </c:pt>
                <c:pt idx="7">
                  <c:v> 8    </c:v>
                </c:pt>
                <c:pt idx="8">
                  <c:v> 9    </c:v>
                </c:pt>
                <c:pt idx="9">
                  <c:v> 10    </c:v>
                </c:pt>
                <c:pt idx="10">
                  <c:v> 11    </c:v>
                </c:pt>
                <c:pt idx="11">
                  <c:v> 12    </c:v>
                </c:pt>
              </c:strCache>
            </c:strRef>
          </c:cat>
          <c:val>
            <c:numRef>
              <c:f>рассчет!$G$17:$G$28</c:f>
              <c:numCache>
                <c:formatCode>General</c:formatCode>
                <c:ptCount val="12"/>
                <c:pt idx="0">
                  <c:v>256798898</c:v>
                </c:pt>
                <c:pt idx="1">
                  <c:v>232640416</c:v>
                </c:pt>
                <c:pt idx="2">
                  <c:v>267994924</c:v>
                </c:pt>
                <c:pt idx="3">
                  <c:v>262849522</c:v>
                </c:pt>
                <c:pt idx="4">
                  <c:v>276933049</c:v>
                </c:pt>
                <c:pt idx="5">
                  <c:v>251486085</c:v>
                </c:pt>
                <c:pt idx="6">
                  <c:v>250559778</c:v>
                </c:pt>
                <c:pt idx="7">
                  <c:v>261724749</c:v>
                </c:pt>
                <c:pt idx="8">
                  <c:v>276675505</c:v>
                </c:pt>
                <c:pt idx="9">
                  <c:v>287647539</c:v>
                </c:pt>
                <c:pt idx="10">
                  <c:v>363102609</c:v>
                </c:pt>
                <c:pt idx="11">
                  <c:v>422386052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7988404"/>
        <c:axId val="41852808"/>
      </c:lineChart>
      <c:catAx>
        <c:axId val="67988404"/>
        <c:scaling>
          <c:orientation val="minMax"/>
        </c:scaling>
        <c:delete val="0"/>
        <c:axPos val="b"/>
        <c:numFmt formatCode="_-* #,##0\ _₽_-;\-* #,##0\ _₽_-;_-* \-??\ _₽_-;_-@_-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852808"/>
        <c:crosses val="autoZero"/>
        <c:auto val="1"/>
        <c:lblAlgn val="ctr"/>
        <c:lblOffset val="100"/>
      </c:catAx>
      <c:valAx>
        <c:axId val="418528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,##0\ _₽_-;\-* #,##0\ _₽_-;_-* \-??\ _₽_-;_-@_-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988404"/>
        <c:crosses val="autoZero"/>
        <c:crossBetween val="midCat"/>
        <c:dispUnits>
          <c:builtInUnit val="millions"/>
          <c:dispUnitsLbl/>
        </c:dispUnits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sz="11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226080</xdr:colOff>
      <xdr:row>37</xdr:row>
      <xdr:rowOff>64800</xdr:rowOff>
    </xdr:to>
    <xdr:graphicFrame>
      <xdr:nvGraphicFramePr>
        <xdr:cNvPr id="0" name="Диаграмма 1"/>
        <xdr:cNvGraphicFramePr/>
      </xdr:nvGraphicFramePr>
      <xdr:xfrm>
        <a:off x="0" y="0"/>
        <a:ext cx="9301320" cy="607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O24" activeCellId="0" sqref="O24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3" min="2" style="0" width="16.14"/>
    <col collapsed="false" customWidth="true" hidden="false" outlineLevel="0" max="4" min="4" style="0" width="11.57"/>
    <col collapsed="false" customWidth="true" hidden="false" outlineLevel="0" max="5" min="5" style="0" width="15.28"/>
    <col collapsed="false" customWidth="true" hidden="false" outlineLevel="0" max="6" min="6" style="0" width="10.28"/>
    <col collapsed="false" customWidth="true" hidden="false" outlineLevel="0" max="7" min="7" style="0" width="20.85"/>
    <col collapsed="false" customWidth="true" hidden="false" outlineLevel="0" max="8" min="8" style="0" width="19.43"/>
    <col collapsed="false" customWidth="true" hidden="false" outlineLevel="0" max="9" min="9" style="0" width="16.14"/>
    <col collapsed="false" customWidth="true" hidden="false" outlineLevel="0" max="11" min="10" style="0" width="15.57"/>
    <col collapsed="false" customWidth="true" hidden="false" outlineLevel="0" max="12" min="12" style="0" width="8.53"/>
    <col collapsed="false" customWidth="true" hidden="false" outlineLevel="0" max="13" min="13" style="0" width="16.57"/>
    <col collapsed="false" customWidth="true" hidden="false" outlineLevel="0" max="1025" min="14" style="0" width="8.53"/>
  </cols>
  <sheetData>
    <row r="1" customFormat="false" ht="15.75" hidden="false" customHeight="true" outlineLevel="0" collapsed="false">
      <c r="A1" s="1" t="s">
        <v>0</v>
      </c>
      <c r="B1" s="1"/>
      <c r="C1" s="2" t="s">
        <v>1</v>
      </c>
      <c r="D1" s="2"/>
      <c r="E1" s="2"/>
      <c r="G1" s="3" t="s">
        <v>2</v>
      </c>
      <c r="H1" s="4" t="s">
        <v>3</v>
      </c>
      <c r="I1" s="4"/>
      <c r="J1" s="4"/>
      <c r="K1" s="4"/>
    </row>
    <row r="2" s="14" customFormat="true" ht="30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9" t="s">
        <v>9</v>
      </c>
      <c r="G2" s="3"/>
      <c r="H2" s="10" t="s">
        <v>4</v>
      </c>
      <c r="I2" s="11" t="s">
        <v>10</v>
      </c>
      <c r="J2" s="12" t="s">
        <v>11</v>
      </c>
      <c r="K2" s="13" t="s">
        <v>12</v>
      </c>
    </row>
    <row r="3" customFormat="false" ht="15" hidden="false" customHeight="false" outlineLevel="0" collapsed="false">
      <c r="A3" s="15" t="n">
        <v>1</v>
      </c>
      <c r="B3" s="16" t="n">
        <v>96711646.8499842</v>
      </c>
      <c r="C3" s="17" t="n">
        <f aca="false">B3/I3</f>
        <v>0.876761941741258</v>
      </c>
      <c r="D3" s="18" t="n">
        <f aca="false">(C3+C15)/2</f>
        <v>0.876761941741258</v>
      </c>
      <c r="E3" s="18" t="n">
        <f aca="false">D3/$D$15</f>
        <v>1.11410540606153</v>
      </c>
      <c r="F3" s="19" t="n">
        <v>1.4</v>
      </c>
      <c r="G3" s="20" t="n">
        <f aca="false">E3*I3*$F$3</f>
        <v>172048704.257136</v>
      </c>
      <c r="H3" s="21" t="n">
        <v>1</v>
      </c>
      <c r="I3" s="16" t="n">
        <f aca="false">$J$3*H3+$K$3</f>
        <v>110305480.023362</v>
      </c>
      <c r="J3" s="22" t="n">
        <f aca="false" t="array" ref="J3:K3">LINEST(B3:B26,A3:A26)</f>
        <v>14273927.5703774</v>
      </c>
      <c r="K3" s="23" t="n">
        <v>96031552.4529844</v>
      </c>
      <c r="M3" s="24"/>
    </row>
    <row r="4" customFormat="false" ht="15" hidden="false" customHeight="false" outlineLevel="0" collapsed="false">
      <c r="A4" s="15" t="n">
        <v>2</v>
      </c>
      <c r="B4" s="16" t="n">
        <v>95134674.5999841</v>
      </c>
      <c r="C4" s="17" t="n">
        <f aca="false">B4/I4</f>
        <v>0.76364686939453</v>
      </c>
      <c r="D4" s="18" t="n">
        <f aca="false">(C4+C16)/2</f>
        <v>0.76364686939453</v>
      </c>
      <c r="E4" s="18" t="n">
        <f aca="false">D4/$D$15</f>
        <v>0.970369566709007</v>
      </c>
      <c r="F4" s="25"/>
      <c r="G4" s="20" t="n">
        <f aca="false">E4*I4*$F$3</f>
        <v>169243292.074642</v>
      </c>
      <c r="H4" s="21" t="n">
        <v>2</v>
      </c>
      <c r="I4" s="16" t="n">
        <f aca="false">$J$3*H4+$K$3</f>
        <v>124579407.593739</v>
      </c>
      <c r="J4" s="26"/>
      <c r="K4" s="26"/>
    </row>
    <row r="5" customFormat="false" ht="15" hidden="false" customHeight="false" outlineLevel="0" collapsed="false">
      <c r="A5" s="15" t="n">
        <v>3</v>
      </c>
      <c r="B5" s="16" t="n">
        <v>115270625.399986</v>
      </c>
      <c r="C5" s="17" t="n">
        <f aca="false">B5/I5</f>
        <v>0.830161013156381</v>
      </c>
      <c r="D5" s="18" t="n">
        <f aca="false">(C5+C17)/2</f>
        <v>0.830161013156381</v>
      </c>
      <c r="E5" s="18" t="n">
        <f aca="false">D5/$D$15</f>
        <v>1.0548893931484</v>
      </c>
      <c r="F5" s="25"/>
      <c r="G5" s="20" t="n">
        <f aca="false">E5*I5*$F$3</f>
        <v>205064874.655068</v>
      </c>
      <c r="H5" s="21" t="n">
        <v>3</v>
      </c>
      <c r="I5" s="16" t="n">
        <f aca="false">$J$3*H5+$K$3</f>
        <v>138853335.164117</v>
      </c>
    </row>
    <row r="6" customFormat="false" ht="15" hidden="false" customHeight="false" outlineLevel="0" collapsed="false">
      <c r="A6" s="15" t="n">
        <v>4</v>
      </c>
      <c r="B6" s="16" t="n">
        <v>139176884.699988</v>
      </c>
      <c r="C6" s="17" t="n">
        <f aca="false">B6/I6</f>
        <v>0.908896836622135</v>
      </c>
      <c r="D6" s="18" t="n">
        <f aca="false">(C6+C18)/2</f>
        <v>0.908896836622135</v>
      </c>
      <c r="E6" s="18" t="n">
        <f aca="false">D6/$D$15</f>
        <v>1.15493936383906</v>
      </c>
      <c r="F6" s="25"/>
      <c r="G6" s="20" t="n">
        <f aca="false">E6*I6*$F$3</f>
        <v>247593784.77259</v>
      </c>
      <c r="H6" s="21" t="n">
        <v>4</v>
      </c>
      <c r="I6" s="16" t="n">
        <f aca="false">$J$3*H6+$K$3</f>
        <v>153127262.734494</v>
      </c>
    </row>
    <row r="7" customFormat="false" ht="15" hidden="false" customHeight="false" outlineLevel="0" collapsed="false">
      <c r="A7" s="15" t="n">
        <v>5</v>
      </c>
      <c r="B7" s="16" t="n">
        <v>108587360.699985</v>
      </c>
      <c r="C7" s="17" t="n">
        <f aca="false">B7/I7</f>
        <v>0.648665403765798</v>
      </c>
      <c r="D7" s="18" t="n">
        <f aca="false">(C7+C19)/2</f>
        <v>0.648665403765798</v>
      </c>
      <c r="E7" s="18" t="n">
        <f aca="false">D7/$D$15</f>
        <v>0.824262092883856</v>
      </c>
      <c r="F7" s="25"/>
      <c r="G7" s="20" t="n">
        <f aca="false">E7*I7*$F$3</f>
        <v>193175437.660719</v>
      </c>
      <c r="H7" s="21" t="n">
        <v>5</v>
      </c>
      <c r="I7" s="16" t="n">
        <f aca="false">$J$3*H7+$K$3</f>
        <v>167401190.304872</v>
      </c>
    </row>
    <row r="8" customFormat="false" ht="15" hidden="false" customHeight="false" outlineLevel="0" collapsed="false">
      <c r="A8" s="15" t="n">
        <v>6</v>
      </c>
      <c r="B8" s="16" t="n">
        <v>116569032.299988</v>
      </c>
      <c r="C8" s="17" t="n">
        <f aca="false">B8/I8</f>
        <v>0.641634548876597</v>
      </c>
      <c r="D8" s="18" t="n">
        <f aca="false">(C8+C20)/2</f>
        <v>0.641634548876597</v>
      </c>
      <c r="E8" s="18" t="n">
        <f aca="false">D8/$D$15</f>
        <v>0.815327953446033</v>
      </c>
      <c r="F8" s="25"/>
      <c r="G8" s="20" t="n">
        <f aca="false">E8*I8*$F$3</f>
        <v>207374722.869011</v>
      </c>
      <c r="H8" s="21" t="n">
        <v>6</v>
      </c>
      <c r="I8" s="16" t="n">
        <f aca="false">$J$3*H8+$K$3</f>
        <v>181675117.875249</v>
      </c>
    </row>
    <row r="9" customFormat="false" ht="15" hidden="false" customHeight="false" outlineLevel="0" collapsed="false">
      <c r="A9" s="15" t="n">
        <v>7</v>
      </c>
      <c r="B9" s="16" t="n">
        <v>112098317.099985</v>
      </c>
      <c r="C9" s="17" t="n">
        <f aca="false">B9/I9</f>
        <v>0.572078913908724</v>
      </c>
      <c r="D9" s="18" t="n">
        <f aca="false">(C9+C21)/2</f>
        <v>0.572078913908724</v>
      </c>
      <c r="E9" s="18" t="n">
        <f aca="false">D9/$D$15</f>
        <v>0.726943290231924</v>
      </c>
      <c r="F9" s="25"/>
      <c r="G9" s="20" t="n">
        <f aca="false">E9*I9*$F$3</f>
        <v>199421381.339668</v>
      </c>
      <c r="H9" s="21" t="n">
        <v>7</v>
      </c>
      <c r="I9" s="16" t="n">
        <f aca="false">$J$3*H9+$K$3</f>
        <v>195949045.445626</v>
      </c>
    </row>
    <row r="10" customFormat="false" ht="15" hidden="false" customHeight="false" outlineLevel="0" collapsed="false">
      <c r="A10" s="15" t="n">
        <v>8</v>
      </c>
      <c r="B10" s="16" t="n">
        <v>139256002.199984</v>
      </c>
      <c r="C10" s="17" t="n">
        <f aca="false">B10/I10</f>
        <v>0.662420477658179</v>
      </c>
      <c r="D10" s="18" t="n">
        <f aca="false">(C10+C22)/2</f>
        <v>0.662420477658179</v>
      </c>
      <c r="E10" s="18" t="n">
        <f aca="false">D10/$D$15</f>
        <v>0.841740728137849</v>
      </c>
      <c r="F10" s="25"/>
      <c r="G10" s="20" t="n">
        <f aca="false">E10*I10*$F$3</f>
        <v>247734533.728912</v>
      </c>
      <c r="H10" s="21" t="n">
        <v>8</v>
      </c>
      <c r="I10" s="16" t="n">
        <f aca="false">$J$3*H10+$K$3</f>
        <v>210222973.016004</v>
      </c>
    </row>
    <row r="11" customFormat="false" ht="15" hidden="false" customHeight="false" outlineLevel="0" collapsed="false">
      <c r="A11" s="15" t="n">
        <v>9</v>
      </c>
      <c r="B11" s="16" t="n">
        <v>151239818.799994</v>
      </c>
      <c r="C11" s="17" t="n">
        <f aca="false">B11/I11</f>
        <v>0.673683326606999</v>
      </c>
      <c r="D11" s="18" t="n">
        <f aca="false">(C11+C23)/2</f>
        <v>0.673683326606999</v>
      </c>
      <c r="E11" s="18" t="n">
        <f aca="false">D11/$D$15</f>
        <v>0.856052481766906</v>
      </c>
      <c r="F11" s="25"/>
      <c r="G11" s="20" t="n">
        <f aca="false">E11*I11*$F$3</f>
        <v>269053580.45433</v>
      </c>
      <c r="H11" s="21" t="n">
        <v>9</v>
      </c>
      <c r="I11" s="16" t="n">
        <f aca="false">$J$3*H11+$K$3</f>
        <v>224496900.586381</v>
      </c>
    </row>
    <row r="12" customFormat="false" ht="15" hidden="false" customHeight="false" outlineLevel="0" collapsed="false">
      <c r="A12" s="15" t="n">
        <v>10</v>
      </c>
      <c r="B12" s="16" t="n">
        <v>211509026.400035</v>
      </c>
      <c r="C12" s="17" t="n">
        <f aca="false">B12/I12</f>
        <v>0.885824403394768</v>
      </c>
      <c r="D12" s="18" t="n">
        <f aca="false">(C12+C24)/2</f>
        <v>0.885824403394768</v>
      </c>
      <c r="E12" s="18" t="n">
        <f aca="false">D12/$D$15</f>
        <v>1.12562111749895</v>
      </c>
      <c r="F12" s="25"/>
      <c r="G12" s="20" t="n">
        <f aca="false">E12*I12*$F$3</f>
        <v>376271680.982344</v>
      </c>
      <c r="H12" s="21" t="n">
        <v>10</v>
      </c>
      <c r="I12" s="16" t="n">
        <f aca="false">$J$3*H12+$K$3</f>
        <v>238770828.156759</v>
      </c>
    </row>
    <row r="13" customFormat="false" ht="15" hidden="false" customHeight="false" outlineLevel="0" collapsed="false">
      <c r="A13" s="15" t="n">
        <v>11</v>
      </c>
      <c r="B13" s="16" t="n">
        <v>256335858.100067</v>
      </c>
      <c r="C13" s="17" t="n">
        <f aca="false">B13/I13</f>
        <v>1.01300600901004</v>
      </c>
      <c r="D13" s="18" t="n">
        <f aca="false">(C13+C25)/2</f>
        <v>1.01300600901004</v>
      </c>
      <c r="E13" s="18" t="n">
        <f aca="false">D13/$D$15</f>
        <v>1.28723136495809</v>
      </c>
      <c r="F13" s="25"/>
      <c r="G13" s="20" t="n">
        <f aca="false">E13*I13*$F$3</f>
        <v>456018004.834179</v>
      </c>
      <c r="H13" s="21" t="n">
        <v>11</v>
      </c>
      <c r="I13" s="16" t="n">
        <f aca="false">$J$3*H13+$K$3</f>
        <v>253044755.727136</v>
      </c>
    </row>
    <row r="14" customFormat="false" ht="15.75" hidden="false" customHeight="false" outlineLevel="0" collapsed="false">
      <c r="A14" s="15" t="n">
        <v>12</v>
      </c>
      <c r="B14" s="16" t="n">
        <v>258443716.300079</v>
      </c>
      <c r="C14" s="17" t="n">
        <f aca="false">B14/I14</f>
        <v>0.966800049708619</v>
      </c>
      <c r="D14" s="18" t="n">
        <f aca="false">(C14+C26)/2</f>
        <v>0.966800049708619</v>
      </c>
      <c r="E14" s="18" t="n">
        <f aca="false">D14/$D$15</f>
        <v>1.2285172413184</v>
      </c>
      <c r="F14" s="25"/>
      <c r="G14" s="27" t="n">
        <f aca="false">E14*I14*$F$3</f>
        <v>459767855.900539</v>
      </c>
      <c r="H14" s="28" t="n">
        <v>12</v>
      </c>
      <c r="I14" s="29" t="n">
        <f aca="false">$J$3*H14+$K$3</f>
        <v>267318683.297514</v>
      </c>
    </row>
    <row r="15" customFormat="false" ht="15.75" hidden="false" customHeight="false" outlineLevel="0" collapsed="false">
      <c r="A15" s="15" t="n">
        <v>1</v>
      </c>
      <c r="B15" s="16" t="n">
        <v>176765257.900005</v>
      </c>
      <c r="C15" s="17" t="n">
        <f aca="false">B3/I3</f>
        <v>0.876761941741258</v>
      </c>
      <c r="D15" s="30" t="n">
        <f aca="false">AVERAGE(D3:D14)</f>
        <v>0.786964982820336</v>
      </c>
      <c r="E15" s="31"/>
      <c r="F15" s="31"/>
      <c r="G15" s="31"/>
      <c r="H15" s="31"/>
      <c r="I15" s="31"/>
    </row>
    <row r="16" customFormat="false" ht="17.8" hidden="false" customHeight="true" outlineLevel="0" collapsed="false">
      <c r="A16" s="15" t="n">
        <v>2</v>
      </c>
      <c r="B16" s="16" t="n">
        <v>161196190.39999</v>
      </c>
      <c r="C16" s="17" t="n">
        <f aca="false">B4/I4</f>
        <v>0.76364686939453</v>
      </c>
      <c r="D16" s="31"/>
      <c r="E16" s="31"/>
      <c r="F16" s="31"/>
      <c r="G16" s="32" t="s">
        <v>13</v>
      </c>
      <c r="H16" s="33" t="s">
        <v>14</v>
      </c>
      <c r="I16" s="34" t="s">
        <v>15</v>
      </c>
    </row>
    <row r="17" customFormat="false" ht="15" hidden="false" customHeight="false" outlineLevel="0" collapsed="false">
      <c r="A17" s="15" t="n">
        <v>3</v>
      </c>
      <c r="B17" s="16" t="n">
        <v>214646804.400023</v>
      </c>
      <c r="C17" s="17" t="n">
        <f aca="false">B5/I5</f>
        <v>0.830161013156381</v>
      </c>
      <c r="D17" s="31"/>
      <c r="E17" s="31"/>
      <c r="F17" s="31"/>
      <c r="G17" s="15" t="n">
        <v>256798898</v>
      </c>
      <c r="H17" s="35" t="n">
        <f aca="false">G3</f>
        <v>172048704.257136</v>
      </c>
      <c r="I17" s="36" t="n">
        <f aca="false">G17/H17</f>
        <v>1.49259419946692</v>
      </c>
    </row>
    <row r="18" customFormat="false" ht="15" hidden="false" customHeight="false" outlineLevel="0" collapsed="false">
      <c r="A18" s="15" t="n">
        <v>4</v>
      </c>
      <c r="B18" s="16" t="n">
        <v>197257227.300015</v>
      </c>
      <c r="C18" s="17" t="n">
        <f aca="false">B6/I6</f>
        <v>0.908896836622135</v>
      </c>
      <c r="D18" s="31"/>
      <c r="E18" s="31"/>
      <c r="F18" s="31"/>
      <c r="G18" s="15" t="n">
        <v>232640416</v>
      </c>
      <c r="H18" s="35" t="n">
        <f aca="false">G4</f>
        <v>169243292.074642</v>
      </c>
      <c r="I18" s="36" t="n">
        <f aca="false">G18/H18</f>
        <v>1.37459164938364</v>
      </c>
    </row>
    <row r="19" customFormat="false" ht="15" hidden="false" customHeight="false" outlineLevel="0" collapsed="false">
      <c r="A19" s="15" t="n">
        <v>5</v>
      </c>
      <c r="B19" s="16" t="n">
        <v>216736893.100013</v>
      </c>
      <c r="C19" s="17" t="n">
        <f aca="false">B7/I7</f>
        <v>0.648665403765798</v>
      </c>
      <c r="D19" s="31"/>
      <c r="E19" s="31"/>
      <c r="F19" s="31"/>
      <c r="G19" s="15" t="n">
        <v>267994924</v>
      </c>
      <c r="H19" s="35" t="n">
        <f aca="false">G5</f>
        <v>205064874.655068</v>
      </c>
      <c r="I19" s="36" t="n">
        <f aca="false">G19/H19</f>
        <v>1.30687873508705</v>
      </c>
    </row>
    <row r="20" customFormat="false" ht="15" hidden="false" customHeight="false" outlineLevel="0" collapsed="false">
      <c r="A20" s="15" t="n">
        <v>6</v>
      </c>
      <c r="B20" s="16" t="n">
        <v>184434501.299997</v>
      </c>
      <c r="C20" s="17" t="n">
        <f aca="false">B8/I8</f>
        <v>0.641634548876597</v>
      </c>
      <c r="D20" s="31"/>
      <c r="E20" s="31"/>
      <c r="F20" s="31"/>
      <c r="G20" s="15" t="n">
        <v>262849522</v>
      </c>
      <c r="H20" s="35" t="n">
        <f aca="false">G6</f>
        <v>247593784.77259</v>
      </c>
      <c r="I20" s="36" t="n">
        <f aca="false">G20/H20</f>
        <v>1.06161599428444</v>
      </c>
    </row>
    <row r="21" customFormat="false" ht="15" hidden="false" customHeight="false" outlineLevel="0" collapsed="false">
      <c r="A21" s="15" t="n">
        <v>7</v>
      </c>
      <c r="B21" s="16" t="n">
        <v>186704442.4</v>
      </c>
      <c r="C21" s="17" t="n">
        <f aca="false">B9/I9</f>
        <v>0.572078913908724</v>
      </c>
      <c r="D21" s="31"/>
      <c r="E21" s="31"/>
      <c r="F21" s="31"/>
      <c r="G21" s="15" t="n">
        <v>276933049</v>
      </c>
      <c r="H21" s="35" t="n">
        <f aca="false">G7</f>
        <v>193175437.660719</v>
      </c>
      <c r="I21" s="36" t="n">
        <f aca="false">G21/H21</f>
        <v>1.43358313227372</v>
      </c>
    </row>
    <row r="22" customFormat="false" ht="15" hidden="false" customHeight="false" outlineLevel="0" collapsed="false">
      <c r="A22" s="15" t="n">
        <v>8</v>
      </c>
      <c r="B22" s="16" t="n">
        <v>205751825.299992</v>
      </c>
      <c r="C22" s="17" t="n">
        <f aca="false">B10/I10</f>
        <v>0.662420477658179</v>
      </c>
      <c r="D22" s="31"/>
      <c r="E22" s="31"/>
      <c r="F22" s="31"/>
      <c r="G22" s="15" t="n">
        <v>251486085</v>
      </c>
      <c r="H22" s="35" t="n">
        <f aca="false">G8</f>
        <v>207374722.869011</v>
      </c>
      <c r="I22" s="36" t="n">
        <f aca="false">G22/H22</f>
        <v>1.21271330237703</v>
      </c>
    </row>
    <row r="23" customFormat="false" ht="15" hidden="false" customHeight="false" outlineLevel="0" collapsed="false">
      <c r="A23" s="15" t="n">
        <v>9</v>
      </c>
      <c r="B23" s="16" t="n">
        <v>211077971.300008</v>
      </c>
      <c r="C23" s="17" t="n">
        <f aca="false">B11/I11</f>
        <v>0.673683326606999</v>
      </c>
      <c r="D23" s="31"/>
      <c r="E23" s="31"/>
      <c r="F23" s="31"/>
      <c r="G23" s="15" t="n">
        <v>250559778</v>
      </c>
      <c r="H23" s="35" t="n">
        <f aca="false">G9</f>
        <v>199421381.339668</v>
      </c>
      <c r="I23" s="36" t="n">
        <f aca="false">G23/H23</f>
        <v>1.25643387041448</v>
      </c>
    </row>
    <row r="24" customFormat="false" ht="15" hidden="false" customHeight="false" outlineLevel="0" collapsed="false">
      <c r="A24" s="15" t="n">
        <v>10</v>
      </c>
      <c r="B24" s="16" t="n">
        <v>279645132.200043</v>
      </c>
      <c r="C24" s="17" t="n">
        <f aca="false">B12/I12</f>
        <v>0.885824403394768</v>
      </c>
      <c r="D24" s="31"/>
      <c r="E24" s="31"/>
      <c r="F24" s="31"/>
      <c r="G24" s="15" t="n">
        <v>261724749</v>
      </c>
      <c r="H24" s="35" t="n">
        <f aca="false">G10</f>
        <v>247734533.728912</v>
      </c>
      <c r="I24" s="36" t="n">
        <f aca="false">G24/H24</f>
        <v>1.05647260824119</v>
      </c>
    </row>
    <row r="25" customFormat="false" ht="15" hidden="false" customHeight="false" outlineLevel="0" collapsed="false">
      <c r="A25" s="15" t="n">
        <v>11</v>
      </c>
      <c r="B25" s="16" t="n">
        <v>325633496.300148</v>
      </c>
      <c r="C25" s="17" t="n">
        <f aca="false">B13/I13</f>
        <v>1.01300600901004</v>
      </c>
      <c r="D25" s="31"/>
      <c r="E25" s="31"/>
      <c r="F25" s="31"/>
      <c r="G25" s="15" t="n">
        <v>276675505</v>
      </c>
      <c r="H25" s="35" t="n">
        <f aca="false">G11</f>
        <v>269053580.45433</v>
      </c>
      <c r="I25" s="36" t="n">
        <f aca="false">G25/H25</f>
        <v>1.02832864938203</v>
      </c>
    </row>
    <row r="26" customFormat="false" ht="15.75" hidden="false" customHeight="false" outlineLevel="0" collapsed="false">
      <c r="A26" s="37" t="n">
        <v>12</v>
      </c>
      <c r="B26" s="29" t="n">
        <v>371307254.500212</v>
      </c>
      <c r="C26" s="17" t="n">
        <f aca="false">B14/I14</f>
        <v>0.966800049708619</v>
      </c>
      <c r="D26" s="31"/>
      <c r="E26" s="31"/>
      <c r="F26" s="31"/>
      <c r="G26" s="15" t="n">
        <v>287647539</v>
      </c>
      <c r="H26" s="35" t="n">
        <f aca="false">G12</f>
        <v>376271680.982344</v>
      </c>
      <c r="I26" s="36" t="n">
        <f aca="false">G26/H26</f>
        <v>0.764467679972698</v>
      </c>
    </row>
    <row r="27" customFormat="false" ht="15" hidden="false" customHeight="false" outlineLevel="0" collapsed="false">
      <c r="G27" s="15" t="n">
        <v>363102609</v>
      </c>
      <c r="H27" s="35" t="n">
        <f aca="false">G13</f>
        <v>456018004.834179</v>
      </c>
      <c r="I27" s="36" t="n">
        <f aca="false">G27/H27</f>
        <v>0.796246212103037</v>
      </c>
    </row>
    <row r="28" customFormat="false" ht="15.75" hidden="false" customHeight="false" outlineLevel="0" collapsed="false">
      <c r="E28" s="38"/>
      <c r="F28" s="38"/>
      <c r="G28" s="37" t="n">
        <v>422386052</v>
      </c>
      <c r="H28" s="39" t="n">
        <f aca="false">G14</f>
        <v>459767855.900539</v>
      </c>
      <c r="I28" s="40" t="n">
        <f aca="false">G28/H28</f>
        <v>0.91869417702697</v>
      </c>
    </row>
    <row r="29" customFormat="false" ht="15" hidden="false" customHeight="false" outlineLevel="0" collapsed="false">
      <c r="E29" s="38"/>
      <c r="F29" s="38"/>
      <c r="G29" s="38"/>
      <c r="H29" s="38"/>
      <c r="I29" s="41" t="n">
        <f aca="false">AVERAGE(I17:I28)</f>
        <v>1.1418850175011</v>
      </c>
    </row>
  </sheetData>
  <mergeCells count="4">
    <mergeCell ref="A1:B1"/>
    <mergeCell ref="C1:E1"/>
    <mergeCell ref="G1:G2"/>
    <mergeCell ref="H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2019-10-21T10:50:24Z</dcterms:created>
  <dc:creator>Dmitry_Antonov</dc:creator>
  <dc:description/>
  <dc:language>ru-RU</dc:language>
  <cp:lastModifiedBy/>
  <cp:lastPrinted>2019-10-21T15:42:38Z</cp:lastPrinted>
  <dcterms:modified xsi:type="dcterms:W3CDTF">2020-04-12T21:10:55Z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