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Yamanaka\Desktop\GlassCatalog\"/>
    </mc:Choice>
  </mc:AlternateContent>
  <xr:revisionPtr revIDLastSave="0" documentId="13_ncr:40009_{57925884-629C-423F-A3CC-45E858FE5660}" xr6:coauthVersionLast="47" xr6:coauthVersionMax="47" xr10:uidLastSave="{00000000-0000-0000-0000-000000000000}"/>
  <bookViews>
    <workbookView xWindow="-110" yWindow="-110" windowWidth="19420" windowHeight="11620"/>
  </bookViews>
  <sheets>
    <sheet name="Datatable" sheetId="2" r:id="rId1"/>
    <sheet name="Change Index" sheetId="4" r:id="rId2"/>
    <sheet name="Description" sheetId="3" r:id="rId3"/>
  </sheets>
  <definedNames>
    <definedName name="_xlnm._FilterDatabase" localSheetId="0" hidden="1">Datatable!$A$4:$FF$137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C6" i="2" l="1"/>
  <c r="HC7" i="2"/>
  <c r="HC8" i="2"/>
  <c r="HC9" i="2"/>
  <c r="HC10" i="2"/>
  <c r="HC11" i="2"/>
  <c r="HC12" i="2"/>
  <c r="HC13" i="2"/>
  <c r="HC14" i="2"/>
  <c r="HC15" i="2"/>
  <c r="HC16" i="2"/>
  <c r="HC17" i="2"/>
  <c r="HC18" i="2"/>
  <c r="HC19" i="2"/>
  <c r="HC20" i="2"/>
  <c r="HC21" i="2"/>
  <c r="HC22" i="2"/>
  <c r="HC23" i="2"/>
  <c r="HC24" i="2"/>
  <c r="HC25" i="2"/>
  <c r="HC26" i="2"/>
  <c r="HC27" i="2"/>
  <c r="HC28" i="2"/>
  <c r="HC29" i="2"/>
  <c r="HC30" i="2"/>
  <c r="HC31" i="2"/>
  <c r="HC32" i="2"/>
  <c r="HC33" i="2"/>
  <c r="HC34" i="2"/>
  <c r="HC35" i="2"/>
  <c r="HC36" i="2"/>
  <c r="HC37" i="2"/>
  <c r="HC38" i="2"/>
  <c r="HC39" i="2"/>
  <c r="HC40" i="2"/>
  <c r="HC41" i="2"/>
  <c r="HC42" i="2"/>
  <c r="HC43" i="2"/>
  <c r="HC44" i="2"/>
  <c r="HC45" i="2"/>
  <c r="HC46" i="2"/>
  <c r="HC47" i="2"/>
  <c r="HC48" i="2"/>
  <c r="HC49" i="2"/>
  <c r="HC50" i="2"/>
  <c r="HC51" i="2"/>
  <c r="HC52" i="2"/>
  <c r="HC53" i="2"/>
  <c r="HC54" i="2"/>
  <c r="HC55" i="2"/>
  <c r="HC56" i="2"/>
  <c r="HC57" i="2"/>
  <c r="HC58" i="2"/>
  <c r="HC59" i="2"/>
  <c r="HC60" i="2"/>
  <c r="HC61" i="2"/>
  <c r="HC62" i="2"/>
  <c r="HC63" i="2"/>
  <c r="HC64" i="2"/>
  <c r="HC65" i="2"/>
  <c r="HC66" i="2"/>
  <c r="HC67" i="2"/>
  <c r="HC68" i="2"/>
  <c r="HC69" i="2"/>
  <c r="HC70" i="2"/>
  <c r="HC71" i="2"/>
  <c r="HC72" i="2"/>
  <c r="HC73" i="2"/>
  <c r="HC74" i="2"/>
  <c r="HC75" i="2"/>
  <c r="HC76" i="2"/>
  <c r="HC77" i="2"/>
  <c r="HC78" i="2"/>
  <c r="HC79" i="2"/>
  <c r="HC80" i="2"/>
  <c r="HC81" i="2"/>
  <c r="HC82" i="2"/>
  <c r="HC83" i="2"/>
  <c r="HC84" i="2"/>
  <c r="HC85" i="2"/>
  <c r="HC86" i="2"/>
  <c r="HC87" i="2"/>
  <c r="HC88" i="2"/>
  <c r="HC89" i="2"/>
  <c r="HC90" i="2"/>
  <c r="HC91" i="2"/>
  <c r="HC92" i="2"/>
  <c r="HC93" i="2"/>
  <c r="HC94" i="2"/>
  <c r="HC95" i="2"/>
  <c r="HC96" i="2"/>
  <c r="HC97" i="2"/>
  <c r="HC98" i="2"/>
  <c r="HC99" i="2"/>
  <c r="HC100" i="2"/>
  <c r="HC101" i="2"/>
  <c r="HC102" i="2"/>
  <c r="HC103" i="2"/>
  <c r="HC104" i="2"/>
  <c r="HC105" i="2"/>
  <c r="HC106" i="2"/>
  <c r="HC107" i="2"/>
  <c r="HC108" i="2"/>
  <c r="HC109" i="2"/>
  <c r="HC110" i="2"/>
  <c r="HC111" i="2"/>
  <c r="HC112" i="2"/>
  <c r="HC113" i="2"/>
  <c r="HC114" i="2"/>
  <c r="HC115" i="2"/>
  <c r="HC116" i="2"/>
  <c r="HC117" i="2"/>
  <c r="HC118" i="2"/>
  <c r="HC119" i="2"/>
  <c r="HC120" i="2"/>
  <c r="HC121" i="2"/>
  <c r="HC122" i="2"/>
  <c r="HC123" i="2"/>
  <c r="HC124" i="2"/>
  <c r="HC125" i="2"/>
  <c r="HC126" i="2"/>
  <c r="HC127" i="2"/>
  <c r="HC128" i="2"/>
  <c r="HC129" i="2"/>
  <c r="HC130" i="2"/>
  <c r="HC131" i="2"/>
  <c r="HC132" i="2"/>
  <c r="HC133" i="2"/>
  <c r="HC134" i="2"/>
  <c r="HC135" i="2"/>
  <c r="HC136" i="2"/>
  <c r="HC137" i="2"/>
  <c r="HC5" i="2"/>
  <c r="GY6" i="2"/>
  <c r="GY7" i="2"/>
  <c r="GY8" i="2"/>
  <c r="GY9" i="2"/>
  <c r="GY10" i="2"/>
  <c r="GY11" i="2"/>
  <c r="GY12" i="2"/>
  <c r="GY13" i="2"/>
  <c r="GY14" i="2"/>
  <c r="GY15" i="2"/>
  <c r="GY16" i="2"/>
  <c r="GY17" i="2"/>
  <c r="GY18" i="2"/>
  <c r="GY19" i="2"/>
  <c r="GY20" i="2"/>
  <c r="GY21" i="2"/>
  <c r="GY22" i="2"/>
  <c r="GY23" i="2"/>
  <c r="GY24" i="2"/>
  <c r="GY25" i="2"/>
  <c r="GY26" i="2"/>
  <c r="GY27" i="2"/>
  <c r="GY28" i="2"/>
  <c r="GY29" i="2"/>
  <c r="GY30" i="2"/>
  <c r="GY31" i="2"/>
  <c r="GY32" i="2"/>
  <c r="GY33" i="2"/>
  <c r="GY34" i="2"/>
  <c r="GY35" i="2"/>
  <c r="GY36" i="2"/>
  <c r="GY37" i="2"/>
  <c r="GY38" i="2"/>
  <c r="GY39" i="2"/>
  <c r="GY40" i="2"/>
  <c r="GY41" i="2"/>
  <c r="GY42" i="2"/>
  <c r="GY43" i="2"/>
  <c r="GY44" i="2"/>
  <c r="GY45" i="2"/>
  <c r="GY46" i="2"/>
  <c r="GY47" i="2"/>
  <c r="GY48" i="2"/>
  <c r="GY49" i="2"/>
  <c r="GY50" i="2"/>
  <c r="GY51" i="2"/>
  <c r="GY52" i="2"/>
  <c r="GY53" i="2"/>
  <c r="GY54" i="2"/>
  <c r="GY55" i="2"/>
  <c r="GY56" i="2"/>
  <c r="GY57" i="2"/>
  <c r="GY58" i="2"/>
  <c r="GY59" i="2"/>
  <c r="GY60" i="2"/>
  <c r="GY61" i="2"/>
  <c r="GY62" i="2"/>
  <c r="GY63" i="2"/>
  <c r="GY64" i="2"/>
  <c r="GY65" i="2"/>
  <c r="GY66" i="2"/>
  <c r="GY67" i="2"/>
  <c r="GY68" i="2"/>
  <c r="GY69" i="2"/>
  <c r="GY70" i="2"/>
  <c r="GY71" i="2"/>
  <c r="GY72" i="2"/>
  <c r="GY73" i="2"/>
  <c r="GY74" i="2"/>
  <c r="GY75" i="2"/>
  <c r="GY76" i="2"/>
  <c r="GY77" i="2"/>
  <c r="GY78" i="2"/>
  <c r="GY79" i="2"/>
  <c r="GY80" i="2"/>
  <c r="GY81" i="2"/>
  <c r="GY82" i="2"/>
  <c r="GY83" i="2"/>
  <c r="GY84" i="2"/>
  <c r="GY85" i="2"/>
  <c r="GY86" i="2"/>
  <c r="GY87" i="2"/>
  <c r="GY88" i="2"/>
  <c r="GY89" i="2"/>
  <c r="GY90" i="2"/>
  <c r="GY91" i="2"/>
  <c r="GY92" i="2"/>
  <c r="GY93" i="2"/>
  <c r="GY94" i="2"/>
  <c r="GY95" i="2"/>
  <c r="GY96" i="2"/>
  <c r="GY97" i="2"/>
  <c r="GY98" i="2"/>
  <c r="GY99" i="2"/>
  <c r="GY100" i="2"/>
  <c r="GY101" i="2"/>
  <c r="GY102" i="2"/>
  <c r="GY103" i="2"/>
  <c r="GY104" i="2"/>
  <c r="GY105" i="2"/>
  <c r="GY106" i="2"/>
  <c r="GY107" i="2"/>
  <c r="GY108" i="2"/>
  <c r="GY109" i="2"/>
  <c r="GY110" i="2"/>
  <c r="GY111" i="2"/>
  <c r="GY112" i="2"/>
  <c r="GY113" i="2"/>
  <c r="GY114" i="2"/>
  <c r="GY115" i="2"/>
  <c r="GY116" i="2"/>
  <c r="GY117" i="2"/>
  <c r="GY118" i="2"/>
  <c r="GY119" i="2"/>
  <c r="GY120" i="2"/>
  <c r="GY121" i="2"/>
  <c r="GY122" i="2"/>
  <c r="GY123" i="2"/>
  <c r="GY124" i="2"/>
  <c r="GY125" i="2"/>
  <c r="GY126" i="2"/>
  <c r="GY127" i="2"/>
  <c r="GY128" i="2"/>
  <c r="GY129" i="2"/>
  <c r="GY130" i="2"/>
  <c r="GY131" i="2"/>
  <c r="GY132" i="2"/>
  <c r="GY133" i="2"/>
  <c r="GY134" i="2"/>
  <c r="GY135" i="2"/>
  <c r="GY136" i="2"/>
  <c r="GY137" i="2"/>
  <c r="GY5" i="2"/>
  <c r="FT6" i="2"/>
  <c r="FU6" i="2"/>
  <c r="FT7" i="2"/>
  <c r="FU7" i="2" s="1"/>
  <c r="FT8" i="2"/>
  <c r="FU8" i="2"/>
  <c r="FT9" i="2"/>
  <c r="FU9" i="2" s="1"/>
  <c r="FT10" i="2"/>
  <c r="FU10" i="2"/>
  <c r="FT11" i="2"/>
  <c r="FU11" i="2" s="1"/>
  <c r="FT12" i="2"/>
  <c r="FU12" i="2"/>
  <c r="FT13" i="2"/>
  <c r="FU13" i="2" s="1"/>
  <c r="FT14" i="2"/>
  <c r="FU14" i="2"/>
  <c r="FT15" i="2"/>
  <c r="FU15" i="2" s="1"/>
  <c r="FT16" i="2"/>
  <c r="FU16" i="2"/>
  <c r="FT17" i="2"/>
  <c r="FU17" i="2" s="1"/>
  <c r="FT18" i="2"/>
  <c r="FU18" i="2"/>
  <c r="FT19" i="2"/>
  <c r="FU19" i="2" s="1"/>
  <c r="FT20" i="2"/>
  <c r="FU20" i="2"/>
  <c r="FT21" i="2"/>
  <c r="FU21" i="2" s="1"/>
  <c r="FT22" i="2"/>
  <c r="FU22" i="2"/>
  <c r="FT23" i="2"/>
  <c r="FU23" i="2" s="1"/>
  <c r="FT24" i="2"/>
  <c r="FU24" i="2"/>
  <c r="FT25" i="2"/>
  <c r="FU25" i="2" s="1"/>
  <c r="FT26" i="2"/>
  <c r="FU26" i="2"/>
  <c r="FT27" i="2"/>
  <c r="FU27" i="2" s="1"/>
  <c r="FT28" i="2"/>
  <c r="FU28" i="2"/>
  <c r="FT29" i="2"/>
  <c r="FU29" i="2" s="1"/>
  <c r="FT30" i="2"/>
  <c r="FU30" i="2"/>
  <c r="FT31" i="2"/>
  <c r="FU31" i="2" s="1"/>
  <c r="FT32" i="2"/>
  <c r="FU32" i="2"/>
  <c r="FT33" i="2"/>
  <c r="FU33" i="2" s="1"/>
  <c r="FT34" i="2"/>
  <c r="FU34" i="2"/>
  <c r="FT35" i="2"/>
  <c r="FU35" i="2" s="1"/>
  <c r="FT36" i="2"/>
  <c r="FU36" i="2"/>
  <c r="FT37" i="2"/>
  <c r="FU37" i="2" s="1"/>
  <c r="FT38" i="2"/>
  <c r="FU38" i="2"/>
  <c r="FT39" i="2"/>
  <c r="FU39" i="2" s="1"/>
  <c r="FT40" i="2"/>
  <c r="FU40" i="2"/>
  <c r="FT41" i="2"/>
  <c r="FU41" i="2" s="1"/>
  <c r="FT42" i="2"/>
  <c r="FU42" i="2"/>
  <c r="FT43" i="2"/>
  <c r="FU43" i="2" s="1"/>
  <c r="FT44" i="2"/>
  <c r="FU44" i="2"/>
  <c r="FT45" i="2"/>
  <c r="FU45" i="2" s="1"/>
  <c r="FT46" i="2"/>
  <c r="FU46" i="2"/>
  <c r="FT47" i="2"/>
  <c r="FU47" i="2" s="1"/>
  <c r="FT48" i="2"/>
  <c r="FU48" i="2"/>
  <c r="FT49" i="2"/>
  <c r="FU49" i="2" s="1"/>
  <c r="FT50" i="2"/>
  <c r="FU50" i="2"/>
  <c r="FT51" i="2"/>
  <c r="FU51" i="2" s="1"/>
  <c r="FT52" i="2"/>
  <c r="FU52" i="2"/>
  <c r="FT53" i="2"/>
  <c r="FU53" i="2" s="1"/>
  <c r="FT54" i="2"/>
  <c r="FU54" i="2"/>
  <c r="FT55" i="2"/>
  <c r="FU55" i="2" s="1"/>
  <c r="FT56" i="2"/>
  <c r="FU56" i="2"/>
  <c r="FT57" i="2"/>
  <c r="FU57" i="2" s="1"/>
  <c r="FT58" i="2"/>
  <c r="FU58" i="2"/>
  <c r="FT59" i="2"/>
  <c r="FU59" i="2" s="1"/>
  <c r="FT60" i="2"/>
  <c r="FU60" i="2"/>
  <c r="FT61" i="2"/>
  <c r="FU61" i="2" s="1"/>
  <c r="FT62" i="2"/>
  <c r="FU62" i="2"/>
  <c r="FT63" i="2"/>
  <c r="FU63" i="2" s="1"/>
  <c r="FT64" i="2"/>
  <c r="FU64" i="2"/>
  <c r="FT65" i="2"/>
  <c r="FU65" i="2" s="1"/>
  <c r="FT66" i="2"/>
  <c r="FU66" i="2"/>
  <c r="FT67" i="2"/>
  <c r="FU67" i="2" s="1"/>
  <c r="FT68" i="2"/>
  <c r="FU68" i="2"/>
  <c r="FT69" i="2"/>
  <c r="FU69" i="2" s="1"/>
  <c r="FT70" i="2"/>
  <c r="FU70" i="2"/>
  <c r="FT71" i="2"/>
  <c r="FU71" i="2" s="1"/>
  <c r="FT72" i="2"/>
  <c r="FU72" i="2"/>
  <c r="FT73" i="2"/>
  <c r="FU73" i="2" s="1"/>
  <c r="FT74" i="2"/>
  <c r="FU74" i="2"/>
  <c r="FT75" i="2"/>
  <c r="FU75" i="2" s="1"/>
  <c r="FT76" i="2"/>
  <c r="FU76" i="2"/>
  <c r="FT77" i="2"/>
  <c r="FU77" i="2" s="1"/>
  <c r="FT78" i="2"/>
  <c r="FU78" i="2"/>
  <c r="FT79" i="2"/>
  <c r="FU79" i="2" s="1"/>
  <c r="FT80" i="2"/>
  <c r="FU80" i="2"/>
  <c r="FT81" i="2"/>
  <c r="FU81" i="2" s="1"/>
  <c r="FT82" i="2"/>
  <c r="FU82" i="2"/>
  <c r="FT83" i="2"/>
  <c r="FU83" i="2" s="1"/>
  <c r="FT84" i="2"/>
  <c r="FU84" i="2"/>
  <c r="FT85" i="2"/>
  <c r="FU85" i="2" s="1"/>
  <c r="FT86" i="2"/>
  <c r="FU86" i="2"/>
  <c r="FT87" i="2"/>
  <c r="FU87" i="2" s="1"/>
  <c r="FT88" i="2"/>
  <c r="FU88" i="2"/>
  <c r="FT89" i="2"/>
  <c r="FU89" i="2" s="1"/>
  <c r="FT90" i="2"/>
  <c r="FU90" i="2"/>
  <c r="FT91" i="2"/>
  <c r="FU91" i="2" s="1"/>
  <c r="FT92" i="2"/>
  <c r="FU92" i="2"/>
  <c r="FT93" i="2"/>
  <c r="FU93" i="2" s="1"/>
  <c r="FT94" i="2"/>
  <c r="FU94" i="2"/>
  <c r="FT95" i="2"/>
  <c r="FU95" i="2" s="1"/>
  <c r="FT96" i="2"/>
  <c r="FU96" i="2"/>
  <c r="FT97" i="2"/>
  <c r="FU97" i="2" s="1"/>
  <c r="FT98" i="2"/>
  <c r="FU98" i="2"/>
  <c r="FT99" i="2"/>
  <c r="FU99" i="2" s="1"/>
  <c r="FT100" i="2"/>
  <c r="FU100" i="2"/>
  <c r="FT101" i="2"/>
  <c r="FU101" i="2" s="1"/>
  <c r="FT102" i="2"/>
  <c r="FU102" i="2"/>
  <c r="FT103" i="2"/>
  <c r="FU103" i="2" s="1"/>
  <c r="FT104" i="2"/>
  <c r="FU104" i="2"/>
  <c r="FT105" i="2"/>
  <c r="FU105" i="2" s="1"/>
  <c r="FT106" i="2"/>
  <c r="FU106" i="2"/>
  <c r="FT107" i="2"/>
  <c r="FU107" i="2" s="1"/>
  <c r="FT108" i="2"/>
  <c r="FU108" i="2"/>
  <c r="FT109" i="2"/>
  <c r="FU109" i="2" s="1"/>
  <c r="FT110" i="2"/>
  <c r="FU110" i="2"/>
  <c r="FT111" i="2"/>
  <c r="FU111" i="2" s="1"/>
  <c r="FT112" i="2"/>
  <c r="FU112" i="2"/>
  <c r="FT113" i="2"/>
  <c r="FU113" i="2" s="1"/>
  <c r="FT114" i="2"/>
  <c r="FU114" i="2"/>
  <c r="FT115" i="2"/>
  <c r="FU115" i="2" s="1"/>
  <c r="FT116" i="2"/>
  <c r="FU116" i="2"/>
  <c r="FT117" i="2"/>
  <c r="FU117" i="2" s="1"/>
  <c r="FT118" i="2"/>
  <c r="FU118" i="2"/>
  <c r="FT119" i="2"/>
  <c r="FU119" i="2" s="1"/>
  <c r="FT120" i="2"/>
  <c r="FU120" i="2"/>
  <c r="FT121" i="2"/>
  <c r="FU121" i="2" s="1"/>
  <c r="FT122" i="2"/>
  <c r="FU122" i="2"/>
  <c r="FT123" i="2"/>
  <c r="FU123" i="2" s="1"/>
  <c r="FT124" i="2"/>
  <c r="FU124" i="2"/>
  <c r="FT125" i="2"/>
  <c r="FU125" i="2" s="1"/>
  <c r="FT126" i="2"/>
  <c r="FU126" i="2"/>
  <c r="FT127" i="2"/>
  <c r="FU127" i="2" s="1"/>
  <c r="FT128" i="2"/>
  <c r="FU128" i="2"/>
  <c r="FT129" i="2"/>
  <c r="FU129" i="2" s="1"/>
  <c r="FT130" i="2"/>
  <c r="FU130" i="2"/>
  <c r="FT131" i="2"/>
  <c r="FU131" i="2" s="1"/>
  <c r="FT132" i="2"/>
  <c r="FU132" i="2"/>
  <c r="FT133" i="2"/>
  <c r="FU133" i="2" s="1"/>
  <c r="FT134" i="2"/>
  <c r="FU134" i="2"/>
  <c r="FT135" i="2"/>
  <c r="FU135" i="2" s="1"/>
  <c r="FT136" i="2"/>
  <c r="FU136" i="2"/>
  <c r="FT137" i="2"/>
  <c r="FU137" i="2" s="1"/>
  <c r="FO5" i="2"/>
  <c r="FR5" i="2" s="1"/>
  <c r="FN8" i="2"/>
  <c r="FO8" i="2" s="1"/>
  <c r="FP8" i="2" s="1"/>
  <c r="FN9" i="2"/>
  <c r="FO9" i="2" s="1"/>
  <c r="FN10" i="2"/>
  <c r="FO10" i="2" s="1"/>
  <c r="FN11" i="2"/>
  <c r="FO11" i="2" s="1"/>
  <c r="FN12" i="2"/>
  <c r="FO12" i="2" s="1"/>
  <c r="FP12" i="2" s="1"/>
  <c r="FN13" i="2"/>
  <c r="FO13" i="2" s="1"/>
  <c r="FN14" i="2"/>
  <c r="FO14" i="2" s="1"/>
  <c r="FN15" i="2"/>
  <c r="FO15" i="2" s="1"/>
  <c r="FN16" i="2"/>
  <c r="FO16" i="2" s="1"/>
  <c r="FN17" i="2"/>
  <c r="FO17" i="2" s="1"/>
  <c r="FN18" i="2"/>
  <c r="FO18" i="2" s="1"/>
  <c r="FN19" i="2"/>
  <c r="FO19" i="2" s="1"/>
  <c r="FN20" i="2"/>
  <c r="FO20" i="2" s="1"/>
  <c r="FN21" i="2"/>
  <c r="FO21" i="2" s="1"/>
  <c r="FN22" i="2"/>
  <c r="FO22" i="2" s="1"/>
  <c r="FN23" i="2"/>
  <c r="FO23" i="2" s="1"/>
  <c r="FN24" i="2"/>
  <c r="FO24" i="2" s="1"/>
  <c r="FN25" i="2"/>
  <c r="FO25" i="2" s="1"/>
  <c r="FR25" i="2" s="1"/>
  <c r="FN26" i="2"/>
  <c r="FO26" i="2" s="1"/>
  <c r="FN27" i="2"/>
  <c r="FO27" i="2" s="1"/>
  <c r="FN28" i="2"/>
  <c r="FO28" i="2" s="1"/>
  <c r="FP28" i="2" s="1"/>
  <c r="FN29" i="2"/>
  <c r="FO29" i="2" s="1"/>
  <c r="FN30" i="2"/>
  <c r="FO30" i="2" s="1"/>
  <c r="FN31" i="2"/>
  <c r="FO31" i="2" s="1"/>
  <c r="FN32" i="2"/>
  <c r="FO32" i="2" s="1"/>
  <c r="FN33" i="2"/>
  <c r="FO33" i="2" s="1"/>
  <c r="FN34" i="2"/>
  <c r="FO34" i="2" s="1"/>
  <c r="FN35" i="2"/>
  <c r="FO35" i="2" s="1"/>
  <c r="FN36" i="2"/>
  <c r="FO36" i="2" s="1"/>
  <c r="FN37" i="2"/>
  <c r="FO37" i="2" s="1"/>
  <c r="FN38" i="2"/>
  <c r="FO38" i="2" s="1"/>
  <c r="FN39" i="2"/>
  <c r="FO39" i="2" s="1"/>
  <c r="FN40" i="2"/>
  <c r="FO40" i="2" s="1"/>
  <c r="FN41" i="2"/>
  <c r="FO41" i="2" s="1"/>
  <c r="FR41" i="2" s="1"/>
  <c r="FN42" i="2"/>
  <c r="FO42" i="2" s="1"/>
  <c r="FN43" i="2"/>
  <c r="FO43" i="2" s="1"/>
  <c r="FN44" i="2"/>
  <c r="FO44" i="2" s="1"/>
  <c r="FP44" i="2" s="1"/>
  <c r="FN45" i="2"/>
  <c r="FO45" i="2" s="1"/>
  <c r="FN46" i="2"/>
  <c r="FO46" i="2" s="1"/>
  <c r="FN47" i="2"/>
  <c r="FO47" i="2" s="1"/>
  <c r="FN48" i="2"/>
  <c r="FO48" i="2" s="1"/>
  <c r="FP48" i="2" s="1"/>
  <c r="FN49" i="2"/>
  <c r="FO49" i="2" s="1"/>
  <c r="FN50" i="2"/>
  <c r="FO50" i="2" s="1"/>
  <c r="FN51" i="2"/>
  <c r="FO51" i="2" s="1"/>
  <c r="FN52" i="2"/>
  <c r="FO52" i="2" s="1"/>
  <c r="FP52" i="2" s="1"/>
  <c r="FN53" i="2"/>
  <c r="FO53" i="2" s="1"/>
  <c r="FN54" i="2"/>
  <c r="FO54" i="2" s="1"/>
  <c r="FN55" i="2"/>
  <c r="FO55" i="2" s="1"/>
  <c r="FN56" i="2"/>
  <c r="FO56" i="2" s="1"/>
  <c r="FP56" i="2" s="1"/>
  <c r="FN57" i="2"/>
  <c r="FO57" i="2" s="1"/>
  <c r="FN58" i="2"/>
  <c r="FO58" i="2" s="1"/>
  <c r="FN59" i="2"/>
  <c r="FO59" i="2" s="1"/>
  <c r="FN60" i="2"/>
  <c r="FO60" i="2" s="1"/>
  <c r="FN61" i="2"/>
  <c r="FO61" i="2" s="1"/>
  <c r="FN62" i="2"/>
  <c r="FO62" i="2" s="1"/>
  <c r="FN63" i="2"/>
  <c r="FO63" i="2" s="1"/>
  <c r="FN64" i="2"/>
  <c r="FO64" i="2" s="1"/>
  <c r="FN65" i="2"/>
  <c r="FO65" i="2" s="1"/>
  <c r="FN66" i="2"/>
  <c r="FO66" i="2" s="1"/>
  <c r="FN67" i="2"/>
  <c r="FO67" i="2" s="1"/>
  <c r="FN68" i="2"/>
  <c r="FO68" i="2" s="1"/>
  <c r="FN69" i="2"/>
  <c r="FO69" i="2" s="1"/>
  <c r="FN70" i="2"/>
  <c r="FO70" i="2" s="1"/>
  <c r="FN71" i="2"/>
  <c r="FO71" i="2" s="1"/>
  <c r="FN72" i="2"/>
  <c r="FO72" i="2" s="1"/>
  <c r="FN73" i="2"/>
  <c r="FO73" i="2" s="1"/>
  <c r="FR73" i="2" s="1"/>
  <c r="FN74" i="2"/>
  <c r="FO74" i="2" s="1"/>
  <c r="FN75" i="2"/>
  <c r="FO75" i="2" s="1"/>
  <c r="FN76" i="2"/>
  <c r="FO76" i="2" s="1"/>
  <c r="FP76" i="2" s="1"/>
  <c r="FN77" i="2"/>
  <c r="FO77" i="2" s="1"/>
  <c r="FN78" i="2"/>
  <c r="FO78" i="2" s="1"/>
  <c r="FN79" i="2"/>
  <c r="FO79" i="2" s="1"/>
  <c r="FN80" i="2"/>
  <c r="FO80" i="2" s="1"/>
  <c r="FP80" i="2" s="1"/>
  <c r="FN81" i="2"/>
  <c r="FO81" i="2" s="1"/>
  <c r="FN82" i="2"/>
  <c r="FO82" i="2" s="1"/>
  <c r="FN83" i="2"/>
  <c r="FO83" i="2" s="1"/>
  <c r="FN84" i="2"/>
  <c r="FO84" i="2" s="1"/>
  <c r="FP84" i="2" s="1"/>
  <c r="FN85" i="2"/>
  <c r="FO85" i="2" s="1"/>
  <c r="FN86" i="2"/>
  <c r="FO86" i="2" s="1"/>
  <c r="FN87" i="2"/>
  <c r="FO87" i="2" s="1"/>
  <c r="FN88" i="2"/>
  <c r="FO88" i="2" s="1"/>
  <c r="FP88" i="2" s="1"/>
  <c r="FN89" i="2"/>
  <c r="FO89" i="2" s="1"/>
  <c r="FN90" i="2"/>
  <c r="FO90" i="2" s="1"/>
  <c r="FN91" i="2"/>
  <c r="FO91" i="2" s="1"/>
  <c r="FN92" i="2"/>
  <c r="FO92" i="2" s="1"/>
  <c r="FN93" i="2"/>
  <c r="FO93" i="2" s="1"/>
  <c r="FN94" i="2"/>
  <c r="FO94" i="2" s="1"/>
  <c r="FN95" i="2"/>
  <c r="FO95" i="2" s="1"/>
  <c r="FN96" i="2"/>
  <c r="FO96" i="2" s="1"/>
  <c r="FN97" i="2"/>
  <c r="FO97" i="2" s="1"/>
  <c r="FN98" i="2"/>
  <c r="FO98" i="2" s="1"/>
  <c r="FN99" i="2"/>
  <c r="FO99" i="2" s="1"/>
  <c r="FN100" i="2"/>
  <c r="FO100" i="2" s="1"/>
  <c r="FN101" i="2"/>
  <c r="FO101" i="2" s="1"/>
  <c r="FR101" i="2" s="1"/>
  <c r="FN102" i="2"/>
  <c r="FO102" i="2" s="1"/>
  <c r="FN103" i="2"/>
  <c r="FO103" i="2" s="1"/>
  <c r="FN104" i="2"/>
  <c r="FO104" i="2" s="1"/>
  <c r="FP104" i="2" s="1"/>
  <c r="FN105" i="2"/>
  <c r="FO105" i="2" s="1"/>
  <c r="FN106" i="2"/>
  <c r="FO106" i="2" s="1"/>
  <c r="FN107" i="2"/>
  <c r="FO107" i="2" s="1"/>
  <c r="FN108" i="2"/>
  <c r="FO108" i="2" s="1"/>
  <c r="FN109" i="2"/>
  <c r="FO109" i="2" s="1"/>
  <c r="FN110" i="2"/>
  <c r="FO110" i="2" s="1"/>
  <c r="FP110" i="2" s="1"/>
  <c r="FN111" i="2"/>
  <c r="FO111" i="2" s="1"/>
  <c r="FN112" i="2"/>
  <c r="FO112" i="2" s="1"/>
  <c r="FN113" i="2"/>
  <c r="FO113" i="2" s="1"/>
  <c r="FN114" i="2"/>
  <c r="FO114" i="2" s="1"/>
  <c r="FN115" i="2"/>
  <c r="FO115" i="2" s="1"/>
  <c r="FN116" i="2"/>
  <c r="FO116" i="2" s="1"/>
  <c r="FN117" i="2"/>
  <c r="FO117" i="2" s="1"/>
  <c r="FR117" i="2" s="1"/>
  <c r="FN118" i="2"/>
  <c r="FO118" i="2" s="1"/>
  <c r="FN119" i="2"/>
  <c r="FO119" i="2" s="1"/>
  <c r="FN120" i="2"/>
  <c r="FO120" i="2" s="1"/>
  <c r="FP120" i="2" s="1"/>
  <c r="FN121" i="2"/>
  <c r="FO121" i="2" s="1"/>
  <c r="FR121" i="2" s="1"/>
  <c r="FN122" i="2"/>
  <c r="FO122" i="2" s="1"/>
  <c r="FN123" i="2"/>
  <c r="FO123" i="2" s="1"/>
  <c r="FN124" i="2"/>
  <c r="FO124" i="2" s="1"/>
  <c r="FP124" i="2" s="1"/>
  <c r="FN125" i="2"/>
  <c r="FO125" i="2" s="1"/>
  <c r="FN126" i="2"/>
  <c r="FO126" i="2" s="1"/>
  <c r="FN127" i="2"/>
  <c r="FO127" i="2" s="1"/>
  <c r="FN128" i="2"/>
  <c r="FO128" i="2" s="1"/>
  <c r="FN129" i="2"/>
  <c r="FO129" i="2" s="1"/>
  <c r="FN130" i="2"/>
  <c r="FO130" i="2" s="1"/>
  <c r="FN131" i="2"/>
  <c r="FO131" i="2" s="1"/>
  <c r="FN132" i="2"/>
  <c r="FO132" i="2" s="1"/>
  <c r="FN133" i="2"/>
  <c r="FO133" i="2" s="1"/>
  <c r="FN134" i="2"/>
  <c r="FO134" i="2" s="1"/>
  <c r="FN135" i="2"/>
  <c r="FO135" i="2" s="1"/>
  <c r="FP135" i="2" s="1"/>
  <c r="FN136" i="2"/>
  <c r="FO136" i="2" s="1"/>
  <c r="FN137" i="2"/>
  <c r="FO137" i="2" s="1"/>
  <c r="FN7" i="2"/>
  <c r="FO7" i="2" s="1"/>
  <c r="FN6" i="2"/>
  <c r="FO6" i="2" s="1"/>
  <c r="GI6" i="2"/>
  <c r="GN6" i="2"/>
  <c r="GI7" i="2"/>
  <c r="GN7" i="2"/>
  <c r="GI8" i="2"/>
  <c r="GN8" i="2"/>
  <c r="GI9" i="2"/>
  <c r="GN9" i="2"/>
  <c r="GI10" i="2"/>
  <c r="GN10" i="2"/>
  <c r="GI11" i="2"/>
  <c r="GN11" i="2"/>
  <c r="GI12" i="2"/>
  <c r="GN12" i="2"/>
  <c r="GI13" i="2"/>
  <c r="GN13" i="2"/>
  <c r="GI14" i="2"/>
  <c r="GN14" i="2"/>
  <c r="GI15" i="2"/>
  <c r="GN15" i="2"/>
  <c r="GI16" i="2"/>
  <c r="GN16" i="2"/>
  <c r="GI17" i="2"/>
  <c r="GN17" i="2"/>
  <c r="GI18" i="2"/>
  <c r="GN18" i="2"/>
  <c r="GI19" i="2"/>
  <c r="GN19" i="2"/>
  <c r="GI20" i="2"/>
  <c r="GN20" i="2"/>
  <c r="GI21" i="2"/>
  <c r="GN21" i="2"/>
  <c r="GI22" i="2"/>
  <c r="GN22" i="2"/>
  <c r="GI23" i="2"/>
  <c r="GN23" i="2"/>
  <c r="GI24" i="2"/>
  <c r="GN24" i="2"/>
  <c r="GI25" i="2"/>
  <c r="GN25" i="2"/>
  <c r="GI26" i="2"/>
  <c r="GN26" i="2"/>
  <c r="GI27" i="2"/>
  <c r="GN27" i="2"/>
  <c r="GI28" i="2"/>
  <c r="GN28" i="2"/>
  <c r="GI29" i="2"/>
  <c r="GN29" i="2"/>
  <c r="GI30" i="2"/>
  <c r="GN30" i="2"/>
  <c r="GI31" i="2"/>
  <c r="GN31" i="2"/>
  <c r="GI32" i="2"/>
  <c r="GN32" i="2"/>
  <c r="GI33" i="2"/>
  <c r="GN33" i="2"/>
  <c r="GI34" i="2"/>
  <c r="GN34" i="2"/>
  <c r="GI35" i="2"/>
  <c r="GN35" i="2"/>
  <c r="GI36" i="2"/>
  <c r="GN36" i="2"/>
  <c r="GI37" i="2"/>
  <c r="GN37" i="2"/>
  <c r="GI38" i="2"/>
  <c r="GN38" i="2"/>
  <c r="GI39" i="2"/>
  <c r="GN39" i="2"/>
  <c r="GI40" i="2"/>
  <c r="GN40" i="2"/>
  <c r="GI41" i="2"/>
  <c r="GN41" i="2"/>
  <c r="GI42" i="2"/>
  <c r="GN42" i="2"/>
  <c r="GI43" i="2"/>
  <c r="GN43" i="2"/>
  <c r="GI44" i="2"/>
  <c r="GN44" i="2"/>
  <c r="GI45" i="2"/>
  <c r="GN45" i="2"/>
  <c r="GI46" i="2"/>
  <c r="GN46" i="2"/>
  <c r="GI47" i="2"/>
  <c r="GN47" i="2"/>
  <c r="GI48" i="2"/>
  <c r="GN48" i="2"/>
  <c r="GI49" i="2"/>
  <c r="GN49" i="2"/>
  <c r="GI50" i="2"/>
  <c r="GN50" i="2"/>
  <c r="GI51" i="2"/>
  <c r="GN51" i="2"/>
  <c r="GI52" i="2"/>
  <c r="GN52" i="2"/>
  <c r="GI53" i="2"/>
  <c r="GN53" i="2"/>
  <c r="GI54" i="2"/>
  <c r="GN54" i="2"/>
  <c r="GI55" i="2"/>
  <c r="GN55" i="2"/>
  <c r="GI56" i="2"/>
  <c r="GN56" i="2"/>
  <c r="GI57" i="2"/>
  <c r="GN57" i="2"/>
  <c r="GI58" i="2"/>
  <c r="GN58" i="2"/>
  <c r="GI59" i="2"/>
  <c r="GN59" i="2"/>
  <c r="GI60" i="2"/>
  <c r="GN60" i="2"/>
  <c r="GI61" i="2"/>
  <c r="GN61" i="2"/>
  <c r="GI62" i="2"/>
  <c r="GN62" i="2"/>
  <c r="GI63" i="2"/>
  <c r="GN63" i="2"/>
  <c r="GI64" i="2"/>
  <c r="GN64" i="2"/>
  <c r="GI65" i="2"/>
  <c r="GN65" i="2"/>
  <c r="GI66" i="2"/>
  <c r="GN66" i="2"/>
  <c r="GI67" i="2"/>
  <c r="GN67" i="2"/>
  <c r="GI68" i="2"/>
  <c r="GN68" i="2"/>
  <c r="GI69" i="2"/>
  <c r="GN69" i="2"/>
  <c r="GI70" i="2"/>
  <c r="GN70" i="2"/>
  <c r="GI71" i="2"/>
  <c r="GN71" i="2"/>
  <c r="GI72" i="2"/>
  <c r="GN72" i="2"/>
  <c r="GI73" i="2"/>
  <c r="GN73" i="2"/>
  <c r="GI74" i="2"/>
  <c r="GN74" i="2"/>
  <c r="GI75" i="2"/>
  <c r="GN75" i="2"/>
  <c r="GI76" i="2"/>
  <c r="GN76" i="2"/>
  <c r="GI77" i="2"/>
  <c r="GN77" i="2"/>
  <c r="GI78" i="2"/>
  <c r="GN78" i="2"/>
  <c r="GI79" i="2"/>
  <c r="GN79" i="2"/>
  <c r="GI80" i="2"/>
  <c r="GN80" i="2"/>
  <c r="GI81" i="2"/>
  <c r="GN81" i="2"/>
  <c r="GI82" i="2"/>
  <c r="GN82" i="2"/>
  <c r="GI83" i="2"/>
  <c r="GN83" i="2"/>
  <c r="GI84" i="2"/>
  <c r="GN84" i="2"/>
  <c r="GI85" i="2"/>
  <c r="GN85" i="2"/>
  <c r="GI86" i="2"/>
  <c r="GN86" i="2"/>
  <c r="GI87" i="2"/>
  <c r="GN87" i="2"/>
  <c r="GI88" i="2"/>
  <c r="GN88" i="2"/>
  <c r="GI89" i="2"/>
  <c r="GN89" i="2"/>
  <c r="GI90" i="2"/>
  <c r="GN90" i="2"/>
  <c r="GI91" i="2"/>
  <c r="GN91" i="2"/>
  <c r="GI92" i="2"/>
  <c r="GN92" i="2"/>
  <c r="GI93" i="2"/>
  <c r="GN93" i="2"/>
  <c r="GI94" i="2"/>
  <c r="GN94" i="2"/>
  <c r="GI95" i="2"/>
  <c r="GN95" i="2"/>
  <c r="GI96" i="2"/>
  <c r="GN96" i="2"/>
  <c r="GI97" i="2"/>
  <c r="GN97" i="2"/>
  <c r="GI98" i="2"/>
  <c r="GN98" i="2"/>
  <c r="GI99" i="2"/>
  <c r="GN99" i="2"/>
  <c r="GI100" i="2"/>
  <c r="GN100" i="2"/>
  <c r="GI101" i="2"/>
  <c r="GN101" i="2"/>
  <c r="GI102" i="2"/>
  <c r="GN102" i="2"/>
  <c r="GI103" i="2"/>
  <c r="GN103" i="2"/>
  <c r="GI104" i="2"/>
  <c r="GN104" i="2"/>
  <c r="GI105" i="2"/>
  <c r="GN105" i="2"/>
  <c r="GI106" i="2"/>
  <c r="GN106" i="2"/>
  <c r="GI107" i="2"/>
  <c r="GN107" i="2"/>
  <c r="GI108" i="2"/>
  <c r="GN108" i="2"/>
  <c r="GI109" i="2"/>
  <c r="GN109" i="2"/>
  <c r="GI110" i="2"/>
  <c r="GN110" i="2"/>
  <c r="GI111" i="2"/>
  <c r="GN111" i="2"/>
  <c r="GI112" i="2"/>
  <c r="GN112" i="2"/>
  <c r="GI113" i="2"/>
  <c r="GN113" i="2"/>
  <c r="GI114" i="2"/>
  <c r="GN114" i="2"/>
  <c r="GI115" i="2"/>
  <c r="GN115" i="2"/>
  <c r="GI116" i="2"/>
  <c r="GN116" i="2"/>
  <c r="GI117" i="2"/>
  <c r="GN117" i="2"/>
  <c r="GI118" i="2"/>
  <c r="GN118" i="2"/>
  <c r="GI119" i="2"/>
  <c r="GN119" i="2"/>
  <c r="GI120" i="2"/>
  <c r="GN120" i="2"/>
  <c r="GI121" i="2"/>
  <c r="GN121" i="2"/>
  <c r="GI122" i="2"/>
  <c r="GN122" i="2"/>
  <c r="GI123" i="2"/>
  <c r="GN123" i="2"/>
  <c r="GI124" i="2"/>
  <c r="GN124" i="2"/>
  <c r="GI125" i="2"/>
  <c r="GN125" i="2"/>
  <c r="GI126" i="2"/>
  <c r="GN126" i="2"/>
  <c r="GI127" i="2"/>
  <c r="GN127" i="2"/>
  <c r="GI128" i="2"/>
  <c r="GN128" i="2"/>
  <c r="GI129" i="2"/>
  <c r="GN129" i="2"/>
  <c r="GI130" i="2"/>
  <c r="GN130" i="2"/>
  <c r="GI131" i="2"/>
  <c r="GN131" i="2"/>
  <c r="GI132" i="2"/>
  <c r="GN132" i="2"/>
  <c r="GI133" i="2"/>
  <c r="GN133" i="2"/>
  <c r="GI134" i="2"/>
  <c r="GN134" i="2"/>
  <c r="GI135" i="2"/>
  <c r="GN135" i="2"/>
  <c r="GI136" i="2"/>
  <c r="GN136" i="2"/>
  <c r="GI137" i="2"/>
  <c r="GN137" i="2"/>
  <c r="GN5" i="2"/>
  <c r="GI5" i="2"/>
  <c r="GE6" i="2"/>
  <c r="GE7" i="2"/>
  <c r="GE8" i="2"/>
  <c r="GE9" i="2"/>
  <c r="GE10" i="2"/>
  <c r="GE11" i="2"/>
  <c r="GE12" i="2"/>
  <c r="GE13" i="2"/>
  <c r="GE14" i="2"/>
  <c r="GE15" i="2"/>
  <c r="GE16" i="2"/>
  <c r="GE17" i="2"/>
  <c r="GE18" i="2"/>
  <c r="GE19" i="2"/>
  <c r="GE20" i="2"/>
  <c r="GE21" i="2"/>
  <c r="GE22" i="2"/>
  <c r="GE23" i="2"/>
  <c r="GE24" i="2"/>
  <c r="GE25" i="2"/>
  <c r="GE26" i="2"/>
  <c r="GE27" i="2"/>
  <c r="GE28" i="2"/>
  <c r="GE29" i="2"/>
  <c r="GE30" i="2"/>
  <c r="GE31" i="2"/>
  <c r="GE32" i="2"/>
  <c r="GE33" i="2"/>
  <c r="GE34" i="2"/>
  <c r="GE35" i="2"/>
  <c r="GE36" i="2"/>
  <c r="GE37" i="2"/>
  <c r="GE38" i="2"/>
  <c r="GE39" i="2"/>
  <c r="GE40" i="2"/>
  <c r="GE41" i="2"/>
  <c r="GE42" i="2"/>
  <c r="GE43" i="2"/>
  <c r="GE44" i="2"/>
  <c r="GE45" i="2"/>
  <c r="GE46" i="2"/>
  <c r="GE47" i="2"/>
  <c r="GE48" i="2"/>
  <c r="GE49" i="2"/>
  <c r="GE50" i="2"/>
  <c r="GE51" i="2"/>
  <c r="GE52" i="2"/>
  <c r="GE53" i="2"/>
  <c r="GE54" i="2"/>
  <c r="GE55" i="2"/>
  <c r="GE56" i="2"/>
  <c r="GE57" i="2"/>
  <c r="GE58" i="2"/>
  <c r="GE59" i="2"/>
  <c r="GE60" i="2"/>
  <c r="GE61" i="2"/>
  <c r="GE62" i="2"/>
  <c r="GE63" i="2"/>
  <c r="GE64" i="2"/>
  <c r="GE65" i="2"/>
  <c r="GE66" i="2"/>
  <c r="GE67" i="2"/>
  <c r="GE68" i="2"/>
  <c r="GE69" i="2"/>
  <c r="GE70" i="2"/>
  <c r="GE71" i="2"/>
  <c r="GE72" i="2"/>
  <c r="GE73" i="2"/>
  <c r="GE74" i="2"/>
  <c r="GE75" i="2"/>
  <c r="GE76" i="2"/>
  <c r="GE77" i="2"/>
  <c r="GE78" i="2"/>
  <c r="GE79" i="2"/>
  <c r="GE80" i="2"/>
  <c r="GE81" i="2"/>
  <c r="GE82" i="2"/>
  <c r="GE83" i="2"/>
  <c r="GE84" i="2"/>
  <c r="GE85" i="2"/>
  <c r="GE86" i="2"/>
  <c r="GE87" i="2"/>
  <c r="GE88" i="2"/>
  <c r="GE89" i="2"/>
  <c r="GE90" i="2"/>
  <c r="GE91" i="2"/>
  <c r="GE92" i="2"/>
  <c r="GE93" i="2"/>
  <c r="GE94" i="2"/>
  <c r="GE95" i="2"/>
  <c r="GE96" i="2"/>
  <c r="GE97" i="2"/>
  <c r="GE98" i="2"/>
  <c r="GE99" i="2"/>
  <c r="GE100" i="2"/>
  <c r="GE101" i="2"/>
  <c r="GE102" i="2"/>
  <c r="GE103" i="2"/>
  <c r="GE104" i="2"/>
  <c r="GE105" i="2"/>
  <c r="GE106" i="2"/>
  <c r="GE107" i="2"/>
  <c r="GE108" i="2"/>
  <c r="GE109" i="2"/>
  <c r="GE110" i="2"/>
  <c r="GE111" i="2"/>
  <c r="GE112" i="2"/>
  <c r="GE113" i="2"/>
  <c r="GE114" i="2"/>
  <c r="GE115" i="2"/>
  <c r="GE116" i="2"/>
  <c r="GE117" i="2"/>
  <c r="GE118" i="2"/>
  <c r="GE119" i="2"/>
  <c r="GE120" i="2"/>
  <c r="GE121" i="2"/>
  <c r="GE122" i="2"/>
  <c r="GE123" i="2"/>
  <c r="GE124" i="2"/>
  <c r="GE125" i="2"/>
  <c r="GE126" i="2"/>
  <c r="GE127" i="2"/>
  <c r="GE128" i="2"/>
  <c r="GE129" i="2"/>
  <c r="GE130" i="2"/>
  <c r="GE131" i="2"/>
  <c r="GE132" i="2"/>
  <c r="GE133" i="2"/>
  <c r="GE134" i="2"/>
  <c r="GE135" i="2"/>
  <c r="GE136" i="2"/>
  <c r="GE137" i="2"/>
  <c r="GE5" i="2"/>
  <c r="FX5" i="2"/>
  <c r="FX9" i="2" s="1"/>
  <c r="FM9" i="2" s="1"/>
  <c r="FM5" i="2" l="1"/>
  <c r="FP115" i="2"/>
  <c r="FV115" i="2" s="1"/>
  <c r="GW115" i="2" s="1"/>
  <c r="GX115" i="2" s="1"/>
  <c r="GZ115" i="2" s="1"/>
  <c r="HB115" i="2" s="1"/>
  <c r="HD115" i="2" s="1"/>
  <c r="FQ115" i="2"/>
  <c r="FR115" i="2"/>
  <c r="FQ134" i="2"/>
  <c r="FP134" i="2"/>
  <c r="FR134" i="2"/>
  <c r="FP130" i="2"/>
  <c r="FR130" i="2"/>
  <c r="FQ130" i="2"/>
  <c r="FP126" i="2"/>
  <c r="FQ126" i="2"/>
  <c r="FR126" i="2"/>
  <c r="FP122" i="2"/>
  <c r="FV122" i="2" s="1"/>
  <c r="GW122" i="2" s="1"/>
  <c r="GX122" i="2" s="1"/>
  <c r="GZ122" i="2" s="1"/>
  <c r="HB122" i="2" s="1"/>
  <c r="HD122" i="2" s="1"/>
  <c r="FR122" i="2"/>
  <c r="FQ122" i="2"/>
  <c r="FP118" i="2"/>
  <c r="FV118" i="2" s="1"/>
  <c r="GW118" i="2" s="1"/>
  <c r="GX118" i="2" s="1"/>
  <c r="GZ118" i="2" s="1"/>
  <c r="HB118" i="2" s="1"/>
  <c r="HD118" i="2" s="1"/>
  <c r="FQ118" i="2"/>
  <c r="FR118" i="2"/>
  <c r="FP114" i="2"/>
  <c r="FV114" i="2" s="1"/>
  <c r="GW114" i="2" s="1"/>
  <c r="GX114" i="2" s="1"/>
  <c r="GZ114" i="2" s="1"/>
  <c r="HB114" i="2" s="1"/>
  <c r="HD114" i="2" s="1"/>
  <c r="FQ114" i="2"/>
  <c r="FR114" i="2"/>
  <c r="FP106" i="2"/>
  <c r="FV106" i="2" s="1"/>
  <c r="GW106" i="2" s="1"/>
  <c r="GX106" i="2" s="1"/>
  <c r="GZ106" i="2" s="1"/>
  <c r="HB106" i="2" s="1"/>
  <c r="HD106" i="2" s="1"/>
  <c r="FQ106" i="2"/>
  <c r="FR106" i="2"/>
  <c r="FR127" i="2"/>
  <c r="FP127" i="2"/>
  <c r="FQ127" i="2"/>
  <c r="FP119" i="2"/>
  <c r="FQ119" i="2"/>
  <c r="FR119" i="2"/>
  <c r="FP107" i="2"/>
  <c r="FQ107" i="2"/>
  <c r="FR107" i="2"/>
  <c r="FR137" i="2"/>
  <c r="FP137" i="2"/>
  <c r="FQ137" i="2"/>
  <c r="FP133" i="2"/>
  <c r="FQ133" i="2"/>
  <c r="FR125" i="2"/>
  <c r="FR109" i="2"/>
  <c r="FR105" i="2"/>
  <c r="FQ131" i="2"/>
  <c r="FR131" i="2"/>
  <c r="FV131" i="2" s="1"/>
  <c r="GW131" i="2" s="1"/>
  <c r="GX131" i="2" s="1"/>
  <c r="GZ131" i="2" s="1"/>
  <c r="HB131" i="2" s="1"/>
  <c r="HD131" i="2" s="1"/>
  <c r="FP131" i="2"/>
  <c r="FQ123" i="2"/>
  <c r="FR123" i="2"/>
  <c r="FP123" i="2"/>
  <c r="FV123" i="2" s="1"/>
  <c r="GW123" i="2" s="1"/>
  <c r="GX123" i="2" s="1"/>
  <c r="GZ123" i="2" s="1"/>
  <c r="HB123" i="2" s="1"/>
  <c r="HD123" i="2" s="1"/>
  <c r="FP111" i="2"/>
  <c r="FV111" i="2" s="1"/>
  <c r="GW111" i="2" s="1"/>
  <c r="GX111" i="2" s="1"/>
  <c r="GZ111" i="2" s="1"/>
  <c r="HB111" i="2" s="1"/>
  <c r="HD111" i="2" s="1"/>
  <c r="FQ111" i="2"/>
  <c r="FR111" i="2"/>
  <c r="FQ103" i="2"/>
  <c r="FR103" i="2"/>
  <c r="FP103" i="2"/>
  <c r="FV103" i="2" s="1"/>
  <c r="GW103" i="2" s="1"/>
  <c r="GX103" i="2" s="1"/>
  <c r="GZ103" i="2" s="1"/>
  <c r="HB103" i="2" s="1"/>
  <c r="HD103" i="2" s="1"/>
  <c r="FR136" i="2"/>
  <c r="FP136" i="2"/>
  <c r="FV136" i="2" s="1"/>
  <c r="GW136" i="2" s="1"/>
  <c r="GX136" i="2" s="1"/>
  <c r="GZ136" i="2" s="1"/>
  <c r="HB136" i="2" s="1"/>
  <c r="HD136" i="2" s="1"/>
  <c r="FQ136" i="2"/>
  <c r="FP128" i="2"/>
  <c r="FV128" i="2" s="1"/>
  <c r="GW128" i="2" s="1"/>
  <c r="GX128" i="2" s="1"/>
  <c r="GZ128" i="2" s="1"/>
  <c r="HB128" i="2" s="1"/>
  <c r="HD128" i="2" s="1"/>
  <c r="FP112" i="2"/>
  <c r="FV112" i="2" s="1"/>
  <c r="GW112" i="2" s="1"/>
  <c r="GX112" i="2" s="1"/>
  <c r="GZ112" i="2" s="1"/>
  <c r="HB112" i="2" s="1"/>
  <c r="HD112" i="2" s="1"/>
  <c r="FP108" i="2"/>
  <c r="FV108" i="2" s="1"/>
  <c r="GW108" i="2" s="1"/>
  <c r="GX108" i="2" s="1"/>
  <c r="GZ108" i="2" s="1"/>
  <c r="HB108" i="2" s="1"/>
  <c r="HD108" i="2" s="1"/>
  <c r="FQ99" i="2"/>
  <c r="FR99" i="2"/>
  <c r="FP99" i="2"/>
  <c r="FV99" i="2" s="1"/>
  <c r="GW99" i="2" s="1"/>
  <c r="GX99" i="2" s="1"/>
  <c r="GZ99" i="2" s="1"/>
  <c r="HB99" i="2" s="1"/>
  <c r="HD99" i="2" s="1"/>
  <c r="FP87" i="2"/>
  <c r="FQ87" i="2"/>
  <c r="FR87" i="2"/>
  <c r="FR75" i="2"/>
  <c r="FP75" i="2"/>
  <c r="FQ75" i="2"/>
  <c r="FP63" i="2"/>
  <c r="FQ63" i="2"/>
  <c r="FR63" i="2"/>
  <c r="FQ51" i="2"/>
  <c r="FR51" i="2"/>
  <c r="FV51" i="2" s="1"/>
  <c r="GW51" i="2" s="1"/>
  <c r="GX51" i="2" s="1"/>
  <c r="GZ51" i="2" s="1"/>
  <c r="HB51" i="2" s="1"/>
  <c r="HD51" i="2" s="1"/>
  <c r="FP51" i="2"/>
  <c r="FP43" i="2"/>
  <c r="FV43" i="2" s="1"/>
  <c r="GW43" i="2" s="1"/>
  <c r="GX43" i="2" s="1"/>
  <c r="GZ43" i="2" s="1"/>
  <c r="HB43" i="2" s="1"/>
  <c r="HD43" i="2" s="1"/>
  <c r="FQ43" i="2"/>
  <c r="FR43" i="2"/>
  <c r="FP31" i="2"/>
  <c r="FQ31" i="2"/>
  <c r="FR31" i="2"/>
  <c r="FR7" i="2"/>
  <c r="FP7" i="2"/>
  <c r="FV7" i="2" s="1"/>
  <c r="GW7" i="2" s="1"/>
  <c r="GX7" i="2" s="1"/>
  <c r="GZ7" i="2" s="1"/>
  <c r="HB7" i="2" s="1"/>
  <c r="HD7" i="2" s="1"/>
  <c r="FQ7" i="2"/>
  <c r="FP102" i="2"/>
  <c r="FV102" i="2" s="1"/>
  <c r="GW102" i="2" s="1"/>
  <c r="GX102" i="2" s="1"/>
  <c r="GZ102" i="2" s="1"/>
  <c r="HB102" i="2" s="1"/>
  <c r="HD102" i="2" s="1"/>
  <c r="FQ102" i="2"/>
  <c r="FP98" i="2"/>
  <c r="FV98" i="2" s="1"/>
  <c r="GW98" i="2" s="1"/>
  <c r="GX98" i="2" s="1"/>
  <c r="GZ98" i="2" s="1"/>
  <c r="HB98" i="2" s="1"/>
  <c r="HD98" i="2" s="1"/>
  <c r="FR98" i="2"/>
  <c r="FQ98" i="2"/>
  <c r="FP94" i="2"/>
  <c r="FV94" i="2" s="1"/>
  <c r="GW94" i="2" s="1"/>
  <c r="GX94" i="2" s="1"/>
  <c r="GZ94" i="2" s="1"/>
  <c r="HB94" i="2" s="1"/>
  <c r="HD94" i="2" s="1"/>
  <c r="FQ94" i="2"/>
  <c r="FR94" i="2"/>
  <c r="FP90" i="2"/>
  <c r="FV90" i="2" s="1"/>
  <c r="GW90" i="2" s="1"/>
  <c r="GX90" i="2" s="1"/>
  <c r="GZ90" i="2" s="1"/>
  <c r="HB90" i="2" s="1"/>
  <c r="HD90" i="2" s="1"/>
  <c r="FR90" i="2"/>
  <c r="FQ90" i="2"/>
  <c r="FP86" i="2"/>
  <c r="FV86" i="2" s="1"/>
  <c r="GW86" i="2" s="1"/>
  <c r="GX86" i="2" s="1"/>
  <c r="GZ86" i="2" s="1"/>
  <c r="HB86" i="2" s="1"/>
  <c r="HD86" i="2" s="1"/>
  <c r="FQ86" i="2"/>
  <c r="FR86" i="2"/>
  <c r="FP82" i="2"/>
  <c r="FV82" i="2" s="1"/>
  <c r="GW82" i="2" s="1"/>
  <c r="GX82" i="2" s="1"/>
  <c r="GZ82" i="2" s="1"/>
  <c r="HB82" i="2" s="1"/>
  <c r="HD82" i="2" s="1"/>
  <c r="FQ82" i="2"/>
  <c r="FR82" i="2"/>
  <c r="FR78" i="2"/>
  <c r="FP78" i="2"/>
  <c r="FV78" i="2" s="1"/>
  <c r="GW78" i="2" s="1"/>
  <c r="GX78" i="2" s="1"/>
  <c r="GZ78" i="2" s="1"/>
  <c r="HB78" i="2" s="1"/>
  <c r="HD78" i="2" s="1"/>
  <c r="FQ78" i="2"/>
  <c r="FP74" i="2"/>
  <c r="FV74" i="2" s="1"/>
  <c r="GW74" i="2" s="1"/>
  <c r="GX74" i="2" s="1"/>
  <c r="GZ74" i="2" s="1"/>
  <c r="HB74" i="2" s="1"/>
  <c r="HD74" i="2" s="1"/>
  <c r="FQ74" i="2"/>
  <c r="FR74" i="2"/>
  <c r="FP70" i="2"/>
  <c r="FV70" i="2" s="1"/>
  <c r="GW70" i="2" s="1"/>
  <c r="GX70" i="2" s="1"/>
  <c r="GZ70" i="2" s="1"/>
  <c r="HB70" i="2" s="1"/>
  <c r="HD70" i="2" s="1"/>
  <c r="FQ70" i="2"/>
  <c r="FR70" i="2"/>
  <c r="FP66" i="2"/>
  <c r="FV66" i="2" s="1"/>
  <c r="GW66" i="2" s="1"/>
  <c r="GX66" i="2" s="1"/>
  <c r="GZ66" i="2" s="1"/>
  <c r="HB66" i="2" s="1"/>
  <c r="HD66" i="2" s="1"/>
  <c r="FR66" i="2"/>
  <c r="FQ66" i="2"/>
  <c r="FQ62" i="2"/>
  <c r="FR62" i="2"/>
  <c r="FP62" i="2"/>
  <c r="FV62" i="2" s="1"/>
  <c r="GW62" i="2" s="1"/>
  <c r="GX62" i="2" s="1"/>
  <c r="GZ62" i="2" s="1"/>
  <c r="HB62" i="2" s="1"/>
  <c r="HD62" i="2" s="1"/>
  <c r="FP58" i="2"/>
  <c r="FV58" i="2" s="1"/>
  <c r="GW58" i="2" s="1"/>
  <c r="GX58" i="2" s="1"/>
  <c r="GZ58" i="2" s="1"/>
  <c r="HB58" i="2" s="1"/>
  <c r="HD58" i="2" s="1"/>
  <c r="FQ58" i="2"/>
  <c r="FR58" i="2"/>
  <c r="FP54" i="2"/>
  <c r="FV54" i="2" s="1"/>
  <c r="GW54" i="2" s="1"/>
  <c r="GX54" i="2" s="1"/>
  <c r="GZ54" i="2" s="1"/>
  <c r="HB54" i="2" s="1"/>
  <c r="HD54" i="2" s="1"/>
  <c r="FQ54" i="2"/>
  <c r="FR54" i="2"/>
  <c r="FR50" i="2"/>
  <c r="FP50" i="2"/>
  <c r="FV50" i="2" s="1"/>
  <c r="GW50" i="2" s="1"/>
  <c r="GX50" i="2" s="1"/>
  <c r="GZ50" i="2" s="1"/>
  <c r="HB50" i="2" s="1"/>
  <c r="HD50" i="2" s="1"/>
  <c r="FQ50" i="2"/>
  <c r="FQ46" i="2"/>
  <c r="FR46" i="2"/>
  <c r="FP46" i="2"/>
  <c r="FV46" i="2" s="1"/>
  <c r="GW46" i="2" s="1"/>
  <c r="GX46" i="2" s="1"/>
  <c r="GZ46" i="2" s="1"/>
  <c r="HB46" i="2" s="1"/>
  <c r="HD46" i="2" s="1"/>
  <c r="FP42" i="2"/>
  <c r="FV42" i="2" s="1"/>
  <c r="GW42" i="2" s="1"/>
  <c r="GX42" i="2" s="1"/>
  <c r="GZ42" i="2" s="1"/>
  <c r="HB42" i="2" s="1"/>
  <c r="HD42" i="2" s="1"/>
  <c r="FQ42" i="2"/>
  <c r="FR42" i="2"/>
  <c r="FP38" i="2"/>
  <c r="FV38" i="2" s="1"/>
  <c r="GW38" i="2" s="1"/>
  <c r="GX38" i="2" s="1"/>
  <c r="GZ38" i="2" s="1"/>
  <c r="HB38" i="2" s="1"/>
  <c r="HD38" i="2" s="1"/>
  <c r="FQ38" i="2"/>
  <c r="FR38" i="2"/>
  <c r="FP34" i="2"/>
  <c r="FV34" i="2" s="1"/>
  <c r="GW34" i="2" s="1"/>
  <c r="GX34" i="2" s="1"/>
  <c r="GZ34" i="2" s="1"/>
  <c r="HB34" i="2" s="1"/>
  <c r="HD34" i="2" s="1"/>
  <c r="FQ34" i="2"/>
  <c r="FR34" i="2"/>
  <c r="FP30" i="2"/>
  <c r="FV30" i="2" s="1"/>
  <c r="GW30" i="2" s="1"/>
  <c r="GX30" i="2" s="1"/>
  <c r="GZ30" i="2" s="1"/>
  <c r="HB30" i="2" s="1"/>
  <c r="HD30" i="2" s="1"/>
  <c r="FQ30" i="2"/>
  <c r="FR30" i="2"/>
  <c r="FP26" i="2"/>
  <c r="FV26" i="2" s="1"/>
  <c r="GW26" i="2" s="1"/>
  <c r="GX26" i="2" s="1"/>
  <c r="GZ26" i="2" s="1"/>
  <c r="HB26" i="2" s="1"/>
  <c r="HD26" i="2" s="1"/>
  <c r="FR26" i="2"/>
  <c r="FQ26" i="2"/>
  <c r="FP22" i="2"/>
  <c r="FV22" i="2" s="1"/>
  <c r="GW22" i="2" s="1"/>
  <c r="GX22" i="2" s="1"/>
  <c r="GZ22" i="2" s="1"/>
  <c r="HB22" i="2" s="1"/>
  <c r="HD22" i="2" s="1"/>
  <c r="FR22" i="2"/>
  <c r="FQ22" i="2"/>
  <c r="FP18" i="2"/>
  <c r="FV18" i="2" s="1"/>
  <c r="GW18" i="2" s="1"/>
  <c r="GX18" i="2" s="1"/>
  <c r="GZ18" i="2" s="1"/>
  <c r="HB18" i="2" s="1"/>
  <c r="HD18" i="2" s="1"/>
  <c r="FQ18" i="2"/>
  <c r="FR18" i="2"/>
  <c r="FP14" i="2"/>
  <c r="FV14" i="2" s="1"/>
  <c r="GW14" i="2" s="1"/>
  <c r="GX14" i="2" s="1"/>
  <c r="GZ14" i="2" s="1"/>
  <c r="HB14" i="2" s="1"/>
  <c r="HD14" i="2" s="1"/>
  <c r="FR14" i="2"/>
  <c r="FQ14" i="2"/>
  <c r="FP10" i="2"/>
  <c r="FV10" i="2" s="1"/>
  <c r="GW10" i="2" s="1"/>
  <c r="GX10" i="2" s="1"/>
  <c r="GZ10" i="2" s="1"/>
  <c r="HB10" i="2" s="1"/>
  <c r="HD10" i="2" s="1"/>
  <c r="FQ10" i="2"/>
  <c r="FR10" i="2"/>
  <c r="FR95" i="2"/>
  <c r="FP95" i="2"/>
  <c r="FQ95" i="2"/>
  <c r="FQ79" i="2"/>
  <c r="FR79" i="2"/>
  <c r="FP79" i="2"/>
  <c r="FV79" i="2" s="1"/>
  <c r="GW79" i="2" s="1"/>
  <c r="GX79" i="2" s="1"/>
  <c r="GZ79" i="2" s="1"/>
  <c r="HB79" i="2" s="1"/>
  <c r="HD79" i="2" s="1"/>
  <c r="FQ67" i="2"/>
  <c r="FR67" i="2"/>
  <c r="FP67" i="2"/>
  <c r="FR55" i="2"/>
  <c r="FP55" i="2"/>
  <c r="FV55" i="2" s="1"/>
  <c r="GW55" i="2" s="1"/>
  <c r="GX55" i="2" s="1"/>
  <c r="GZ55" i="2" s="1"/>
  <c r="HB55" i="2" s="1"/>
  <c r="HD55" i="2" s="1"/>
  <c r="FQ55" i="2"/>
  <c r="FP39" i="2"/>
  <c r="FV39" i="2" s="1"/>
  <c r="GW39" i="2" s="1"/>
  <c r="GX39" i="2" s="1"/>
  <c r="GZ39" i="2" s="1"/>
  <c r="HB39" i="2" s="1"/>
  <c r="HD39" i="2" s="1"/>
  <c r="FQ39" i="2"/>
  <c r="FR39" i="2"/>
  <c r="FQ23" i="2"/>
  <c r="FR23" i="2"/>
  <c r="FP23" i="2"/>
  <c r="FQ15" i="2"/>
  <c r="FR15" i="2"/>
  <c r="FP15" i="2"/>
  <c r="FV15" i="2" s="1"/>
  <c r="GW15" i="2" s="1"/>
  <c r="GX15" i="2" s="1"/>
  <c r="GZ15" i="2" s="1"/>
  <c r="HB15" i="2" s="1"/>
  <c r="HD15" i="2" s="1"/>
  <c r="FR93" i="2"/>
  <c r="FR89" i="2"/>
  <c r="FR85" i="2"/>
  <c r="FR81" i="2"/>
  <c r="FR77" i="2"/>
  <c r="FR65" i="2"/>
  <c r="FR61" i="2"/>
  <c r="FR57" i="2"/>
  <c r="FR53" i="2"/>
  <c r="FR49" i="2"/>
  <c r="FR45" i="2"/>
  <c r="FR33" i="2"/>
  <c r="FR29" i="2"/>
  <c r="FR17" i="2"/>
  <c r="FR13" i="2"/>
  <c r="FR9" i="2"/>
  <c r="FS9" i="2"/>
  <c r="FS5" i="2"/>
  <c r="FR110" i="2"/>
  <c r="FP6" i="2"/>
  <c r="FV6" i="2" s="1"/>
  <c r="GW6" i="2" s="1"/>
  <c r="GX6" i="2" s="1"/>
  <c r="GZ6" i="2" s="1"/>
  <c r="HB6" i="2" s="1"/>
  <c r="HD6" i="2" s="1"/>
  <c r="FQ6" i="2"/>
  <c r="FR6" i="2"/>
  <c r="FQ91" i="2"/>
  <c r="FR91" i="2"/>
  <c r="FP91" i="2"/>
  <c r="FR83" i="2"/>
  <c r="FP83" i="2"/>
  <c r="FQ83" i="2"/>
  <c r="FP71" i="2"/>
  <c r="FQ71" i="2"/>
  <c r="FR71" i="2"/>
  <c r="FP59" i="2"/>
  <c r="FQ59" i="2"/>
  <c r="FR59" i="2"/>
  <c r="FP47" i="2"/>
  <c r="FQ47" i="2"/>
  <c r="FR47" i="2"/>
  <c r="FP35" i="2"/>
  <c r="FV35" i="2" s="1"/>
  <c r="GW35" i="2" s="1"/>
  <c r="GX35" i="2" s="1"/>
  <c r="GZ35" i="2" s="1"/>
  <c r="HB35" i="2" s="1"/>
  <c r="HD35" i="2" s="1"/>
  <c r="FQ35" i="2"/>
  <c r="FR35" i="2"/>
  <c r="FQ27" i="2"/>
  <c r="FR27" i="2"/>
  <c r="FP27" i="2"/>
  <c r="FR19" i="2"/>
  <c r="FP19" i="2"/>
  <c r="FV19" i="2" s="1"/>
  <c r="GW19" i="2" s="1"/>
  <c r="GX19" i="2" s="1"/>
  <c r="GZ19" i="2" s="1"/>
  <c r="HB19" i="2" s="1"/>
  <c r="HD19" i="2" s="1"/>
  <c r="FQ19" i="2"/>
  <c r="FP11" i="2"/>
  <c r="FV11" i="2" s="1"/>
  <c r="GW11" i="2" s="1"/>
  <c r="GX11" i="2" s="1"/>
  <c r="GZ11" i="2" s="1"/>
  <c r="HB11" i="2" s="1"/>
  <c r="HD11" i="2" s="1"/>
  <c r="FQ11" i="2"/>
  <c r="FR11" i="2"/>
  <c r="FP96" i="2"/>
  <c r="FV96" i="2" s="1"/>
  <c r="GW96" i="2" s="1"/>
  <c r="GX96" i="2" s="1"/>
  <c r="GZ96" i="2" s="1"/>
  <c r="HB96" i="2" s="1"/>
  <c r="HD96" i="2" s="1"/>
  <c r="FP92" i="2"/>
  <c r="FV92" i="2" s="1"/>
  <c r="GW92" i="2" s="1"/>
  <c r="GX92" i="2" s="1"/>
  <c r="GZ92" i="2" s="1"/>
  <c r="HB92" i="2" s="1"/>
  <c r="HD92" i="2" s="1"/>
  <c r="FP68" i="2"/>
  <c r="FV68" i="2" s="1"/>
  <c r="GW68" i="2" s="1"/>
  <c r="GX68" i="2" s="1"/>
  <c r="GZ68" i="2" s="1"/>
  <c r="HB68" i="2" s="1"/>
  <c r="HD68" i="2" s="1"/>
  <c r="FP64" i="2"/>
  <c r="FV64" i="2" s="1"/>
  <c r="GW64" i="2" s="1"/>
  <c r="GX64" i="2" s="1"/>
  <c r="GZ64" i="2" s="1"/>
  <c r="HB64" i="2" s="1"/>
  <c r="HD64" i="2" s="1"/>
  <c r="FP60" i="2"/>
  <c r="FV60" i="2" s="1"/>
  <c r="GW60" i="2" s="1"/>
  <c r="GX60" i="2" s="1"/>
  <c r="GZ60" i="2" s="1"/>
  <c r="HB60" i="2" s="1"/>
  <c r="HD60" i="2" s="1"/>
  <c r="FP36" i="2"/>
  <c r="FV36" i="2" s="1"/>
  <c r="GW36" i="2" s="1"/>
  <c r="GX36" i="2" s="1"/>
  <c r="GZ36" i="2" s="1"/>
  <c r="HB36" i="2" s="1"/>
  <c r="HD36" i="2" s="1"/>
  <c r="FP32" i="2"/>
  <c r="FV32" i="2" s="1"/>
  <c r="GW32" i="2" s="1"/>
  <c r="GX32" i="2" s="1"/>
  <c r="GZ32" i="2" s="1"/>
  <c r="HB32" i="2" s="1"/>
  <c r="HD32" i="2" s="1"/>
  <c r="FP20" i="2"/>
  <c r="FV20" i="2" s="1"/>
  <c r="GW20" i="2" s="1"/>
  <c r="GX20" i="2" s="1"/>
  <c r="GZ20" i="2" s="1"/>
  <c r="HB20" i="2" s="1"/>
  <c r="HD20" i="2" s="1"/>
  <c r="FP16" i="2"/>
  <c r="FV16" i="2" s="1"/>
  <c r="GW16" i="2" s="1"/>
  <c r="GX16" i="2" s="1"/>
  <c r="GZ16" i="2" s="1"/>
  <c r="HB16" i="2" s="1"/>
  <c r="HD16" i="2" s="1"/>
  <c r="FQ110" i="2"/>
  <c r="FV110" i="2" s="1"/>
  <c r="GW110" i="2" s="1"/>
  <c r="GX110" i="2" s="1"/>
  <c r="GZ110" i="2" s="1"/>
  <c r="HB110" i="2" s="1"/>
  <c r="HD110" i="2" s="1"/>
  <c r="FR102" i="2"/>
  <c r="FR135" i="2"/>
  <c r="FQ104" i="2"/>
  <c r="FV104" i="2" s="1"/>
  <c r="GW104" i="2" s="1"/>
  <c r="GX104" i="2" s="1"/>
  <c r="GZ104" i="2" s="1"/>
  <c r="HB104" i="2" s="1"/>
  <c r="HD104" i="2" s="1"/>
  <c r="FR104" i="2"/>
  <c r="FQ84" i="2"/>
  <c r="FV84" i="2" s="1"/>
  <c r="GW84" i="2" s="1"/>
  <c r="GX84" i="2" s="1"/>
  <c r="GZ84" i="2" s="1"/>
  <c r="HB84" i="2" s="1"/>
  <c r="HD84" i="2" s="1"/>
  <c r="FR84" i="2"/>
  <c r="FQ80" i="2"/>
  <c r="FV80" i="2" s="1"/>
  <c r="GW80" i="2" s="1"/>
  <c r="GX80" i="2" s="1"/>
  <c r="GZ80" i="2" s="1"/>
  <c r="HB80" i="2" s="1"/>
  <c r="HD80" i="2" s="1"/>
  <c r="FR80" i="2"/>
  <c r="FQ56" i="2"/>
  <c r="FV56" i="2" s="1"/>
  <c r="GW56" i="2" s="1"/>
  <c r="GX56" i="2" s="1"/>
  <c r="GZ56" i="2" s="1"/>
  <c r="HB56" i="2" s="1"/>
  <c r="HD56" i="2" s="1"/>
  <c r="FR56" i="2"/>
  <c r="FQ48" i="2"/>
  <c r="FV48" i="2" s="1"/>
  <c r="GW48" i="2" s="1"/>
  <c r="GX48" i="2" s="1"/>
  <c r="GZ48" i="2" s="1"/>
  <c r="HB48" i="2" s="1"/>
  <c r="HD48" i="2" s="1"/>
  <c r="FR48" i="2"/>
  <c r="FQ135" i="2"/>
  <c r="FQ124" i="2"/>
  <c r="FV124" i="2" s="1"/>
  <c r="GW124" i="2" s="1"/>
  <c r="GX124" i="2" s="1"/>
  <c r="GZ124" i="2" s="1"/>
  <c r="HB124" i="2" s="1"/>
  <c r="HD124" i="2" s="1"/>
  <c r="FR124" i="2"/>
  <c r="FP121" i="2"/>
  <c r="FV121" i="2" s="1"/>
  <c r="GW121" i="2" s="1"/>
  <c r="GX121" i="2" s="1"/>
  <c r="GZ121" i="2" s="1"/>
  <c r="HB121" i="2" s="1"/>
  <c r="HD121" i="2" s="1"/>
  <c r="FQ121" i="2"/>
  <c r="FQ108" i="2"/>
  <c r="FR108" i="2"/>
  <c r="FP105" i="2"/>
  <c r="FV105" i="2" s="1"/>
  <c r="GW105" i="2" s="1"/>
  <c r="GX105" i="2" s="1"/>
  <c r="GZ105" i="2" s="1"/>
  <c r="HB105" i="2" s="1"/>
  <c r="HD105" i="2" s="1"/>
  <c r="FQ105" i="2"/>
  <c r="FQ92" i="2"/>
  <c r="FR92" i="2"/>
  <c r="FP89" i="2"/>
  <c r="FV89" i="2" s="1"/>
  <c r="GW89" i="2" s="1"/>
  <c r="GX89" i="2" s="1"/>
  <c r="GZ89" i="2" s="1"/>
  <c r="HB89" i="2" s="1"/>
  <c r="HD89" i="2" s="1"/>
  <c r="FQ89" i="2"/>
  <c r="FP85" i="2"/>
  <c r="FV85" i="2" s="1"/>
  <c r="GW85" i="2" s="1"/>
  <c r="GX85" i="2" s="1"/>
  <c r="GZ85" i="2" s="1"/>
  <c r="HB85" i="2" s="1"/>
  <c r="HD85" i="2" s="1"/>
  <c r="FQ85" i="2"/>
  <c r="FP81" i="2"/>
  <c r="FV81" i="2" s="1"/>
  <c r="GW81" i="2" s="1"/>
  <c r="GX81" i="2" s="1"/>
  <c r="GZ81" i="2" s="1"/>
  <c r="HB81" i="2" s="1"/>
  <c r="HD81" i="2" s="1"/>
  <c r="FQ81" i="2"/>
  <c r="FP77" i="2"/>
  <c r="FV77" i="2" s="1"/>
  <c r="GW77" i="2" s="1"/>
  <c r="GX77" i="2" s="1"/>
  <c r="GZ77" i="2" s="1"/>
  <c r="HB77" i="2" s="1"/>
  <c r="HD77" i="2" s="1"/>
  <c r="FQ77" i="2"/>
  <c r="FQ64" i="2"/>
  <c r="FR64" i="2"/>
  <c r="FQ60" i="2"/>
  <c r="FR60" i="2"/>
  <c r="FP57" i="2"/>
  <c r="FV57" i="2" s="1"/>
  <c r="GW57" i="2" s="1"/>
  <c r="GX57" i="2" s="1"/>
  <c r="GZ57" i="2" s="1"/>
  <c r="HB57" i="2" s="1"/>
  <c r="HD57" i="2" s="1"/>
  <c r="FQ57" i="2"/>
  <c r="FP53" i="2"/>
  <c r="FV53" i="2" s="1"/>
  <c r="GW53" i="2" s="1"/>
  <c r="GX53" i="2" s="1"/>
  <c r="GZ53" i="2" s="1"/>
  <c r="HB53" i="2" s="1"/>
  <c r="HD53" i="2" s="1"/>
  <c r="FQ53" i="2"/>
  <c r="FP49" i="2"/>
  <c r="FV49" i="2" s="1"/>
  <c r="GW49" i="2" s="1"/>
  <c r="GX49" i="2" s="1"/>
  <c r="GZ49" i="2" s="1"/>
  <c r="HB49" i="2" s="1"/>
  <c r="HD49" i="2" s="1"/>
  <c r="FQ49" i="2"/>
  <c r="FP45" i="2"/>
  <c r="FV45" i="2" s="1"/>
  <c r="GW45" i="2" s="1"/>
  <c r="GX45" i="2" s="1"/>
  <c r="GZ45" i="2" s="1"/>
  <c r="HB45" i="2" s="1"/>
  <c r="HD45" i="2" s="1"/>
  <c r="FQ45" i="2"/>
  <c r="FQ32" i="2"/>
  <c r="FR32" i="2"/>
  <c r="FP29" i="2"/>
  <c r="FV29" i="2" s="1"/>
  <c r="GW29" i="2" s="1"/>
  <c r="GX29" i="2" s="1"/>
  <c r="GZ29" i="2" s="1"/>
  <c r="HB29" i="2" s="1"/>
  <c r="HD29" i="2" s="1"/>
  <c r="FQ29" i="2"/>
  <c r="FQ16" i="2"/>
  <c r="FR16" i="2"/>
  <c r="FP13" i="2"/>
  <c r="FV13" i="2" s="1"/>
  <c r="GW13" i="2" s="1"/>
  <c r="GX13" i="2" s="1"/>
  <c r="GZ13" i="2" s="1"/>
  <c r="HB13" i="2" s="1"/>
  <c r="HD13" i="2" s="1"/>
  <c r="FQ13" i="2"/>
  <c r="FP9" i="2"/>
  <c r="FV9" i="2" s="1"/>
  <c r="GW9" i="2" s="1"/>
  <c r="GX9" i="2" s="1"/>
  <c r="GZ9" i="2" s="1"/>
  <c r="HB9" i="2" s="1"/>
  <c r="HD9" i="2" s="1"/>
  <c r="FQ9" i="2"/>
  <c r="FQ132" i="2"/>
  <c r="FR132" i="2"/>
  <c r="FP129" i="2"/>
  <c r="FQ129" i="2"/>
  <c r="FQ116" i="2"/>
  <c r="FR116" i="2"/>
  <c r="FP113" i="2"/>
  <c r="FV113" i="2" s="1"/>
  <c r="GW113" i="2" s="1"/>
  <c r="GX113" i="2" s="1"/>
  <c r="GZ113" i="2" s="1"/>
  <c r="HB113" i="2" s="1"/>
  <c r="HD113" i="2" s="1"/>
  <c r="FQ113" i="2"/>
  <c r="FQ100" i="2"/>
  <c r="FR100" i="2"/>
  <c r="FP97" i="2"/>
  <c r="FV97" i="2" s="1"/>
  <c r="GW97" i="2" s="1"/>
  <c r="GX97" i="2" s="1"/>
  <c r="GZ97" i="2" s="1"/>
  <c r="HB97" i="2" s="1"/>
  <c r="HD97" i="2" s="1"/>
  <c r="FQ97" i="2"/>
  <c r="FQ72" i="2"/>
  <c r="FR72" i="2"/>
  <c r="FP69" i="2"/>
  <c r="FV69" i="2" s="1"/>
  <c r="GW69" i="2" s="1"/>
  <c r="GX69" i="2" s="1"/>
  <c r="GZ69" i="2" s="1"/>
  <c r="HB69" i="2" s="1"/>
  <c r="HD69" i="2" s="1"/>
  <c r="FQ69" i="2"/>
  <c r="FQ40" i="2"/>
  <c r="FR40" i="2"/>
  <c r="FP37" i="2"/>
  <c r="FV37" i="2" s="1"/>
  <c r="GW37" i="2" s="1"/>
  <c r="GX37" i="2" s="1"/>
  <c r="GZ37" i="2" s="1"/>
  <c r="HB37" i="2" s="1"/>
  <c r="HD37" i="2" s="1"/>
  <c r="FQ37" i="2"/>
  <c r="FQ24" i="2"/>
  <c r="FR24" i="2"/>
  <c r="FP21" i="2"/>
  <c r="FV21" i="2" s="1"/>
  <c r="GW21" i="2" s="1"/>
  <c r="GX21" i="2" s="1"/>
  <c r="GZ21" i="2" s="1"/>
  <c r="HB21" i="2" s="1"/>
  <c r="HD21" i="2" s="1"/>
  <c r="FQ21" i="2"/>
  <c r="FQ120" i="2"/>
  <c r="FV120" i="2" s="1"/>
  <c r="GW120" i="2" s="1"/>
  <c r="GX120" i="2" s="1"/>
  <c r="GZ120" i="2" s="1"/>
  <c r="HB120" i="2" s="1"/>
  <c r="HD120" i="2" s="1"/>
  <c r="FR120" i="2"/>
  <c r="FP117" i="2"/>
  <c r="FV117" i="2" s="1"/>
  <c r="GW117" i="2" s="1"/>
  <c r="GX117" i="2" s="1"/>
  <c r="GZ117" i="2" s="1"/>
  <c r="HB117" i="2" s="1"/>
  <c r="HD117" i="2" s="1"/>
  <c r="FQ117" i="2"/>
  <c r="FP101" i="2"/>
  <c r="FV101" i="2" s="1"/>
  <c r="GW101" i="2" s="1"/>
  <c r="GX101" i="2" s="1"/>
  <c r="GZ101" i="2" s="1"/>
  <c r="HB101" i="2" s="1"/>
  <c r="HD101" i="2" s="1"/>
  <c r="FQ101" i="2"/>
  <c r="FQ88" i="2"/>
  <c r="FV88" i="2" s="1"/>
  <c r="GW88" i="2" s="1"/>
  <c r="GX88" i="2" s="1"/>
  <c r="GZ88" i="2" s="1"/>
  <c r="HB88" i="2" s="1"/>
  <c r="HD88" i="2" s="1"/>
  <c r="FR88" i="2"/>
  <c r="FQ76" i="2"/>
  <c r="FV76" i="2" s="1"/>
  <c r="GW76" i="2" s="1"/>
  <c r="GX76" i="2" s="1"/>
  <c r="GZ76" i="2" s="1"/>
  <c r="HB76" i="2" s="1"/>
  <c r="HD76" i="2" s="1"/>
  <c r="FR76" i="2"/>
  <c r="FP73" i="2"/>
  <c r="FV73" i="2" s="1"/>
  <c r="GW73" i="2" s="1"/>
  <c r="GX73" i="2" s="1"/>
  <c r="GZ73" i="2" s="1"/>
  <c r="HB73" i="2" s="1"/>
  <c r="HD73" i="2" s="1"/>
  <c r="FQ73" i="2"/>
  <c r="FQ52" i="2"/>
  <c r="FV52" i="2" s="1"/>
  <c r="GW52" i="2" s="1"/>
  <c r="GX52" i="2" s="1"/>
  <c r="GZ52" i="2" s="1"/>
  <c r="HB52" i="2" s="1"/>
  <c r="HD52" i="2" s="1"/>
  <c r="FR52" i="2"/>
  <c r="FQ44" i="2"/>
  <c r="FV44" i="2" s="1"/>
  <c r="GW44" i="2" s="1"/>
  <c r="GX44" i="2" s="1"/>
  <c r="GZ44" i="2" s="1"/>
  <c r="HB44" i="2" s="1"/>
  <c r="HD44" i="2" s="1"/>
  <c r="FR44" i="2"/>
  <c r="FP41" i="2"/>
  <c r="FV41" i="2" s="1"/>
  <c r="GW41" i="2" s="1"/>
  <c r="GX41" i="2" s="1"/>
  <c r="GZ41" i="2" s="1"/>
  <c r="HB41" i="2" s="1"/>
  <c r="HD41" i="2" s="1"/>
  <c r="FQ41" i="2"/>
  <c r="FQ28" i="2"/>
  <c r="FV28" i="2" s="1"/>
  <c r="GW28" i="2" s="1"/>
  <c r="GX28" i="2" s="1"/>
  <c r="GZ28" i="2" s="1"/>
  <c r="HB28" i="2" s="1"/>
  <c r="HD28" i="2" s="1"/>
  <c r="FR28" i="2"/>
  <c r="FP25" i="2"/>
  <c r="FV25" i="2" s="1"/>
  <c r="GW25" i="2" s="1"/>
  <c r="GX25" i="2" s="1"/>
  <c r="GZ25" i="2" s="1"/>
  <c r="HB25" i="2" s="1"/>
  <c r="HD25" i="2" s="1"/>
  <c r="FQ25" i="2"/>
  <c r="FQ12" i="2"/>
  <c r="FV12" i="2" s="1"/>
  <c r="GW12" i="2" s="1"/>
  <c r="GX12" i="2" s="1"/>
  <c r="GZ12" i="2" s="1"/>
  <c r="HB12" i="2" s="1"/>
  <c r="HD12" i="2" s="1"/>
  <c r="FR12" i="2"/>
  <c r="FQ8" i="2"/>
  <c r="FV8" i="2" s="1"/>
  <c r="GW8" i="2" s="1"/>
  <c r="GX8" i="2" s="1"/>
  <c r="GZ8" i="2" s="1"/>
  <c r="HB8" i="2" s="1"/>
  <c r="HD8" i="2" s="1"/>
  <c r="FR8" i="2"/>
  <c r="FR133" i="2"/>
  <c r="FP132" i="2"/>
  <c r="FV132" i="2" s="1"/>
  <c r="GW132" i="2" s="1"/>
  <c r="GX132" i="2" s="1"/>
  <c r="GZ132" i="2" s="1"/>
  <c r="HB132" i="2" s="1"/>
  <c r="HD132" i="2" s="1"/>
  <c r="FR129" i="2"/>
  <c r="FQ128" i="2"/>
  <c r="FR128" i="2"/>
  <c r="FP125" i="2"/>
  <c r="FV125" i="2" s="1"/>
  <c r="GW125" i="2" s="1"/>
  <c r="GX125" i="2" s="1"/>
  <c r="GZ125" i="2" s="1"/>
  <c r="HB125" i="2" s="1"/>
  <c r="HD125" i="2" s="1"/>
  <c r="FQ125" i="2"/>
  <c r="FP116" i="2"/>
  <c r="FV116" i="2" s="1"/>
  <c r="GW116" i="2" s="1"/>
  <c r="GX116" i="2" s="1"/>
  <c r="GZ116" i="2" s="1"/>
  <c r="HB116" i="2" s="1"/>
  <c r="HD116" i="2" s="1"/>
  <c r="FR113" i="2"/>
  <c r="FQ112" i="2"/>
  <c r="FR112" i="2"/>
  <c r="FP109" i="2"/>
  <c r="FV109" i="2" s="1"/>
  <c r="GW109" i="2" s="1"/>
  <c r="GX109" i="2" s="1"/>
  <c r="GZ109" i="2" s="1"/>
  <c r="HB109" i="2" s="1"/>
  <c r="HD109" i="2" s="1"/>
  <c r="FQ109" i="2"/>
  <c r="FS101" i="2"/>
  <c r="FP100" i="2"/>
  <c r="FV100" i="2" s="1"/>
  <c r="GW100" i="2" s="1"/>
  <c r="GX100" i="2" s="1"/>
  <c r="GZ100" i="2" s="1"/>
  <c r="HB100" i="2" s="1"/>
  <c r="HD100" i="2" s="1"/>
  <c r="FR97" i="2"/>
  <c r="FQ96" i="2"/>
  <c r="FR96" i="2"/>
  <c r="FP93" i="2"/>
  <c r="FV93" i="2" s="1"/>
  <c r="GW93" i="2" s="1"/>
  <c r="GX93" i="2" s="1"/>
  <c r="GZ93" i="2" s="1"/>
  <c r="HB93" i="2" s="1"/>
  <c r="HD93" i="2" s="1"/>
  <c r="FQ93" i="2"/>
  <c r="FP72" i="2"/>
  <c r="FV72" i="2" s="1"/>
  <c r="GW72" i="2" s="1"/>
  <c r="GX72" i="2" s="1"/>
  <c r="GZ72" i="2" s="1"/>
  <c r="HB72" i="2" s="1"/>
  <c r="HD72" i="2" s="1"/>
  <c r="FR69" i="2"/>
  <c r="FQ68" i="2"/>
  <c r="FR68" i="2"/>
  <c r="FP65" i="2"/>
  <c r="FV65" i="2" s="1"/>
  <c r="GW65" i="2" s="1"/>
  <c r="GX65" i="2" s="1"/>
  <c r="GZ65" i="2" s="1"/>
  <c r="HB65" i="2" s="1"/>
  <c r="HD65" i="2" s="1"/>
  <c r="FQ65" i="2"/>
  <c r="FP61" i="2"/>
  <c r="FV61" i="2" s="1"/>
  <c r="GW61" i="2" s="1"/>
  <c r="GX61" i="2" s="1"/>
  <c r="GZ61" i="2" s="1"/>
  <c r="HB61" i="2" s="1"/>
  <c r="HD61" i="2" s="1"/>
  <c r="FQ61" i="2"/>
  <c r="FP40" i="2"/>
  <c r="FV40" i="2" s="1"/>
  <c r="GW40" i="2" s="1"/>
  <c r="GX40" i="2" s="1"/>
  <c r="GZ40" i="2" s="1"/>
  <c r="HB40" i="2" s="1"/>
  <c r="HD40" i="2" s="1"/>
  <c r="FR37" i="2"/>
  <c r="FQ36" i="2"/>
  <c r="FR36" i="2"/>
  <c r="FP33" i="2"/>
  <c r="FV33" i="2" s="1"/>
  <c r="GW33" i="2" s="1"/>
  <c r="GX33" i="2" s="1"/>
  <c r="GZ33" i="2" s="1"/>
  <c r="HB33" i="2" s="1"/>
  <c r="HD33" i="2" s="1"/>
  <c r="FQ33" i="2"/>
  <c r="FP24" i="2"/>
  <c r="FV24" i="2" s="1"/>
  <c r="GW24" i="2" s="1"/>
  <c r="GX24" i="2" s="1"/>
  <c r="GZ24" i="2" s="1"/>
  <c r="HB24" i="2" s="1"/>
  <c r="HD24" i="2" s="1"/>
  <c r="FR21" i="2"/>
  <c r="FQ20" i="2"/>
  <c r="FR20" i="2"/>
  <c r="FP17" i="2"/>
  <c r="FQ17" i="2"/>
  <c r="FP5" i="2"/>
  <c r="FQ5" i="2"/>
  <c r="GQ5" i="2"/>
  <c r="GD9" i="2"/>
  <c r="GF9" i="2" s="1"/>
  <c r="GQ9" i="2"/>
  <c r="GD5" i="2"/>
  <c r="FX125" i="2"/>
  <c r="FM125" i="2" s="1"/>
  <c r="FS125" i="2" s="1"/>
  <c r="FX6" i="2"/>
  <c r="FM6" i="2" s="1"/>
  <c r="FS6" i="2" s="1"/>
  <c r="FX134" i="2"/>
  <c r="FX129" i="2"/>
  <c r="FX123" i="2"/>
  <c r="FM123" i="2" s="1"/>
  <c r="FS123" i="2" s="1"/>
  <c r="FX107" i="2"/>
  <c r="FX91" i="2"/>
  <c r="FX75" i="2"/>
  <c r="FX59" i="2"/>
  <c r="FX43" i="2"/>
  <c r="FM43" i="2" s="1"/>
  <c r="FS43" i="2" s="1"/>
  <c r="FX27" i="2"/>
  <c r="FX130" i="2"/>
  <c r="FX95" i="2"/>
  <c r="FX31" i="2"/>
  <c r="FX133" i="2"/>
  <c r="FX127" i="2"/>
  <c r="FX119" i="2"/>
  <c r="FX103" i="2"/>
  <c r="FM103" i="2" s="1"/>
  <c r="FS103" i="2" s="1"/>
  <c r="FX87" i="2"/>
  <c r="FX71" i="2"/>
  <c r="FX55" i="2"/>
  <c r="FM55" i="2" s="1"/>
  <c r="FS55" i="2" s="1"/>
  <c r="FX39" i="2"/>
  <c r="FM39" i="2" s="1"/>
  <c r="FS39" i="2" s="1"/>
  <c r="FX23" i="2"/>
  <c r="FX135" i="2"/>
  <c r="FX111" i="2"/>
  <c r="FM111" i="2" s="1"/>
  <c r="FS111" i="2" s="1"/>
  <c r="FX79" i="2"/>
  <c r="FM79" i="2" s="1"/>
  <c r="FS79" i="2" s="1"/>
  <c r="FX63" i="2"/>
  <c r="FX47" i="2"/>
  <c r="FX7" i="2"/>
  <c r="FM7" i="2" s="1"/>
  <c r="FS7" i="2" s="1"/>
  <c r="FX137" i="2"/>
  <c r="FX131" i="2"/>
  <c r="FM131" i="2" s="1"/>
  <c r="FS131" i="2" s="1"/>
  <c r="FX126" i="2"/>
  <c r="FX115" i="2"/>
  <c r="FM115" i="2" s="1"/>
  <c r="FS115" i="2" s="1"/>
  <c r="FX99" i="2"/>
  <c r="FM99" i="2" s="1"/>
  <c r="FS99" i="2" s="1"/>
  <c r="FX83" i="2"/>
  <c r="FX67" i="2"/>
  <c r="FX51" i="2"/>
  <c r="FM51" i="2" s="1"/>
  <c r="FS51" i="2" s="1"/>
  <c r="FX35" i="2"/>
  <c r="FM35" i="2" s="1"/>
  <c r="FS35" i="2" s="1"/>
  <c r="FX17" i="2"/>
  <c r="FY9" i="2"/>
  <c r="FZ9" i="2"/>
  <c r="GA9" i="2"/>
  <c r="GA131" i="2"/>
  <c r="FX122" i="2"/>
  <c r="FM122" i="2" s="1"/>
  <c r="FS122" i="2" s="1"/>
  <c r="FX118" i="2"/>
  <c r="FM118" i="2" s="1"/>
  <c r="FS118" i="2" s="1"/>
  <c r="FX114" i="2"/>
  <c r="FM114" i="2" s="1"/>
  <c r="FS114" i="2" s="1"/>
  <c r="FX110" i="2"/>
  <c r="FM110" i="2" s="1"/>
  <c r="FS110" i="2" s="1"/>
  <c r="FX106" i="2"/>
  <c r="FM106" i="2" s="1"/>
  <c r="FS106" i="2" s="1"/>
  <c r="FX102" i="2"/>
  <c r="FM102" i="2" s="1"/>
  <c r="FS102" i="2" s="1"/>
  <c r="FX98" i="2"/>
  <c r="FM98" i="2" s="1"/>
  <c r="FS98" i="2" s="1"/>
  <c r="FX94" i="2"/>
  <c r="FM94" i="2" s="1"/>
  <c r="FS94" i="2" s="1"/>
  <c r="FX90" i="2"/>
  <c r="FM90" i="2" s="1"/>
  <c r="FS90" i="2" s="1"/>
  <c r="FX86" i="2"/>
  <c r="FM86" i="2" s="1"/>
  <c r="FS86" i="2" s="1"/>
  <c r="FX82" i="2"/>
  <c r="FM82" i="2" s="1"/>
  <c r="FS82" i="2" s="1"/>
  <c r="FX78" i="2"/>
  <c r="FM78" i="2" s="1"/>
  <c r="FS78" i="2" s="1"/>
  <c r="FX74" i="2"/>
  <c r="FM74" i="2" s="1"/>
  <c r="FS74" i="2" s="1"/>
  <c r="FX70" i="2"/>
  <c r="FM70" i="2" s="1"/>
  <c r="FS70" i="2" s="1"/>
  <c r="FX66" i="2"/>
  <c r="FM66" i="2" s="1"/>
  <c r="FS66" i="2" s="1"/>
  <c r="FX62" i="2"/>
  <c r="FM62" i="2" s="1"/>
  <c r="FS62" i="2" s="1"/>
  <c r="FX58" i="2"/>
  <c r="FM58" i="2" s="1"/>
  <c r="FS58" i="2" s="1"/>
  <c r="FX54" i="2"/>
  <c r="FM54" i="2" s="1"/>
  <c r="FS54" i="2" s="1"/>
  <c r="FX50" i="2"/>
  <c r="FM50" i="2" s="1"/>
  <c r="FS50" i="2" s="1"/>
  <c r="FX46" i="2"/>
  <c r="FM46" i="2" s="1"/>
  <c r="FS46" i="2" s="1"/>
  <c r="FX42" i="2"/>
  <c r="FM42" i="2" s="1"/>
  <c r="FS42" i="2" s="1"/>
  <c r="FX38" i="2"/>
  <c r="FM38" i="2" s="1"/>
  <c r="FS38" i="2" s="1"/>
  <c r="FX34" i="2"/>
  <c r="FM34" i="2" s="1"/>
  <c r="FS34" i="2" s="1"/>
  <c r="FX30" i="2"/>
  <c r="FM30" i="2" s="1"/>
  <c r="FS30" i="2" s="1"/>
  <c r="FX26" i="2"/>
  <c r="FM26" i="2" s="1"/>
  <c r="FS26" i="2" s="1"/>
  <c r="FX22" i="2"/>
  <c r="FM22" i="2" s="1"/>
  <c r="FS22" i="2" s="1"/>
  <c r="FX13" i="2"/>
  <c r="FM13" i="2" s="1"/>
  <c r="FS13" i="2" s="1"/>
  <c r="GA55" i="2"/>
  <c r="FX121" i="2"/>
  <c r="FM121" i="2" s="1"/>
  <c r="FS121" i="2" s="1"/>
  <c r="FX117" i="2"/>
  <c r="FM117" i="2" s="1"/>
  <c r="FS117" i="2" s="1"/>
  <c r="FX113" i="2"/>
  <c r="FM113" i="2" s="1"/>
  <c r="FS113" i="2" s="1"/>
  <c r="FX109" i="2"/>
  <c r="FM109" i="2" s="1"/>
  <c r="FS109" i="2" s="1"/>
  <c r="FX105" i="2"/>
  <c r="FM105" i="2" s="1"/>
  <c r="FS105" i="2" s="1"/>
  <c r="FX101" i="2"/>
  <c r="FM101" i="2" s="1"/>
  <c r="FX97" i="2"/>
  <c r="FM97" i="2" s="1"/>
  <c r="FS97" i="2" s="1"/>
  <c r="FX93" i="2"/>
  <c r="FM93" i="2" s="1"/>
  <c r="FS93" i="2" s="1"/>
  <c r="FX89" i="2"/>
  <c r="FM89" i="2" s="1"/>
  <c r="FS89" i="2" s="1"/>
  <c r="FX85" i="2"/>
  <c r="FM85" i="2" s="1"/>
  <c r="FS85" i="2" s="1"/>
  <c r="FX81" i="2"/>
  <c r="FM81" i="2" s="1"/>
  <c r="FS81" i="2" s="1"/>
  <c r="FX77" i="2"/>
  <c r="FM77" i="2" s="1"/>
  <c r="FS77" i="2" s="1"/>
  <c r="FX73" i="2"/>
  <c r="FM73" i="2" s="1"/>
  <c r="FS73" i="2" s="1"/>
  <c r="FX69" i="2"/>
  <c r="FM69" i="2" s="1"/>
  <c r="FS69" i="2" s="1"/>
  <c r="FX65" i="2"/>
  <c r="FM65" i="2" s="1"/>
  <c r="FS65" i="2" s="1"/>
  <c r="FX61" i="2"/>
  <c r="FM61" i="2" s="1"/>
  <c r="FS61" i="2" s="1"/>
  <c r="FX57" i="2"/>
  <c r="FM57" i="2" s="1"/>
  <c r="FS57" i="2" s="1"/>
  <c r="FX53" i="2"/>
  <c r="FM53" i="2" s="1"/>
  <c r="FS53" i="2" s="1"/>
  <c r="FX49" i="2"/>
  <c r="FM49" i="2" s="1"/>
  <c r="FS49" i="2" s="1"/>
  <c r="FX45" i="2"/>
  <c r="FM45" i="2" s="1"/>
  <c r="FS45" i="2" s="1"/>
  <c r="FX41" i="2"/>
  <c r="FM41" i="2" s="1"/>
  <c r="FS41" i="2" s="1"/>
  <c r="FX37" i="2"/>
  <c r="FM37" i="2" s="1"/>
  <c r="FS37" i="2" s="1"/>
  <c r="FX33" i="2"/>
  <c r="FM33" i="2" s="1"/>
  <c r="FS33" i="2" s="1"/>
  <c r="FX29" i="2"/>
  <c r="FM29" i="2" s="1"/>
  <c r="FS29" i="2" s="1"/>
  <c r="FX25" i="2"/>
  <c r="FM25" i="2" s="1"/>
  <c r="FS25" i="2" s="1"/>
  <c r="FX21" i="2"/>
  <c r="FM21" i="2" s="1"/>
  <c r="FS21" i="2" s="1"/>
  <c r="GA95" i="2"/>
  <c r="FZ51" i="2"/>
  <c r="FZ5" i="2"/>
  <c r="FX10" i="2"/>
  <c r="FM10" i="2" s="1"/>
  <c r="FS10" i="2" s="1"/>
  <c r="FX14" i="2"/>
  <c r="FM14" i="2" s="1"/>
  <c r="FS14" i="2" s="1"/>
  <c r="FX18" i="2"/>
  <c r="FM18" i="2" s="1"/>
  <c r="FS18" i="2" s="1"/>
  <c r="FY5" i="2"/>
  <c r="FX11" i="2"/>
  <c r="FM11" i="2" s="1"/>
  <c r="FS11" i="2" s="1"/>
  <c r="FX15" i="2"/>
  <c r="FM15" i="2" s="1"/>
  <c r="FS15" i="2" s="1"/>
  <c r="FX19" i="2"/>
  <c r="FM19" i="2" s="1"/>
  <c r="FS19" i="2" s="1"/>
  <c r="FX8" i="2"/>
  <c r="FM8" i="2" s="1"/>
  <c r="FS8" i="2" s="1"/>
  <c r="FX12" i="2"/>
  <c r="FM12" i="2" s="1"/>
  <c r="FS12" i="2" s="1"/>
  <c r="FX16" i="2"/>
  <c r="FM16" i="2" s="1"/>
  <c r="FS16" i="2" s="1"/>
  <c r="FX136" i="2"/>
  <c r="FM136" i="2" s="1"/>
  <c r="FS136" i="2" s="1"/>
  <c r="FX132" i="2"/>
  <c r="FM132" i="2" s="1"/>
  <c r="FS132" i="2" s="1"/>
  <c r="FX128" i="2"/>
  <c r="FM128" i="2" s="1"/>
  <c r="FS128" i="2" s="1"/>
  <c r="FX124" i="2"/>
  <c r="FM124" i="2" s="1"/>
  <c r="FS124" i="2" s="1"/>
  <c r="FX120" i="2"/>
  <c r="FM120" i="2" s="1"/>
  <c r="FS120" i="2" s="1"/>
  <c r="FX116" i="2"/>
  <c r="FM116" i="2" s="1"/>
  <c r="FS116" i="2" s="1"/>
  <c r="FX112" i="2"/>
  <c r="FM112" i="2" s="1"/>
  <c r="FS112" i="2" s="1"/>
  <c r="FX108" i="2"/>
  <c r="FM108" i="2" s="1"/>
  <c r="FS108" i="2" s="1"/>
  <c r="FX104" i="2"/>
  <c r="FM104" i="2" s="1"/>
  <c r="FS104" i="2" s="1"/>
  <c r="FX100" i="2"/>
  <c r="FM100" i="2" s="1"/>
  <c r="FS100" i="2" s="1"/>
  <c r="FX96" i="2"/>
  <c r="FM96" i="2" s="1"/>
  <c r="FS96" i="2" s="1"/>
  <c r="FX92" i="2"/>
  <c r="FM92" i="2" s="1"/>
  <c r="FS92" i="2" s="1"/>
  <c r="FX88" i="2"/>
  <c r="FM88" i="2" s="1"/>
  <c r="FS88" i="2" s="1"/>
  <c r="FX84" i="2"/>
  <c r="FM84" i="2" s="1"/>
  <c r="FS84" i="2" s="1"/>
  <c r="FX80" i="2"/>
  <c r="FM80" i="2" s="1"/>
  <c r="FS80" i="2" s="1"/>
  <c r="FX76" i="2"/>
  <c r="FM76" i="2" s="1"/>
  <c r="FS76" i="2" s="1"/>
  <c r="FX72" i="2"/>
  <c r="FM72" i="2" s="1"/>
  <c r="FS72" i="2" s="1"/>
  <c r="FX68" i="2"/>
  <c r="FM68" i="2" s="1"/>
  <c r="FS68" i="2" s="1"/>
  <c r="FX64" i="2"/>
  <c r="FM64" i="2" s="1"/>
  <c r="FS64" i="2" s="1"/>
  <c r="FX60" i="2"/>
  <c r="FM60" i="2" s="1"/>
  <c r="FS60" i="2" s="1"/>
  <c r="FX56" i="2"/>
  <c r="FM56" i="2" s="1"/>
  <c r="FS56" i="2" s="1"/>
  <c r="FX52" i="2"/>
  <c r="FM52" i="2" s="1"/>
  <c r="FS52" i="2" s="1"/>
  <c r="FX48" i="2"/>
  <c r="FM48" i="2" s="1"/>
  <c r="FS48" i="2" s="1"/>
  <c r="FX44" i="2"/>
  <c r="FM44" i="2" s="1"/>
  <c r="FS44" i="2" s="1"/>
  <c r="FX40" i="2"/>
  <c r="FM40" i="2" s="1"/>
  <c r="FS40" i="2" s="1"/>
  <c r="FX36" i="2"/>
  <c r="FM36" i="2" s="1"/>
  <c r="FS36" i="2" s="1"/>
  <c r="FX32" i="2"/>
  <c r="FM32" i="2" s="1"/>
  <c r="FS32" i="2" s="1"/>
  <c r="FX28" i="2"/>
  <c r="FM28" i="2" s="1"/>
  <c r="FS28" i="2" s="1"/>
  <c r="FX24" i="2"/>
  <c r="FM24" i="2" s="1"/>
  <c r="FS24" i="2" s="1"/>
  <c r="FX20" i="2"/>
  <c r="FM20" i="2" s="1"/>
  <c r="FS20" i="2" s="1"/>
  <c r="GA5" i="2"/>
  <c r="FV95" i="2" l="1"/>
  <c r="GW95" i="2" s="1"/>
  <c r="GX95" i="2" s="1"/>
  <c r="GZ95" i="2" s="1"/>
  <c r="HB95" i="2" s="1"/>
  <c r="HD95" i="2" s="1"/>
  <c r="FV5" i="2"/>
  <c r="GW5" i="2" s="1"/>
  <c r="GX5" i="2" s="1"/>
  <c r="GZ5" i="2" s="1"/>
  <c r="HB5" i="2" s="1"/>
  <c r="HD5" i="2" s="1"/>
  <c r="FY119" i="2"/>
  <c r="FM119" i="2"/>
  <c r="FS119" i="2" s="1"/>
  <c r="FV119" i="2" s="1"/>
  <c r="GW119" i="2" s="1"/>
  <c r="GX119" i="2" s="1"/>
  <c r="GZ119" i="2" s="1"/>
  <c r="HB119" i="2" s="1"/>
  <c r="HD119" i="2" s="1"/>
  <c r="GQ95" i="2"/>
  <c r="FM95" i="2"/>
  <c r="FS95" i="2" s="1"/>
  <c r="FY59" i="2"/>
  <c r="FM59" i="2"/>
  <c r="FS59" i="2" s="1"/>
  <c r="FV59" i="2" s="1"/>
  <c r="GW59" i="2" s="1"/>
  <c r="GX59" i="2" s="1"/>
  <c r="GZ59" i="2" s="1"/>
  <c r="HB59" i="2" s="1"/>
  <c r="HD59" i="2" s="1"/>
  <c r="GQ137" i="2"/>
  <c r="FM137" i="2"/>
  <c r="FS137" i="2" s="1"/>
  <c r="FV137" i="2" s="1"/>
  <c r="GW137" i="2" s="1"/>
  <c r="GX137" i="2" s="1"/>
  <c r="GZ137" i="2" s="1"/>
  <c r="HB137" i="2" s="1"/>
  <c r="HD137" i="2" s="1"/>
  <c r="GQ67" i="2"/>
  <c r="FM67" i="2"/>
  <c r="FS67" i="2" s="1"/>
  <c r="FV67" i="2" s="1"/>
  <c r="GW67" i="2" s="1"/>
  <c r="GX67" i="2" s="1"/>
  <c r="GZ67" i="2" s="1"/>
  <c r="HB67" i="2" s="1"/>
  <c r="HD67" i="2" s="1"/>
  <c r="GQ126" i="2"/>
  <c r="FM126" i="2"/>
  <c r="FS126" i="2" s="1"/>
  <c r="FV126" i="2" s="1"/>
  <c r="GW126" i="2" s="1"/>
  <c r="GX126" i="2" s="1"/>
  <c r="GZ126" i="2" s="1"/>
  <c r="HB126" i="2" s="1"/>
  <c r="HD126" i="2" s="1"/>
  <c r="GQ47" i="2"/>
  <c r="FM47" i="2"/>
  <c r="FS47" i="2" s="1"/>
  <c r="FV47" i="2" s="1"/>
  <c r="GW47" i="2" s="1"/>
  <c r="GX47" i="2" s="1"/>
  <c r="GZ47" i="2" s="1"/>
  <c r="HB47" i="2" s="1"/>
  <c r="HD47" i="2" s="1"/>
  <c r="GQ135" i="2"/>
  <c r="FM135" i="2"/>
  <c r="FS135" i="2" s="1"/>
  <c r="FV135" i="2" s="1"/>
  <c r="GW135" i="2" s="1"/>
  <c r="GX135" i="2" s="1"/>
  <c r="GZ135" i="2" s="1"/>
  <c r="HB135" i="2" s="1"/>
  <c r="HD135" i="2" s="1"/>
  <c r="GQ71" i="2"/>
  <c r="FM71" i="2"/>
  <c r="FS71" i="2" s="1"/>
  <c r="FV71" i="2" s="1"/>
  <c r="GW71" i="2" s="1"/>
  <c r="GX71" i="2" s="1"/>
  <c r="GZ71" i="2" s="1"/>
  <c r="HB71" i="2" s="1"/>
  <c r="HD71" i="2" s="1"/>
  <c r="GQ127" i="2"/>
  <c r="FM127" i="2"/>
  <c r="FS127" i="2" s="1"/>
  <c r="FV127" i="2" s="1"/>
  <c r="GW127" i="2" s="1"/>
  <c r="GX127" i="2" s="1"/>
  <c r="GZ127" i="2" s="1"/>
  <c r="HB127" i="2" s="1"/>
  <c r="HD127" i="2" s="1"/>
  <c r="GQ130" i="2"/>
  <c r="FM130" i="2"/>
  <c r="FS130" i="2" s="1"/>
  <c r="FV130" i="2" s="1"/>
  <c r="GW130" i="2" s="1"/>
  <c r="GX130" i="2" s="1"/>
  <c r="GZ130" i="2" s="1"/>
  <c r="HB130" i="2" s="1"/>
  <c r="HD130" i="2" s="1"/>
  <c r="GQ75" i="2"/>
  <c r="FM75" i="2"/>
  <c r="FS75" i="2" s="1"/>
  <c r="FV75" i="2" s="1"/>
  <c r="GW75" i="2" s="1"/>
  <c r="GX75" i="2" s="1"/>
  <c r="GZ75" i="2" s="1"/>
  <c r="HB75" i="2" s="1"/>
  <c r="HD75" i="2" s="1"/>
  <c r="GQ129" i="2"/>
  <c r="FM129" i="2"/>
  <c r="FS129" i="2" s="1"/>
  <c r="FV129" i="2" s="1"/>
  <c r="GW129" i="2" s="1"/>
  <c r="GX129" i="2" s="1"/>
  <c r="GZ129" i="2" s="1"/>
  <c r="HB129" i="2" s="1"/>
  <c r="HD129" i="2" s="1"/>
  <c r="GQ31" i="2"/>
  <c r="FM31" i="2"/>
  <c r="FS31" i="2" s="1"/>
  <c r="FV31" i="2" s="1"/>
  <c r="GW31" i="2" s="1"/>
  <c r="GX31" i="2" s="1"/>
  <c r="GZ31" i="2" s="1"/>
  <c r="HB31" i="2" s="1"/>
  <c r="HD31" i="2" s="1"/>
  <c r="GA107" i="2"/>
  <c r="FM107" i="2"/>
  <c r="FS107" i="2" s="1"/>
  <c r="FV107" i="2" s="1"/>
  <c r="GW107" i="2" s="1"/>
  <c r="GX107" i="2" s="1"/>
  <c r="GZ107" i="2" s="1"/>
  <c r="HB107" i="2" s="1"/>
  <c r="HD107" i="2" s="1"/>
  <c r="GQ17" i="2"/>
  <c r="FM17" i="2"/>
  <c r="FS17" i="2" s="1"/>
  <c r="FV17" i="2" s="1"/>
  <c r="GW17" i="2" s="1"/>
  <c r="GX17" i="2" s="1"/>
  <c r="GZ17" i="2" s="1"/>
  <c r="HB17" i="2" s="1"/>
  <c r="HD17" i="2" s="1"/>
  <c r="GQ83" i="2"/>
  <c r="FM83" i="2"/>
  <c r="FS83" i="2" s="1"/>
  <c r="FV83" i="2" s="1"/>
  <c r="GW83" i="2" s="1"/>
  <c r="GX83" i="2" s="1"/>
  <c r="GZ83" i="2" s="1"/>
  <c r="HB83" i="2" s="1"/>
  <c r="HD83" i="2" s="1"/>
  <c r="GQ63" i="2"/>
  <c r="FM63" i="2"/>
  <c r="FS63" i="2" s="1"/>
  <c r="FV63" i="2" s="1"/>
  <c r="GW63" i="2" s="1"/>
  <c r="GX63" i="2" s="1"/>
  <c r="GZ63" i="2" s="1"/>
  <c r="HB63" i="2" s="1"/>
  <c r="HD63" i="2" s="1"/>
  <c r="GQ23" i="2"/>
  <c r="FM23" i="2"/>
  <c r="FS23" i="2" s="1"/>
  <c r="FV23" i="2" s="1"/>
  <c r="GW23" i="2" s="1"/>
  <c r="GX23" i="2" s="1"/>
  <c r="GZ23" i="2" s="1"/>
  <c r="HB23" i="2" s="1"/>
  <c r="HD23" i="2" s="1"/>
  <c r="GQ87" i="2"/>
  <c r="FM87" i="2"/>
  <c r="FS87" i="2" s="1"/>
  <c r="FV87" i="2" s="1"/>
  <c r="GW87" i="2" s="1"/>
  <c r="GX87" i="2" s="1"/>
  <c r="GZ87" i="2" s="1"/>
  <c r="HB87" i="2" s="1"/>
  <c r="HD87" i="2" s="1"/>
  <c r="GQ133" i="2"/>
  <c r="FM133" i="2"/>
  <c r="FS133" i="2" s="1"/>
  <c r="FV133" i="2" s="1"/>
  <c r="GW133" i="2" s="1"/>
  <c r="GX133" i="2" s="1"/>
  <c r="GZ133" i="2" s="1"/>
  <c r="HB133" i="2" s="1"/>
  <c r="HD133" i="2" s="1"/>
  <c r="GQ27" i="2"/>
  <c r="FM27" i="2"/>
  <c r="FS27" i="2" s="1"/>
  <c r="FV27" i="2" s="1"/>
  <c r="GW27" i="2" s="1"/>
  <c r="GX27" i="2" s="1"/>
  <c r="GZ27" i="2" s="1"/>
  <c r="HB27" i="2" s="1"/>
  <c r="HD27" i="2" s="1"/>
  <c r="GQ91" i="2"/>
  <c r="FM91" i="2"/>
  <c r="FS91" i="2" s="1"/>
  <c r="FV91" i="2" s="1"/>
  <c r="GW91" i="2" s="1"/>
  <c r="GX91" i="2" s="1"/>
  <c r="GZ91" i="2" s="1"/>
  <c r="HB91" i="2" s="1"/>
  <c r="HD91" i="2" s="1"/>
  <c r="GQ134" i="2"/>
  <c r="FM134" i="2"/>
  <c r="FS134" i="2" s="1"/>
  <c r="FV134" i="2" s="1"/>
  <c r="GW134" i="2" s="1"/>
  <c r="GX134" i="2" s="1"/>
  <c r="GZ134" i="2" s="1"/>
  <c r="HB134" i="2" s="1"/>
  <c r="HD134" i="2" s="1"/>
  <c r="GA31" i="2"/>
  <c r="GG9" i="2"/>
  <c r="GH9" i="2" s="1"/>
  <c r="GM9" i="2" s="1"/>
  <c r="GO9" i="2" s="1"/>
  <c r="GS9" i="2" s="1"/>
  <c r="GA83" i="2"/>
  <c r="FZ27" i="2"/>
  <c r="FY87" i="2"/>
  <c r="GD44" i="2"/>
  <c r="GQ44" i="2"/>
  <c r="GD76" i="2"/>
  <c r="GQ76" i="2"/>
  <c r="GD108" i="2"/>
  <c r="GQ108" i="2"/>
  <c r="GD16" i="2"/>
  <c r="GF16" i="2" s="1"/>
  <c r="GQ16" i="2"/>
  <c r="GD25" i="2"/>
  <c r="GF25" i="2" s="1"/>
  <c r="GQ25" i="2"/>
  <c r="GD34" i="2"/>
  <c r="GF34" i="2" s="1"/>
  <c r="GQ34" i="2"/>
  <c r="GD50" i="2"/>
  <c r="GF50" i="2" s="1"/>
  <c r="GQ50" i="2"/>
  <c r="GD82" i="2"/>
  <c r="GF82" i="2" s="1"/>
  <c r="GQ82" i="2"/>
  <c r="GD98" i="2"/>
  <c r="GG98" i="2" s="1"/>
  <c r="GQ98" i="2"/>
  <c r="GD114" i="2"/>
  <c r="GF114" i="2" s="1"/>
  <c r="GQ114" i="2"/>
  <c r="FY115" i="2"/>
  <c r="GQ115" i="2"/>
  <c r="GD111" i="2"/>
  <c r="GF111" i="2" s="1"/>
  <c r="GQ111" i="2"/>
  <c r="FY125" i="2"/>
  <c r="GQ125" i="2"/>
  <c r="GD64" i="2"/>
  <c r="GG64" i="2" s="1"/>
  <c r="GQ64" i="2"/>
  <c r="GD112" i="2"/>
  <c r="GF112" i="2" s="1"/>
  <c r="GQ112" i="2"/>
  <c r="GD12" i="2"/>
  <c r="GF12" i="2" s="1"/>
  <c r="GQ12" i="2"/>
  <c r="GD45" i="2"/>
  <c r="GF45" i="2" s="1"/>
  <c r="GQ45" i="2"/>
  <c r="GD61" i="2"/>
  <c r="GF61" i="2" s="1"/>
  <c r="GQ61" i="2"/>
  <c r="GD77" i="2"/>
  <c r="GF77" i="2" s="1"/>
  <c r="GQ77" i="2"/>
  <c r="GD93" i="2"/>
  <c r="GF93" i="2" s="1"/>
  <c r="GQ93" i="2"/>
  <c r="GD109" i="2"/>
  <c r="GF109" i="2" s="1"/>
  <c r="GQ109" i="2"/>
  <c r="GA125" i="2"/>
  <c r="GD22" i="2"/>
  <c r="GF22" i="2" s="1"/>
  <c r="GQ22" i="2"/>
  <c r="GD38" i="2"/>
  <c r="GG38" i="2" s="1"/>
  <c r="GQ38" i="2"/>
  <c r="GD54" i="2"/>
  <c r="GF54" i="2" s="1"/>
  <c r="GQ54" i="2"/>
  <c r="GD70" i="2"/>
  <c r="GG70" i="2" s="1"/>
  <c r="GQ70" i="2"/>
  <c r="GD86" i="2"/>
  <c r="GG86" i="2" s="1"/>
  <c r="GQ86" i="2"/>
  <c r="GD102" i="2"/>
  <c r="GF102" i="2" s="1"/>
  <c r="GQ102" i="2"/>
  <c r="GD118" i="2"/>
  <c r="GG118" i="2" s="1"/>
  <c r="GQ118" i="2"/>
  <c r="GD28" i="2"/>
  <c r="GF28" i="2" s="1"/>
  <c r="GQ28" i="2"/>
  <c r="GD60" i="2"/>
  <c r="GG60" i="2" s="1"/>
  <c r="GQ60" i="2"/>
  <c r="GD92" i="2"/>
  <c r="GG92" i="2" s="1"/>
  <c r="GQ92" i="2"/>
  <c r="GD124" i="2"/>
  <c r="GF124" i="2" s="1"/>
  <c r="GQ124" i="2"/>
  <c r="GD14" i="2"/>
  <c r="GF14" i="2" s="1"/>
  <c r="GQ14" i="2"/>
  <c r="GD41" i="2"/>
  <c r="GF41" i="2" s="1"/>
  <c r="GQ41" i="2"/>
  <c r="GD57" i="2"/>
  <c r="GF57" i="2" s="1"/>
  <c r="GQ57" i="2"/>
  <c r="GD73" i="2"/>
  <c r="GQ73" i="2"/>
  <c r="GD89" i="2"/>
  <c r="GF89" i="2" s="1"/>
  <c r="GQ89" i="2"/>
  <c r="GD105" i="2"/>
  <c r="GF105" i="2" s="1"/>
  <c r="GQ105" i="2"/>
  <c r="GD121" i="2"/>
  <c r="GF121" i="2" s="1"/>
  <c r="GQ121" i="2"/>
  <c r="GD13" i="2"/>
  <c r="GF13" i="2" s="1"/>
  <c r="GQ13" i="2"/>
  <c r="GD66" i="2"/>
  <c r="GF66" i="2" s="1"/>
  <c r="GQ66" i="2"/>
  <c r="GD51" i="2"/>
  <c r="GF51" i="2" s="1"/>
  <c r="GQ51" i="2"/>
  <c r="GD7" i="2"/>
  <c r="GG7" i="2" s="1"/>
  <c r="GQ7" i="2"/>
  <c r="GD55" i="2"/>
  <c r="GF55" i="2" s="1"/>
  <c r="GQ55" i="2"/>
  <c r="GD119" i="2"/>
  <c r="GG119" i="2" s="1"/>
  <c r="GQ119" i="2"/>
  <c r="GD59" i="2"/>
  <c r="GF59" i="2" s="1"/>
  <c r="GQ59" i="2"/>
  <c r="GD123" i="2"/>
  <c r="GG123" i="2" s="1"/>
  <c r="GQ123" i="2"/>
  <c r="GD32" i="2"/>
  <c r="GF32" i="2" s="1"/>
  <c r="GQ32" i="2"/>
  <c r="GD80" i="2"/>
  <c r="GF80" i="2" s="1"/>
  <c r="GQ80" i="2"/>
  <c r="GD96" i="2"/>
  <c r="GF96" i="2" s="1"/>
  <c r="GQ96" i="2"/>
  <c r="GD128" i="2"/>
  <c r="GF128" i="2" s="1"/>
  <c r="GQ128" i="2"/>
  <c r="GD11" i="2"/>
  <c r="GF11" i="2" s="1"/>
  <c r="GQ11" i="2"/>
  <c r="GD10" i="2"/>
  <c r="GF10" i="2" s="1"/>
  <c r="GQ10" i="2"/>
  <c r="GD29" i="2"/>
  <c r="GF29" i="2" s="1"/>
  <c r="GQ29" i="2"/>
  <c r="GD36" i="2"/>
  <c r="GF36" i="2" s="1"/>
  <c r="GQ36" i="2"/>
  <c r="GD52" i="2"/>
  <c r="GF52" i="2" s="1"/>
  <c r="GQ52" i="2"/>
  <c r="GD84" i="2"/>
  <c r="GG84" i="2" s="1"/>
  <c r="GQ84" i="2"/>
  <c r="GD116" i="2"/>
  <c r="GG116" i="2" s="1"/>
  <c r="GQ116" i="2"/>
  <c r="GD132" i="2"/>
  <c r="GF132" i="2" s="1"/>
  <c r="GQ132" i="2"/>
  <c r="GD8" i="2"/>
  <c r="GG8" i="2" s="1"/>
  <c r="GQ8" i="2"/>
  <c r="GD131" i="2"/>
  <c r="GG131" i="2" s="1"/>
  <c r="GQ131" i="2"/>
  <c r="GD15" i="2"/>
  <c r="GG15" i="2" s="1"/>
  <c r="GQ15" i="2"/>
  <c r="GD48" i="2"/>
  <c r="GF48" i="2" s="1"/>
  <c r="GQ48" i="2"/>
  <c r="GA115" i="2"/>
  <c r="GD20" i="2"/>
  <c r="GF20" i="2" s="1"/>
  <c r="GQ20" i="2"/>
  <c r="GD68" i="2"/>
  <c r="GG68" i="2" s="1"/>
  <c r="GQ68" i="2"/>
  <c r="GD100" i="2"/>
  <c r="GF100" i="2" s="1"/>
  <c r="GQ100" i="2"/>
  <c r="FZ123" i="2"/>
  <c r="GD33" i="2"/>
  <c r="GF33" i="2" s="1"/>
  <c r="GQ33" i="2"/>
  <c r="GD49" i="2"/>
  <c r="GG49" i="2" s="1"/>
  <c r="GQ49" i="2"/>
  <c r="GD65" i="2"/>
  <c r="GF65" i="2" s="1"/>
  <c r="GQ65" i="2"/>
  <c r="GD81" i="2"/>
  <c r="GG81" i="2" s="1"/>
  <c r="GQ81" i="2"/>
  <c r="GD97" i="2"/>
  <c r="GF97" i="2" s="1"/>
  <c r="GQ97" i="2"/>
  <c r="GD113" i="2"/>
  <c r="GG113" i="2" s="1"/>
  <c r="GQ113" i="2"/>
  <c r="GA111" i="2"/>
  <c r="GD26" i="2"/>
  <c r="GF26" i="2" s="1"/>
  <c r="GQ26" i="2"/>
  <c r="GD42" i="2"/>
  <c r="GG42" i="2" s="1"/>
  <c r="GQ42" i="2"/>
  <c r="GD58" i="2"/>
  <c r="GF58" i="2" s="1"/>
  <c r="GQ58" i="2"/>
  <c r="GD74" i="2"/>
  <c r="GF74" i="2" s="1"/>
  <c r="GQ74" i="2"/>
  <c r="GD90" i="2"/>
  <c r="GF90" i="2" s="1"/>
  <c r="GQ90" i="2"/>
  <c r="GD106" i="2"/>
  <c r="GQ106" i="2"/>
  <c r="GD122" i="2"/>
  <c r="GG122" i="2" s="1"/>
  <c r="GQ122" i="2"/>
  <c r="GD24" i="2"/>
  <c r="GF24" i="2" s="1"/>
  <c r="GQ24" i="2"/>
  <c r="GD40" i="2"/>
  <c r="GF40" i="2" s="1"/>
  <c r="GQ40" i="2"/>
  <c r="GD56" i="2"/>
  <c r="GF56" i="2" s="1"/>
  <c r="GQ56" i="2"/>
  <c r="GD72" i="2"/>
  <c r="GG72" i="2" s="1"/>
  <c r="GQ72" i="2"/>
  <c r="GD88" i="2"/>
  <c r="GQ88" i="2"/>
  <c r="GD104" i="2"/>
  <c r="GG104" i="2" s="1"/>
  <c r="GQ104" i="2"/>
  <c r="GD120" i="2"/>
  <c r="GF120" i="2" s="1"/>
  <c r="GQ120" i="2"/>
  <c r="GD136" i="2"/>
  <c r="GF136" i="2" s="1"/>
  <c r="GQ136" i="2"/>
  <c r="GD19" i="2"/>
  <c r="GF19" i="2" s="1"/>
  <c r="GQ19" i="2"/>
  <c r="GD18" i="2"/>
  <c r="GG18" i="2" s="1"/>
  <c r="GQ18" i="2"/>
  <c r="FY95" i="2"/>
  <c r="GD21" i="2"/>
  <c r="GG21" i="2" s="1"/>
  <c r="GQ21" i="2"/>
  <c r="GD37" i="2"/>
  <c r="GG37" i="2" s="1"/>
  <c r="GQ37" i="2"/>
  <c r="GD53" i="2"/>
  <c r="GG53" i="2" s="1"/>
  <c r="GQ53" i="2"/>
  <c r="GD69" i="2"/>
  <c r="GG69" i="2" s="1"/>
  <c r="GQ69" i="2"/>
  <c r="GD85" i="2"/>
  <c r="GG85" i="2" s="1"/>
  <c r="GQ85" i="2"/>
  <c r="GD101" i="2"/>
  <c r="GG101" i="2" s="1"/>
  <c r="GQ101" i="2"/>
  <c r="GD117" i="2"/>
  <c r="GG117" i="2" s="1"/>
  <c r="GQ117" i="2"/>
  <c r="FY55" i="2"/>
  <c r="FY123" i="2"/>
  <c r="GD30" i="2"/>
  <c r="GF30" i="2" s="1"/>
  <c r="GQ30" i="2"/>
  <c r="GD46" i="2"/>
  <c r="GG46" i="2" s="1"/>
  <c r="GQ46" i="2"/>
  <c r="GD62" i="2"/>
  <c r="GQ62" i="2"/>
  <c r="GD78" i="2"/>
  <c r="GG78" i="2" s="1"/>
  <c r="GQ78" i="2"/>
  <c r="GD94" i="2"/>
  <c r="GF94" i="2" s="1"/>
  <c r="GQ94" i="2"/>
  <c r="GD110" i="2"/>
  <c r="GG110" i="2" s="1"/>
  <c r="GQ110" i="2"/>
  <c r="GA63" i="2"/>
  <c r="GA35" i="2"/>
  <c r="GQ35" i="2"/>
  <c r="FY99" i="2"/>
  <c r="GQ99" i="2"/>
  <c r="GA79" i="2"/>
  <c r="GQ79" i="2"/>
  <c r="GD39" i="2"/>
  <c r="GG39" i="2" s="1"/>
  <c r="GQ39" i="2"/>
  <c r="GA103" i="2"/>
  <c r="GQ103" i="2"/>
  <c r="GA43" i="2"/>
  <c r="GQ43" i="2"/>
  <c r="GD107" i="2"/>
  <c r="GG107" i="2" s="1"/>
  <c r="GQ107" i="2"/>
  <c r="FY6" i="2"/>
  <c r="GQ6" i="2"/>
  <c r="GA7" i="2"/>
  <c r="FY39" i="2"/>
  <c r="GA59" i="2"/>
  <c r="FZ107" i="2"/>
  <c r="GA123" i="2"/>
  <c r="GA119" i="2"/>
  <c r="GG12" i="2"/>
  <c r="GH12" i="2" s="1"/>
  <c r="GM12" i="2" s="1"/>
  <c r="GO12" i="2" s="1"/>
  <c r="GS12" i="2" s="1"/>
  <c r="FZ39" i="2"/>
  <c r="FY7" i="2"/>
  <c r="FY51" i="2"/>
  <c r="FZ111" i="2"/>
  <c r="GF84" i="2"/>
  <c r="GG100" i="2"/>
  <c r="GF70" i="2"/>
  <c r="GG102" i="2"/>
  <c r="FY17" i="2"/>
  <c r="GD17" i="2"/>
  <c r="FZ83" i="2"/>
  <c r="GD83" i="2"/>
  <c r="FZ63" i="2"/>
  <c r="GD63" i="2"/>
  <c r="FZ23" i="2"/>
  <c r="GD23" i="2"/>
  <c r="FZ87" i="2"/>
  <c r="GD87" i="2"/>
  <c r="FZ133" i="2"/>
  <c r="GD133" i="2"/>
  <c r="GA27" i="2"/>
  <c r="GD27" i="2"/>
  <c r="GA91" i="2"/>
  <c r="GD91" i="2"/>
  <c r="FY134" i="2"/>
  <c r="GD134" i="2"/>
  <c r="FY133" i="2"/>
  <c r="FZ131" i="2"/>
  <c r="GF81" i="2"/>
  <c r="GF113" i="2"/>
  <c r="GG26" i="2"/>
  <c r="FZ35" i="2"/>
  <c r="GD35" i="2"/>
  <c r="FZ99" i="2"/>
  <c r="GD99" i="2"/>
  <c r="FZ137" i="2"/>
  <c r="GD137" i="2"/>
  <c r="FY79" i="2"/>
  <c r="GD79" i="2"/>
  <c r="FZ103" i="2"/>
  <c r="GD103" i="2"/>
  <c r="FY31" i="2"/>
  <c r="GD31" i="2"/>
  <c r="FZ43" i="2"/>
  <c r="GD43" i="2"/>
  <c r="GA6" i="2"/>
  <c r="GD6" i="2"/>
  <c r="GG36" i="2"/>
  <c r="GH36" i="2" s="1"/>
  <c r="GM36" i="2" s="1"/>
  <c r="GO36" i="2" s="1"/>
  <c r="GS36" i="2" s="1"/>
  <c r="FZ134" i="2"/>
  <c r="FZ31" i="2"/>
  <c r="GF37" i="2"/>
  <c r="GF69" i="2"/>
  <c r="FY137" i="2"/>
  <c r="FY35" i="2"/>
  <c r="GA99" i="2"/>
  <c r="GA134" i="2"/>
  <c r="FZ79" i="2"/>
  <c r="FZ115" i="2"/>
  <c r="GD115" i="2"/>
  <c r="GF119" i="2"/>
  <c r="FZ95" i="2"/>
  <c r="GD95" i="2"/>
  <c r="FZ125" i="2"/>
  <c r="GD125" i="2"/>
  <c r="GG5" i="2"/>
  <c r="GF5" i="2"/>
  <c r="GG80" i="2"/>
  <c r="FZ7" i="2"/>
  <c r="GA39" i="2"/>
  <c r="GA51" i="2"/>
  <c r="FZ59" i="2"/>
  <c r="FY103" i="2"/>
  <c r="FZ6" i="2"/>
  <c r="FZ119" i="2"/>
  <c r="GB119" i="2" s="1"/>
  <c r="GT119" i="2" s="1"/>
  <c r="FZ17" i="2"/>
  <c r="FY43" i="2"/>
  <c r="FZ55" i="2"/>
  <c r="FY111" i="2"/>
  <c r="FY63" i="2"/>
  <c r="FY107" i="2"/>
  <c r="FY131" i="2"/>
  <c r="FY67" i="2"/>
  <c r="GD67" i="2"/>
  <c r="FY126" i="2"/>
  <c r="GD126" i="2"/>
  <c r="FZ47" i="2"/>
  <c r="GD47" i="2"/>
  <c r="GA135" i="2"/>
  <c r="GD135" i="2"/>
  <c r="FZ71" i="2"/>
  <c r="GD71" i="2"/>
  <c r="FZ127" i="2"/>
  <c r="GD127" i="2"/>
  <c r="FZ130" i="2"/>
  <c r="GD130" i="2"/>
  <c r="GA75" i="2"/>
  <c r="GD75" i="2"/>
  <c r="FZ129" i="2"/>
  <c r="GD129" i="2"/>
  <c r="GA129" i="2"/>
  <c r="FY27" i="2"/>
  <c r="GA67" i="2"/>
  <c r="GA126" i="2"/>
  <c r="FY23" i="2"/>
  <c r="FY83" i="2"/>
  <c r="GA17" i="2"/>
  <c r="FZ75" i="2"/>
  <c r="FY127" i="2"/>
  <c r="FY47" i="2"/>
  <c r="FZ126" i="2"/>
  <c r="GA71" i="2"/>
  <c r="GA127" i="2"/>
  <c r="FZ91" i="2"/>
  <c r="FY71" i="2"/>
  <c r="FZ135" i="2"/>
  <c r="FZ67" i="2"/>
  <c r="FY130" i="2"/>
  <c r="GA133" i="2"/>
  <c r="GA23" i="2"/>
  <c r="FY75" i="2"/>
  <c r="GA87" i="2"/>
  <c r="FY135" i="2"/>
  <c r="GA130" i="2"/>
  <c r="GA47" i="2"/>
  <c r="FY91" i="2"/>
  <c r="FY129" i="2"/>
  <c r="GA137" i="2"/>
  <c r="FZ48" i="2"/>
  <c r="GA48" i="2"/>
  <c r="FY48" i="2"/>
  <c r="GA96" i="2"/>
  <c r="FY96" i="2"/>
  <c r="FZ96" i="2"/>
  <c r="FZ49" i="2"/>
  <c r="GA49" i="2"/>
  <c r="FY49" i="2"/>
  <c r="FZ81" i="2"/>
  <c r="GA81" i="2"/>
  <c r="FY81" i="2"/>
  <c r="GA113" i="2"/>
  <c r="FY113" i="2"/>
  <c r="FZ113" i="2"/>
  <c r="FY22" i="2"/>
  <c r="FZ22" i="2"/>
  <c r="GA22" i="2"/>
  <c r="FZ54" i="2"/>
  <c r="GA54" i="2"/>
  <c r="FY54" i="2"/>
  <c r="FZ86" i="2"/>
  <c r="GA86" i="2"/>
  <c r="FY86" i="2"/>
  <c r="GA118" i="2"/>
  <c r="FY118" i="2"/>
  <c r="FZ118" i="2"/>
  <c r="FY20" i="2"/>
  <c r="FZ20" i="2"/>
  <c r="GA20" i="2"/>
  <c r="FZ52" i="2"/>
  <c r="GA52" i="2"/>
  <c r="FY52" i="2"/>
  <c r="FZ68" i="2"/>
  <c r="GA68" i="2"/>
  <c r="FY68" i="2"/>
  <c r="FZ84" i="2"/>
  <c r="GA84" i="2"/>
  <c r="FY84" i="2"/>
  <c r="GA100" i="2"/>
  <c r="FY100" i="2"/>
  <c r="FZ100" i="2"/>
  <c r="GA116" i="2"/>
  <c r="FY116" i="2"/>
  <c r="FZ116" i="2"/>
  <c r="GA132" i="2"/>
  <c r="FY132" i="2"/>
  <c r="FZ132" i="2"/>
  <c r="FY8" i="2"/>
  <c r="FZ8" i="2"/>
  <c r="GA8" i="2"/>
  <c r="GB5" i="2"/>
  <c r="GT5" i="2" s="1"/>
  <c r="GB39" i="2"/>
  <c r="GT39" i="2" s="1"/>
  <c r="FY21" i="2"/>
  <c r="FZ21" i="2"/>
  <c r="GA21" i="2"/>
  <c r="FY37" i="2"/>
  <c r="FZ37" i="2"/>
  <c r="GA37" i="2"/>
  <c r="FZ53" i="2"/>
  <c r="GA53" i="2"/>
  <c r="FY53" i="2"/>
  <c r="FZ69" i="2"/>
  <c r="GA69" i="2"/>
  <c r="FY69" i="2"/>
  <c r="FZ85" i="2"/>
  <c r="GA85" i="2"/>
  <c r="FY85" i="2"/>
  <c r="GA101" i="2"/>
  <c r="FY101" i="2"/>
  <c r="FZ101" i="2"/>
  <c r="GA117" i="2"/>
  <c r="FY117" i="2"/>
  <c r="FZ117" i="2"/>
  <c r="FY26" i="2"/>
  <c r="FZ26" i="2"/>
  <c r="GA26" i="2"/>
  <c r="FZ42" i="2"/>
  <c r="GA42" i="2"/>
  <c r="FY42" i="2"/>
  <c r="FZ58" i="2"/>
  <c r="GA58" i="2"/>
  <c r="FY58" i="2"/>
  <c r="FZ74" i="2"/>
  <c r="GA74" i="2"/>
  <c r="FY74" i="2"/>
  <c r="FZ90" i="2"/>
  <c r="GA90" i="2"/>
  <c r="FY90" i="2"/>
  <c r="GA106" i="2"/>
  <c r="FY106" i="2"/>
  <c r="FZ106" i="2"/>
  <c r="GA122" i="2"/>
  <c r="FY122" i="2"/>
  <c r="FZ122" i="2"/>
  <c r="FY32" i="2"/>
  <c r="FZ32" i="2"/>
  <c r="GA32" i="2"/>
  <c r="FZ64" i="2"/>
  <c r="GA64" i="2"/>
  <c r="FY64" i="2"/>
  <c r="GA112" i="2"/>
  <c r="FY112" i="2"/>
  <c r="FZ112" i="2"/>
  <c r="GA128" i="2"/>
  <c r="FY128" i="2"/>
  <c r="FZ128" i="2"/>
  <c r="FY12" i="2"/>
  <c r="FZ12" i="2"/>
  <c r="GA12" i="2"/>
  <c r="FY11" i="2"/>
  <c r="FZ11" i="2"/>
  <c r="GA11" i="2"/>
  <c r="FY10" i="2"/>
  <c r="FZ10" i="2"/>
  <c r="GA10" i="2"/>
  <c r="FY33" i="2"/>
  <c r="FZ33" i="2"/>
  <c r="GA33" i="2"/>
  <c r="FZ65" i="2"/>
  <c r="GA65" i="2"/>
  <c r="FY65" i="2"/>
  <c r="GA97" i="2"/>
  <c r="FY97" i="2"/>
  <c r="FZ97" i="2"/>
  <c r="FY38" i="2"/>
  <c r="FZ38" i="2"/>
  <c r="GA38" i="2"/>
  <c r="FZ70" i="2"/>
  <c r="GA70" i="2"/>
  <c r="FY70" i="2"/>
  <c r="GA102" i="2"/>
  <c r="FY102" i="2"/>
  <c r="FZ102" i="2"/>
  <c r="FY36" i="2"/>
  <c r="FZ36" i="2"/>
  <c r="GA36" i="2"/>
  <c r="FY24" i="2"/>
  <c r="FZ24" i="2"/>
  <c r="GA24" i="2"/>
  <c r="FY40" i="2"/>
  <c r="FZ40" i="2"/>
  <c r="GA40" i="2"/>
  <c r="FZ56" i="2"/>
  <c r="GA56" i="2"/>
  <c r="FY56" i="2"/>
  <c r="FZ72" i="2"/>
  <c r="GA72" i="2"/>
  <c r="FY72" i="2"/>
  <c r="FZ88" i="2"/>
  <c r="GA88" i="2"/>
  <c r="FY88" i="2"/>
  <c r="GA104" i="2"/>
  <c r="FY104" i="2"/>
  <c r="FZ104" i="2"/>
  <c r="GA120" i="2"/>
  <c r="FY120" i="2"/>
  <c r="FZ120" i="2"/>
  <c r="GA136" i="2"/>
  <c r="FY136" i="2"/>
  <c r="FZ136" i="2"/>
  <c r="FY19" i="2"/>
  <c r="FZ19" i="2"/>
  <c r="GA19" i="2"/>
  <c r="FY18" i="2"/>
  <c r="FZ18" i="2"/>
  <c r="GA18" i="2"/>
  <c r="FY25" i="2"/>
  <c r="FZ25" i="2"/>
  <c r="GA25" i="2"/>
  <c r="FY41" i="2"/>
  <c r="FZ41" i="2"/>
  <c r="GA41" i="2"/>
  <c r="FZ57" i="2"/>
  <c r="GA57" i="2"/>
  <c r="FY57" i="2"/>
  <c r="FZ73" i="2"/>
  <c r="GA73" i="2"/>
  <c r="FY73" i="2"/>
  <c r="FZ89" i="2"/>
  <c r="GA89" i="2"/>
  <c r="FY89" i="2"/>
  <c r="GA105" i="2"/>
  <c r="FY105" i="2"/>
  <c r="FZ105" i="2"/>
  <c r="GA121" i="2"/>
  <c r="FY121" i="2"/>
  <c r="FZ121" i="2"/>
  <c r="FY30" i="2"/>
  <c r="FZ30" i="2"/>
  <c r="GA30" i="2"/>
  <c r="FZ46" i="2"/>
  <c r="GA46" i="2"/>
  <c r="FY46" i="2"/>
  <c r="FZ62" i="2"/>
  <c r="GA62" i="2"/>
  <c r="FY62" i="2"/>
  <c r="FZ78" i="2"/>
  <c r="GA78" i="2"/>
  <c r="FY78" i="2"/>
  <c r="GA94" i="2"/>
  <c r="FY94" i="2"/>
  <c r="FZ94" i="2"/>
  <c r="GA110" i="2"/>
  <c r="FY110" i="2"/>
  <c r="FZ110" i="2"/>
  <c r="FZ80" i="2"/>
  <c r="GA80" i="2"/>
  <c r="FY80" i="2"/>
  <c r="FY28" i="2"/>
  <c r="FZ28" i="2"/>
  <c r="GA28" i="2"/>
  <c r="FZ44" i="2"/>
  <c r="GA44" i="2"/>
  <c r="FY44" i="2"/>
  <c r="FZ60" i="2"/>
  <c r="GA60" i="2"/>
  <c r="FY60" i="2"/>
  <c r="FZ76" i="2"/>
  <c r="GA76" i="2"/>
  <c r="FY76" i="2"/>
  <c r="GA92" i="2"/>
  <c r="FY92" i="2"/>
  <c r="FZ92" i="2"/>
  <c r="GA108" i="2"/>
  <c r="FY108" i="2"/>
  <c r="FZ108" i="2"/>
  <c r="GA124" i="2"/>
  <c r="FY124" i="2"/>
  <c r="FZ124" i="2"/>
  <c r="FY16" i="2"/>
  <c r="FZ16" i="2"/>
  <c r="GA16" i="2"/>
  <c r="FY15" i="2"/>
  <c r="FZ15" i="2"/>
  <c r="GA15" i="2"/>
  <c r="FY14" i="2"/>
  <c r="FZ14" i="2"/>
  <c r="GA14" i="2"/>
  <c r="FY29" i="2"/>
  <c r="FZ29" i="2"/>
  <c r="GA29" i="2"/>
  <c r="FZ45" i="2"/>
  <c r="GA45" i="2"/>
  <c r="FY45" i="2"/>
  <c r="FZ61" i="2"/>
  <c r="GA61" i="2"/>
  <c r="FY61" i="2"/>
  <c r="FZ77" i="2"/>
  <c r="GA77" i="2"/>
  <c r="FY77" i="2"/>
  <c r="GA93" i="2"/>
  <c r="FY93" i="2"/>
  <c r="FZ93" i="2"/>
  <c r="GA109" i="2"/>
  <c r="FY109" i="2"/>
  <c r="FZ109" i="2"/>
  <c r="FY13" i="2"/>
  <c r="FZ13" i="2"/>
  <c r="GA13" i="2"/>
  <c r="FY34" i="2"/>
  <c r="FZ34" i="2"/>
  <c r="GA34" i="2"/>
  <c r="FZ50" i="2"/>
  <c r="GA50" i="2"/>
  <c r="FY50" i="2"/>
  <c r="FZ66" i="2"/>
  <c r="GA66" i="2"/>
  <c r="FY66" i="2"/>
  <c r="FZ82" i="2"/>
  <c r="GA82" i="2"/>
  <c r="FY82" i="2"/>
  <c r="GA98" i="2"/>
  <c r="FY98" i="2"/>
  <c r="FZ98" i="2"/>
  <c r="GA114" i="2"/>
  <c r="FY114" i="2"/>
  <c r="FZ114" i="2"/>
  <c r="GB9" i="2"/>
  <c r="GT9" i="2" s="1"/>
  <c r="GU9" i="2" s="1"/>
  <c r="GB83" i="2" l="1"/>
  <c r="GT83" i="2" s="1"/>
  <c r="GF107" i="2"/>
  <c r="GG90" i="2"/>
  <c r="GH90" i="2" s="1"/>
  <c r="GM90" i="2" s="1"/>
  <c r="GO90" i="2" s="1"/>
  <c r="GS90" i="2" s="1"/>
  <c r="GF68" i="2"/>
  <c r="GH68" i="2" s="1"/>
  <c r="GM68" i="2" s="1"/>
  <c r="GO68" i="2" s="1"/>
  <c r="GS68" i="2" s="1"/>
  <c r="GG114" i="2"/>
  <c r="GH114" i="2" s="1"/>
  <c r="GM114" i="2" s="1"/>
  <c r="GO114" i="2" s="1"/>
  <c r="GS114" i="2" s="1"/>
  <c r="GF123" i="2"/>
  <c r="GF7" i="2"/>
  <c r="GH7" i="2" s="1"/>
  <c r="GM7" i="2" s="1"/>
  <c r="GO7" i="2" s="1"/>
  <c r="GS7" i="2" s="1"/>
  <c r="GF49" i="2"/>
  <c r="GH49" i="2" s="1"/>
  <c r="GM49" i="2" s="1"/>
  <c r="GO49" i="2" s="1"/>
  <c r="GS49" i="2" s="1"/>
  <c r="GF38" i="2"/>
  <c r="GH38" i="2" s="1"/>
  <c r="GM38" i="2" s="1"/>
  <c r="GO38" i="2" s="1"/>
  <c r="GS38" i="2" s="1"/>
  <c r="GF92" i="2"/>
  <c r="GH92" i="2" s="1"/>
  <c r="GM92" i="2" s="1"/>
  <c r="GO92" i="2" s="1"/>
  <c r="GS92" i="2" s="1"/>
  <c r="GG66" i="2"/>
  <c r="GG10" i="2"/>
  <c r="GH10" i="2" s="1"/>
  <c r="GM10" i="2" s="1"/>
  <c r="GO10" i="2" s="1"/>
  <c r="GS10" i="2" s="1"/>
  <c r="GF78" i="2"/>
  <c r="GH78" i="2" s="1"/>
  <c r="GM78" i="2" s="1"/>
  <c r="GO78" i="2" s="1"/>
  <c r="GS78" i="2" s="1"/>
  <c r="GF46" i="2"/>
  <c r="GH46" i="2" s="1"/>
  <c r="GM46" i="2" s="1"/>
  <c r="GO46" i="2" s="1"/>
  <c r="GS46" i="2" s="1"/>
  <c r="GF101" i="2"/>
  <c r="GG14" i="2"/>
  <c r="GH14" i="2" s="1"/>
  <c r="GM14" i="2" s="1"/>
  <c r="GO14" i="2" s="1"/>
  <c r="GS14" i="2" s="1"/>
  <c r="GF131" i="2"/>
  <c r="GF64" i="2"/>
  <c r="GH64" i="2" s="1"/>
  <c r="GM64" i="2" s="1"/>
  <c r="GO64" i="2" s="1"/>
  <c r="GS64" i="2" s="1"/>
  <c r="GG93" i="2"/>
  <c r="GH93" i="2" s="1"/>
  <c r="GM93" i="2" s="1"/>
  <c r="GO93" i="2" s="1"/>
  <c r="GS93" i="2" s="1"/>
  <c r="GB43" i="2"/>
  <c r="GT43" i="2" s="1"/>
  <c r="GF42" i="2"/>
  <c r="GH42" i="2" s="1"/>
  <c r="GM42" i="2" s="1"/>
  <c r="GO42" i="2" s="1"/>
  <c r="GS42" i="2" s="1"/>
  <c r="GG19" i="2"/>
  <c r="GG34" i="2"/>
  <c r="GH34" i="2" s="1"/>
  <c r="GM34" i="2" s="1"/>
  <c r="GO34" i="2" s="1"/>
  <c r="GS34" i="2" s="1"/>
  <c r="GB95" i="2"/>
  <c r="GT95" i="2" s="1"/>
  <c r="GG54" i="2"/>
  <c r="GH54" i="2" s="1"/>
  <c r="GM54" i="2" s="1"/>
  <c r="GO54" i="2" s="1"/>
  <c r="GS54" i="2" s="1"/>
  <c r="GG74" i="2"/>
  <c r="GH74" i="2" s="1"/>
  <c r="GM74" i="2" s="1"/>
  <c r="GO74" i="2" s="1"/>
  <c r="GS74" i="2" s="1"/>
  <c r="GG82" i="2"/>
  <c r="GG16" i="2"/>
  <c r="GH16" i="2" s="1"/>
  <c r="GM16" i="2" s="1"/>
  <c r="GO16" i="2" s="1"/>
  <c r="GS16" i="2" s="1"/>
  <c r="GG111" i="2"/>
  <c r="GH111" i="2" s="1"/>
  <c r="GM111" i="2" s="1"/>
  <c r="GO111" i="2" s="1"/>
  <c r="GS111" i="2" s="1"/>
  <c r="GF39" i="2"/>
  <c r="GH39" i="2" s="1"/>
  <c r="GM39" i="2" s="1"/>
  <c r="GO39" i="2" s="1"/>
  <c r="GS39" i="2" s="1"/>
  <c r="GU39" i="2" s="1"/>
  <c r="GG61" i="2"/>
  <c r="GH61" i="2" s="1"/>
  <c r="GM61" i="2" s="1"/>
  <c r="GO61" i="2" s="1"/>
  <c r="GS61" i="2" s="1"/>
  <c r="GG56" i="2"/>
  <c r="GH56" i="2" s="1"/>
  <c r="GM56" i="2" s="1"/>
  <c r="GO56" i="2" s="1"/>
  <c r="GS56" i="2" s="1"/>
  <c r="GG120" i="2"/>
  <c r="GH120" i="2" s="1"/>
  <c r="GM120" i="2" s="1"/>
  <c r="GO120" i="2" s="1"/>
  <c r="GS120" i="2" s="1"/>
  <c r="GG24" i="2"/>
  <c r="GH24" i="2" s="1"/>
  <c r="GM24" i="2" s="1"/>
  <c r="GO24" i="2" s="1"/>
  <c r="GS24" i="2" s="1"/>
  <c r="GB123" i="2"/>
  <c r="GT123" i="2" s="1"/>
  <c r="GF15" i="2"/>
  <c r="GH15" i="2" s="1"/>
  <c r="GM15" i="2" s="1"/>
  <c r="GO15" i="2" s="1"/>
  <c r="GS15" i="2" s="1"/>
  <c r="GB51" i="2"/>
  <c r="GT51" i="2" s="1"/>
  <c r="GG29" i="2"/>
  <c r="GH29" i="2" s="1"/>
  <c r="GM29" i="2" s="1"/>
  <c r="GO29" i="2" s="1"/>
  <c r="GS29" i="2" s="1"/>
  <c r="GG94" i="2"/>
  <c r="GH94" i="2" s="1"/>
  <c r="GM94" i="2" s="1"/>
  <c r="GO94" i="2" s="1"/>
  <c r="GS94" i="2" s="1"/>
  <c r="GG59" i="2"/>
  <c r="GH59" i="2" s="1"/>
  <c r="GM59" i="2" s="1"/>
  <c r="GO59" i="2" s="1"/>
  <c r="GS59" i="2" s="1"/>
  <c r="GG55" i="2"/>
  <c r="GH55" i="2" s="1"/>
  <c r="GM55" i="2" s="1"/>
  <c r="GO55" i="2" s="1"/>
  <c r="GS55" i="2" s="1"/>
  <c r="GF85" i="2"/>
  <c r="GH85" i="2" s="1"/>
  <c r="GM85" i="2" s="1"/>
  <c r="GO85" i="2" s="1"/>
  <c r="GS85" i="2" s="1"/>
  <c r="GF21" i="2"/>
  <c r="GH21" i="2" s="1"/>
  <c r="GM21" i="2" s="1"/>
  <c r="GO21" i="2" s="1"/>
  <c r="GS21" i="2" s="1"/>
  <c r="GF118" i="2"/>
  <c r="GH118" i="2" s="1"/>
  <c r="GM118" i="2" s="1"/>
  <c r="GO118" i="2" s="1"/>
  <c r="GS118" i="2" s="1"/>
  <c r="GF86" i="2"/>
  <c r="GH86" i="2" s="1"/>
  <c r="GM86" i="2" s="1"/>
  <c r="GO86" i="2" s="1"/>
  <c r="GS86" i="2" s="1"/>
  <c r="GG105" i="2"/>
  <c r="GH105" i="2" s="1"/>
  <c r="GM105" i="2" s="1"/>
  <c r="GO105" i="2" s="1"/>
  <c r="GS105" i="2" s="1"/>
  <c r="GG13" i="2"/>
  <c r="GH13" i="2" s="1"/>
  <c r="GM13" i="2" s="1"/>
  <c r="GO13" i="2" s="1"/>
  <c r="GS13" i="2" s="1"/>
  <c r="GG11" i="2"/>
  <c r="GH11" i="2" s="1"/>
  <c r="GM11" i="2" s="1"/>
  <c r="GO11" i="2" s="1"/>
  <c r="GS11" i="2" s="1"/>
  <c r="GB35" i="2"/>
  <c r="GT35" i="2" s="1"/>
  <c r="GG22" i="2"/>
  <c r="GH22" i="2" s="1"/>
  <c r="GM22" i="2" s="1"/>
  <c r="GO22" i="2" s="1"/>
  <c r="GS22" i="2" s="1"/>
  <c r="GG96" i="2"/>
  <c r="GH96" i="2" s="1"/>
  <c r="GM96" i="2" s="1"/>
  <c r="GO96" i="2" s="1"/>
  <c r="GS96" i="2" s="1"/>
  <c r="GG51" i="2"/>
  <c r="GH51" i="2" s="1"/>
  <c r="GM51" i="2" s="1"/>
  <c r="GO51" i="2" s="1"/>
  <c r="GS51" i="2" s="1"/>
  <c r="GG30" i="2"/>
  <c r="GH30" i="2" s="1"/>
  <c r="GM30" i="2" s="1"/>
  <c r="GO30" i="2" s="1"/>
  <c r="GS30" i="2" s="1"/>
  <c r="GF117" i="2"/>
  <c r="GF53" i="2"/>
  <c r="GH53" i="2" s="1"/>
  <c r="GM53" i="2" s="1"/>
  <c r="GO53" i="2" s="1"/>
  <c r="GS53" i="2" s="1"/>
  <c r="GB27" i="2"/>
  <c r="GT27" i="2" s="1"/>
  <c r="GB87" i="2"/>
  <c r="GT87" i="2" s="1"/>
  <c r="GF72" i="2"/>
  <c r="GH72" i="2" s="1"/>
  <c r="GM72" i="2" s="1"/>
  <c r="GO72" i="2" s="1"/>
  <c r="GS72" i="2" s="1"/>
  <c r="GG58" i="2"/>
  <c r="GH58" i="2" s="1"/>
  <c r="GM58" i="2" s="1"/>
  <c r="GO58" i="2" s="1"/>
  <c r="GS58" i="2" s="1"/>
  <c r="GG112" i="2"/>
  <c r="GH112" i="2" s="1"/>
  <c r="GM112" i="2" s="1"/>
  <c r="GO112" i="2" s="1"/>
  <c r="GS112" i="2" s="1"/>
  <c r="GG109" i="2"/>
  <c r="GH109" i="2" s="1"/>
  <c r="GM109" i="2" s="1"/>
  <c r="GO109" i="2" s="1"/>
  <c r="GS109" i="2" s="1"/>
  <c r="GF18" i="2"/>
  <c r="GG20" i="2"/>
  <c r="GH20" i="2" s="1"/>
  <c r="GM20" i="2" s="1"/>
  <c r="GO20" i="2" s="1"/>
  <c r="GS20" i="2" s="1"/>
  <c r="GF104" i="2"/>
  <c r="GH104" i="2" s="1"/>
  <c r="GM104" i="2" s="1"/>
  <c r="GO104" i="2" s="1"/>
  <c r="GS104" i="2" s="1"/>
  <c r="GB131" i="2"/>
  <c r="GT131" i="2" s="1"/>
  <c r="GB103" i="2"/>
  <c r="GT103" i="2" s="1"/>
  <c r="GB67" i="2"/>
  <c r="GT67" i="2" s="1"/>
  <c r="GG136" i="2"/>
  <c r="GH136" i="2" s="1"/>
  <c r="GM136" i="2" s="1"/>
  <c r="GO136" i="2" s="1"/>
  <c r="GS136" i="2" s="1"/>
  <c r="GF98" i="2"/>
  <c r="GH98" i="2" s="1"/>
  <c r="GM98" i="2" s="1"/>
  <c r="GO98" i="2" s="1"/>
  <c r="GS98" i="2" s="1"/>
  <c r="GG40" i="2"/>
  <c r="GH40" i="2" s="1"/>
  <c r="GM40" i="2" s="1"/>
  <c r="GO40" i="2" s="1"/>
  <c r="GS40" i="2" s="1"/>
  <c r="GB31" i="2"/>
  <c r="GT31" i="2" s="1"/>
  <c r="GG45" i="2"/>
  <c r="GH45" i="2" s="1"/>
  <c r="GM45" i="2" s="1"/>
  <c r="GO45" i="2" s="1"/>
  <c r="GS45" i="2" s="1"/>
  <c r="GG50" i="2"/>
  <c r="GH50" i="2" s="1"/>
  <c r="GM50" i="2" s="1"/>
  <c r="GO50" i="2" s="1"/>
  <c r="GS50" i="2" s="1"/>
  <c r="GB125" i="2"/>
  <c r="GT125" i="2" s="1"/>
  <c r="GG77" i="2"/>
  <c r="GH77" i="2" s="1"/>
  <c r="GM77" i="2" s="1"/>
  <c r="GO77" i="2" s="1"/>
  <c r="GS77" i="2" s="1"/>
  <c r="GF122" i="2"/>
  <c r="GH122" i="2" s="1"/>
  <c r="GM122" i="2" s="1"/>
  <c r="GO122" i="2" s="1"/>
  <c r="GS122" i="2" s="1"/>
  <c r="GG25" i="2"/>
  <c r="GH25" i="2" s="1"/>
  <c r="GM25" i="2" s="1"/>
  <c r="GO25" i="2" s="1"/>
  <c r="GS25" i="2" s="1"/>
  <c r="GB6" i="2"/>
  <c r="GT6" i="2" s="1"/>
  <c r="GB55" i="2"/>
  <c r="GT55" i="2" s="1"/>
  <c r="GH80" i="2"/>
  <c r="GM80" i="2" s="1"/>
  <c r="GO80" i="2" s="1"/>
  <c r="GS80" i="2" s="1"/>
  <c r="GH101" i="2"/>
  <c r="GM101" i="2" s="1"/>
  <c r="GO101" i="2" s="1"/>
  <c r="GS101" i="2" s="1"/>
  <c r="GH69" i="2"/>
  <c r="GM69" i="2" s="1"/>
  <c r="GO69" i="2" s="1"/>
  <c r="GS69" i="2" s="1"/>
  <c r="GH37" i="2"/>
  <c r="GM37" i="2" s="1"/>
  <c r="GO37" i="2" s="1"/>
  <c r="GS37" i="2" s="1"/>
  <c r="GG62" i="2"/>
  <c r="GF62" i="2"/>
  <c r="GF73" i="2"/>
  <c r="GG73" i="2"/>
  <c r="GG121" i="2"/>
  <c r="GH121" i="2" s="1"/>
  <c r="GM121" i="2" s="1"/>
  <c r="GO121" i="2" s="1"/>
  <c r="GS121" i="2" s="1"/>
  <c r="GF60" i="2"/>
  <c r="GH60" i="2" s="1"/>
  <c r="GM60" i="2" s="1"/>
  <c r="GO60" i="2" s="1"/>
  <c r="GS60" i="2" s="1"/>
  <c r="GB63" i="2"/>
  <c r="GT63" i="2" s="1"/>
  <c r="GB59" i="2"/>
  <c r="GT59" i="2" s="1"/>
  <c r="GH5" i="2"/>
  <c r="GM5" i="2" s="1"/>
  <c r="GO5" i="2" s="1"/>
  <c r="GS5" i="2" s="1"/>
  <c r="GU5" i="2" s="1"/>
  <c r="FT5" i="2" s="1"/>
  <c r="FU5" i="2" s="1"/>
  <c r="GG124" i="2"/>
  <c r="GH124" i="2" s="1"/>
  <c r="GM124" i="2" s="1"/>
  <c r="GO124" i="2" s="1"/>
  <c r="GS124" i="2" s="1"/>
  <c r="GG52" i="2"/>
  <c r="GH52" i="2" s="1"/>
  <c r="GM52" i="2" s="1"/>
  <c r="GO52" i="2" s="1"/>
  <c r="GS52" i="2" s="1"/>
  <c r="GB115" i="2"/>
  <c r="GT115" i="2" s="1"/>
  <c r="GG132" i="2"/>
  <c r="GH132" i="2" s="1"/>
  <c r="GM132" i="2" s="1"/>
  <c r="GO132" i="2" s="1"/>
  <c r="GS132" i="2" s="1"/>
  <c r="GH107" i="2"/>
  <c r="GM107" i="2" s="1"/>
  <c r="GO107" i="2" s="1"/>
  <c r="GS107" i="2" s="1"/>
  <c r="GG97" i="2"/>
  <c r="GH97" i="2" s="1"/>
  <c r="GM97" i="2" s="1"/>
  <c r="GO97" i="2" s="1"/>
  <c r="GS97" i="2" s="1"/>
  <c r="GG65" i="2"/>
  <c r="GH65" i="2" s="1"/>
  <c r="GM65" i="2" s="1"/>
  <c r="GO65" i="2" s="1"/>
  <c r="GS65" i="2" s="1"/>
  <c r="GG33" i="2"/>
  <c r="GH33" i="2" s="1"/>
  <c r="GM33" i="2" s="1"/>
  <c r="GO33" i="2" s="1"/>
  <c r="GS33" i="2" s="1"/>
  <c r="GF8" i="2"/>
  <c r="GH8" i="2" s="1"/>
  <c r="GM8" i="2" s="1"/>
  <c r="GO8" i="2" s="1"/>
  <c r="GS8" i="2" s="1"/>
  <c r="GG48" i="2"/>
  <c r="GH48" i="2" s="1"/>
  <c r="GM48" i="2" s="1"/>
  <c r="GO48" i="2" s="1"/>
  <c r="GS48" i="2" s="1"/>
  <c r="GG41" i="2"/>
  <c r="GH41" i="2" s="1"/>
  <c r="GM41" i="2" s="1"/>
  <c r="GO41" i="2" s="1"/>
  <c r="GS41" i="2" s="1"/>
  <c r="GG88" i="2"/>
  <c r="GF88" i="2"/>
  <c r="GF106" i="2"/>
  <c r="GG106" i="2"/>
  <c r="GG76" i="2"/>
  <c r="GF76" i="2"/>
  <c r="GB129" i="2"/>
  <c r="GT129" i="2" s="1"/>
  <c r="GH123" i="2"/>
  <c r="GM123" i="2" s="1"/>
  <c r="GO123" i="2" s="1"/>
  <c r="GS123" i="2" s="1"/>
  <c r="GH70" i="2"/>
  <c r="GM70" i="2" s="1"/>
  <c r="GO70" i="2" s="1"/>
  <c r="GS70" i="2" s="1"/>
  <c r="GF116" i="2"/>
  <c r="GH116" i="2" s="1"/>
  <c r="GM116" i="2" s="1"/>
  <c r="GO116" i="2" s="1"/>
  <c r="GS116" i="2" s="1"/>
  <c r="GH84" i="2"/>
  <c r="GM84" i="2" s="1"/>
  <c r="GO84" i="2" s="1"/>
  <c r="GS84" i="2" s="1"/>
  <c r="GB111" i="2"/>
  <c r="GT111" i="2" s="1"/>
  <c r="GF110" i="2"/>
  <c r="GH110" i="2" s="1"/>
  <c r="GM110" i="2" s="1"/>
  <c r="GO110" i="2" s="1"/>
  <c r="GS110" i="2" s="1"/>
  <c r="GG28" i="2"/>
  <c r="GH28" i="2" s="1"/>
  <c r="GM28" i="2" s="1"/>
  <c r="GO28" i="2" s="1"/>
  <c r="GS28" i="2" s="1"/>
  <c r="GG57" i="2"/>
  <c r="GH57" i="2" s="1"/>
  <c r="GM57" i="2" s="1"/>
  <c r="GO57" i="2" s="1"/>
  <c r="GS57" i="2" s="1"/>
  <c r="GG128" i="2"/>
  <c r="GH128" i="2" s="1"/>
  <c r="GM128" i="2" s="1"/>
  <c r="GO128" i="2" s="1"/>
  <c r="GS128" i="2" s="1"/>
  <c r="GG89" i="2"/>
  <c r="GH89" i="2" s="1"/>
  <c r="GM89" i="2" s="1"/>
  <c r="GO89" i="2" s="1"/>
  <c r="GS89" i="2" s="1"/>
  <c r="GG32" i="2"/>
  <c r="GH32" i="2" s="1"/>
  <c r="GM32" i="2" s="1"/>
  <c r="GO32" i="2" s="1"/>
  <c r="GS32" i="2" s="1"/>
  <c r="GG108" i="2"/>
  <c r="GF108" i="2"/>
  <c r="GG44" i="2"/>
  <c r="GF44" i="2"/>
  <c r="GB17" i="2"/>
  <c r="GT17" i="2" s="1"/>
  <c r="GB126" i="2"/>
  <c r="GT126" i="2" s="1"/>
  <c r="GB91" i="2"/>
  <c r="GT91" i="2" s="1"/>
  <c r="GB75" i="2"/>
  <c r="GT75" i="2" s="1"/>
  <c r="GB135" i="2"/>
  <c r="GT135" i="2" s="1"/>
  <c r="GB107" i="2"/>
  <c r="GT107" i="2" s="1"/>
  <c r="GB7" i="2"/>
  <c r="GT7" i="2" s="1"/>
  <c r="GH119" i="2"/>
  <c r="GM119" i="2" s="1"/>
  <c r="GO119" i="2" s="1"/>
  <c r="GS119" i="2" s="1"/>
  <c r="GU119" i="2" s="1"/>
  <c r="GB134" i="2"/>
  <c r="GT134" i="2" s="1"/>
  <c r="GB79" i="2"/>
  <c r="GT79" i="2" s="1"/>
  <c r="GB99" i="2"/>
  <c r="GT99" i="2" s="1"/>
  <c r="GH113" i="2"/>
  <c r="GM113" i="2" s="1"/>
  <c r="GO113" i="2" s="1"/>
  <c r="GS113" i="2" s="1"/>
  <c r="GH81" i="2"/>
  <c r="GM81" i="2" s="1"/>
  <c r="GO81" i="2" s="1"/>
  <c r="GS81" i="2" s="1"/>
  <c r="GH19" i="2"/>
  <c r="GM19" i="2" s="1"/>
  <c r="GO19" i="2" s="1"/>
  <c r="GS19" i="2" s="1"/>
  <c r="GH131" i="2"/>
  <c r="GM131" i="2" s="1"/>
  <c r="GO131" i="2" s="1"/>
  <c r="GS131" i="2" s="1"/>
  <c r="GH100" i="2"/>
  <c r="GM100" i="2" s="1"/>
  <c r="GO100" i="2" s="1"/>
  <c r="GS100" i="2" s="1"/>
  <c r="GF91" i="2"/>
  <c r="GG91" i="2"/>
  <c r="GG133" i="2"/>
  <c r="GF133" i="2"/>
  <c r="GF23" i="2"/>
  <c r="GG23" i="2"/>
  <c r="GG130" i="2"/>
  <c r="GF130" i="2"/>
  <c r="GG47" i="2"/>
  <c r="GF47" i="2"/>
  <c r="GH66" i="2"/>
  <c r="GM66" i="2" s="1"/>
  <c r="GO66" i="2" s="1"/>
  <c r="GS66" i="2" s="1"/>
  <c r="GF31" i="2"/>
  <c r="GG31" i="2"/>
  <c r="GF137" i="2"/>
  <c r="GG137" i="2"/>
  <c r="GF35" i="2"/>
  <c r="GG35" i="2"/>
  <c r="GB137" i="2"/>
  <c r="GT137" i="2" s="1"/>
  <c r="GB23" i="2"/>
  <c r="GT23" i="2" s="1"/>
  <c r="GG95" i="2"/>
  <c r="GF95" i="2"/>
  <c r="GH117" i="2"/>
  <c r="GM117" i="2" s="1"/>
  <c r="GO117" i="2" s="1"/>
  <c r="GS117" i="2" s="1"/>
  <c r="GH26" i="2"/>
  <c r="GM26" i="2" s="1"/>
  <c r="GO26" i="2" s="1"/>
  <c r="GS26" i="2" s="1"/>
  <c r="GH18" i="2"/>
  <c r="GM18" i="2" s="1"/>
  <c r="GO18" i="2" s="1"/>
  <c r="GS18" i="2" s="1"/>
  <c r="GG134" i="2"/>
  <c r="GF134" i="2"/>
  <c r="GF27" i="2"/>
  <c r="GG27" i="2"/>
  <c r="GG87" i="2"/>
  <c r="GF87" i="2"/>
  <c r="GF63" i="2"/>
  <c r="GG63" i="2"/>
  <c r="GF83" i="2"/>
  <c r="GG83" i="2"/>
  <c r="GG125" i="2"/>
  <c r="GF125" i="2"/>
  <c r="GF115" i="2"/>
  <c r="GG115" i="2"/>
  <c r="GF17" i="2"/>
  <c r="GG17" i="2"/>
  <c r="GF129" i="2"/>
  <c r="GG129" i="2"/>
  <c r="GF71" i="2"/>
  <c r="GG71" i="2"/>
  <c r="GF67" i="2"/>
  <c r="GG67" i="2"/>
  <c r="GH102" i="2"/>
  <c r="GM102" i="2" s="1"/>
  <c r="GO102" i="2" s="1"/>
  <c r="GS102" i="2" s="1"/>
  <c r="GB133" i="2"/>
  <c r="GT133" i="2" s="1"/>
  <c r="GG75" i="2"/>
  <c r="GF75" i="2"/>
  <c r="GG127" i="2"/>
  <c r="GF127" i="2"/>
  <c r="GG135" i="2"/>
  <c r="GF135" i="2"/>
  <c r="GG126" i="2"/>
  <c r="GF126" i="2"/>
  <c r="GH82" i="2"/>
  <c r="GM82" i="2" s="1"/>
  <c r="GO82" i="2" s="1"/>
  <c r="GS82" i="2" s="1"/>
  <c r="GF6" i="2"/>
  <c r="GG6" i="2"/>
  <c r="GG43" i="2"/>
  <c r="GF43" i="2"/>
  <c r="GF103" i="2"/>
  <c r="GG103" i="2"/>
  <c r="GF79" i="2"/>
  <c r="GG79" i="2"/>
  <c r="GG99" i="2"/>
  <c r="GF99" i="2"/>
  <c r="GB48" i="2"/>
  <c r="GT48" i="2" s="1"/>
  <c r="GB118" i="2"/>
  <c r="GT118" i="2" s="1"/>
  <c r="GB29" i="2"/>
  <c r="GT29" i="2" s="1"/>
  <c r="GU29" i="2" s="1"/>
  <c r="GB14" i="2"/>
  <c r="GT14" i="2" s="1"/>
  <c r="GB19" i="2"/>
  <c r="GT19" i="2" s="1"/>
  <c r="GB24" i="2"/>
  <c r="GT24" i="2" s="1"/>
  <c r="GU24" i="2" s="1"/>
  <c r="GB38" i="2"/>
  <c r="GT38" i="2" s="1"/>
  <c r="GB10" i="2"/>
  <c r="GT10" i="2" s="1"/>
  <c r="GB8" i="2"/>
  <c r="GT8" i="2" s="1"/>
  <c r="GB130" i="2"/>
  <c r="GT130" i="2" s="1"/>
  <c r="GB127" i="2"/>
  <c r="GT127" i="2" s="1"/>
  <c r="GB77" i="2"/>
  <c r="GT77" i="2" s="1"/>
  <c r="GB105" i="2"/>
  <c r="GT105" i="2" s="1"/>
  <c r="GB57" i="2"/>
  <c r="GT57" i="2" s="1"/>
  <c r="GU57" i="2" s="1"/>
  <c r="GB25" i="2"/>
  <c r="GT25" i="2" s="1"/>
  <c r="GB18" i="2"/>
  <c r="GT18" i="2" s="1"/>
  <c r="GB120" i="2"/>
  <c r="GT120" i="2" s="1"/>
  <c r="GB72" i="2"/>
  <c r="GT72" i="2" s="1"/>
  <c r="GU72" i="2" s="1"/>
  <c r="GB40" i="2"/>
  <c r="GT40" i="2" s="1"/>
  <c r="GB102" i="2"/>
  <c r="GT102" i="2" s="1"/>
  <c r="GB33" i="2"/>
  <c r="GT33" i="2" s="1"/>
  <c r="GB64" i="2"/>
  <c r="GT64" i="2" s="1"/>
  <c r="GB106" i="2"/>
  <c r="GT106" i="2" s="1"/>
  <c r="GB58" i="2"/>
  <c r="GT58" i="2" s="1"/>
  <c r="GB26" i="2"/>
  <c r="GT26" i="2" s="1"/>
  <c r="GB116" i="2"/>
  <c r="GT116" i="2" s="1"/>
  <c r="GB68" i="2"/>
  <c r="GT68" i="2" s="1"/>
  <c r="GB20" i="2"/>
  <c r="GT20" i="2" s="1"/>
  <c r="GB86" i="2"/>
  <c r="GT86" i="2" s="1"/>
  <c r="GB22" i="2"/>
  <c r="GT22" i="2" s="1"/>
  <c r="GB81" i="2"/>
  <c r="GT81" i="2" s="1"/>
  <c r="GB71" i="2"/>
  <c r="GT71" i="2" s="1"/>
  <c r="GB47" i="2"/>
  <c r="GT47" i="2" s="1"/>
  <c r="GB98" i="2"/>
  <c r="GT98" i="2" s="1"/>
  <c r="GB50" i="2"/>
  <c r="GT50" i="2" s="1"/>
  <c r="GB13" i="2"/>
  <c r="GT13" i="2" s="1"/>
  <c r="GB16" i="2"/>
  <c r="GT16" i="2" s="1"/>
  <c r="GB92" i="2"/>
  <c r="GT92" i="2" s="1"/>
  <c r="GB44" i="2"/>
  <c r="GT44" i="2" s="1"/>
  <c r="GB94" i="2"/>
  <c r="GT94" i="2" s="1"/>
  <c r="GB46" i="2"/>
  <c r="GT46" i="2" s="1"/>
  <c r="GB121" i="2"/>
  <c r="GT121" i="2" s="1"/>
  <c r="GU121" i="2" s="1"/>
  <c r="GB73" i="2"/>
  <c r="GT73" i="2" s="1"/>
  <c r="GB41" i="2"/>
  <c r="GT41" i="2" s="1"/>
  <c r="GB136" i="2"/>
  <c r="GT136" i="2" s="1"/>
  <c r="GB88" i="2"/>
  <c r="GT88" i="2" s="1"/>
  <c r="GB97" i="2"/>
  <c r="GT97" i="2" s="1"/>
  <c r="GB12" i="2"/>
  <c r="GT12" i="2" s="1"/>
  <c r="GU12" i="2" s="1"/>
  <c r="GB32" i="2"/>
  <c r="GT32" i="2" s="1"/>
  <c r="GB122" i="2"/>
  <c r="GT122" i="2" s="1"/>
  <c r="GB74" i="2"/>
  <c r="GT74" i="2" s="1"/>
  <c r="GU74" i="2" s="1"/>
  <c r="GB101" i="2"/>
  <c r="GT101" i="2" s="1"/>
  <c r="GB53" i="2"/>
  <c r="GT53" i="2" s="1"/>
  <c r="GB21" i="2"/>
  <c r="GT21" i="2" s="1"/>
  <c r="GB132" i="2"/>
  <c r="GT132" i="2" s="1"/>
  <c r="GB84" i="2"/>
  <c r="GT84" i="2" s="1"/>
  <c r="GU84" i="2" s="1"/>
  <c r="GB114" i="2"/>
  <c r="GT114" i="2" s="1"/>
  <c r="GB66" i="2"/>
  <c r="GT66" i="2" s="1"/>
  <c r="GB34" i="2"/>
  <c r="GT34" i="2" s="1"/>
  <c r="GB93" i="2"/>
  <c r="GT93" i="2" s="1"/>
  <c r="GB45" i="2"/>
  <c r="GT45" i="2" s="1"/>
  <c r="GB15" i="2"/>
  <c r="GT15" i="2" s="1"/>
  <c r="GB108" i="2"/>
  <c r="GT108" i="2" s="1"/>
  <c r="GB60" i="2"/>
  <c r="GT60" i="2" s="1"/>
  <c r="GB28" i="2"/>
  <c r="GT28" i="2" s="1"/>
  <c r="GB110" i="2"/>
  <c r="GT110" i="2" s="1"/>
  <c r="GB62" i="2"/>
  <c r="GT62" i="2" s="1"/>
  <c r="GB30" i="2"/>
  <c r="GT30" i="2" s="1"/>
  <c r="GB89" i="2"/>
  <c r="GT89" i="2" s="1"/>
  <c r="GB36" i="2"/>
  <c r="GT36" i="2" s="1"/>
  <c r="GU36" i="2" s="1"/>
  <c r="GB70" i="2"/>
  <c r="GT70" i="2" s="1"/>
  <c r="GB11" i="2"/>
  <c r="GT11" i="2" s="1"/>
  <c r="GB112" i="2"/>
  <c r="GT112" i="2" s="1"/>
  <c r="GB90" i="2"/>
  <c r="GT90" i="2" s="1"/>
  <c r="GU90" i="2" s="1"/>
  <c r="GB117" i="2"/>
  <c r="GT117" i="2" s="1"/>
  <c r="GB69" i="2"/>
  <c r="GT69" i="2" s="1"/>
  <c r="GB37" i="2"/>
  <c r="GT37" i="2" s="1"/>
  <c r="GB113" i="2"/>
  <c r="GT113" i="2" s="1"/>
  <c r="GB82" i="2"/>
  <c r="GT82" i="2" s="1"/>
  <c r="GB109" i="2"/>
  <c r="GT109" i="2" s="1"/>
  <c r="GB61" i="2"/>
  <c r="GT61" i="2" s="1"/>
  <c r="GB124" i="2"/>
  <c r="GT124" i="2" s="1"/>
  <c r="GB76" i="2"/>
  <c r="GT76" i="2" s="1"/>
  <c r="GB80" i="2"/>
  <c r="GT80" i="2" s="1"/>
  <c r="GB78" i="2"/>
  <c r="GT78" i="2" s="1"/>
  <c r="GU78" i="2" s="1"/>
  <c r="GB104" i="2"/>
  <c r="GT104" i="2" s="1"/>
  <c r="GB56" i="2"/>
  <c r="GT56" i="2" s="1"/>
  <c r="GB65" i="2"/>
  <c r="GT65" i="2" s="1"/>
  <c r="GB128" i="2"/>
  <c r="GT128" i="2" s="1"/>
  <c r="GB42" i="2"/>
  <c r="GT42" i="2" s="1"/>
  <c r="GB85" i="2"/>
  <c r="GT85" i="2" s="1"/>
  <c r="GB100" i="2"/>
  <c r="GT100" i="2" s="1"/>
  <c r="GB52" i="2"/>
  <c r="GT52" i="2" s="1"/>
  <c r="GB54" i="2"/>
  <c r="GT54" i="2" s="1"/>
  <c r="GB49" i="2"/>
  <c r="GT49" i="2" s="1"/>
  <c r="GB96" i="2"/>
  <c r="GT96" i="2" s="1"/>
  <c r="GU68" i="2" l="1"/>
  <c r="GU123" i="2"/>
  <c r="GU61" i="2"/>
  <c r="GU105" i="2"/>
  <c r="GU107" i="2"/>
  <c r="GU92" i="2"/>
  <c r="GU80" i="2"/>
  <c r="GU93" i="2"/>
  <c r="GU41" i="2"/>
  <c r="GU85" i="2"/>
  <c r="GU51" i="2"/>
  <c r="GU70" i="2"/>
  <c r="GU22" i="2"/>
  <c r="GU114" i="2"/>
  <c r="GU56" i="2"/>
  <c r="GU34" i="2"/>
  <c r="GU113" i="2"/>
  <c r="GU118" i="2"/>
  <c r="GU52" i="2"/>
  <c r="GU37" i="2"/>
  <c r="GU89" i="2"/>
  <c r="GU46" i="2"/>
  <c r="GU16" i="2"/>
  <c r="GU86" i="2"/>
  <c r="GU26" i="2"/>
  <c r="GU120" i="2"/>
  <c r="GU48" i="2"/>
  <c r="GU69" i="2"/>
  <c r="GU14" i="2"/>
  <c r="GU124" i="2"/>
  <c r="GU66" i="2"/>
  <c r="GU64" i="2"/>
  <c r="GU128" i="2"/>
  <c r="GU53" i="2"/>
  <c r="GU7" i="2"/>
  <c r="GU60" i="2"/>
  <c r="GU101" i="2"/>
  <c r="GU94" i="2"/>
  <c r="GU13" i="2"/>
  <c r="GU20" i="2"/>
  <c r="GU58" i="2"/>
  <c r="GU77" i="2"/>
  <c r="GU109" i="2"/>
  <c r="GU11" i="2"/>
  <c r="GU30" i="2"/>
  <c r="GU18" i="2"/>
  <c r="GU10" i="2"/>
  <c r="GU49" i="2"/>
  <c r="GU50" i="2"/>
  <c r="GU25" i="2"/>
  <c r="GU38" i="2"/>
  <c r="GU131" i="2"/>
  <c r="GU54" i="2"/>
  <c r="GU110" i="2"/>
  <c r="GU21" i="2"/>
  <c r="GU98" i="2"/>
  <c r="GH106" i="2"/>
  <c r="GM106" i="2" s="1"/>
  <c r="GO106" i="2" s="1"/>
  <c r="GS106" i="2" s="1"/>
  <c r="GU106" i="2" s="1"/>
  <c r="GU132" i="2"/>
  <c r="GU55" i="2"/>
  <c r="GU65" i="2"/>
  <c r="GU104" i="2"/>
  <c r="GU122" i="2"/>
  <c r="GU112" i="2"/>
  <c r="GU45" i="2"/>
  <c r="GU136" i="2"/>
  <c r="GU59" i="2"/>
  <c r="GU117" i="2"/>
  <c r="GU40" i="2"/>
  <c r="GH73" i="2"/>
  <c r="GM73" i="2" s="1"/>
  <c r="GO73" i="2" s="1"/>
  <c r="GS73" i="2" s="1"/>
  <c r="GU73" i="2" s="1"/>
  <c r="GU42" i="2"/>
  <c r="GU15" i="2"/>
  <c r="GU116" i="2"/>
  <c r="GH108" i="2"/>
  <c r="GM108" i="2" s="1"/>
  <c r="GO108" i="2" s="1"/>
  <c r="GS108" i="2" s="1"/>
  <c r="GU108" i="2" s="1"/>
  <c r="GU28" i="2"/>
  <c r="GU32" i="2"/>
  <c r="GU8" i="2"/>
  <c r="GU19" i="2"/>
  <c r="GU33" i="2"/>
  <c r="GU96" i="2"/>
  <c r="GU100" i="2"/>
  <c r="GU102" i="2"/>
  <c r="GU82" i="2"/>
  <c r="GU97" i="2"/>
  <c r="GU81" i="2"/>
  <c r="GH44" i="2"/>
  <c r="GM44" i="2" s="1"/>
  <c r="GO44" i="2" s="1"/>
  <c r="GS44" i="2" s="1"/>
  <c r="GU44" i="2" s="1"/>
  <c r="GU111" i="2"/>
  <c r="GH99" i="2"/>
  <c r="GM99" i="2" s="1"/>
  <c r="GO99" i="2" s="1"/>
  <c r="GS99" i="2" s="1"/>
  <c r="GU99" i="2" s="1"/>
  <c r="GH135" i="2"/>
  <c r="GM135" i="2" s="1"/>
  <c r="GO135" i="2" s="1"/>
  <c r="GS135" i="2" s="1"/>
  <c r="GU135" i="2" s="1"/>
  <c r="GH75" i="2"/>
  <c r="GM75" i="2" s="1"/>
  <c r="GO75" i="2" s="1"/>
  <c r="GS75" i="2" s="1"/>
  <c r="GU75" i="2" s="1"/>
  <c r="GH129" i="2"/>
  <c r="GM129" i="2" s="1"/>
  <c r="GO129" i="2" s="1"/>
  <c r="GS129" i="2" s="1"/>
  <c r="GU129" i="2" s="1"/>
  <c r="GH87" i="2"/>
  <c r="GM87" i="2" s="1"/>
  <c r="GO87" i="2" s="1"/>
  <c r="GS87" i="2" s="1"/>
  <c r="GU87" i="2" s="1"/>
  <c r="GH134" i="2"/>
  <c r="GM134" i="2" s="1"/>
  <c r="GO134" i="2" s="1"/>
  <c r="GS134" i="2" s="1"/>
  <c r="GU134" i="2" s="1"/>
  <c r="GH95" i="2"/>
  <c r="GM95" i="2" s="1"/>
  <c r="GO95" i="2" s="1"/>
  <c r="GS95" i="2" s="1"/>
  <c r="GU95" i="2" s="1"/>
  <c r="GH130" i="2"/>
  <c r="GM130" i="2" s="1"/>
  <c r="GO130" i="2" s="1"/>
  <c r="GS130" i="2" s="1"/>
  <c r="GU130" i="2" s="1"/>
  <c r="GH133" i="2"/>
  <c r="GM133" i="2" s="1"/>
  <c r="GO133" i="2" s="1"/>
  <c r="GS133" i="2" s="1"/>
  <c r="GU133" i="2" s="1"/>
  <c r="GH76" i="2"/>
  <c r="GM76" i="2" s="1"/>
  <c r="GO76" i="2" s="1"/>
  <c r="GS76" i="2" s="1"/>
  <c r="GU76" i="2" s="1"/>
  <c r="GH88" i="2"/>
  <c r="GM88" i="2" s="1"/>
  <c r="GO88" i="2" s="1"/>
  <c r="GS88" i="2" s="1"/>
  <c r="GU88" i="2" s="1"/>
  <c r="GH62" i="2"/>
  <c r="GM62" i="2" s="1"/>
  <c r="GO62" i="2" s="1"/>
  <c r="GS62" i="2" s="1"/>
  <c r="GU62" i="2" s="1"/>
  <c r="GH43" i="2"/>
  <c r="GM43" i="2" s="1"/>
  <c r="GO43" i="2" s="1"/>
  <c r="GS43" i="2" s="1"/>
  <c r="GU43" i="2" s="1"/>
  <c r="GH126" i="2"/>
  <c r="GM126" i="2" s="1"/>
  <c r="GO126" i="2" s="1"/>
  <c r="GS126" i="2" s="1"/>
  <c r="GU126" i="2" s="1"/>
  <c r="GH127" i="2"/>
  <c r="GM127" i="2" s="1"/>
  <c r="GO127" i="2" s="1"/>
  <c r="GS127" i="2" s="1"/>
  <c r="GU127" i="2" s="1"/>
  <c r="GH125" i="2"/>
  <c r="GM125" i="2" s="1"/>
  <c r="GO125" i="2" s="1"/>
  <c r="GS125" i="2" s="1"/>
  <c r="GU125" i="2" s="1"/>
  <c r="GH47" i="2"/>
  <c r="GM47" i="2" s="1"/>
  <c r="GO47" i="2" s="1"/>
  <c r="GS47" i="2" s="1"/>
  <c r="GU47" i="2" s="1"/>
  <c r="GH6" i="2"/>
  <c r="GM6" i="2" s="1"/>
  <c r="GO6" i="2" s="1"/>
  <c r="GS6" i="2" s="1"/>
  <c r="GU6" i="2" s="1"/>
  <c r="GH103" i="2"/>
  <c r="GM103" i="2" s="1"/>
  <c r="GO103" i="2" s="1"/>
  <c r="GS103" i="2" s="1"/>
  <c r="GU103" i="2" s="1"/>
  <c r="GH67" i="2"/>
  <c r="GM67" i="2" s="1"/>
  <c r="GO67" i="2" s="1"/>
  <c r="GS67" i="2" s="1"/>
  <c r="GU67" i="2" s="1"/>
  <c r="GH115" i="2"/>
  <c r="GM115" i="2" s="1"/>
  <c r="GO115" i="2" s="1"/>
  <c r="GS115" i="2" s="1"/>
  <c r="GU115" i="2" s="1"/>
  <c r="GH83" i="2"/>
  <c r="GM83" i="2" s="1"/>
  <c r="GO83" i="2" s="1"/>
  <c r="GS83" i="2" s="1"/>
  <c r="GU83" i="2" s="1"/>
  <c r="GH35" i="2"/>
  <c r="GM35" i="2" s="1"/>
  <c r="GO35" i="2" s="1"/>
  <c r="GS35" i="2" s="1"/>
  <c r="GU35" i="2" s="1"/>
  <c r="GH31" i="2"/>
  <c r="GM31" i="2" s="1"/>
  <c r="GO31" i="2" s="1"/>
  <c r="GS31" i="2" s="1"/>
  <c r="GU31" i="2" s="1"/>
  <c r="GH79" i="2"/>
  <c r="GM79" i="2" s="1"/>
  <c r="GO79" i="2" s="1"/>
  <c r="GS79" i="2" s="1"/>
  <c r="GU79" i="2" s="1"/>
  <c r="GH71" i="2"/>
  <c r="GM71" i="2" s="1"/>
  <c r="GO71" i="2" s="1"/>
  <c r="GS71" i="2" s="1"/>
  <c r="GU71" i="2" s="1"/>
  <c r="GH17" i="2"/>
  <c r="GM17" i="2" s="1"/>
  <c r="GO17" i="2" s="1"/>
  <c r="GS17" i="2" s="1"/>
  <c r="GU17" i="2" s="1"/>
  <c r="GH63" i="2"/>
  <c r="GM63" i="2" s="1"/>
  <c r="GO63" i="2" s="1"/>
  <c r="GS63" i="2" s="1"/>
  <c r="GU63" i="2" s="1"/>
  <c r="GH27" i="2"/>
  <c r="GM27" i="2" s="1"/>
  <c r="GO27" i="2" s="1"/>
  <c r="GS27" i="2" s="1"/>
  <c r="GU27" i="2" s="1"/>
  <c r="GH137" i="2"/>
  <c r="GM137" i="2" s="1"/>
  <c r="GO137" i="2" s="1"/>
  <c r="GS137" i="2" s="1"/>
  <c r="GU137" i="2" s="1"/>
  <c r="GH23" i="2"/>
  <c r="GM23" i="2" s="1"/>
  <c r="GO23" i="2" s="1"/>
  <c r="GS23" i="2" s="1"/>
  <c r="GU23" i="2" s="1"/>
  <c r="GH91" i="2"/>
  <c r="GM91" i="2" s="1"/>
  <c r="GO91" i="2" s="1"/>
  <c r="GS91" i="2" s="1"/>
  <c r="GU91" i="2" s="1"/>
</calcChain>
</file>

<file path=xl/sharedStrings.xml><?xml version="1.0" encoding="utf-8"?>
<sst xmlns="http://schemas.openxmlformats.org/spreadsheetml/2006/main" count="3749" uniqueCount="778">
  <si>
    <t>788475.428</t>
  </si>
  <si>
    <t>N-LAK14</t>
  </si>
  <si>
    <t>N-SF66</t>
  </si>
  <si>
    <t>45/39*</t>
  </si>
  <si>
    <t>923209.400</t>
  </si>
  <si>
    <t>697554.363</t>
  </si>
  <si>
    <t>N-LAK21</t>
  </si>
  <si>
    <t>640601.374</t>
  </si>
  <si>
    <t>N-LAK22</t>
  </si>
  <si>
    <t>Refractive Indices</t>
  </si>
  <si>
    <t>Relative partial dispersion</t>
  </si>
  <si>
    <t>Remarks</t>
  </si>
  <si>
    <t>Date</t>
  </si>
  <si>
    <t>651559.377</t>
  </si>
  <si>
    <t>38/30</t>
  </si>
  <si>
    <t>N-LAK34</t>
  </si>
  <si>
    <t>37/28</t>
  </si>
  <si>
    <t>729545.402</t>
  </si>
  <si>
    <t>LLF1</t>
  </si>
  <si>
    <t>33/31</t>
  </si>
  <si>
    <t>835431.485</t>
  </si>
  <si>
    <t>548458.294</t>
  </si>
  <si>
    <t>N-BAF4</t>
  </si>
  <si>
    <t>606437.289</t>
  </si>
  <si>
    <t>N-BAF10</t>
  </si>
  <si>
    <t>670471.375</t>
  </si>
  <si>
    <t>N-BAF51</t>
  </si>
  <si>
    <t>652450.333</t>
  </si>
  <si>
    <t>N-BAF52</t>
  </si>
  <si>
    <t>609466.305</t>
  </si>
  <si>
    <t>LF5</t>
  </si>
  <si>
    <t>34/31</t>
  </si>
  <si>
    <t>581409.322</t>
  </si>
  <si>
    <t>N-F2</t>
  </si>
  <si>
    <t>39/36</t>
  </si>
  <si>
    <t>620364.265</t>
  </si>
  <si>
    <t>F2</t>
  </si>
  <si>
    <t>35/32</t>
  </si>
  <si>
    <t>N-LASF9</t>
  </si>
  <si>
    <t>F5</t>
  </si>
  <si>
    <t>N-SF6HT</t>
  </si>
  <si>
    <t>N-SF57HT</t>
  </si>
  <si>
    <t>41/37*</t>
  </si>
  <si>
    <t>603380.347</t>
  </si>
  <si>
    <t>N-BASF2</t>
  </si>
  <si>
    <t>41/36</t>
  </si>
  <si>
    <t>664360.315</t>
  </si>
  <si>
    <t>N-BASF64</t>
  </si>
  <si>
    <t>40/35</t>
  </si>
  <si>
    <t>704394.320</t>
  </si>
  <si>
    <t>N-LAF2</t>
  </si>
  <si>
    <t>40/34</t>
  </si>
  <si>
    <t>744449.430</t>
  </si>
  <si>
    <t>N-LAF7</t>
  </si>
  <si>
    <t>749348.373</t>
  </si>
  <si>
    <t>LAFN7</t>
  </si>
  <si>
    <t>750350.438</t>
  </si>
  <si>
    <t>N-LAF21</t>
  </si>
  <si>
    <t>N-LAF33</t>
  </si>
  <si>
    <t>39/32</t>
  </si>
  <si>
    <t>786441.436</t>
  </si>
  <si>
    <t>N-LAF34</t>
  </si>
  <si>
    <t>773496.424</t>
  </si>
  <si>
    <t>N-LAF35</t>
  </si>
  <si>
    <t>743494.412</t>
  </si>
  <si>
    <t>40/36</t>
  </si>
  <si>
    <t>1060nm</t>
  </si>
  <si>
    <t>e-line</t>
  </si>
  <si>
    <t>g-line</t>
  </si>
  <si>
    <t>Absolute temperature coefficients of refractive index
 [-40/-20 deg.C]</t>
  </si>
  <si>
    <t>Relative temperature coefficients of refractive index
 [-40/-20 deg.C]</t>
  </si>
  <si>
    <t xml:space="preserve"> g-line</t>
  </si>
  <si>
    <r>
      <t xml:space="preserve">  D</t>
    </r>
    <r>
      <rPr>
        <b/>
        <sz val="10"/>
        <rFont val="Arial"/>
        <family val="2"/>
      </rPr>
      <t>P C,t</t>
    </r>
  </si>
  <si>
    <r>
      <t xml:space="preserve">  D</t>
    </r>
    <r>
      <rPr>
        <b/>
        <sz val="10"/>
        <rFont val="Arial"/>
        <family val="2"/>
      </rPr>
      <t>P C,s</t>
    </r>
  </si>
  <si>
    <r>
      <t xml:space="preserve">  D</t>
    </r>
    <r>
      <rPr>
        <b/>
        <sz val="10"/>
        <rFont val="Arial"/>
        <family val="2"/>
      </rPr>
      <t>P F,e</t>
    </r>
  </si>
  <si>
    <r>
      <t xml:space="preserve">  D</t>
    </r>
    <r>
      <rPr>
        <b/>
        <sz val="10"/>
        <rFont val="Arial"/>
        <family val="2"/>
      </rPr>
      <t>P g,F</t>
    </r>
  </si>
  <si>
    <r>
      <t xml:space="preserve">  D</t>
    </r>
    <r>
      <rPr>
        <b/>
        <sz val="10"/>
        <rFont val="Arial"/>
        <family val="2"/>
      </rPr>
      <t>P i,g</t>
    </r>
  </si>
  <si>
    <t>Absolute temperature coefficients of refractive index
 [+60/+80 deg.C]</t>
  </si>
  <si>
    <t>Stress optical coefficient</t>
  </si>
  <si>
    <t>N-LASF40</t>
  </si>
  <si>
    <t>44/35</t>
  </si>
  <si>
    <t>N-LASF41</t>
  </si>
  <si>
    <t>N-LASF43</t>
  </si>
  <si>
    <t>42/34</t>
  </si>
  <si>
    <t>806406.426</t>
  </si>
  <si>
    <t>N-LASF44</t>
  </si>
  <si>
    <t>40/31</t>
  </si>
  <si>
    <t>804465.444</t>
  </si>
  <si>
    <t>N-LASF45</t>
  </si>
  <si>
    <t>N-KZFS8</t>
  </si>
  <si>
    <t>38/33</t>
  </si>
  <si>
    <t>720347.320</t>
  </si>
  <si>
    <t>801350.363</t>
  </si>
  <si>
    <t>N-SF1</t>
  </si>
  <si>
    <t>717296.303</t>
  </si>
  <si>
    <t>SF1</t>
  </si>
  <si>
    <t>717295.446</t>
  </si>
  <si>
    <t>SF2</t>
  </si>
  <si>
    <t>648339.386</t>
  </si>
  <si>
    <t>785257.322</t>
  </si>
  <si>
    <t>N-SF4</t>
  </si>
  <si>
    <t>44/37</t>
  </si>
  <si>
    <t>755274.315</t>
  </si>
  <si>
    <t>SF4</t>
  </si>
  <si>
    <t>755276.479</t>
  </si>
  <si>
    <t>N-SF5</t>
  </si>
  <si>
    <t>673323.286</t>
  </si>
  <si>
    <t>SF5</t>
  </si>
  <si>
    <t>673322.407</t>
  </si>
  <si>
    <t>N-SF6</t>
  </si>
  <si>
    <t>45/37</t>
  </si>
  <si>
    <t>805254.337</t>
  </si>
  <si>
    <t>SF6</t>
  </si>
  <si>
    <t>42/37</t>
  </si>
  <si>
    <t>805254.518</t>
  </si>
  <si>
    <t>N-SF8</t>
  </si>
  <si>
    <t>689313.290</t>
  </si>
  <si>
    <t>N-SF10</t>
  </si>
  <si>
    <t>42/36</t>
  </si>
  <si>
    <t>728285.305</t>
  </si>
  <si>
    <t>SF10</t>
  </si>
  <si>
    <t>41/37</t>
  </si>
  <si>
    <t>728284.428</t>
  </si>
  <si>
    <t>N-SF15</t>
  </si>
  <si>
    <t>699302.292</t>
  </si>
  <si>
    <t>N-FK51A</t>
  </si>
  <si>
    <t>487845.368</t>
  </si>
  <si>
    <t>762265.312</t>
  </si>
  <si>
    <t>587596.301</t>
  </si>
  <si>
    <t>806409.454</t>
  </si>
  <si>
    <t>SF56A</t>
  </si>
  <si>
    <t>785261.492</t>
  </si>
  <si>
    <t>SF6HT</t>
  </si>
  <si>
    <t>N-SF57</t>
  </si>
  <si>
    <t>847238.353</t>
  </si>
  <si>
    <t>SF57</t>
  </si>
  <si>
    <t>847238.551</t>
  </si>
  <si>
    <t>N-KZFS2</t>
  </si>
  <si>
    <t>558540.255</t>
  </si>
  <si>
    <t>N-KZFS4</t>
  </si>
  <si>
    <t>613445.300</t>
  </si>
  <si>
    <t>N-KZFS11</t>
  </si>
  <si>
    <t>638424.320</t>
  </si>
  <si>
    <t xml:space="preserve"> </t>
  </si>
  <si>
    <t>Glass</t>
  </si>
  <si>
    <t>Constants of dispersion formula</t>
  </si>
  <si>
    <t>Constants for dn/dT</t>
  </si>
  <si>
    <t>Relative temperature coefficients of refractive index [+20/+40 deg.C]</t>
  </si>
  <si>
    <t>Absolute temperature coefficients of refractive index [+20/+40 deg.C]</t>
  </si>
  <si>
    <t>Relative temperature coefficients of refractive index [+60/+80 deg.C]</t>
  </si>
  <si>
    <t>Internal transmission measured at 25 mm sample thickness</t>
  </si>
  <si>
    <t>Internal transmission measured at 10 mm sample thickness</t>
  </si>
  <si>
    <t>Chemical properties</t>
  </si>
  <si>
    <t>Thermal properties</t>
  </si>
  <si>
    <t>Mechanical properties</t>
  </si>
  <si>
    <t>nd</t>
  </si>
  <si>
    <t>ne</t>
  </si>
  <si>
    <t>vd</t>
  </si>
  <si>
    <t>ve</t>
  </si>
  <si>
    <t>Colour code</t>
  </si>
  <si>
    <t>B1</t>
  </si>
  <si>
    <t>B2</t>
  </si>
  <si>
    <t>B3</t>
  </si>
  <si>
    <t>C1</t>
  </si>
  <si>
    <t>C2</t>
  </si>
  <si>
    <t>C3</t>
  </si>
  <si>
    <t>D0</t>
  </si>
  <si>
    <t>D1</t>
  </si>
  <si>
    <t>D2</t>
  </si>
  <si>
    <t>E0</t>
  </si>
  <si>
    <t>E1</t>
  </si>
  <si>
    <t>TAUI25/2500</t>
  </si>
  <si>
    <t>TAUI25/2325</t>
  </si>
  <si>
    <t>TAUI25/1970</t>
  </si>
  <si>
    <t>TAUI25/1530</t>
  </si>
  <si>
    <t>TAUI25/1060</t>
  </si>
  <si>
    <t>TAUI25/700</t>
  </si>
  <si>
    <t>TAUI25/660</t>
  </si>
  <si>
    <t>TAUI25/620</t>
  </si>
  <si>
    <t>TAUI25/580</t>
  </si>
  <si>
    <t>TAUI25/546</t>
  </si>
  <si>
    <t>TAUI25/500</t>
  </si>
  <si>
    <t>TAUI25/460</t>
  </si>
  <si>
    <t>TAUI25/436</t>
  </si>
  <si>
    <t>TAUI25/420</t>
  </si>
  <si>
    <t>TAUI25/405</t>
  </si>
  <si>
    <t>TAUI25/400</t>
  </si>
  <si>
    <t>TAUI25/390</t>
  </si>
  <si>
    <t>TAUI25/380</t>
  </si>
  <si>
    <t>TAUI25/370</t>
  </si>
  <si>
    <t>TAUI25/365</t>
  </si>
  <si>
    <t>TAUI25/350</t>
  </si>
  <si>
    <t>TAUI25/334</t>
  </si>
  <si>
    <t>TAUI25/320</t>
  </si>
  <si>
    <t>TAUI25/310</t>
  </si>
  <si>
    <t>TAUI25/300</t>
  </si>
  <si>
    <t>TAUI25/290</t>
  </si>
  <si>
    <t>TAUI25/280</t>
  </si>
  <si>
    <t>TAUI25/270</t>
  </si>
  <si>
    <t>TAUI25/260</t>
  </si>
  <si>
    <t>TAUI25/250</t>
  </si>
  <si>
    <t>TAUI10/2500</t>
  </si>
  <si>
    <t>TAUI10/2325</t>
  </si>
  <si>
    <t>TAUI10/1970</t>
  </si>
  <si>
    <t>TAUI10/1530</t>
  </si>
  <si>
    <t>TAUI10/1060</t>
  </si>
  <si>
    <t>TAUI10/700</t>
  </si>
  <si>
    <t>TAUI10/660</t>
  </si>
  <si>
    <t>TAUI10/620</t>
  </si>
  <si>
    <t>TAUI10/580</t>
  </si>
  <si>
    <t>TAUI10/546</t>
  </si>
  <si>
    <t>TAUI10/500</t>
  </si>
  <si>
    <t>TAUI10/460</t>
  </si>
  <si>
    <t>TAUI10/436</t>
  </si>
  <si>
    <t>TAUI10/420</t>
  </si>
  <si>
    <t>TAUI10/405</t>
  </si>
  <si>
    <t>TAUI10/400</t>
  </si>
  <si>
    <t>TAUI10/390</t>
  </si>
  <si>
    <t>TAUI10/380</t>
  </si>
  <si>
    <t>TAUI10/370</t>
  </si>
  <si>
    <t>N-SF11</t>
  </si>
  <si>
    <t>TAUI10/365</t>
  </si>
  <si>
    <t>TAUI10/350</t>
  </si>
  <si>
    <t>TAUI10/334</t>
  </si>
  <si>
    <t>TAUI10/320</t>
  </si>
  <si>
    <t>TAUI10/310</t>
  </si>
  <si>
    <t>TAUI10/300</t>
  </si>
  <si>
    <t>TAUI10/290</t>
  </si>
  <si>
    <t>TAUI10/280</t>
  </si>
  <si>
    <t>TAUI10/270</t>
  </si>
  <si>
    <t>TAUI10/260</t>
  </si>
  <si>
    <t>TAUI10/250</t>
  </si>
  <si>
    <t>Bubble class (B)</t>
  </si>
  <si>
    <t>CR</t>
  </si>
  <si>
    <t>FR</t>
  </si>
  <si>
    <t>SR</t>
  </si>
  <si>
    <t>AR</t>
  </si>
  <si>
    <t>PR</t>
  </si>
  <si>
    <t>Density</t>
  </si>
  <si>
    <t>Tg</t>
  </si>
  <si>
    <t>T13</t>
  </si>
  <si>
    <t>T7.6</t>
  </si>
  <si>
    <t>Heat capacity (cp)</t>
  </si>
  <si>
    <t>Heat conductivity(lambda)</t>
  </si>
  <si>
    <t>alpha 20/300</t>
  </si>
  <si>
    <t>Young´s modulus (E)</t>
  </si>
  <si>
    <t>Poisson ratio (µ)</t>
  </si>
  <si>
    <t>Knoop hardness (HK)</t>
  </si>
  <si>
    <t>Abrasion hardness (HG)</t>
  </si>
  <si>
    <t>K</t>
  </si>
  <si>
    <t xml:space="preserve">  n2325.4</t>
  </si>
  <si>
    <t xml:space="preserve">  n1970.1</t>
  </si>
  <si>
    <t xml:space="preserve">  n1529.6</t>
  </si>
  <si>
    <t xml:space="preserve">  n1060.0</t>
  </si>
  <si>
    <t xml:space="preserve">  nt</t>
  </si>
  <si>
    <t xml:space="preserve">  ns</t>
  </si>
  <si>
    <t xml:space="preserve">  nr</t>
  </si>
  <si>
    <t xml:space="preserve">  nC</t>
  </si>
  <si>
    <t xml:space="preserve">  nC'</t>
  </si>
  <si>
    <t xml:space="preserve">  n632.8</t>
  </si>
  <si>
    <t xml:space="preserve">  nD</t>
  </si>
  <si>
    <t xml:space="preserve">  nd</t>
  </si>
  <si>
    <t xml:space="preserve">  ne</t>
  </si>
  <si>
    <t xml:space="preserve">  nF</t>
  </si>
  <si>
    <t xml:space="preserve">  nF'</t>
  </si>
  <si>
    <t xml:space="preserve">  ng</t>
  </si>
  <si>
    <t xml:space="preserve">  nh</t>
  </si>
  <si>
    <t xml:space="preserve">  ni</t>
  </si>
  <si>
    <t xml:space="preserve">  n334.1</t>
  </si>
  <si>
    <t xml:space="preserve">  n312.6</t>
  </si>
  <si>
    <t xml:space="preserve">  n296.7</t>
  </si>
  <si>
    <t xml:space="preserve">  n280.4</t>
  </si>
  <si>
    <t xml:space="preserve">  n248.3</t>
  </si>
  <si>
    <t>nF-nC</t>
  </si>
  <si>
    <t>nF'-nC'</t>
  </si>
  <si>
    <t xml:space="preserve">  P s,t</t>
  </si>
  <si>
    <t xml:space="preserve">  P C,s</t>
  </si>
  <si>
    <t xml:space="preserve">  P d,C</t>
  </si>
  <si>
    <t xml:space="preserve">  P e,d</t>
  </si>
  <si>
    <t xml:space="preserve">  P g,F</t>
  </si>
  <si>
    <t xml:space="preserve">  P i,h</t>
  </si>
  <si>
    <t xml:space="preserve">  P' s,t </t>
  </si>
  <si>
    <t xml:space="preserve">  P' C',s</t>
  </si>
  <si>
    <t xml:space="preserve">  P' d,C'</t>
  </si>
  <si>
    <t xml:space="preserve">  P' e,d </t>
  </si>
  <si>
    <t xml:space="preserve">  P' g,F'</t>
  </si>
  <si>
    <t xml:space="preserve">  P' i,h </t>
  </si>
  <si>
    <t>Glascode</t>
  </si>
  <si>
    <t>N-FK5</t>
  </si>
  <si>
    <t>487704.245</t>
  </si>
  <si>
    <t>34/28</t>
  </si>
  <si>
    <t>rel. Price</t>
  </si>
  <si>
    <t>N-PK51</t>
  </si>
  <si>
    <t>35/29</t>
  </si>
  <si>
    <t>618634.357</t>
  </si>
  <si>
    <t>N-PSK53A</t>
  </si>
  <si>
    <t>N-PK52A</t>
  </si>
  <si>
    <t>N-PSK3</t>
  </si>
  <si>
    <t>33/28</t>
  </si>
  <si>
    <t>552635.291</t>
  </si>
  <si>
    <t>37/33</t>
  </si>
  <si>
    <t>N-BK7</t>
  </si>
  <si>
    <t>33/29</t>
  </si>
  <si>
    <t>517642.251</t>
  </si>
  <si>
    <t>N-BK10</t>
  </si>
  <si>
    <t>31/27</t>
  </si>
  <si>
    <t>lambda</t>
  </si>
  <si>
    <t>498670.239</t>
  </si>
  <si>
    <t>N-K5</t>
  </si>
  <si>
    <t>34/30</t>
  </si>
  <si>
    <t>522595.259</t>
  </si>
  <si>
    <t>K7</t>
  </si>
  <si>
    <t>33/30</t>
  </si>
  <si>
    <t>alpha -30/70</t>
  </si>
  <si>
    <t>511604.253</t>
  </si>
  <si>
    <t>K10</t>
  </si>
  <si>
    <t>melting frequency</t>
  </si>
  <si>
    <t>501564.252</t>
  </si>
  <si>
    <t>N-ZK7</t>
  </si>
  <si>
    <t>34/29</t>
  </si>
  <si>
    <t>508612.249</t>
  </si>
  <si>
    <t>N-BAK1</t>
  </si>
  <si>
    <t>573576.319</t>
  </si>
  <si>
    <t>N-BAK2</t>
  </si>
  <si>
    <t>32/28</t>
  </si>
  <si>
    <t>lead containing glass type</t>
  </si>
  <si>
    <t>540597.286</t>
  </si>
  <si>
    <t>N-BAK4</t>
  </si>
  <si>
    <t>36/33</t>
  </si>
  <si>
    <t>569560.305</t>
  </si>
  <si>
    <t>N-SK2</t>
  </si>
  <si>
    <t>607567.355</t>
  </si>
  <si>
    <t>N-SK4</t>
  </si>
  <si>
    <t>36/32</t>
  </si>
  <si>
    <t>620364.360</t>
  </si>
  <si>
    <t>529770.386</t>
  </si>
  <si>
    <t>SCHOTT, Optical Glass</t>
  </si>
  <si>
    <t>613586.354</t>
  </si>
  <si>
    <t>N-SK5</t>
  </si>
  <si>
    <t>589613.330</t>
  </si>
  <si>
    <t>N-SK11</t>
  </si>
  <si>
    <t>564608.308</t>
  </si>
  <si>
    <t>N-SK14</t>
  </si>
  <si>
    <t>603606.344</t>
  </si>
  <si>
    <t>36/31</t>
  </si>
  <si>
    <t>834373.443</t>
  </si>
  <si>
    <t>N-SK16</t>
  </si>
  <si>
    <t>36/30</t>
  </si>
  <si>
    <t>620603.358</t>
  </si>
  <si>
    <t>N-KF9</t>
  </si>
  <si>
    <t>37/34</t>
  </si>
  <si>
    <t>523515.250</t>
  </si>
  <si>
    <t>N-BALF4</t>
  </si>
  <si>
    <t>580539.311</t>
  </si>
  <si>
    <t>N-BALF5</t>
  </si>
  <si>
    <t>547536.261</t>
  </si>
  <si>
    <t>N-SSK2</t>
  </si>
  <si>
    <t>622533.353</t>
  </si>
  <si>
    <t>N-SSK5</t>
  </si>
  <si>
    <t>38/34</t>
  </si>
  <si>
    <t>658509.371</t>
  </si>
  <si>
    <t>N-SSK8</t>
  </si>
  <si>
    <t>39/35</t>
  </si>
  <si>
    <t>618498.327</t>
  </si>
  <si>
    <t>N-LAK7</t>
  </si>
  <si>
    <t>37/30</t>
  </si>
  <si>
    <t>652585.384</t>
  </si>
  <si>
    <t>N-LAK8</t>
  </si>
  <si>
    <t>713538.375</t>
  </si>
  <si>
    <t>N-LAK9</t>
  </si>
  <si>
    <t>39/36*</t>
  </si>
  <si>
    <t>41/36*</t>
  </si>
  <si>
    <t>39/35*</t>
  </si>
  <si>
    <t>37/32*</t>
  </si>
  <si>
    <t>42/37*</t>
  </si>
  <si>
    <t>40/37*</t>
  </si>
  <si>
    <t>691547.351</t>
  </si>
  <si>
    <t>N-LAK10</t>
  </si>
  <si>
    <t>39/34</t>
  </si>
  <si>
    <t>720506.369</t>
  </si>
  <si>
    <t>N-LAK12</t>
  </si>
  <si>
    <t>37/31</t>
  </si>
  <si>
    <t>678552.410</t>
  </si>
  <si>
    <t>850322.441</t>
  </si>
  <si>
    <t>N-LASF31A</t>
  </si>
  <si>
    <t>38/33*</t>
  </si>
  <si>
    <t>N-SF14</t>
  </si>
  <si>
    <t>suitable for precision molding</t>
  </si>
  <si>
    <t>P-SK57</t>
  </si>
  <si>
    <t>P-LASF47</t>
  </si>
  <si>
    <t>39/33</t>
  </si>
  <si>
    <t>883408.551</t>
  </si>
  <si>
    <t/>
  </si>
  <si>
    <t>904313.445</t>
  </si>
  <si>
    <t>N-LASF46A</t>
  </si>
  <si>
    <t>Description</t>
  </si>
  <si>
    <t>Further Information in</t>
  </si>
  <si>
    <t>refractive index at 587.5618 nm wavelength (d-line)</t>
  </si>
  <si>
    <t>chapters 1+2</t>
  </si>
  <si>
    <t>refractive index at 546.0740 nm wavelength (e-line)</t>
  </si>
  <si>
    <t>Abbe number at 587.5618 nm wavelength (d-line)</t>
  </si>
  <si>
    <t>Abbe number at 546.0740 nm wavelength (e-line)</t>
  </si>
  <si>
    <t>wavelength for transmission 0.80 (0.70) and 0.05; glass thickness: 10 mm</t>
  </si>
  <si>
    <t>chapter 3.3</t>
  </si>
  <si>
    <t xml:space="preserve">constants of the Sellmeier dispersion formula </t>
  </si>
  <si>
    <t>chapter 2.3</t>
  </si>
  <si>
    <t xml:space="preserve">constants for the calculation of the temperature coefficient of absolute refractive index (dn/dT) </t>
  </si>
  <si>
    <t>chapter 3</t>
  </si>
  <si>
    <t>relative temperature coeficients of refractive index between [-40/-20°C] at 1060 nm wavelength</t>
  </si>
  <si>
    <t>relative temperature coeficients of refractive index between [-40/-20°C] at 546.0740 nm wavelength</t>
  </si>
  <si>
    <t>relative temperature coeficients of refractive index between [-40/-20°C] at 435.8343 nm wavelength</t>
  </si>
  <si>
    <t>absolute temperature coeficients of refractive index between [-40/-20°C] at 1060 nm wavelength</t>
  </si>
  <si>
    <t>absolute temperature coeficients of refractive index between [-40/-20°C] at 546.0740 nm wavelength</t>
  </si>
  <si>
    <t>absolute temperature coeficients of refractive index between [-40/-20°C] at 435.8343 nm wavelength</t>
  </si>
  <si>
    <t>relative temperature coeficients of refractive index between [+20/+40°C] at 1060 nm wavelength</t>
  </si>
  <si>
    <t>relative temperature coeficients of refractive index between [+20/+40°C] at 546.0740 nm wavelength</t>
  </si>
  <si>
    <t>relative temperature coeficients of refractive index between [+20/+40°C] at 435.8343 nm wavelength</t>
  </si>
  <si>
    <t>absolute temperature coeficients of refractive index between [+20/+40°C] at 1060 nm wavelength</t>
  </si>
  <si>
    <t>absolute temperature coeficients of refractive index between [+20/+40°C] at 546.0740 nm wavelength</t>
  </si>
  <si>
    <t>absolute temperature coeficients of refractive index between [+20/+40°C] at 435.8343 nm wavelength</t>
  </si>
  <si>
    <t>relative temperature coeficients of refractive index between [+60/+80°C] at 1060 nm wavelength</t>
  </si>
  <si>
    <t>relative temperature coeficients of refractive index between [+60/+80°C] at 546.0740 nm wavelength</t>
  </si>
  <si>
    <t>relative temperature coeficients of refractive index between [+60/+80°C] at 435.8343 nm wavelength</t>
  </si>
  <si>
    <t>absolute temperature coeficients of refractive index between [+60/+80°C] at 1060 nm wavelength</t>
  </si>
  <si>
    <t>absolute temperature coeficients of refractive index between [+60/+80°C] at 546.0740 nm wavelength</t>
  </si>
  <si>
    <t>absolute temperature coeficients of refractive index between [+60/+80°C] at 435.8343 nm wavelength</t>
  </si>
  <si>
    <r>
      <t>stress optical coefficient in [10</t>
    </r>
    <r>
      <rPr>
        <vertAlign val="superscript"/>
        <sz val="10"/>
        <rFont val="Arial"/>
        <family val="2"/>
      </rPr>
      <t>-6</t>
    </r>
    <r>
      <rPr>
        <sz val="10"/>
        <rFont val="Arial"/>
        <family val="2"/>
      </rPr>
      <t>MPa</t>
    </r>
    <r>
      <rPr>
        <vertAlign val="superscript"/>
        <sz val="10"/>
        <rFont val="Arial"/>
        <family val="2"/>
      </rPr>
      <t>-1</t>
    </r>
    <r>
      <rPr>
        <sz val="10"/>
        <rFont val="Arial"/>
        <family val="2"/>
      </rPr>
      <t>]</t>
    </r>
  </si>
  <si>
    <t>chapter 2.2</t>
  </si>
  <si>
    <t>internal transmittance at wavelength 2500 nm and 25 mm sample thickness</t>
  </si>
  <si>
    <t>internal transmittance at wavelength 2325 nm and 25 mm sample thickness</t>
  </si>
  <si>
    <t>internal transmittance at wavelength 1970 nm and 25 mm sample thickness</t>
  </si>
  <si>
    <t>internal transmittance at wavelength 1530 nm and 25 mm sample thickness</t>
  </si>
  <si>
    <t>internal transmittance at wavelength 1060 nm and 25 mm sample thickness</t>
  </si>
  <si>
    <t>internal transmittance at wavelength 700 nm and 25 mm sample thickness</t>
  </si>
  <si>
    <t>internal transmittance at wavelength 660 nm and 25 mm sample thickness</t>
  </si>
  <si>
    <t>internal transmittance at wavelength 620 nm and 25 mm sample thickness</t>
  </si>
  <si>
    <t>internal transmittance at wavelength 580 nm and 25 mm sample thickness</t>
  </si>
  <si>
    <t>internal transmittance at wavelength 546 nm and 25 mm sample thickness</t>
  </si>
  <si>
    <t>internal transmittance at wavelength 500 nm and 25 mm sample thickness</t>
  </si>
  <si>
    <t>internal transmittance at wavelength 460 nm and 25 mm sample thickness</t>
  </si>
  <si>
    <t>internal transmittance at wavelength 436 nm and 25 mm sample thickness</t>
  </si>
  <si>
    <t>internal transmittance at wavelength 420 nm and 25 mm sample thickness</t>
  </si>
  <si>
    <t>internal transmittance at wavelength 405 nm and 25 mm sample thickness</t>
  </si>
  <si>
    <t>internal transmittance at wavelength 400 nm and 25 mm sample thickness</t>
  </si>
  <si>
    <t>internal transmittance at wavelength 390 nm and 25 mm sample thickness</t>
  </si>
  <si>
    <t>internal transmittance at wavelength 380 nm and 25 mm sample thickness</t>
  </si>
  <si>
    <t>internal transmittance at wavelength 370 nm and 25 mm sample thickness</t>
  </si>
  <si>
    <t>internal transmittance at wavelength 365 nm and 25 mm sample thickness</t>
  </si>
  <si>
    <t>internal transmittance at wavelength 350 nm and 25 mm sample thickness</t>
  </si>
  <si>
    <t>internal transmittance at wavelength 334 nm and 25 mm sample thickness</t>
  </si>
  <si>
    <t>internal transmittance at wavelength 320 nm and 25 mm sample thickness</t>
  </si>
  <si>
    <t>internal transmittance at wavelength 310 nm and 25 mm sample thickness</t>
  </si>
  <si>
    <t>internal transmittance at wavelength 300 nm and 25 mm sample thickness</t>
  </si>
  <si>
    <t>internal transmittance at wavelength 290 nm and 25 mm sample thickness</t>
  </si>
  <si>
    <t>internal transmittance at wavelength 280 nm and 25 mm sample thickness</t>
  </si>
  <si>
    <t>internal transmittance at wavelength 270 nm and 25 mm sample thickness</t>
  </si>
  <si>
    <t>internal transmittance at wavelength 260 nm and 25 mm sample thickness</t>
  </si>
  <si>
    <t>internal transmittance at wavelength 250 nm and 25 mm sample thickness</t>
  </si>
  <si>
    <t>internal transmittance at wavelength 2500 nm and 10 mm sample thickness</t>
  </si>
  <si>
    <t>internal transmittance at wavelength 2325 nm and 10 mm sample thickness</t>
  </si>
  <si>
    <t>internal transmittance at wavelength 1970 nm and 10 mm sample thickness</t>
  </si>
  <si>
    <t>internal transmittance at wavelength 1530 nm and 10 mm sample thickness</t>
  </si>
  <si>
    <t>internal transmittance at wavelength 1060 nm and 10 mm sample thickness</t>
  </si>
  <si>
    <t>internal transmittance at wavelength 700 nm and 10 mm sample thickness</t>
  </si>
  <si>
    <t>internal transmittance at wavelength 660 nm and 10 mm sample thickness</t>
  </si>
  <si>
    <t>internal transmittance at wavelength 620 nm and 10 mm sample thickness</t>
  </si>
  <si>
    <t>internal transmittance at wavelength 580 nm and 10 mm sample thickness</t>
  </si>
  <si>
    <t>internal transmittance at wavelength 546 nm and 10 mm sample thickness</t>
  </si>
  <si>
    <t>internal transmittance at wavelength 500 nm and 10 mm sample thickness</t>
  </si>
  <si>
    <t>internal transmittance at wavelength 460 nm and 10 mm sample thickness</t>
  </si>
  <si>
    <t>internal transmittance at wavelength 436 nm and 10 mm sample thickness</t>
  </si>
  <si>
    <t>internal transmittance at wavelength 420 nm and 10 mm sample thickness</t>
  </si>
  <si>
    <t>internal transmittance at wavelength 405 nm and 10 mm sample thickness</t>
  </si>
  <si>
    <t>internal transmittance at wavelength 400 nm and 10 mm sample thickness</t>
  </si>
  <si>
    <t>internal transmittance at wavelength 390 nm and 10 mm sample thickness</t>
  </si>
  <si>
    <t>internal transmittance at wavelength 380 nm and 10 mm sample thickness</t>
  </si>
  <si>
    <t>internal transmittance at wavelength 370 nm and 10 mm sample thickness</t>
  </si>
  <si>
    <t>internal transmittance at wavelength 365 nm and 10 mm sample thickness</t>
  </si>
  <si>
    <t>internal transmittance at wavelength 350 nm and 10 mm sample thickness</t>
  </si>
  <si>
    <t>internal transmittance at wavelength 334 nm and 10 mm sample thickness</t>
  </si>
  <si>
    <t>internal transmittance at wavelength 320 nm and 10 mm sample thickness</t>
  </si>
  <si>
    <t>internal transmittance at wavelength 310 nm and 10 mm sample thickness</t>
  </si>
  <si>
    <t>internal transmittance at wavelength 300 nm and 10 mm sample thickness</t>
  </si>
  <si>
    <t>internal transmittance at wavelength 290 nm and 10 mm sample thickness</t>
  </si>
  <si>
    <t>internal transmittance at wavelength 280 nm and 10 mm sample thickness</t>
  </si>
  <si>
    <t>internal transmittance at wavelength 270 nm and 10 mm sample thickness</t>
  </si>
  <si>
    <t>internal transmittance at wavelength 260 nm and 10 mm sample thickness</t>
  </si>
  <si>
    <t>internal transmittance at wavelength 250 nm and 10 mm sample thickness</t>
  </si>
  <si>
    <t xml:space="preserve">bubble class </t>
  </si>
  <si>
    <t>TIE 28: Bubbles and Inclusions</t>
  </si>
  <si>
    <t>climatic resistance class (ISO/WD 13384)</t>
  </si>
  <si>
    <t>TIE 30: Chemical Properties</t>
  </si>
  <si>
    <t>chapter 2</t>
  </si>
  <si>
    <t xml:space="preserve">stain resistance class </t>
  </si>
  <si>
    <t>acid resistance class (ISO 8424)</t>
  </si>
  <si>
    <t>chapter 4</t>
  </si>
  <si>
    <t>alkali resistance class (ISO 10629)</t>
  </si>
  <si>
    <t>chapter 5</t>
  </si>
  <si>
    <t>phosphate resistance class (ISO 9689)</t>
  </si>
  <si>
    <r>
      <t>density [g/cm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]</t>
    </r>
  </si>
  <si>
    <t>chapter 1</t>
  </si>
  <si>
    <t>glass transformation temperature [°C] (ISO 7884-8)</t>
  </si>
  <si>
    <t>chapter 6</t>
  </si>
  <si>
    <r>
      <t>temperature at the glass viscosity of 10</t>
    </r>
    <r>
      <rPr>
        <vertAlign val="superscript"/>
        <sz val="10"/>
        <rFont val="Arial"/>
        <family val="2"/>
      </rPr>
      <t>13</t>
    </r>
    <r>
      <rPr>
        <sz val="10"/>
        <rFont val="Arial"/>
      </rPr>
      <t xml:space="preserve"> dPas</t>
    </r>
  </si>
  <si>
    <r>
      <t>temperature at the glass viscosity of 10</t>
    </r>
    <r>
      <rPr>
        <vertAlign val="superscript"/>
        <sz val="10"/>
        <rFont val="Arial"/>
        <family val="2"/>
      </rPr>
      <t>7.6</t>
    </r>
    <r>
      <rPr>
        <sz val="10"/>
        <rFont val="Arial"/>
      </rPr>
      <t xml:space="preserve"> dPas</t>
    </r>
  </si>
  <si>
    <t>heat capacity [J/gK]</t>
  </si>
  <si>
    <t>chapter 9</t>
  </si>
  <si>
    <t>heat conductivity [W/mK]</t>
  </si>
  <si>
    <t>chapter 8</t>
  </si>
  <si>
    <r>
      <t>coefficient of linear thermal expansion between -30 and 70°C [10</t>
    </r>
    <r>
      <rPr>
        <vertAlign val="superscript"/>
        <sz val="10"/>
        <rFont val="Arial"/>
        <family val="2"/>
      </rPr>
      <t>-6</t>
    </r>
    <r>
      <rPr>
        <sz val="10"/>
        <rFont val="Arial"/>
      </rPr>
      <t>K</t>
    </r>
    <r>
      <rPr>
        <vertAlign val="superscript"/>
        <sz val="10"/>
        <rFont val="Arial"/>
        <family val="2"/>
      </rPr>
      <t>-1</t>
    </r>
    <r>
      <rPr>
        <sz val="10"/>
        <rFont val="Arial"/>
      </rPr>
      <t>]</t>
    </r>
  </si>
  <si>
    <t>chapter 7</t>
  </si>
  <si>
    <r>
      <t>coefficient of linear thermal expansion between 20 and 300°C [10</t>
    </r>
    <r>
      <rPr>
        <vertAlign val="superscript"/>
        <sz val="10"/>
        <rFont val="Arial"/>
        <family val="2"/>
      </rPr>
      <t>-6</t>
    </r>
    <r>
      <rPr>
        <sz val="10"/>
        <rFont val="Arial"/>
      </rPr>
      <t>K</t>
    </r>
    <r>
      <rPr>
        <vertAlign val="superscript"/>
        <sz val="10"/>
        <rFont val="Arial"/>
        <family val="2"/>
      </rPr>
      <t>-1</t>
    </r>
    <r>
      <rPr>
        <sz val="10"/>
        <rFont val="Arial"/>
      </rPr>
      <t>]</t>
    </r>
  </si>
  <si>
    <t>Young's modolus [GPa]</t>
  </si>
  <si>
    <t>Poisson ratio</t>
  </si>
  <si>
    <t>Knoop hardness (ISO 9385)</t>
  </si>
  <si>
    <t>Grindability class (ISO 12844)</t>
  </si>
  <si>
    <t>refractive index at 2325.4 nm wavelength</t>
  </si>
  <si>
    <t>refractive index at 1970.1 nm wavelength</t>
  </si>
  <si>
    <t>refractive index at 1529.6 nm wavelength</t>
  </si>
  <si>
    <t>refractive index at 1060.0 nm wavelength</t>
  </si>
  <si>
    <t>refractive index at 1013.98 nm wavelength</t>
  </si>
  <si>
    <t>refractive index at 852.11 nm wavelength</t>
  </si>
  <si>
    <t>refractive index at 706.5188 nm wavelength</t>
  </si>
  <si>
    <t>refractive index at 656.2725 nm wavelength</t>
  </si>
  <si>
    <t>refractive index at 643.8469 nm wavelength</t>
  </si>
  <si>
    <t>refractive index at 632.8 nm wavelength</t>
  </si>
  <si>
    <t>refractive index at 589.2938 nm wavelength</t>
  </si>
  <si>
    <t>refractive index at 587.5618 nm wavelength</t>
  </si>
  <si>
    <t>refractive index at 546.0740 nm wavelength</t>
  </si>
  <si>
    <t>refractive index at 486.1327 nm wavelength</t>
  </si>
  <si>
    <t>refractive index at 479.9914 nm wavelength</t>
  </si>
  <si>
    <t>refractive index at 435.8343 nm wavelength</t>
  </si>
  <si>
    <t>refractive index at 404.6561 nm wavelength</t>
  </si>
  <si>
    <t>refractive index at 365.0146 nm wavelength</t>
  </si>
  <si>
    <t>refractive index at 334.1 nm wavelength</t>
  </si>
  <si>
    <t>refractive index at 312.6 nm wavelength</t>
  </si>
  <si>
    <t>refractive index at 296.7 nm wavelength</t>
  </si>
  <si>
    <t>refractive index at 280.4 nm wavelength</t>
  </si>
  <si>
    <t>refractive index at 248.3 nm wavelength</t>
  </si>
  <si>
    <t>dispersion between F and C</t>
  </si>
  <si>
    <t>dispersion between F' and C'</t>
  </si>
  <si>
    <t>relative partial dispersion between (ns-nt)/(nF-nC)</t>
  </si>
  <si>
    <t>relative partial dispersion between (nC-ns)/(nF-nC)</t>
  </si>
  <si>
    <t>relative partial dispersion between (nd-nC)/(nF-nC)</t>
  </si>
  <si>
    <t>relative partial dispersion between (ne-nd)/(nF-nC)</t>
  </si>
  <si>
    <t>relative partial dispersion between (ng-nF)/(nF-nC)</t>
  </si>
  <si>
    <t>relative partial dispersion between (ni-nh)/(nF-nC)</t>
  </si>
  <si>
    <t>relative partial dispersion between (ns-nt)/(nF'-nC')</t>
  </si>
  <si>
    <t>relative partial dispersion between (nC'-ns)/(nF'-nC')</t>
  </si>
  <si>
    <t>relative partial dispersion between (nd-nC')/(nF'-nC')</t>
  </si>
  <si>
    <t>relative partial dispersion between (ne-nd)/(nF'-nC')</t>
  </si>
  <si>
    <t>relative partial dispersion between (ng-nF')/(nF'-nC')</t>
  </si>
  <si>
    <t>relative partial dispersion between (ni-nh)/(nF'-nC')</t>
  </si>
  <si>
    <t>deviation or relative partial dispersion C,t from normal line</t>
  </si>
  <si>
    <t>deviation or relative partial dispersion C,s from normal line</t>
  </si>
  <si>
    <t>deviation or relative partial dispersion F,e from normal line</t>
  </si>
  <si>
    <t>deviation or relative partial dispersion g,F from normal line</t>
  </si>
  <si>
    <t>deviation or relative partial dispersion i,g from normal line</t>
  </si>
  <si>
    <t>glascode (9 digit)</t>
  </si>
  <si>
    <t>remarks</t>
  </si>
  <si>
    <t>date</t>
  </si>
  <si>
    <t>relative price compared to the price of N-BK7</t>
  </si>
  <si>
    <t>5=miniscule, 4=low, 3=medium, 2=high, 1=mass</t>
  </si>
  <si>
    <t>TIE 29: Refractive Index</t>
  </si>
  <si>
    <t>TIE 35: Transmittance</t>
  </si>
  <si>
    <t>TIE 27: Stress</t>
  </si>
  <si>
    <t>TIE 31: Mechanical and thermal properties</t>
  </si>
  <si>
    <t>648338.272</t>
  </si>
  <si>
    <t>37/32</t>
  </si>
  <si>
    <t>654397.304</t>
  </si>
  <si>
    <t>P-SF8</t>
  </si>
  <si>
    <t>N-SF2</t>
  </si>
  <si>
    <t>N-KZFS5</t>
  </si>
  <si>
    <t>497816.370</t>
  </si>
  <si>
    <t>F2HT</t>
  </si>
  <si>
    <t>lead containing glass type, suitable for precision molding</t>
  </si>
  <si>
    <t>P-LASF51</t>
  </si>
  <si>
    <t>P-LASF50</t>
  </si>
  <si>
    <t>P-SK58A</t>
  </si>
  <si>
    <t>P-SK60</t>
  </si>
  <si>
    <t>P-LAK35</t>
  </si>
  <si>
    <t>P-SF68</t>
  </si>
  <si>
    <t>N-BK7HT</t>
  </si>
  <si>
    <t>810409.458</t>
  </si>
  <si>
    <t>809405.454</t>
  </si>
  <si>
    <t>35/31</t>
  </si>
  <si>
    <t>589612.297</t>
  </si>
  <si>
    <t>610579.308</t>
  </si>
  <si>
    <t>36/29</t>
  </si>
  <si>
    <t>693532.385</t>
  </si>
  <si>
    <t>49/41*</t>
  </si>
  <si>
    <t>005210.619</t>
  </si>
  <si>
    <t>WR-J</t>
  </si>
  <si>
    <t>SR-J</t>
  </si>
  <si>
    <t>AT</t>
  </si>
  <si>
    <t>HG-J</t>
  </si>
  <si>
    <t>water resistance class according JOGIS</t>
  </si>
  <si>
    <t>acid resistance class according JOGIS</t>
  </si>
  <si>
    <t>Yield point/sag temperature in °C</t>
  </si>
  <si>
    <t>grindability class according JOGIS</t>
  </si>
  <si>
    <t>Topic</t>
  </si>
  <si>
    <t>P-SF69 and P-LAF37 added</t>
  </si>
  <si>
    <t>723292.293</t>
  </si>
  <si>
    <t>1</t>
  </si>
  <si>
    <t>755457.399</t>
  </si>
  <si>
    <t>P-SF69</t>
  </si>
  <si>
    <t>P-LAF37</t>
  </si>
  <si>
    <t>N-LAK33B</t>
  </si>
  <si>
    <t>N-LASF45HT</t>
  </si>
  <si>
    <t>N-LASF46B</t>
  </si>
  <si>
    <t>N-LASF9HT</t>
  </si>
  <si>
    <t>N-SF57HTultra</t>
  </si>
  <si>
    <t>N-SF6HTultra</t>
  </si>
  <si>
    <t>N-SK2HT</t>
  </si>
  <si>
    <t>755523.422</t>
  </si>
  <si>
    <t>43/35</t>
  </si>
  <si>
    <t>40/36*</t>
  </si>
  <si>
    <t>904313.451</t>
  </si>
  <si>
    <t>43/36</t>
  </si>
  <si>
    <t>43/37</t>
  </si>
  <si>
    <t>SF57HTultra</t>
  </si>
  <si>
    <t>N-LASF45HT, N-LASF9HT, N-SK2HT, N-SF57HTultra, N-SF6HTultra and SF57HTultra have been entered as new glass types. SF57HTultra corresponds to SF57HHT (old designation)</t>
  </si>
  <si>
    <t>In case of glass types N-LAF21, N-LAF33, N-LAF34, N-LAK7, N-LASF31A, N-SF4, N-LASF45 and N-LASF9 the internal transmissions have been adopted to the actual production capabilities. Where necessary, the color codes have also been amended.</t>
  </si>
  <si>
    <t>In case of glass types N-SF57 and N-SF57HT the internal transmissions in the IR (down to 1060 nm) have been amended.</t>
  </si>
  <si>
    <t>In case of glass types N-SF6, N-SFHT each a typo has been corrected (internal transmission for 10 mm at 365 nm; 0,004 instead of 0,04.</t>
  </si>
  <si>
    <t>N-LAK33B and N-LASF46B have been added.</t>
  </si>
  <si>
    <t>P-SF68 knoop hardness added</t>
  </si>
  <si>
    <t>LITHOTEC-CAF2 deleted</t>
  </si>
  <si>
    <t>N-LASF9, N-LASF45 transmittance corrected</t>
  </si>
  <si>
    <t>P-SK58A, P-SK60, P-LAK35: dn/dT values corrected</t>
  </si>
  <si>
    <t>P-BK7</t>
  </si>
  <si>
    <t>P-SK57Q1</t>
  </si>
  <si>
    <t>516641.243</t>
  </si>
  <si>
    <t>586595.301</t>
  </si>
  <si>
    <t>N-LAK9 Transmittance and Color Code corrected</t>
  </si>
  <si>
    <t>KZFSN5 removed (inquiry glass now)</t>
  </si>
  <si>
    <t>P-SK57Q1 and P-BK7 added</t>
  </si>
  <si>
    <t>Lithosil removed</t>
  </si>
  <si>
    <t>SF57HHT removed (replaced by SF57HTultra</t>
  </si>
  <si>
    <t>SF57HTultra Jogis WR and SR added</t>
  </si>
  <si>
    <t>N-LAF33, P-LAF37 JOGIS data added</t>
  </si>
  <si>
    <t>N-PSK53A AT added</t>
  </si>
  <si>
    <t>P-LASF50 JOGIS data added</t>
  </si>
  <si>
    <t>44/39</t>
  </si>
  <si>
    <t>785258.474</t>
  </si>
  <si>
    <t>SF11</t>
  </si>
  <si>
    <t>SF11 added</t>
  </si>
  <si>
    <t>N-PSK53A Jogis Hg, WR and AR added</t>
  </si>
  <si>
    <t>N-LASF9 and N-LASF9 HT Abrasion Jogis added</t>
  </si>
  <si>
    <t>N-KZFS2: Tg and density changed slightly</t>
  </si>
  <si>
    <t>HG-J changed into Abrasion Aa</t>
  </si>
  <si>
    <t>lead containing</t>
  </si>
  <si>
    <t>F5: cp and lambda added</t>
  </si>
  <si>
    <t>SF56A: cp and lambda added</t>
  </si>
  <si>
    <t>LLF1: lambda added</t>
  </si>
  <si>
    <t>N-LAK9 25 mm transmittance data corrected</t>
  </si>
  <si>
    <t>30/26</t>
  </si>
  <si>
    <t>N-FK5 color code and transmittance changed slightly</t>
  </si>
  <si>
    <t>N-BAK4HT</t>
  </si>
  <si>
    <t>N-BAK4HT added</t>
  </si>
  <si>
    <t>N-KZFS4HT</t>
  </si>
  <si>
    <t>N-KZFS4HT added, N-KZFS4 minor transmittance corrections</t>
  </si>
  <si>
    <t>LASF35</t>
  </si>
  <si>
    <t>suitable for precision molding, step 0.5 available</t>
  </si>
  <si>
    <t>45/37*</t>
  </si>
  <si>
    <t>022291.541</t>
  </si>
  <si>
    <t>step 0.5 available</t>
  </si>
  <si>
    <t>lead containing glass type, step 0.5 available</t>
  </si>
  <si>
    <t>lead containing glass type, suitable for precision molding, step 0.5 available</t>
  </si>
  <si>
    <t>Step 0.5 notification added to N-BK7(HT), N-KZFS2, N-KZFS4(HT), N-KZFS5, N-KZFS8, N-KZFS11, N-PK51, N-FK51A, N-PSK53A, SF2, N-LAK9, N-FK5, SF57HTUltra, N-SK2, N-SF5, N-LASF44</t>
  </si>
  <si>
    <t>KZFS12, SF57HT, P-PK53, N_LAF36 removed: now inquiry glasses</t>
  </si>
  <si>
    <t>N-LAK33A will become inquiry glass 01/01/2015</t>
  </si>
  <si>
    <t>LASF35 added</t>
  </si>
  <si>
    <t>Bubble class column deleted</t>
  </si>
  <si>
    <t>FK5HTi</t>
  </si>
  <si>
    <t>29/25</t>
  </si>
  <si>
    <t>487705.245</t>
  </si>
  <si>
    <t>LF5HTi</t>
  </si>
  <si>
    <t>LLF1HTi</t>
  </si>
  <si>
    <t>548459.294</t>
  </si>
  <si>
    <t>N-BK7HTi</t>
  </si>
  <si>
    <t>LF5HTi, LLF1HTi, FK5HTi, N-BK7HTi</t>
  </si>
  <si>
    <t>i-line glass</t>
  </si>
  <si>
    <t>N-LASF46B. Dn/dT added, Jogis added, N-LASF46A Jogis HG added</t>
  </si>
  <si>
    <t>33/--</t>
  </si>
  <si>
    <t>456909.365</t>
  </si>
  <si>
    <t>N-FK58</t>
  </si>
  <si>
    <t xml:space="preserve">N-FK58 dn/dT added </t>
  </si>
  <si>
    <t>N-FK58 added, error corrected (rev. B)</t>
  </si>
  <si>
    <t>Abrasion HG-J</t>
  </si>
  <si>
    <t>XLD glass</t>
  </si>
  <si>
    <t>N-SF2 new dn/dT data</t>
  </si>
  <si>
    <t>N-LAF34 Cp and lambda corrected, P-SK60 internal transmittance at 2325 nm 10 mm corrected</t>
  </si>
  <si>
    <t>Update relative price, N-LAK33A now inquiry glass</t>
  </si>
  <si>
    <t>Color code N-SK2 / N-SK2HT changed</t>
  </si>
  <si>
    <t>N-LAK7, N-LAK12, N-LAK14, N-LAK22, SF1, SF5: cp and lambda added, P-SF67 removed (inquiry glass)</t>
  </si>
  <si>
    <t>P-SF69 dn/dT added</t>
  </si>
  <si>
    <t>508610.247</t>
  </si>
  <si>
    <t>P-SK60 CR = 3, N-ZK7A added</t>
  </si>
  <si>
    <t>N-ZK7A</t>
  </si>
  <si>
    <t>N-LAK34, PR = 2,3</t>
  </si>
  <si>
    <t>N-KZFS2: Tg and T7.6 changed</t>
  </si>
  <si>
    <t>N-LASF46B transmittance changed</t>
  </si>
  <si>
    <t>N-FK51A, N-LAF2, N-LAF7 transmittance 1530 and 1970 nm changed. N-PK51 and N-SK2HT transmittance 1970nm  changed, viscosity data of SF57 and SF57HTUltra changed</t>
  </si>
  <si>
    <t>Viscosity data of N-SF6, N-SF6HT, N-SF6HTUltra changed</t>
  </si>
  <si>
    <t>P-BK7, P-LAF37: dn/dT data added</t>
  </si>
  <si>
    <t>N-LAK14 color code</t>
  </si>
  <si>
    <t>36/27</t>
  </si>
  <si>
    <t>N-SF14 transmittance data changes</t>
  </si>
  <si>
    <t>N-SF6Q2</t>
  </si>
  <si>
    <t>SF3</t>
  </si>
  <si>
    <t>N-LAK28</t>
  </si>
  <si>
    <t>740282.464</t>
  </si>
  <si>
    <t>744508.409</t>
  </si>
  <si>
    <t>BK7G18</t>
  </si>
  <si>
    <t>520636.252</t>
  </si>
  <si>
    <t>radiation resistant glass</t>
  </si>
  <si>
    <t>F2G12</t>
  </si>
  <si>
    <t>45/39</t>
  </si>
  <si>
    <t xml:space="preserve">  </t>
  </si>
  <si>
    <t>621366.360</t>
  </si>
  <si>
    <t>SF6G05</t>
  </si>
  <si>
    <t>52/46*</t>
  </si>
  <si>
    <t>809253.520</t>
  </si>
  <si>
    <t>LAK9G15</t>
  </si>
  <si>
    <t>46/38</t>
  </si>
  <si>
    <t>1-2</t>
  </si>
  <si>
    <t>691548.353</t>
  </si>
  <si>
    <t>K5G20</t>
  </si>
  <si>
    <t>523568.259</t>
  </si>
  <si>
    <t>LF5G19</t>
  </si>
  <si>
    <t>2-3</t>
  </si>
  <si>
    <t>597399.330</t>
  </si>
  <si>
    <t>N-LASF55</t>
  </si>
  <si>
    <t>44/37*</t>
  </si>
  <si>
    <t>954306.486</t>
  </si>
  <si>
    <t>N-SF6Q2, SF3, N-LAK28, BK7G18, F2G12, SF6G05, LAK9G15, K5G20, LF5G19, N-LASF55 added, N-LAF7 and N-LAK10 transmittance and color code updated, SF6G05 Abbe number corrected</t>
  </si>
  <si>
    <t>radiation resistant glass, lead containing glass type</t>
  </si>
  <si>
    <t>F2G12 and LAK9G15 dn/dT data added</t>
  </si>
  <si>
    <r>
      <t>T</t>
    </r>
    <r>
      <rPr>
        <sz val="10"/>
        <rFont val="Arial"/>
      </rPr>
      <t>ref</t>
    </r>
    <phoneticPr fontId="0" type="noConversion"/>
  </si>
  <si>
    <t>Calculation of dispersion formula</t>
    <phoneticPr fontId="0" type="noConversion"/>
  </si>
  <si>
    <r>
      <t>T</t>
    </r>
    <r>
      <rPr>
        <sz val="10"/>
        <rFont val="Arial"/>
        <family val="2"/>
      </rPr>
      <t>erm1</t>
    </r>
    <phoneticPr fontId="0" type="noConversion"/>
  </si>
  <si>
    <t>lambda</t>
    <phoneticPr fontId="0" type="noConversion"/>
  </si>
  <si>
    <r>
      <t>T</t>
    </r>
    <r>
      <rPr>
        <sz val="10"/>
        <rFont val="Arial"/>
        <family val="2"/>
      </rPr>
      <t>erm2</t>
    </r>
    <phoneticPr fontId="0" type="noConversion"/>
  </si>
  <si>
    <r>
      <t>T</t>
    </r>
    <r>
      <rPr>
        <sz val="10"/>
        <rFont val="Arial"/>
        <family val="2"/>
      </rPr>
      <t>erm3</t>
    </r>
    <phoneticPr fontId="0" type="noConversion"/>
  </si>
  <si>
    <t>Air</t>
    <phoneticPr fontId="0" type="noConversion"/>
  </si>
  <si>
    <r>
      <t>n</t>
    </r>
    <r>
      <rPr>
        <sz val="10"/>
        <rFont val="Arial"/>
        <family val="2"/>
      </rPr>
      <t>_abs</t>
    </r>
    <phoneticPr fontId="0" type="noConversion"/>
  </si>
  <si>
    <r>
      <t>n</t>
    </r>
    <r>
      <rPr>
        <sz val="10"/>
        <rFont val="Arial"/>
        <family val="2"/>
      </rPr>
      <t>_ref</t>
    </r>
    <phoneticPr fontId="0" type="noConversion"/>
  </si>
  <si>
    <t>n_abs</t>
    <phoneticPr fontId="0" type="noConversion"/>
  </si>
  <si>
    <r>
      <t>l</t>
    </r>
    <r>
      <rPr>
        <sz val="10"/>
        <rFont val="Arial"/>
        <family val="2"/>
      </rPr>
      <t>ambda</t>
    </r>
    <phoneticPr fontId="0" type="noConversion"/>
  </si>
  <si>
    <t>n_ref_Term1</t>
    <phoneticPr fontId="0" type="noConversion"/>
  </si>
  <si>
    <t>n_ref_Term2</t>
    <phoneticPr fontId="0" type="noConversion"/>
  </si>
  <si>
    <t>n_ref_Term3</t>
    <phoneticPr fontId="0" type="noConversion"/>
  </si>
  <si>
    <t>P0</t>
    <phoneticPr fontId="0" type="noConversion"/>
  </si>
  <si>
    <r>
      <t>T</t>
    </r>
    <r>
      <rPr>
        <sz val="10"/>
        <rFont val="Arial"/>
        <family val="2"/>
      </rPr>
      <t>ref</t>
    </r>
    <phoneticPr fontId="0" type="noConversion"/>
  </si>
  <si>
    <r>
      <t>n</t>
    </r>
    <r>
      <rPr>
        <sz val="10"/>
        <rFont val="Arial"/>
        <family val="2"/>
      </rPr>
      <t>um</t>
    </r>
    <phoneticPr fontId="0" type="noConversion"/>
  </si>
  <si>
    <r>
      <t>d</t>
    </r>
    <r>
      <rPr>
        <sz val="10"/>
        <rFont val="Arial"/>
        <family val="2"/>
      </rPr>
      <t>enom</t>
    </r>
    <phoneticPr fontId="0" type="noConversion"/>
  </si>
  <si>
    <t>T</t>
    <phoneticPr fontId="0" type="noConversion"/>
  </si>
  <si>
    <t>P</t>
    <phoneticPr fontId="0" type="noConversion"/>
  </si>
  <si>
    <t>dn/dT abs</t>
    <phoneticPr fontId="0" type="noConversion"/>
  </si>
  <si>
    <t>n_rel_Tref</t>
    <phoneticPr fontId="0" type="noConversion"/>
  </si>
  <si>
    <r>
      <t>n</t>
    </r>
    <r>
      <rPr>
        <sz val="10"/>
        <rFont val="Arial"/>
        <family val="2"/>
      </rPr>
      <t>_abs_Tref</t>
    </r>
    <phoneticPr fontId="0" type="noConversion"/>
  </si>
  <si>
    <r>
      <t>n</t>
    </r>
    <r>
      <rPr>
        <sz val="10"/>
        <rFont val="Arial"/>
        <family val="2"/>
      </rPr>
      <t>_air_T0</t>
    </r>
    <phoneticPr fontId="0" type="noConversion"/>
  </si>
  <si>
    <r>
      <t>n</t>
    </r>
    <r>
      <rPr>
        <sz val="10"/>
        <rFont val="Arial"/>
        <family val="2"/>
      </rPr>
      <t>_rel_T0</t>
    </r>
    <phoneticPr fontId="0" type="noConversion"/>
  </si>
  <si>
    <r>
      <t>n</t>
    </r>
    <r>
      <rPr>
        <sz val="10"/>
        <rFont val="Arial"/>
        <family val="2"/>
      </rPr>
      <t>_abs_T0</t>
    </r>
    <phoneticPr fontId="0" type="noConversion"/>
  </si>
  <si>
    <r>
      <t>d</t>
    </r>
    <r>
      <rPr>
        <sz val="10"/>
        <rFont val="Arial"/>
        <family val="2"/>
      </rPr>
      <t>T</t>
    </r>
    <phoneticPr fontId="0" type="noConversion"/>
  </si>
  <si>
    <t>term_D1</t>
    <phoneticPr fontId="0" type="noConversion"/>
  </si>
  <si>
    <t>term_D0</t>
    <phoneticPr fontId="0" type="noConversion"/>
  </si>
  <si>
    <t>term_D2</t>
    <phoneticPr fontId="0" type="noConversion"/>
  </si>
  <si>
    <t>term_E0_Ltk</t>
    <phoneticPr fontId="0" type="noConversion"/>
  </si>
  <si>
    <t>n_T0</t>
    <phoneticPr fontId="0" type="noConversion"/>
  </si>
  <si>
    <t>(n^2-1)/(2n)</t>
    <phoneticPr fontId="0" type="noConversion"/>
  </si>
  <si>
    <t>dndt_abs</t>
    <phoneticPr fontId="0" type="noConversion"/>
  </si>
  <si>
    <t>dndt</t>
    <phoneticPr fontId="0" type="noConversion"/>
  </si>
  <si>
    <r>
      <t>d</t>
    </r>
    <r>
      <rPr>
        <sz val="10"/>
        <rFont val="Arial"/>
        <family val="2"/>
      </rPr>
      <t>n</t>
    </r>
    <phoneticPr fontId="0" type="noConversion"/>
  </si>
  <si>
    <t>n_rel</t>
    <phoneticPr fontId="0" type="noConversion"/>
  </si>
  <si>
    <r>
      <t>n</t>
    </r>
    <r>
      <rPr>
        <sz val="10"/>
        <rFont val="Arial"/>
        <family val="2"/>
      </rPr>
      <t>_air</t>
    </r>
    <phoneticPr fontId="0" type="noConversion"/>
  </si>
  <si>
    <r>
      <t>n</t>
    </r>
    <r>
      <rPr>
        <sz val="10"/>
        <rFont val="Arial"/>
        <family val="2"/>
      </rPr>
      <t>_rel</t>
    </r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</si>
</sst>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85" formatCode="_-* #,##0.00\ _€_-;\-* #,##0.00\ _€_-;_-* &quot;-&quot;??\ _€_-;_-@_-"/>
    <numFmt numFmtId="194" formatCode="0.000"/>
    <numFmt numFmtId="195" formatCode="0.0000000_)"/>
    <numFmt numFmtId="196" formatCode="0.00000"/>
    <numFmt numFmtId="197" formatCode="0.000000_)"/>
    <numFmt numFmtId="198" formatCode="0.00000000E+00"/>
    <numFmt numFmtId="199" formatCode="0.000000"/>
    <numFmt numFmtId="201" formatCode="d/m/yy"/>
    <numFmt numFmtId="205" formatCode="0.0"/>
    <numFmt numFmtId="207" formatCode="0.0000"/>
    <numFmt numFmtId="209" formatCode="dd/mm/yy;@"/>
    <numFmt numFmtId="217" formatCode="0.0000E+00"/>
  </numFmts>
  <fonts count="18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name val="Symbol"/>
      <family val="1"/>
      <charset val="2"/>
    </font>
    <font>
      <sz val="10"/>
      <color indexed="8"/>
      <name val="Arial"/>
      <family val="2"/>
    </font>
    <font>
      <vertAlign val="superscript"/>
      <sz val="10"/>
      <name val="Arial"/>
      <family val="2"/>
    </font>
    <font>
      <b/>
      <sz val="8"/>
      <color indexed="8"/>
      <name val="Courier New"/>
      <family val="3"/>
    </font>
    <font>
      <sz val="8"/>
      <name val="Arial"/>
      <family val="2"/>
    </font>
    <font>
      <sz val="10"/>
      <color indexed="8"/>
      <name val="Helv"/>
    </font>
    <font>
      <sz val="11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85" fontId="1" fillId="0" borderId="0" applyFont="0" applyFill="0" applyBorder="0" applyAlignment="0" applyProtection="0"/>
    <xf numFmtId="0" fontId="1" fillId="0" borderId="0"/>
  </cellStyleXfs>
  <cellXfs count="209">
    <xf numFmtId="0" fontId="0" fillId="0" borderId="0" xfId="0"/>
    <xf numFmtId="0" fontId="2" fillId="0" borderId="0" xfId="0" applyFont="1"/>
    <xf numFmtId="194" fontId="2" fillId="0" borderId="0" xfId="0" applyNumberFormat="1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/>
    <xf numFmtId="19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201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4" fontId="2" fillId="0" borderId="0" xfId="0" applyNumberFormat="1" applyFont="1"/>
    <xf numFmtId="201" fontId="2" fillId="0" borderId="0" xfId="0" applyNumberFormat="1" applyFont="1"/>
    <xf numFmtId="201" fontId="0" fillId="0" borderId="0" xfId="0" applyNumberFormat="1" applyBorder="1"/>
    <xf numFmtId="201" fontId="4" fillId="0" borderId="5" xfId="0" applyNumberFormat="1" applyFont="1" applyBorder="1" applyAlignment="1">
      <alignment horizontal="center" vertical="center" wrapText="1"/>
    </xf>
    <xf numFmtId="199" fontId="4" fillId="0" borderId="6" xfId="0" applyNumberFormat="1" applyFont="1" applyBorder="1" applyAlignment="1" applyProtection="1">
      <alignment vertical="center"/>
    </xf>
    <xf numFmtId="0" fontId="4" fillId="0" borderId="6" xfId="0" applyFont="1" applyBorder="1"/>
    <xf numFmtId="0" fontId="5" fillId="0" borderId="6" xfId="0" applyFont="1" applyBorder="1"/>
    <xf numFmtId="0" fontId="4" fillId="0" borderId="0" xfId="0" applyFont="1"/>
    <xf numFmtId="0" fontId="4" fillId="0" borderId="0" xfId="0" applyFont="1" applyBorder="1"/>
    <xf numFmtId="0" fontId="6" fillId="0" borderId="0" xfId="0" applyFont="1" applyFill="1" applyAlignment="1">
      <alignment horizontal="center"/>
    </xf>
    <xf numFmtId="194" fontId="11" fillId="0" borderId="6" xfId="0" applyNumberFormat="1" applyFont="1" applyBorder="1" applyAlignment="1" applyProtection="1">
      <alignment horizontal="center"/>
    </xf>
    <xf numFmtId="194" fontId="11" fillId="0" borderId="6" xfId="0" applyNumberFormat="1" applyFont="1" applyBorder="1" applyAlignment="1">
      <alignment horizontal="center"/>
    </xf>
    <xf numFmtId="196" fontId="4" fillId="0" borderId="6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1" fontId="4" fillId="0" borderId="6" xfId="0" applyNumberFormat="1" applyFont="1" applyBorder="1" applyAlignment="1">
      <alignment horizontal="center"/>
    </xf>
    <xf numFmtId="194" fontId="4" fillId="0" borderId="6" xfId="0" applyNumberFormat="1" applyFont="1" applyBorder="1" applyAlignment="1">
      <alignment horizontal="center"/>
    </xf>
    <xf numFmtId="198" fontId="4" fillId="0" borderId="6" xfId="0" applyNumberFormat="1" applyFont="1" applyBorder="1" applyAlignment="1">
      <alignment horizontal="center"/>
    </xf>
    <xf numFmtId="196" fontId="4" fillId="0" borderId="7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8" xfId="0" applyFont="1" applyBorder="1"/>
    <xf numFmtId="0" fontId="0" fillId="0" borderId="6" xfId="0" applyBorder="1"/>
    <xf numFmtId="196" fontId="0" fillId="0" borderId="6" xfId="0" applyNumberFormat="1" applyBorder="1" applyAlignment="1">
      <alignment horizontal="center"/>
    </xf>
    <xf numFmtId="198" fontId="0" fillId="0" borderId="6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94" fontId="0" fillId="0" borderId="6" xfId="0" applyNumberForma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/>
    <xf numFmtId="196" fontId="8" fillId="0" borderId="4" xfId="0" applyNumberFormat="1" applyFont="1" applyBorder="1" applyAlignment="1">
      <alignment horizontal="center" vertical="center" wrapText="1"/>
    </xf>
    <xf numFmtId="196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2" fontId="8" fillId="0" borderId="3" xfId="0" applyNumberFormat="1" applyFont="1" applyBorder="1" applyAlignment="1">
      <alignment horizontal="center" vertical="center" wrapText="1"/>
    </xf>
    <xf numFmtId="194" fontId="8" fillId="0" borderId="4" xfId="0" applyNumberFormat="1" applyFont="1" applyBorder="1" applyAlignment="1">
      <alignment horizontal="center" vertical="center" wrapText="1"/>
    </xf>
    <xf numFmtId="194" fontId="8" fillId="0" borderId="2" xfId="0" applyNumberFormat="1" applyFont="1" applyBorder="1" applyAlignment="1">
      <alignment horizontal="center" vertical="center" wrapText="1"/>
    </xf>
    <xf numFmtId="194" fontId="8" fillId="0" borderId="5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9" fillId="2" borderId="13" xfId="0" quotePrefix="1" applyFont="1" applyFill="1" applyBorder="1" applyAlignment="1" applyProtection="1">
      <alignment horizontal="center" vertical="center"/>
    </xf>
    <xf numFmtId="0" fontId="9" fillId="2" borderId="2" xfId="0" quotePrefix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8" fillId="2" borderId="2" xfId="0" quotePrefix="1" applyFont="1" applyFill="1" applyBorder="1" applyAlignment="1" applyProtection="1">
      <alignment horizontal="center" vertical="center"/>
    </xf>
    <xf numFmtId="197" fontId="8" fillId="2" borderId="2" xfId="0" quotePrefix="1" applyNumberFormat="1" applyFont="1" applyFill="1" applyBorder="1" applyAlignment="1" applyProtection="1">
      <alignment horizontal="center" vertical="center"/>
    </xf>
    <xf numFmtId="197" fontId="10" fillId="2" borderId="2" xfId="0" quotePrefix="1" applyNumberFormat="1" applyFont="1" applyFill="1" applyBorder="1" applyAlignment="1" applyProtection="1">
      <alignment horizontal="center" vertical="center"/>
    </xf>
    <xf numFmtId="0" fontId="10" fillId="2" borderId="5" xfId="0" quotePrefix="1" applyFont="1" applyFill="1" applyBorder="1" applyAlignment="1" applyProtection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6" xfId="0" applyBorder="1" applyAlignment="1">
      <alignment horizontal="right"/>
    </xf>
    <xf numFmtId="0" fontId="7" fillId="0" borderId="0" xfId="0" applyFont="1" applyFill="1" applyAlignment="1">
      <alignment horizontal="left"/>
    </xf>
    <xf numFmtId="196" fontId="4" fillId="0" borderId="6" xfId="0" applyNumberFormat="1" applyFont="1" applyBorder="1" applyAlignment="1" applyProtection="1">
      <alignment vertical="center"/>
    </xf>
    <xf numFmtId="207" fontId="4" fillId="0" borderId="6" xfId="0" applyNumberFormat="1" applyFont="1" applyBorder="1" applyAlignment="1" applyProtection="1">
      <alignment vertical="center"/>
    </xf>
    <xf numFmtId="1" fontId="4" fillId="0" borderId="6" xfId="0" applyNumberFormat="1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96" fontId="4" fillId="0" borderId="8" xfId="0" applyNumberFormat="1" applyFont="1" applyBorder="1" applyAlignment="1" applyProtection="1">
      <alignment vertical="center"/>
    </xf>
    <xf numFmtId="199" fontId="4" fillId="0" borderId="8" xfId="0" applyNumberFormat="1" applyFont="1" applyBorder="1" applyAlignment="1" applyProtection="1">
      <alignment vertical="center"/>
    </xf>
    <xf numFmtId="207" fontId="4" fillId="0" borderId="8" xfId="0" applyNumberFormat="1" applyFont="1" applyBorder="1" applyAlignment="1" applyProtection="1">
      <alignment vertical="center"/>
    </xf>
    <xf numFmtId="0" fontId="5" fillId="0" borderId="14" xfId="0" applyFont="1" applyBorder="1"/>
    <xf numFmtId="0" fontId="5" fillId="0" borderId="14" xfId="0" applyFont="1" applyBorder="1" applyAlignment="1">
      <alignment vertical="center"/>
    </xf>
    <xf numFmtId="0" fontId="0" fillId="0" borderId="0" xfId="0" applyAlignment="1">
      <alignment vertical="center"/>
    </xf>
    <xf numFmtId="196" fontId="8" fillId="0" borderId="9" xfId="0" applyNumberFormat="1" applyFont="1" applyBorder="1" applyAlignment="1">
      <alignment horizontal="center" vertical="center" wrapText="1"/>
    </xf>
    <xf numFmtId="196" fontId="8" fillId="0" borderId="12" xfId="0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  <xf numFmtId="2" fontId="8" fillId="0" borderId="12" xfId="0" applyNumberFormat="1" applyFont="1" applyBorder="1" applyAlignment="1">
      <alignment horizontal="center" vertical="center" wrapText="1"/>
    </xf>
    <xf numFmtId="194" fontId="8" fillId="0" borderId="9" xfId="0" applyNumberFormat="1" applyFont="1" applyBorder="1" applyAlignment="1">
      <alignment horizontal="center" vertical="center" wrapText="1"/>
    </xf>
    <xf numFmtId="194" fontId="8" fillId="0" borderId="12" xfId="0" applyNumberFormat="1" applyFont="1" applyBorder="1" applyAlignment="1">
      <alignment horizontal="center" vertical="center" wrapText="1"/>
    </xf>
    <xf numFmtId="0" fontId="9" fillId="2" borderId="11" xfId="0" quotePrefix="1" applyFont="1" applyFill="1" applyBorder="1" applyAlignment="1" applyProtection="1">
      <alignment horizontal="center" vertical="center"/>
    </xf>
    <xf numFmtId="0" fontId="9" fillId="2" borderId="12" xfId="0" quotePrefix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8" fillId="2" borderId="12" xfId="0" quotePrefix="1" applyFont="1" applyFill="1" applyBorder="1" applyAlignment="1" applyProtection="1">
      <alignment horizontal="center" vertical="center"/>
    </xf>
    <xf numFmtId="197" fontId="8" fillId="2" borderId="12" xfId="0" quotePrefix="1" applyNumberFormat="1" applyFont="1" applyFill="1" applyBorder="1" applyAlignment="1" applyProtection="1">
      <alignment horizontal="center" vertical="center"/>
    </xf>
    <xf numFmtId="197" fontId="10" fillId="2" borderId="12" xfId="0" quotePrefix="1" applyNumberFormat="1" applyFont="1" applyFill="1" applyBorder="1" applyAlignment="1" applyProtection="1">
      <alignment horizontal="center" vertical="center"/>
    </xf>
    <xf numFmtId="0" fontId="10" fillId="2" borderId="12" xfId="0" quotePrefix="1" applyFont="1" applyFill="1" applyBorder="1" applyAlignment="1" applyProtection="1">
      <alignment horizontal="center" vertical="center"/>
    </xf>
    <xf numFmtId="201" fontId="8" fillId="0" borderId="12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vertical="center"/>
    </xf>
    <xf numFmtId="0" fontId="6" fillId="0" borderId="15" xfId="0" applyFont="1" applyFill="1" applyBorder="1" applyAlignment="1">
      <alignment horizontal="center" wrapText="1"/>
    </xf>
    <xf numFmtId="0" fontId="0" fillId="0" borderId="10" xfId="0" applyBorder="1" applyAlignment="1">
      <alignment vertical="center"/>
    </xf>
    <xf numFmtId="0" fontId="0" fillId="0" borderId="14" xfId="0" applyBorder="1"/>
    <xf numFmtId="205" fontId="4" fillId="0" borderId="6" xfId="0" applyNumberFormat="1" applyFont="1" applyBorder="1" applyAlignment="1">
      <alignment horizontal="center"/>
    </xf>
    <xf numFmtId="2" fontId="4" fillId="0" borderId="6" xfId="0" applyNumberFormat="1" applyFont="1" applyBorder="1"/>
    <xf numFmtId="199" fontId="4" fillId="0" borderId="6" xfId="0" applyNumberFormat="1" applyFont="1" applyBorder="1"/>
    <xf numFmtId="0" fontId="4" fillId="0" borderId="1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2" fontId="4" fillId="0" borderId="17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9" fillId="2" borderId="5" xfId="0" quotePrefix="1" applyFont="1" applyFill="1" applyBorder="1" applyAlignment="1" applyProtection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201" fontId="4" fillId="0" borderId="14" xfId="0" applyNumberFormat="1" applyFont="1" applyBorder="1" applyAlignment="1">
      <alignment horizontal="center" vertical="center" wrapText="1"/>
    </xf>
    <xf numFmtId="201" fontId="8" fillId="0" borderId="2" xfId="0" applyNumberFormat="1" applyFont="1" applyBorder="1" applyAlignment="1">
      <alignment horizontal="center" vertical="center" wrapText="1"/>
    </xf>
    <xf numFmtId="0" fontId="2" fillId="0" borderId="0" xfId="0" applyFont="1" applyFill="1"/>
    <xf numFmtId="0" fontId="0" fillId="0" borderId="0" xfId="0" applyFill="1"/>
    <xf numFmtId="0" fontId="4" fillId="0" borderId="0" xfId="0" applyFont="1" applyFill="1" applyAlignment="1">
      <alignment wrapText="1"/>
    </xf>
    <xf numFmtId="0" fontId="4" fillId="0" borderId="6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196" fontId="4" fillId="0" borderId="8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98" fontId="4" fillId="0" borderId="8" xfId="0" applyNumberFormat="1" applyFont="1" applyBorder="1" applyAlignment="1">
      <alignment horizontal="center"/>
    </xf>
    <xf numFmtId="11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94" fontId="4" fillId="0" borderId="8" xfId="0" applyNumberFormat="1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4" fillId="0" borderId="8" xfId="0" applyFont="1" applyBorder="1"/>
    <xf numFmtId="205" fontId="1" fillId="0" borderId="18" xfId="2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5" fillId="0" borderId="6" xfId="0" applyFont="1" applyFill="1" applyBorder="1" applyAlignment="1">
      <alignment horizontal="center" vertical="center" wrapText="1"/>
    </xf>
    <xf numFmtId="185" fontId="5" fillId="0" borderId="6" xfId="1" applyFont="1" applyFill="1" applyBorder="1" applyAlignment="1">
      <alignment horizontal="center"/>
    </xf>
    <xf numFmtId="185" fontId="5" fillId="0" borderId="0" xfId="1" applyFont="1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4" fillId="0" borderId="18" xfId="0" applyFont="1" applyBorder="1"/>
    <xf numFmtId="0" fontId="4" fillId="0" borderId="19" xfId="0" applyFont="1" applyBorder="1"/>
    <xf numFmtId="0" fontId="0" fillId="0" borderId="19" xfId="0" applyBorder="1"/>
    <xf numFmtId="0" fontId="4" fillId="0" borderId="20" xfId="0" applyFont="1" applyBorder="1"/>
    <xf numFmtId="0" fontId="4" fillId="0" borderId="0" xfId="0" applyFont="1" applyBorder="1" applyAlignment="1">
      <alignment horizontal="center"/>
    </xf>
    <xf numFmtId="194" fontId="0" fillId="0" borderId="6" xfId="0" applyNumberFormat="1" applyBorder="1"/>
    <xf numFmtId="194" fontId="4" fillId="0" borderId="0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209" fontId="4" fillId="0" borderId="6" xfId="0" applyNumberFormat="1" applyFont="1" applyBorder="1"/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4" fontId="17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96" fontId="4" fillId="0" borderId="6" xfId="0" applyNumberFormat="1" applyFont="1" applyFill="1" applyBorder="1" applyAlignment="1">
      <alignment horizontal="center"/>
    </xf>
    <xf numFmtId="198" fontId="4" fillId="0" borderId="6" xfId="0" applyNumberFormat="1" applyFont="1" applyFill="1" applyBorder="1" applyAlignment="1">
      <alignment horizontal="center"/>
    </xf>
    <xf numFmtId="11" fontId="4" fillId="0" borderId="6" xfId="0" applyNumberFormat="1" applyFont="1" applyFill="1" applyBorder="1" applyAlignment="1">
      <alignment horizontal="center"/>
    </xf>
    <xf numFmtId="194" fontId="4" fillId="0" borderId="6" xfId="0" applyNumberFormat="1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0" fontId="4" fillId="0" borderId="0" xfId="0" applyFont="1" applyFill="1" applyBorder="1"/>
    <xf numFmtId="196" fontId="4" fillId="0" borderId="6" xfId="0" applyNumberFormat="1" applyFont="1" applyFill="1" applyBorder="1" applyAlignment="1" applyProtection="1">
      <alignment vertical="center"/>
    </xf>
    <xf numFmtId="199" fontId="4" fillId="0" borderId="6" xfId="0" applyNumberFormat="1" applyFont="1" applyFill="1" applyBorder="1" applyAlignment="1" applyProtection="1">
      <alignment vertical="center"/>
    </xf>
    <xf numFmtId="207" fontId="4" fillId="0" borderId="6" xfId="0" applyNumberFormat="1" applyFont="1" applyFill="1" applyBorder="1" applyAlignment="1" applyProtection="1">
      <alignment vertical="center"/>
    </xf>
    <xf numFmtId="0" fontId="5" fillId="0" borderId="6" xfId="0" applyFont="1" applyFill="1" applyBorder="1"/>
    <xf numFmtId="0" fontId="4" fillId="0" borderId="19" xfId="0" applyFont="1" applyFill="1" applyBorder="1"/>
    <xf numFmtId="209" fontId="4" fillId="0" borderId="6" xfId="0" applyNumberFormat="1" applyFont="1" applyFill="1" applyBorder="1"/>
    <xf numFmtId="0" fontId="4" fillId="0" borderId="6" xfId="0" applyFont="1" applyFill="1" applyBorder="1"/>
    <xf numFmtId="185" fontId="6" fillId="0" borderId="21" xfId="1" applyFont="1" applyFill="1" applyBorder="1" applyAlignment="1">
      <alignment horizontal="center"/>
    </xf>
    <xf numFmtId="201" fontId="4" fillId="0" borderId="6" xfId="0" applyNumberFormat="1" applyFont="1" applyBorder="1"/>
    <xf numFmtId="201" fontId="4" fillId="0" borderId="0" xfId="0" applyNumberFormat="1" applyFont="1" applyBorder="1" applyAlignment="1">
      <alignment horizontal="center" vertical="center" wrapText="1"/>
    </xf>
    <xf numFmtId="185" fontId="6" fillId="0" borderId="6" xfId="1" applyFont="1" applyFill="1" applyBorder="1" applyAlignment="1">
      <alignment horizontal="center"/>
    </xf>
    <xf numFmtId="185" fontId="5" fillId="0" borderId="21" xfId="1" applyFont="1" applyFill="1" applyBorder="1" applyAlignment="1">
      <alignment horizontal="center"/>
    </xf>
    <xf numFmtId="185" fontId="5" fillId="0" borderId="6" xfId="0" applyNumberFormat="1" applyFont="1" applyBorder="1" applyAlignment="1">
      <alignment horizontal="center"/>
    </xf>
    <xf numFmtId="185" fontId="6" fillId="0" borderId="6" xfId="1" quotePrefix="1" applyFont="1" applyFill="1" applyBorder="1" applyAlignment="1">
      <alignment horizontal="center"/>
    </xf>
    <xf numFmtId="196" fontId="0" fillId="0" borderId="7" xfId="0" applyNumberFormat="1" applyBorder="1" applyAlignment="1">
      <alignment horizontal="center"/>
    </xf>
    <xf numFmtId="0" fontId="0" fillId="0" borderId="0" xfId="0" applyBorder="1" applyAlignment="1">
      <alignment horizontal="left" vertical="top"/>
    </xf>
    <xf numFmtId="0" fontId="5" fillId="0" borderId="19" xfId="0" applyFont="1" applyBorder="1"/>
    <xf numFmtId="185" fontId="4" fillId="0" borderId="0" xfId="1" applyFont="1" applyFill="1" applyBorder="1" applyAlignment="1">
      <alignment horizontal="left"/>
    </xf>
    <xf numFmtId="195" fontId="5" fillId="0" borderId="9" xfId="0" applyNumberFormat="1" applyFont="1" applyBorder="1" applyAlignment="1" applyProtection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194" fontId="5" fillId="0" borderId="9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0" xfId="0" applyFont="1" applyAlignment="1">
      <alignment wrapText="1"/>
    </xf>
    <xf numFmtId="0" fontId="0" fillId="3" borderId="0" xfId="0" applyFill="1"/>
    <xf numFmtId="199" fontId="0" fillId="0" borderId="0" xfId="0" applyNumberFormat="1"/>
    <xf numFmtId="217" fontId="0" fillId="0" borderId="0" xfId="0" applyNumberFormat="1"/>
    <xf numFmtId="11" fontId="0" fillId="0" borderId="0" xfId="0" applyNumberFormat="1"/>
  </cellXfs>
  <cellStyles count="3">
    <cellStyle name="Standard_O2Kmini Sort 2003 Feb 13 Korr 17 Juli 2003 Daten" xfId="2"/>
    <cellStyle name="桁区切り [0.00]" xfId="1" builtinId="3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4.xml"/><Relationship Id="rId34" Type="http://schemas.openxmlformats.org/officeDocument/2006/relationships/customXml" Target="../customXml/item27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33" Type="http://schemas.openxmlformats.org/officeDocument/2006/relationships/customXml" Target="../customXml/item2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36" Type="http://schemas.openxmlformats.org/officeDocument/2006/relationships/customXml" Target="../customXml/item29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Relationship Id="rId35" Type="http://schemas.openxmlformats.org/officeDocument/2006/relationships/customXml" Target="../customXml/item28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HD137"/>
  <sheetViews>
    <sheetView tabSelected="1" zoomScale="110" zoomScaleNormal="110" workbookViewId="0">
      <pane xSplit="2" ySplit="4" topLeftCell="GV5" activePane="bottomRight" state="frozen"/>
      <selection pane="topRight" activeCell="C1" sqref="C1"/>
      <selection pane="bottomLeft" activeCell="A5" sqref="A5"/>
      <selection pane="bottomRight" activeCell="HE6" sqref="HE6"/>
    </sheetView>
  </sheetViews>
  <sheetFormatPr defaultRowHeight="13" x14ac:dyDescent="0.3"/>
  <cols>
    <col min="1" max="1" width="18.453125" style="29" customWidth="1"/>
    <col min="2" max="2" width="15.81640625" customWidth="1"/>
    <col min="3" max="3" width="11" hidden="1" customWidth="1"/>
    <col min="4" max="4" width="8.54296875" customWidth="1"/>
    <col min="5" max="5" width="8.7265625" hidden="1" customWidth="1"/>
    <col min="6" max="6" width="10.7265625" style="5" hidden="1" customWidth="1"/>
    <col min="7" max="12" width="17.81640625" customWidth="1"/>
    <col min="13" max="18" width="10.90625" customWidth="1"/>
    <col min="19" max="19" width="18.1796875" style="6" hidden="1" customWidth="1"/>
    <col min="20" max="20" width="21.81640625" style="6" hidden="1" customWidth="1"/>
    <col min="21" max="21" width="24.1796875" style="6" hidden="1" customWidth="1"/>
    <col min="22" max="22" width="18" style="6" hidden="1" customWidth="1"/>
    <col min="23" max="23" width="15.81640625" style="6" hidden="1" customWidth="1"/>
    <col min="24" max="24" width="29.81640625" style="6" hidden="1" customWidth="1"/>
    <col min="25" max="25" width="21.54296875" style="6" hidden="1" customWidth="1"/>
    <col min="26" max="26" width="16.7265625" style="6" hidden="1" customWidth="1"/>
    <col min="27" max="27" width="13.453125" style="6" hidden="1" customWidth="1"/>
    <col min="28" max="28" width="11.453125" style="6" hidden="1" customWidth="1"/>
    <col min="29" max="29" width="18" style="6" hidden="1" customWidth="1"/>
    <col min="30" max="30" width="17" style="6" hidden="1" customWidth="1"/>
    <col min="31" max="31" width="18.54296875" style="6" hidden="1" customWidth="1"/>
    <col min="32" max="32" width="16.7265625" style="6" hidden="1" customWidth="1"/>
    <col min="33" max="33" width="18.54296875" style="6" hidden="1" customWidth="1"/>
    <col min="34" max="34" width="21" style="6" hidden="1" customWidth="1"/>
    <col min="35" max="35" width="15.453125" hidden="1" customWidth="1"/>
    <col min="36" max="36" width="16.1796875" hidden="1" customWidth="1"/>
    <col min="37" max="37" width="17.54296875" style="6" hidden="1" customWidth="1"/>
    <col min="38" max="38" width="15.81640625" style="7" hidden="1" customWidth="1"/>
    <col min="39" max="39" width="12.26953125" style="7" hidden="1" customWidth="1"/>
    <col min="40" max="40" width="12.54296875" style="7" hidden="1" customWidth="1"/>
    <col min="41" max="43" width="12.453125" style="7" hidden="1" customWidth="1"/>
    <col min="44" max="67" width="11.453125" style="7" hidden="1" customWidth="1"/>
    <col min="68" max="68" width="12.54296875" style="7" hidden="1" customWidth="1"/>
    <col min="69" max="69" width="13.453125" style="7" hidden="1" customWidth="1"/>
    <col min="70" max="70" width="12.7265625" style="7" hidden="1" customWidth="1"/>
    <col min="71" max="71" width="12.54296875" style="7" hidden="1" customWidth="1"/>
    <col min="72" max="72" width="12.81640625" style="7" hidden="1" customWidth="1"/>
    <col min="73" max="97" width="11.453125" style="7" hidden="1" customWidth="1"/>
    <col min="98" max="98" width="15.26953125" hidden="1" customWidth="1"/>
    <col min="99" max="103" width="8.7265625" hidden="1" customWidth="1"/>
    <col min="104" max="104" width="8.7265625" style="6" hidden="1" customWidth="1"/>
    <col min="105" max="107" width="8.7265625" hidden="1" customWidth="1"/>
    <col min="108" max="108" width="27.7265625" hidden="1" customWidth="1"/>
    <col min="109" max="109" width="31.26953125" hidden="1" customWidth="1"/>
    <col min="110" max="110" width="11.54296875" hidden="1" customWidth="1"/>
    <col min="111" max="111" width="13.7265625" hidden="1" customWidth="1"/>
    <col min="112" max="112" width="16.54296875" hidden="1" customWidth="1"/>
    <col min="113" max="113" width="10.7265625" hidden="1" customWidth="1"/>
    <col min="114" max="114" width="10.90625" hidden="1" customWidth="1"/>
    <col min="115" max="115" width="10.7265625" hidden="1" customWidth="1"/>
    <col min="116" max="118" width="10.90625" hidden="1" customWidth="1"/>
    <col min="119" max="119" width="15.1796875" hidden="1" customWidth="1"/>
    <col min="120" max="120" width="16.81640625" hidden="1" customWidth="1"/>
    <col min="121" max="121" width="11.26953125" hidden="1" customWidth="1"/>
    <col min="122" max="159" width="10.90625" hidden="1" customWidth="1"/>
    <col min="160" max="160" width="48.7265625" hidden="1" customWidth="1"/>
    <col min="161" max="162" width="11.453125" style="11" hidden="1" customWidth="1"/>
    <col min="163" max="163" width="11.453125" style="123" hidden="1" customWidth="1"/>
    <col min="164" max="166" width="10.90625" hidden="1" customWidth="1"/>
    <col min="167" max="168" width="10.90625" customWidth="1"/>
    <col min="169" max="169" width="10.90625" hidden="1" customWidth="1"/>
    <col min="170" max="171" width="10.90625" customWidth="1"/>
    <col min="172" max="177" width="10.90625" hidden="1" customWidth="1"/>
    <col min="178" max="180" width="10.90625" customWidth="1"/>
    <col min="181" max="183" width="10.90625" hidden="1" customWidth="1"/>
    <col min="184" max="185" width="10.90625" customWidth="1"/>
    <col min="186" max="189" width="10.90625" hidden="1" customWidth="1"/>
    <col min="190" max="190" width="10.90625" customWidth="1"/>
    <col min="191" max="191" width="10.90625" hidden="1" customWidth="1"/>
    <col min="192" max="192" width="10.90625" customWidth="1"/>
    <col min="193" max="193" width="10.90625" hidden="1" customWidth="1"/>
    <col min="194" max="194" width="10.90625" customWidth="1"/>
    <col min="195" max="196" width="10.90625" hidden="1" customWidth="1"/>
    <col min="197" max="200" width="10.90625" customWidth="1"/>
    <col min="201" max="202" width="10.90625" hidden="1" customWidth="1"/>
    <col min="203" max="256" width="10.90625" customWidth="1"/>
  </cols>
  <sheetData>
    <row r="1" spans="1:212" s="1" customFormat="1" ht="14" x14ac:dyDescent="0.3">
      <c r="A1" s="75" t="s">
        <v>336</v>
      </c>
      <c r="F1" s="3"/>
      <c r="G1" s="20">
        <v>44585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K1" s="4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Z1" s="4"/>
      <c r="DM1" s="10"/>
      <c r="DN1" s="10"/>
      <c r="DO1" s="10"/>
      <c r="FE1" s="21"/>
      <c r="FF1" s="21"/>
      <c r="FG1" s="122"/>
    </row>
    <row r="2" spans="1:212" ht="16" thickBot="1" x14ac:dyDescent="0.35"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22"/>
      <c r="FF2" s="22"/>
    </row>
    <row r="3" spans="1:212" s="14" customFormat="1" ht="43.5" customHeight="1" thickBot="1" x14ac:dyDescent="0.3">
      <c r="B3" s="113"/>
      <c r="C3" s="113"/>
      <c r="D3" s="113"/>
      <c r="E3" s="113"/>
      <c r="F3" s="112"/>
      <c r="G3" s="197" t="s">
        <v>145</v>
      </c>
      <c r="H3" s="194"/>
      <c r="I3" s="194"/>
      <c r="J3" s="194"/>
      <c r="K3" s="194"/>
      <c r="L3" s="195"/>
      <c r="M3" s="197" t="s">
        <v>146</v>
      </c>
      <c r="N3" s="194"/>
      <c r="O3" s="194"/>
      <c r="P3" s="194"/>
      <c r="Q3" s="194"/>
      <c r="R3" s="195"/>
      <c r="S3" s="193" t="s">
        <v>70</v>
      </c>
      <c r="T3" s="194"/>
      <c r="U3" s="195"/>
      <c r="V3" s="193" t="s">
        <v>69</v>
      </c>
      <c r="W3" s="194"/>
      <c r="X3" s="195"/>
      <c r="Y3" s="193" t="s">
        <v>147</v>
      </c>
      <c r="Z3" s="194"/>
      <c r="AA3" s="195"/>
      <c r="AB3" s="193" t="s">
        <v>148</v>
      </c>
      <c r="AC3" s="194"/>
      <c r="AD3" s="195"/>
      <c r="AE3" s="193" t="s">
        <v>149</v>
      </c>
      <c r="AF3" s="194"/>
      <c r="AG3" s="195"/>
      <c r="AH3" s="193" t="s">
        <v>77</v>
      </c>
      <c r="AI3" s="194"/>
      <c r="AJ3" s="195"/>
      <c r="AK3" s="114"/>
      <c r="AL3" s="196" t="s">
        <v>150</v>
      </c>
      <c r="AM3" s="194"/>
      <c r="AN3" s="194"/>
      <c r="AO3" s="194"/>
      <c r="AP3" s="194"/>
      <c r="AQ3" s="194"/>
      <c r="AR3" s="194"/>
      <c r="AS3" s="194"/>
      <c r="AT3" s="194"/>
      <c r="AU3" s="194"/>
      <c r="AV3" s="194"/>
      <c r="AW3" s="194"/>
      <c r="AX3" s="194"/>
      <c r="AY3" s="194"/>
      <c r="AZ3" s="194"/>
      <c r="BA3" s="194"/>
      <c r="BB3" s="194"/>
      <c r="BC3" s="194"/>
      <c r="BD3" s="194"/>
      <c r="BE3" s="194"/>
      <c r="BF3" s="194"/>
      <c r="BG3" s="194"/>
      <c r="BH3" s="194"/>
      <c r="BI3" s="194"/>
      <c r="BJ3" s="194"/>
      <c r="BK3" s="194"/>
      <c r="BL3" s="194"/>
      <c r="BM3" s="194"/>
      <c r="BN3" s="194"/>
      <c r="BO3" s="195"/>
      <c r="BP3" s="196" t="s">
        <v>151</v>
      </c>
      <c r="BQ3" s="194"/>
      <c r="BR3" s="194"/>
      <c r="BS3" s="194"/>
      <c r="BT3" s="194"/>
      <c r="BU3" s="194"/>
      <c r="BV3" s="194"/>
      <c r="BW3" s="194"/>
      <c r="BX3" s="194"/>
      <c r="BY3" s="194"/>
      <c r="BZ3" s="194"/>
      <c r="CA3" s="194"/>
      <c r="CB3" s="194"/>
      <c r="CC3" s="194"/>
      <c r="CD3" s="194"/>
      <c r="CE3" s="194"/>
      <c r="CF3" s="194"/>
      <c r="CG3" s="194"/>
      <c r="CH3" s="194"/>
      <c r="CI3" s="194"/>
      <c r="CJ3" s="194"/>
      <c r="CK3" s="194"/>
      <c r="CL3" s="194"/>
      <c r="CM3" s="194"/>
      <c r="CN3" s="194"/>
      <c r="CO3" s="194"/>
      <c r="CP3" s="194"/>
      <c r="CQ3" s="194"/>
      <c r="CR3" s="194"/>
      <c r="CS3" s="195"/>
      <c r="CT3" s="115"/>
      <c r="CU3" s="197" t="s">
        <v>152</v>
      </c>
      <c r="CV3" s="194"/>
      <c r="CW3" s="194"/>
      <c r="CX3" s="194"/>
      <c r="CY3" s="195"/>
      <c r="CZ3" s="114"/>
      <c r="DA3" s="197" t="s">
        <v>153</v>
      </c>
      <c r="DB3" s="194"/>
      <c r="DC3" s="194"/>
      <c r="DD3" s="194"/>
      <c r="DE3" s="194"/>
      <c r="DF3" s="194"/>
      <c r="DG3" s="195"/>
      <c r="DH3" s="197" t="s">
        <v>154</v>
      </c>
      <c r="DI3" s="198"/>
      <c r="DJ3" s="198"/>
      <c r="DK3" s="198"/>
      <c r="DL3" s="115"/>
      <c r="DM3" s="190" t="s">
        <v>9</v>
      </c>
      <c r="DN3" s="191"/>
      <c r="DO3" s="191"/>
      <c r="DP3" s="191"/>
      <c r="DQ3" s="191"/>
      <c r="DR3" s="191"/>
      <c r="DS3" s="191"/>
      <c r="DT3" s="191"/>
      <c r="DU3" s="191"/>
      <c r="DV3" s="191"/>
      <c r="DW3" s="191"/>
      <c r="DX3" s="191"/>
      <c r="DY3" s="191"/>
      <c r="DZ3" s="191"/>
      <c r="EA3" s="191"/>
      <c r="EB3" s="191"/>
      <c r="EC3" s="191"/>
      <c r="ED3" s="191"/>
      <c r="EE3" s="191"/>
      <c r="EF3" s="191"/>
      <c r="EG3" s="191"/>
      <c r="EH3" s="191"/>
      <c r="EI3" s="192"/>
      <c r="EJ3" s="197" t="s">
        <v>10</v>
      </c>
      <c r="EK3" s="194"/>
      <c r="EL3" s="194"/>
      <c r="EM3" s="194"/>
      <c r="EN3" s="194"/>
      <c r="EO3" s="194"/>
      <c r="EP3" s="194"/>
      <c r="EQ3" s="194"/>
      <c r="ER3" s="194"/>
      <c r="ES3" s="194"/>
      <c r="ET3" s="194"/>
      <c r="EU3" s="194"/>
      <c r="EV3" s="194"/>
      <c r="EW3" s="194"/>
      <c r="EX3" s="194"/>
      <c r="EY3" s="194"/>
      <c r="EZ3" s="194"/>
      <c r="FA3" s="194"/>
      <c r="FB3" s="195"/>
      <c r="FC3" s="118"/>
      <c r="FD3" s="119"/>
      <c r="FE3" s="120"/>
      <c r="FF3" s="181"/>
      <c r="FG3" s="124"/>
      <c r="FN3" s="14" t="s">
        <v>759</v>
      </c>
      <c r="FX3" s="14" t="s">
        <v>740</v>
      </c>
      <c r="GD3" s="14" t="s">
        <v>745</v>
      </c>
      <c r="GH3" s="14" t="s">
        <v>745</v>
      </c>
      <c r="GQ3" s="14" t="s">
        <v>761</v>
      </c>
      <c r="GW3" s="14" t="s">
        <v>748</v>
      </c>
      <c r="HB3" s="14" t="s">
        <v>775</v>
      </c>
    </row>
    <row r="4" spans="1:212" s="73" customFormat="1" ht="39.5" thickBot="1" x14ac:dyDescent="0.35">
      <c r="A4" s="19" t="s">
        <v>144</v>
      </c>
      <c r="B4" s="50" t="s">
        <v>155</v>
      </c>
      <c r="C4" s="51" t="s">
        <v>156</v>
      </c>
      <c r="D4" s="52" t="s">
        <v>157</v>
      </c>
      <c r="E4" s="53" t="s">
        <v>158</v>
      </c>
      <c r="F4" s="54" t="s">
        <v>159</v>
      </c>
      <c r="G4" s="55" t="s">
        <v>160</v>
      </c>
      <c r="H4" s="52" t="s">
        <v>161</v>
      </c>
      <c r="I4" s="52" t="s">
        <v>162</v>
      </c>
      <c r="J4" s="52" t="s">
        <v>163</v>
      </c>
      <c r="K4" s="52" t="s">
        <v>164</v>
      </c>
      <c r="L4" s="53" t="s">
        <v>165</v>
      </c>
      <c r="M4" s="55" t="s">
        <v>166</v>
      </c>
      <c r="N4" s="52" t="s">
        <v>167</v>
      </c>
      <c r="O4" s="52" t="s">
        <v>168</v>
      </c>
      <c r="P4" s="52" t="s">
        <v>169</v>
      </c>
      <c r="Q4" s="53" t="s">
        <v>170</v>
      </c>
      <c r="R4" s="56" t="s">
        <v>306</v>
      </c>
      <c r="S4" s="57" t="s">
        <v>66</v>
      </c>
      <c r="T4" s="58" t="s">
        <v>67</v>
      </c>
      <c r="U4" s="59" t="s">
        <v>68</v>
      </c>
      <c r="V4" s="57" t="s">
        <v>66</v>
      </c>
      <c r="W4" s="58" t="s">
        <v>67</v>
      </c>
      <c r="X4" s="59" t="s">
        <v>68</v>
      </c>
      <c r="Y4" s="57" t="s">
        <v>66</v>
      </c>
      <c r="Z4" s="58" t="s">
        <v>67</v>
      </c>
      <c r="AA4" s="59" t="s">
        <v>68</v>
      </c>
      <c r="AB4" s="57" t="s">
        <v>66</v>
      </c>
      <c r="AC4" s="58" t="s">
        <v>67</v>
      </c>
      <c r="AD4" s="59" t="s">
        <v>68</v>
      </c>
      <c r="AE4" s="57" t="s">
        <v>66</v>
      </c>
      <c r="AF4" s="58" t="s">
        <v>67</v>
      </c>
      <c r="AG4" s="59" t="s">
        <v>71</v>
      </c>
      <c r="AH4" s="57" t="s">
        <v>66</v>
      </c>
      <c r="AI4" s="58" t="s">
        <v>67</v>
      </c>
      <c r="AJ4" s="59" t="s">
        <v>68</v>
      </c>
      <c r="AK4" s="60" t="s">
        <v>78</v>
      </c>
      <c r="AL4" s="61" t="s">
        <v>171</v>
      </c>
      <c r="AM4" s="62" t="s">
        <v>172</v>
      </c>
      <c r="AN4" s="62" t="s">
        <v>173</v>
      </c>
      <c r="AO4" s="62" t="s">
        <v>174</v>
      </c>
      <c r="AP4" s="62" t="s">
        <v>175</v>
      </c>
      <c r="AQ4" s="62" t="s">
        <v>176</v>
      </c>
      <c r="AR4" s="62" t="s">
        <v>177</v>
      </c>
      <c r="AS4" s="62" t="s">
        <v>178</v>
      </c>
      <c r="AT4" s="62" t="s">
        <v>179</v>
      </c>
      <c r="AU4" s="62" t="s">
        <v>180</v>
      </c>
      <c r="AV4" s="62" t="s">
        <v>181</v>
      </c>
      <c r="AW4" s="62" t="s">
        <v>182</v>
      </c>
      <c r="AX4" s="62" t="s">
        <v>183</v>
      </c>
      <c r="AY4" s="62" t="s">
        <v>184</v>
      </c>
      <c r="AZ4" s="62" t="s">
        <v>185</v>
      </c>
      <c r="BA4" s="62" t="s">
        <v>186</v>
      </c>
      <c r="BB4" s="62" t="s">
        <v>187</v>
      </c>
      <c r="BC4" s="62" t="s">
        <v>188</v>
      </c>
      <c r="BD4" s="62" t="s">
        <v>189</v>
      </c>
      <c r="BE4" s="62" t="s">
        <v>190</v>
      </c>
      <c r="BF4" s="62" t="s">
        <v>191</v>
      </c>
      <c r="BG4" s="62" t="s">
        <v>192</v>
      </c>
      <c r="BH4" s="62" t="s">
        <v>193</v>
      </c>
      <c r="BI4" s="62" t="s">
        <v>194</v>
      </c>
      <c r="BJ4" s="62" t="s">
        <v>195</v>
      </c>
      <c r="BK4" s="62" t="s">
        <v>196</v>
      </c>
      <c r="BL4" s="62" t="s">
        <v>197</v>
      </c>
      <c r="BM4" s="62" t="s">
        <v>198</v>
      </c>
      <c r="BN4" s="62" t="s">
        <v>199</v>
      </c>
      <c r="BO4" s="63" t="s">
        <v>200</v>
      </c>
      <c r="BP4" s="61" t="s">
        <v>201</v>
      </c>
      <c r="BQ4" s="62" t="s">
        <v>202</v>
      </c>
      <c r="BR4" s="62" t="s">
        <v>203</v>
      </c>
      <c r="BS4" s="62" t="s">
        <v>204</v>
      </c>
      <c r="BT4" s="62" t="s">
        <v>205</v>
      </c>
      <c r="BU4" s="62" t="s">
        <v>206</v>
      </c>
      <c r="BV4" s="62" t="s">
        <v>207</v>
      </c>
      <c r="BW4" s="62" t="s">
        <v>208</v>
      </c>
      <c r="BX4" s="62" t="s">
        <v>209</v>
      </c>
      <c r="BY4" s="62" t="s">
        <v>210</v>
      </c>
      <c r="BZ4" s="62" t="s">
        <v>211</v>
      </c>
      <c r="CA4" s="62" t="s">
        <v>212</v>
      </c>
      <c r="CB4" s="62" t="s">
        <v>213</v>
      </c>
      <c r="CC4" s="62" t="s">
        <v>214</v>
      </c>
      <c r="CD4" s="62" t="s">
        <v>215</v>
      </c>
      <c r="CE4" s="62" t="s">
        <v>216</v>
      </c>
      <c r="CF4" s="62" t="s">
        <v>217</v>
      </c>
      <c r="CG4" s="62" t="s">
        <v>218</v>
      </c>
      <c r="CH4" s="62" t="s">
        <v>219</v>
      </c>
      <c r="CI4" s="62" t="s">
        <v>221</v>
      </c>
      <c r="CJ4" s="62" t="s">
        <v>222</v>
      </c>
      <c r="CK4" s="62" t="s">
        <v>223</v>
      </c>
      <c r="CL4" s="62" t="s">
        <v>224</v>
      </c>
      <c r="CM4" s="62" t="s">
        <v>225</v>
      </c>
      <c r="CN4" s="62" t="s">
        <v>226</v>
      </c>
      <c r="CO4" s="62" t="s">
        <v>227</v>
      </c>
      <c r="CP4" s="62" t="s">
        <v>228</v>
      </c>
      <c r="CQ4" s="62" t="s">
        <v>229</v>
      </c>
      <c r="CR4" s="62" t="s">
        <v>230</v>
      </c>
      <c r="CS4" s="63" t="s">
        <v>231</v>
      </c>
      <c r="CT4" s="54"/>
      <c r="CU4" s="55" t="s">
        <v>233</v>
      </c>
      <c r="CV4" s="52" t="s">
        <v>234</v>
      </c>
      <c r="CW4" s="52" t="s">
        <v>235</v>
      </c>
      <c r="CX4" s="52" t="s">
        <v>236</v>
      </c>
      <c r="CY4" s="53" t="s">
        <v>237</v>
      </c>
      <c r="CZ4" s="60" t="s">
        <v>238</v>
      </c>
      <c r="DA4" s="55" t="s">
        <v>239</v>
      </c>
      <c r="DB4" s="52" t="s">
        <v>240</v>
      </c>
      <c r="DC4" s="52" t="s">
        <v>241</v>
      </c>
      <c r="DD4" s="52" t="s">
        <v>242</v>
      </c>
      <c r="DE4" s="52" t="s">
        <v>243</v>
      </c>
      <c r="DF4" s="52" t="s">
        <v>313</v>
      </c>
      <c r="DG4" s="53" t="s">
        <v>244</v>
      </c>
      <c r="DH4" s="55" t="s">
        <v>245</v>
      </c>
      <c r="DI4" s="52" t="s">
        <v>246</v>
      </c>
      <c r="DJ4" s="52" t="s">
        <v>247</v>
      </c>
      <c r="DK4" s="64" t="s">
        <v>248</v>
      </c>
      <c r="DL4" s="54" t="s">
        <v>249</v>
      </c>
      <c r="DM4" s="65" t="s">
        <v>250</v>
      </c>
      <c r="DN4" s="66" t="s">
        <v>251</v>
      </c>
      <c r="DO4" s="66" t="s">
        <v>252</v>
      </c>
      <c r="DP4" s="66" t="s">
        <v>253</v>
      </c>
      <c r="DQ4" s="66" t="s">
        <v>254</v>
      </c>
      <c r="DR4" s="66" t="s">
        <v>255</v>
      </c>
      <c r="DS4" s="66" t="s">
        <v>256</v>
      </c>
      <c r="DT4" s="66" t="s">
        <v>257</v>
      </c>
      <c r="DU4" s="66" t="s">
        <v>258</v>
      </c>
      <c r="DV4" s="66" t="s">
        <v>259</v>
      </c>
      <c r="DW4" s="66" t="s">
        <v>260</v>
      </c>
      <c r="DX4" s="66" t="s">
        <v>261</v>
      </c>
      <c r="DY4" s="66" t="s">
        <v>262</v>
      </c>
      <c r="DZ4" s="66" t="s">
        <v>263</v>
      </c>
      <c r="EA4" s="66" t="s">
        <v>264</v>
      </c>
      <c r="EB4" s="66" t="s">
        <v>265</v>
      </c>
      <c r="EC4" s="66" t="s">
        <v>266</v>
      </c>
      <c r="ED4" s="66" t="s">
        <v>267</v>
      </c>
      <c r="EE4" s="66" t="s">
        <v>268</v>
      </c>
      <c r="EF4" s="66" t="s">
        <v>269</v>
      </c>
      <c r="EG4" s="66" t="s">
        <v>270</v>
      </c>
      <c r="EH4" s="66" t="s">
        <v>271</v>
      </c>
      <c r="EI4" s="116" t="s">
        <v>272</v>
      </c>
      <c r="EJ4" s="117" t="s">
        <v>273</v>
      </c>
      <c r="EK4" s="67" t="s">
        <v>274</v>
      </c>
      <c r="EL4" s="68" t="s">
        <v>275</v>
      </c>
      <c r="EM4" s="68" t="s">
        <v>276</v>
      </c>
      <c r="EN4" s="68" t="s">
        <v>277</v>
      </c>
      <c r="EO4" s="68" t="s">
        <v>278</v>
      </c>
      <c r="EP4" s="68" t="s">
        <v>279</v>
      </c>
      <c r="EQ4" s="68" t="s">
        <v>280</v>
      </c>
      <c r="ER4" s="68" t="s">
        <v>281</v>
      </c>
      <c r="ES4" s="68" t="s">
        <v>282</v>
      </c>
      <c r="ET4" s="68" t="s">
        <v>283</v>
      </c>
      <c r="EU4" s="68" t="s">
        <v>284</v>
      </c>
      <c r="EV4" s="68" t="s">
        <v>285</v>
      </c>
      <c r="EW4" s="69" t="s">
        <v>286</v>
      </c>
      <c r="EX4" s="70" t="s">
        <v>72</v>
      </c>
      <c r="EY4" s="70" t="s">
        <v>73</v>
      </c>
      <c r="EZ4" s="70" t="s">
        <v>74</v>
      </c>
      <c r="FA4" s="70" t="s">
        <v>75</v>
      </c>
      <c r="FB4" s="71" t="s">
        <v>76</v>
      </c>
      <c r="FC4" s="72" t="s">
        <v>287</v>
      </c>
      <c r="FD4" s="52" t="s">
        <v>11</v>
      </c>
      <c r="FE4" s="121" t="s">
        <v>12</v>
      </c>
      <c r="FF4" s="98" t="s">
        <v>291</v>
      </c>
      <c r="FG4" s="138" t="s">
        <v>592</v>
      </c>
      <c r="FH4" s="139" t="s">
        <v>593</v>
      </c>
      <c r="FI4" s="139" t="s">
        <v>594</v>
      </c>
      <c r="FJ4" s="143" t="s">
        <v>689</v>
      </c>
      <c r="FK4" s="204" t="s">
        <v>739</v>
      </c>
      <c r="FL4" s="204"/>
      <c r="FM4" s="14" t="s">
        <v>749</v>
      </c>
      <c r="FN4" s="14" t="s">
        <v>757</v>
      </c>
      <c r="FO4" s="14" t="s">
        <v>765</v>
      </c>
      <c r="FP4" s="14" t="s">
        <v>767</v>
      </c>
      <c r="FQ4" s="14" t="s">
        <v>766</v>
      </c>
      <c r="FR4" s="14" t="s">
        <v>768</v>
      </c>
      <c r="FS4" s="14" t="s">
        <v>769</v>
      </c>
      <c r="FT4" s="14" t="s">
        <v>770</v>
      </c>
      <c r="FU4" s="14" t="s">
        <v>771</v>
      </c>
      <c r="FV4" s="14" t="s">
        <v>772</v>
      </c>
      <c r="FX4" s="14" t="s">
        <v>742</v>
      </c>
      <c r="FY4" s="14" t="s">
        <v>741</v>
      </c>
      <c r="FZ4" s="14" t="s">
        <v>743</v>
      </c>
      <c r="GA4" s="14" t="s">
        <v>744</v>
      </c>
      <c r="GB4" s="14" t="s">
        <v>760</v>
      </c>
      <c r="GD4" s="14" t="s">
        <v>749</v>
      </c>
      <c r="GE4" s="14" t="s">
        <v>750</v>
      </c>
      <c r="GF4" s="14" t="s">
        <v>751</v>
      </c>
      <c r="GG4" s="14" t="s">
        <v>752</v>
      </c>
      <c r="GH4" s="14" t="s">
        <v>747</v>
      </c>
      <c r="GI4" s="14" t="s">
        <v>753</v>
      </c>
      <c r="GJ4" s="14" t="s">
        <v>758</v>
      </c>
      <c r="GK4" s="14" t="s">
        <v>754</v>
      </c>
      <c r="GL4" s="14" t="s">
        <v>757</v>
      </c>
      <c r="GM4" s="14" t="s">
        <v>755</v>
      </c>
      <c r="GN4" s="14" t="s">
        <v>756</v>
      </c>
      <c r="GO4" s="14" t="s">
        <v>748</v>
      </c>
      <c r="GQ4" s="14" t="s">
        <v>742</v>
      </c>
      <c r="GR4" s="14" t="s">
        <v>758</v>
      </c>
      <c r="GS4" s="14" t="s">
        <v>762</v>
      </c>
      <c r="GT4" s="14" t="s">
        <v>763</v>
      </c>
      <c r="GU4" s="14" t="s">
        <v>764</v>
      </c>
      <c r="GW4" s="14" t="s">
        <v>773</v>
      </c>
      <c r="GX4" s="14" t="s">
        <v>774</v>
      </c>
      <c r="GY4" s="14" t="s">
        <v>764</v>
      </c>
      <c r="GZ4" s="14" t="s">
        <v>746</v>
      </c>
      <c r="HB4" s="14" t="s">
        <v>746</v>
      </c>
      <c r="HC4" s="14" t="s">
        <v>776</v>
      </c>
      <c r="HD4" s="14" t="s">
        <v>777</v>
      </c>
    </row>
    <row r="5" spans="1:212" x14ac:dyDescent="0.3">
      <c r="A5" s="182" t="s">
        <v>714</v>
      </c>
      <c r="B5" s="32">
        <v>1.5197499999999999</v>
      </c>
      <c r="C5" s="32">
        <v>1.5217000000000001</v>
      </c>
      <c r="D5" s="33">
        <v>63.58</v>
      </c>
      <c r="E5" s="33">
        <v>63.36</v>
      </c>
      <c r="F5" s="34" t="s">
        <v>121</v>
      </c>
      <c r="G5" s="37">
        <v>1.2653854200000001</v>
      </c>
      <c r="H5" s="37">
        <v>1.4419107299999999E-2</v>
      </c>
      <c r="I5" s="37">
        <v>1.0032302799999999</v>
      </c>
      <c r="J5" s="37">
        <v>8.1310407799999995E-3</v>
      </c>
      <c r="K5" s="37">
        <v>5.4330322600000001E-2</v>
      </c>
      <c r="L5" s="37">
        <v>102.82116600000001</v>
      </c>
      <c r="M5" s="35">
        <v>1.5200000000000001E-6</v>
      </c>
      <c r="N5" s="35">
        <v>1.37E-8</v>
      </c>
      <c r="O5" s="35">
        <v>-1.26E-11</v>
      </c>
      <c r="P5" s="35">
        <v>4.3599999999999999E-7</v>
      </c>
      <c r="Q5" s="35">
        <v>4.1700000000000001E-10</v>
      </c>
      <c r="R5" s="35">
        <v>0.19400000000000001</v>
      </c>
      <c r="S5" s="33">
        <v>2.2000000000000002</v>
      </c>
      <c r="T5" s="33">
        <v>2.7</v>
      </c>
      <c r="U5" s="33">
        <v>3.3</v>
      </c>
      <c r="V5" s="33">
        <v>0.2</v>
      </c>
      <c r="W5" s="33">
        <v>0.7</v>
      </c>
      <c r="X5" s="33">
        <v>1.2</v>
      </c>
      <c r="Y5" s="33">
        <v>2.2000000000000002</v>
      </c>
      <c r="Z5" s="33">
        <v>2.8</v>
      </c>
      <c r="AA5" s="33">
        <v>3.4</v>
      </c>
      <c r="AB5" s="33">
        <v>0.9</v>
      </c>
      <c r="AC5" s="33">
        <v>1.5</v>
      </c>
      <c r="AD5" s="33">
        <v>2.1</v>
      </c>
      <c r="AE5" s="33">
        <v>2.4</v>
      </c>
      <c r="AF5" s="33">
        <v>3</v>
      </c>
      <c r="AG5" s="33">
        <v>3.7</v>
      </c>
      <c r="AH5" s="33">
        <v>1.4</v>
      </c>
      <c r="AI5" s="34">
        <v>2</v>
      </c>
      <c r="AJ5" s="34">
        <v>2.6</v>
      </c>
      <c r="AK5" s="33">
        <v>2.77</v>
      </c>
      <c r="AL5" s="36">
        <v>0.32</v>
      </c>
      <c r="AM5" s="36">
        <v>0.54</v>
      </c>
      <c r="AN5" s="36">
        <v>0.84099999999999997</v>
      </c>
      <c r="AO5" s="36">
        <v>0.97899999999999998</v>
      </c>
      <c r="AP5" s="36">
        <v>0.998</v>
      </c>
      <c r="AQ5" s="36">
        <v>0.99299999999999999</v>
      </c>
      <c r="AR5" s="36">
        <v>0.98799999999999999</v>
      </c>
      <c r="AS5" s="36">
        <v>0.98399999999999999</v>
      </c>
      <c r="AT5" s="36">
        <v>0.97899999999999998</v>
      </c>
      <c r="AU5" s="36">
        <v>0.97299999999999998</v>
      </c>
      <c r="AV5" s="36">
        <v>0.95699999999999996</v>
      </c>
      <c r="AW5" s="36">
        <v>0.92700000000000005</v>
      </c>
      <c r="AX5" s="36">
        <v>0.873</v>
      </c>
      <c r="AY5" s="36">
        <v>0.78</v>
      </c>
      <c r="AZ5" s="36">
        <v>0.6</v>
      </c>
      <c r="BA5" s="36">
        <v>0.51</v>
      </c>
      <c r="BB5" s="36">
        <v>0.28000000000000003</v>
      </c>
      <c r="BC5" s="36">
        <v>0.08</v>
      </c>
      <c r="BD5" s="36" t="s">
        <v>143</v>
      </c>
      <c r="BE5" s="36" t="s">
        <v>143</v>
      </c>
      <c r="BF5" s="36" t="s">
        <v>143</v>
      </c>
      <c r="BG5" s="36" t="s">
        <v>143</v>
      </c>
      <c r="BH5" s="36" t="s">
        <v>143</v>
      </c>
      <c r="BI5" s="36" t="s">
        <v>143</v>
      </c>
      <c r="BJ5" s="36" t="s">
        <v>143</v>
      </c>
      <c r="BK5" s="36" t="s">
        <v>143</v>
      </c>
      <c r="BL5" s="36" t="s">
        <v>143</v>
      </c>
      <c r="BM5" s="36" t="s">
        <v>143</v>
      </c>
      <c r="BN5" s="36" t="s">
        <v>143</v>
      </c>
      <c r="BO5" s="36" t="s">
        <v>143</v>
      </c>
      <c r="BP5" s="36">
        <v>0.63400000000000001</v>
      </c>
      <c r="BQ5" s="36">
        <v>0.78200000000000003</v>
      </c>
      <c r="BR5" s="36">
        <v>0.93300000000000005</v>
      </c>
      <c r="BS5" s="36">
        <v>0.99199999999999999</v>
      </c>
      <c r="BT5" s="36">
        <v>0.999</v>
      </c>
      <c r="BU5" s="36">
        <v>0.997</v>
      </c>
      <c r="BV5" s="36">
        <v>0.995</v>
      </c>
      <c r="BW5" s="36">
        <v>0.99399999999999999</v>
      </c>
      <c r="BX5" s="36">
        <v>0.99199999999999999</v>
      </c>
      <c r="BY5" s="36">
        <v>0.98899999999999999</v>
      </c>
      <c r="BZ5" s="36">
        <v>0.98199999999999998</v>
      </c>
      <c r="CA5" s="36">
        <v>0.97</v>
      </c>
      <c r="CB5" s="36">
        <v>0.94699999999999995</v>
      </c>
      <c r="CC5" s="36">
        <v>0.90500000000000003</v>
      </c>
      <c r="CD5" s="36">
        <v>0.81499999999999995</v>
      </c>
      <c r="CE5" s="36">
        <v>0.76400000000000001</v>
      </c>
      <c r="CF5" s="36">
        <v>0.60099999999999998</v>
      </c>
      <c r="CG5" s="36">
        <v>0.36</v>
      </c>
      <c r="CH5" s="36">
        <v>0.08</v>
      </c>
      <c r="CI5" s="36">
        <v>0.02</v>
      </c>
      <c r="CJ5" s="36" t="s">
        <v>143</v>
      </c>
      <c r="CK5" s="36" t="s">
        <v>143</v>
      </c>
      <c r="CL5" s="36" t="s">
        <v>143</v>
      </c>
      <c r="CM5" s="36" t="s">
        <v>143</v>
      </c>
      <c r="CN5" s="36" t="s">
        <v>143</v>
      </c>
      <c r="CO5" s="36" t="s">
        <v>143</v>
      </c>
      <c r="CP5" s="36" t="s">
        <v>143</v>
      </c>
      <c r="CQ5" s="36" t="s">
        <v>143</v>
      </c>
      <c r="CR5" s="36" t="s">
        <v>143</v>
      </c>
      <c r="CS5" s="36" t="s">
        <v>143</v>
      </c>
      <c r="CT5" s="34"/>
      <c r="CU5" s="34" t="s">
        <v>143</v>
      </c>
      <c r="CV5" s="34">
        <v>0</v>
      </c>
      <c r="CW5" s="34">
        <v>1</v>
      </c>
      <c r="CX5" s="34">
        <v>2</v>
      </c>
      <c r="CY5" s="34" t="s">
        <v>143</v>
      </c>
      <c r="CZ5" s="33">
        <v>2.52</v>
      </c>
      <c r="DA5" s="34">
        <v>585</v>
      </c>
      <c r="DB5" s="34">
        <v>570</v>
      </c>
      <c r="DC5" s="34">
        <v>722</v>
      </c>
      <c r="DD5" s="34">
        <v>0.82</v>
      </c>
      <c r="DE5" s="34">
        <v>1.19</v>
      </c>
      <c r="DF5" s="34">
        <v>7</v>
      </c>
      <c r="DG5" s="34">
        <v>8.2200000000000006</v>
      </c>
      <c r="DH5" s="78">
        <v>82</v>
      </c>
      <c r="DI5" s="34">
        <v>0.20499999999999999</v>
      </c>
      <c r="DJ5" s="34">
        <v>580</v>
      </c>
      <c r="DK5" s="34"/>
      <c r="DL5" s="28">
        <v>2.77</v>
      </c>
      <c r="DM5" s="76">
        <v>1.49203</v>
      </c>
      <c r="DN5" s="76">
        <v>1.49777</v>
      </c>
      <c r="DO5" s="76">
        <v>1.50373</v>
      </c>
      <c r="DP5" s="76">
        <v>1.50953</v>
      </c>
      <c r="DQ5" s="76">
        <v>1.5101500000000001</v>
      </c>
      <c r="DR5" s="76">
        <v>1.51267</v>
      </c>
      <c r="DS5" s="76">
        <v>1.51579</v>
      </c>
      <c r="DT5" s="76">
        <v>1.5172399999999999</v>
      </c>
      <c r="DU5" s="76">
        <v>1.5176400000000001</v>
      </c>
      <c r="DV5" s="76">
        <v>1.5180199999999999</v>
      </c>
      <c r="DW5" s="76">
        <v>1.5196799999999999</v>
      </c>
      <c r="DX5" s="76">
        <v>1.5197499999999999</v>
      </c>
      <c r="DY5" s="76">
        <v>1.5217000000000001</v>
      </c>
      <c r="DZ5" s="76">
        <v>1.5254099999999999</v>
      </c>
      <c r="EA5" s="76">
        <v>1.5258700000000001</v>
      </c>
      <c r="EB5" s="76">
        <v>1.5298099999999999</v>
      </c>
      <c r="EC5" s="76">
        <v>1.53345</v>
      </c>
      <c r="ED5" s="76">
        <v>1.5397000000000001</v>
      </c>
      <c r="EE5" s="24" t="s">
        <v>392</v>
      </c>
      <c r="EF5" s="24" t="s">
        <v>392</v>
      </c>
      <c r="EG5" s="24" t="s">
        <v>392</v>
      </c>
      <c r="EH5" s="24" t="s">
        <v>392</v>
      </c>
      <c r="EI5" s="24" t="s">
        <v>392</v>
      </c>
      <c r="EJ5" s="24">
        <v>8.1740000000000007E-3</v>
      </c>
      <c r="EK5" s="24">
        <v>8.2330000000000007E-3</v>
      </c>
      <c r="EL5" s="77">
        <v>0.30769999999999997</v>
      </c>
      <c r="EM5" s="77">
        <v>0.55910000000000004</v>
      </c>
      <c r="EN5" s="77">
        <v>0.30709999999999998</v>
      </c>
      <c r="EO5" s="77">
        <v>0.23849999999999999</v>
      </c>
      <c r="EP5" s="77">
        <v>0.53759999999999997</v>
      </c>
      <c r="EQ5" s="77">
        <v>0.76400000000000001</v>
      </c>
      <c r="ER5" s="77">
        <v>0.30549999999999999</v>
      </c>
      <c r="ES5" s="77">
        <v>0.60399999999999998</v>
      </c>
      <c r="ET5" s="77">
        <v>0.25609999999999999</v>
      </c>
      <c r="EU5" s="77">
        <v>0.23680000000000001</v>
      </c>
      <c r="EV5" s="77">
        <v>0.47770000000000001</v>
      </c>
      <c r="EW5" s="77">
        <v>0.75849999999999995</v>
      </c>
      <c r="EX5" s="77">
        <v>2.0299999999999999E-2</v>
      </c>
      <c r="EY5" s="77">
        <v>8.0000000000000002E-3</v>
      </c>
      <c r="EZ5" s="77">
        <v>-5.9999999999999995E-4</v>
      </c>
      <c r="FA5" s="77">
        <v>6.9999999999999999E-4</v>
      </c>
      <c r="FB5" s="77">
        <v>1.89E-2</v>
      </c>
      <c r="FC5" s="26" t="s">
        <v>715</v>
      </c>
      <c r="FD5" s="49" t="s">
        <v>716</v>
      </c>
      <c r="FE5" s="180">
        <v>41671</v>
      </c>
      <c r="FF5" s="136">
        <v>1.8</v>
      </c>
      <c r="FG5" s="154" t="s">
        <v>143</v>
      </c>
      <c r="FH5" s="155" t="s">
        <v>143</v>
      </c>
      <c r="FI5" s="155" t="s">
        <v>143</v>
      </c>
      <c r="FJ5" s="155" t="s">
        <v>143</v>
      </c>
      <c r="FK5">
        <v>20</v>
      </c>
      <c r="FM5">
        <f>FX5</f>
        <v>0.587565</v>
      </c>
      <c r="FN5" s="205">
        <v>20</v>
      </c>
      <c r="FO5">
        <f>FN5-FK5</f>
        <v>0</v>
      </c>
      <c r="FP5" s="208">
        <f>M5*FO5</f>
        <v>0</v>
      </c>
      <c r="FQ5" s="208">
        <f>N5*POWER(FO5,2)</f>
        <v>0</v>
      </c>
      <c r="FR5" s="208">
        <f>O5*POWER(FO5,3)</f>
        <v>0</v>
      </c>
      <c r="FS5" s="208">
        <f>(P5*FO5+Q5*POWER(FO5,2))/(FM5*FM5-R5*R5)</f>
        <v>0</v>
      </c>
      <c r="FT5" s="208">
        <f>GU5</f>
        <v>1.5201637898454512</v>
      </c>
      <c r="FU5" s="208">
        <f>(FT5*FT5-1)/(2*FT5)</f>
        <v>0.43116996889215436</v>
      </c>
      <c r="FV5" s="208">
        <f>FU5*(SUM(FP5:FS5))</f>
        <v>0</v>
      </c>
      <c r="FX5" s="205">
        <f>587.565/1000</f>
        <v>0.587565</v>
      </c>
      <c r="FY5" s="207">
        <f>G5*POWER($FX5,2)/(POWER($FX5,2)-J5)</f>
        <v>1.2959070811404847</v>
      </c>
      <c r="FZ5" s="207">
        <f>H5*POWER($FX5,2)/(POWER($FX5,2)-K5)</f>
        <v>1.7112089560270913E-2</v>
      </c>
      <c r="GA5" s="207">
        <f>I5*POWER($FX5,2)/(POWER($FX5,2)-L5)</f>
        <v>-3.3797967570530804E-3</v>
      </c>
      <c r="GB5" s="206">
        <f>SQRT(1+SUM(FY5:GA5))</f>
        <v>1.5197497734639418</v>
      </c>
      <c r="GD5">
        <f>FX5</f>
        <v>0.587565</v>
      </c>
      <c r="GE5">
        <f>6432.8</f>
        <v>6432.8</v>
      </c>
      <c r="GF5">
        <f>2949810*POWER($GD5,2)/(146*POWER($GD5,2)-1)</f>
        <v>20613.136726414024</v>
      </c>
      <c r="GG5">
        <f>25540*POWER($GD5,2)/(41*POWER($GD5,2)-1)</f>
        <v>670.28134972528255</v>
      </c>
      <c r="GH5">
        <f>1+SUM(GE5:GG5)*POWER(10,-8)</f>
        <v>1.0002771621807613</v>
      </c>
      <c r="GI5">
        <f>101325</f>
        <v>101325</v>
      </c>
      <c r="GJ5">
        <v>101325</v>
      </c>
      <c r="GK5">
        <v>15</v>
      </c>
      <c r="GL5">
        <v>20</v>
      </c>
      <c r="GM5">
        <f>GH5-1</f>
        <v>2.771621807613478E-4</v>
      </c>
      <c r="GN5">
        <f>1+(GL5-GK5)*(3.4785*POWER(10,-3))</f>
        <v>1.0173924999999999</v>
      </c>
      <c r="GO5">
        <f>1+(GM5/GN5)*(GJ5/GI5)</f>
        <v>1.0002724240455492</v>
      </c>
      <c r="GQ5">
        <f>FX5</f>
        <v>0.587565</v>
      </c>
      <c r="GR5">
        <v>101325</v>
      </c>
      <c r="GS5">
        <f>GO5</f>
        <v>1.0002724240455492</v>
      </c>
      <c r="GT5" s="206">
        <f>GB5</f>
        <v>1.5197497734639418</v>
      </c>
      <c r="GU5">
        <f>GT5*GS5</f>
        <v>1.5201637898454512</v>
      </c>
      <c r="GW5" s="208">
        <f>FV5</f>
        <v>0</v>
      </c>
      <c r="GX5" s="208">
        <f>FO5*GW5</f>
        <v>0</v>
      </c>
      <c r="GY5">
        <f>GU5</f>
        <v>1.5201637898454512</v>
      </c>
      <c r="GZ5" s="208">
        <f>GY5+GX5</f>
        <v>1.5201637898454512</v>
      </c>
      <c r="HB5" s="208">
        <f>GZ5</f>
        <v>1.5201637898454512</v>
      </c>
      <c r="HC5">
        <f>GO5</f>
        <v>1.0002724240455492</v>
      </c>
      <c r="HD5" s="206">
        <f>HB5/HC5</f>
        <v>1.5197497734639418</v>
      </c>
    </row>
    <row r="6" spans="1:212" x14ac:dyDescent="0.3">
      <c r="A6" s="141" t="s">
        <v>36</v>
      </c>
      <c r="B6" s="32">
        <v>1.6200399999999999</v>
      </c>
      <c r="C6" s="32">
        <v>1.62408</v>
      </c>
      <c r="D6" s="33">
        <v>36.369999999999997</v>
      </c>
      <c r="E6" s="33">
        <v>36.11</v>
      </c>
      <c r="F6" s="40" t="s">
        <v>37</v>
      </c>
      <c r="G6" s="37">
        <v>1.3453335900000001</v>
      </c>
      <c r="H6" s="37">
        <v>0.209073176</v>
      </c>
      <c r="I6" s="37">
        <v>0.93735716199999997</v>
      </c>
      <c r="J6" s="37">
        <v>9.9774387099999997E-3</v>
      </c>
      <c r="K6" s="37">
        <v>4.7045076700000001E-2</v>
      </c>
      <c r="L6" s="37">
        <v>111.886764</v>
      </c>
      <c r="M6" s="35">
        <v>1.5099999999999999E-6</v>
      </c>
      <c r="N6" s="35">
        <v>1.5600000000000001E-8</v>
      </c>
      <c r="O6" s="35">
        <v>-2.78E-11</v>
      </c>
      <c r="P6" s="35">
        <v>9.3399999999999997E-7</v>
      </c>
      <c r="Q6" s="35">
        <v>1.0399999999999999E-9</v>
      </c>
      <c r="R6" s="35">
        <v>0.25</v>
      </c>
      <c r="S6" s="33">
        <v>2.4</v>
      </c>
      <c r="T6" s="33">
        <v>3.9</v>
      </c>
      <c r="U6" s="33">
        <v>5.5</v>
      </c>
      <c r="V6" s="33">
        <v>0.3</v>
      </c>
      <c r="W6" s="33">
        <v>1.6</v>
      </c>
      <c r="X6" s="33">
        <v>3.2</v>
      </c>
      <c r="Y6" s="33">
        <v>2.7</v>
      </c>
      <c r="Z6" s="33">
        <v>4.4000000000000004</v>
      </c>
      <c r="AA6" s="33">
        <v>6.3</v>
      </c>
      <c r="AB6" s="33">
        <v>1.3</v>
      </c>
      <c r="AC6" s="33">
        <v>3</v>
      </c>
      <c r="AD6" s="33">
        <v>4.8</v>
      </c>
      <c r="AE6" s="33">
        <v>3</v>
      </c>
      <c r="AF6" s="33">
        <v>4.8</v>
      </c>
      <c r="AG6" s="33">
        <v>6.8</v>
      </c>
      <c r="AH6" s="33">
        <v>1.9</v>
      </c>
      <c r="AI6" s="34">
        <v>3.7</v>
      </c>
      <c r="AJ6" s="34">
        <v>5.7</v>
      </c>
      <c r="AK6" s="33">
        <v>2.81</v>
      </c>
      <c r="AL6" s="36">
        <v>0.58899999999999997</v>
      </c>
      <c r="AM6" s="36">
        <v>0.68500000000000005</v>
      </c>
      <c r="AN6" s="36">
        <v>0.876</v>
      </c>
      <c r="AO6" s="36">
        <v>0.98899999999999999</v>
      </c>
      <c r="AP6" s="36">
        <v>0.998</v>
      </c>
      <c r="AQ6" s="36">
        <v>0.998</v>
      </c>
      <c r="AR6" s="36">
        <v>0.997</v>
      </c>
      <c r="AS6" s="36">
        <v>0.998</v>
      </c>
      <c r="AT6" s="36">
        <v>0.998</v>
      </c>
      <c r="AU6" s="36">
        <v>0.998</v>
      </c>
      <c r="AV6" s="36">
        <v>0.997</v>
      </c>
      <c r="AW6" s="36">
        <v>0.99399999999999999</v>
      </c>
      <c r="AX6" s="36">
        <v>0.99299999999999999</v>
      </c>
      <c r="AY6" s="36">
        <v>0.99099999999999999</v>
      </c>
      <c r="AZ6" s="36">
        <v>0.98699999999999999</v>
      </c>
      <c r="BA6" s="36">
        <v>0.98499999999999999</v>
      </c>
      <c r="BB6" s="36">
        <v>0.97699999999999998</v>
      </c>
      <c r="BC6" s="36">
        <v>0.96299999999999997</v>
      </c>
      <c r="BD6" s="36">
        <v>0.94</v>
      </c>
      <c r="BE6" s="36">
        <v>0.92100000000000004</v>
      </c>
      <c r="BF6" s="36">
        <v>0.78</v>
      </c>
      <c r="BG6" s="36">
        <v>0.21099999999999999</v>
      </c>
      <c r="BH6" s="36">
        <v>0</v>
      </c>
      <c r="BI6" s="36" t="s">
        <v>143</v>
      </c>
      <c r="BJ6" s="36" t="s">
        <v>143</v>
      </c>
      <c r="BK6" s="36" t="s">
        <v>143</v>
      </c>
      <c r="BL6" s="36" t="s">
        <v>143</v>
      </c>
      <c r="BM6" s="36" t="s">
        <v>143</v>
      </c>
      <c r="BN6" s="36" t="s">
        <v>143</v>
      </c>
      <c r="BO6" s="36" t="s">
        <v>143</v>
      </c>
      <c r="BP6" s="36">
        <v>0.80900000000000005</v>
      </c>
      <c r="BQ6" s="36">
        <v>0.85899999999999999</v>
      </c>
      <c r="BR6" s="36">
        <v>0.94899999999999995</v>
      </c>
      <c r="BS6" s="36">
        <v>0.996</v>
      </c>
      <c r="BT6" s="36">
        <v>0.999</v>
      </c>
      <c r="BU6" s="36">
        <v>0.999</v>
      </c>
      <c r="BV6" s="36">
        <v>0.999</v>
      </c>
      <c r="BW6" s="36">
        <v>0.999</v>
      </c>
      <c r="BX6" s="36">
        <v>0.999</v>
      </c>
      <c r="BY6" s="36">
        <v>0.999</v>
      </c>
      <c r="BZ6" s="36">
        <v>0.999</v>
      </c>
      <c r="CA6" s="36">
        <v>0.998</v>
      </c>
      <c r="CB6" s="36">
        <v>0.997</v>
      </c>
      <c r="CC6" s="36">
        <v>0.996</v>
      </c>
      <c r="CD6" s="36">
        <v>0.995</v>
      </c>
      <c r="CE6" s="36">
        <v>0.99399999999999999</v>
      </c>
      <c r="CF6" s="36">
        <v>0.99099999999999999</v>
      </c>
      <c r="CG6" s="36">
        <v>0.98499999999999999</v>
      </c>
      <c r="CH6" s="36">
        <v>0.97499999999999998</v>
      </c>
      <c r="CI6" s="36">
        <v>0.96799999999999997</v>
      </c>
      <c r="CJ6" s="36">
        <v>0.90500000000000003</v>
      </c>
      <c r="CK6" s="36">
        <v>0.53700000000000003</v>
      </c>
      <c r="CL6" s="36">
        <v>0.08</v>
      </c>
      <c r="CM6" s="36">
        <v>0</v>
      </c>
      <c r="CN6" s="36" t="s">
        <v>143</v>
      </c>
      <c r="CO6" s="36" t="s">
        <v>143</v>
      </c>
      <c r="CP6" s="36" t="s">
        <v>143</v>
      </c>
      <c r="CQ6" s="36" t="s">
        <v>143</v>
      </c>
      <c r="CR6" s="36" t="s">
        <v>143</v>
      </c>
      <c r="CS6" s="36" t="s">
        <v>143</v>
      </c>
      <c r="CT6" s="34"/>
      <c r="CU6" s="34">
        <v>1</v>
      </c>
      <c r="CV6" s="34">
        <v>0</v>
      </c>
      <c r="CW6" s="34">
        <v>1</v>
      </c>
      <c r="CX6" s="34">
        <v>2.2999999999999998</v>
      </c>
      <c r="CY6" s="34">
        <v>1.3</v>
      </c>
      <c r="CZ6" s="39">
        <v>3.5990000000000002</v>
      </c>
      <c r="DA6" s="40">
        <v>434</v>
      </c>
      <c r="DB6" s="40">
        <v>430</v>
      </c>
      <c r="DC6" s="40">
        <v>594</v>
      </c>
      <c r="DD6" s="40">
        <v>0.55700000000000005</v>
      </c>
      <c r="DE6" s="40">
        <v>0.78</v>
      </c>
      <c r="DF6" s="40">
        <v>8.1999999999999993</v>
      </c>
      <c r="DG6" s="40">
        <v>9.1999999999999993</v>
      </c>
      <c r="DH6" s="78">
        <v>57</v>
      </c>
      <c r="DI6" s="34">
        <v>0.22</v>
      </c>
      <c r="DJ6" s="34">
        <v>420</v>
      </c>
      <c r="DK6" s="34">
        <v>2</v>
      </c>
      <c r="DL6" s="28">
        <v>2.81</v>
      </c>
      <c r="DM6" s="76">
        <v>1.5846499999999999</v>
      </c>
      <c r="DN6" s="76">
        <v>1.58958</v>
      </c>
      <c r="DO6" s="76">
        <v>1.5951299999999999</v>
      </c>
      <c r="DP6" s="76">
        <v>1.6019000000000001</v>
      </c>
      <c r="DQ6" s="76">
        <v>1.6027899999999999</v>
      </c>
      <c r="DR6" s="76">
        <v>1.6067100000000001</v>
      </c>
      <c r="DS6" s="76">
        <v>1.6122700000000001</v>
      </c>
      <c r="DT6" s="76">
        <v>1.61503</v>
      </c>
      <c r="DU6" s="76">
        <v>1.61582</v>
      </c>
      <c r="DV6" s="76">
        <v>1.61656</v>
      </c>
      <c r="DW6" s="76">
        <v>1.6198900000000001</v>
      </c>
      <c r="DX6" s="76">
        <v>1.6200399999999999</v>
      </c>
      <c r="DY6" s="76">
        <v>1.62408</v>
      </c>
      <c r="DZ6" s="76">
        <v>1.63208</v>
      </c>
      <c r="EA6" s="76">
        <v>1.6331</v>
      </c>
      <c r="EB6" s="76">
        <v>1.64202</v>
      </c>
      <c r="EC6" s="76">
        <v>1.6506400000000001</v>
      </c>
      <c r="ED6" s="76">
        <v>1.6662300000000001</v>
      </c>
      <c r="EE6" s="24">
        <v>1.68455</v>
      </c>
      <c r="EF6" s="24"/>
      <c r="EG6" s="24"/>
      <c r="EH6" s="24"/>
      <c r="EI6" s="24"/>
      <c r="EJ6" s="24">
        <v>1.7049999999999999E-2</v>
      </c>
      <c r="EK6" s="24">
        <v>1.7284000000000001E-2</v>
      </c>
      <c r="EL6" s="77">
        <v>0.2301</v>
      </c>
      <c r="EM6" s="77">
        <v>0.48820000000000002</v>
      </c>
      <c r="EN6" s="77">
        <v>0.29380000000000001</v>
      </c>
      <c r="EO6" s="77">
        <v>0.23699999999999999</v>
      </c>
      <c r="EP6" s="77">
        <v>0.58279999999999998</v>
      </c>
      <c r="EQ6" s="77">
        <v>0.91420000000000001</v>
      </c>
      <c r="ER6" s="77">
        <v>0.22700000000000001</v>
      </c>
      <c r="ES6" s="77">
        <v>0.52700000000000002</v>
      </c>
      <c r="ET6" s="77">
        <v>0.24429999999999999</v>
      </c>
      <c r="EU6" s="77">
        <v>0.23380000000000001</v>
      </c>
      <c r="EV6" s="77">
        <v>0.51590000000000003</v>
      </c>
      <c r="EW6" s="77">
        <v>0.90180000000000005</v>
      </c>
      <c r="EX6" s="77">
        <v>8.0000000000000004E-4</v>
      </c>
      <c r="EY6" s="77">
        <v>5.0000000000000001E-4</v>
      </c>
      <c r="EZ6" s="77">
        <v>0</v>
      </c>
      <c r="FA6" s="77">
        <v>2.0000000000000001E-4</v>
      </c>
      <c r="FB6" s="77">
        <v>5.9999999999999995E-4</v>
      </c>
      <c r="FC6" s="26" t="s">
        <v>334</v>
      </c>
      <c r="FD6" s="144" t="s">
        <v>325</v>
      </c>
      <c r="FE6" s="156">
        <v>41671</v>
      </c>
      <c r="FF6" s="136">
        <v>1.2</v>
      </c>
      <c r="FG6" s="126"/>
      <c r="FH6" s="40"/>
      <c r="FI6" s="40"/>
      <c r="FJ6" s="40"/>
      <c r="FK6">
        <v>20</v>
      </c>
      <c r="FM6">
        <f t="shared" ref="FM6:FM69" si="0">FX6</f>
        <v>0.587565</v>
      </c>
      <c r="FN6">
        <f>FN$5</f>
        <v>20</v>
      </c>
      <c r="FO6">
        <f t="shared" ref="FO6:FO69" si="1">FN6-FK6</f>
        <v>0</v>
      </c>
      <c r="FP6" s="208">
        <f t="shared" ref="FP6:FP69" si="2">M6*FO6</f>
        <v>0</v>
      </c>
      <c r="FQ6" s="208">
        <f t="shared" ref="FQ6:FQ69" si="3">N6*POWER(FO6,2)</f>
        <v>0</v>
      </c>
      <c r="FR6" s="208">
        <f t="shared" ref="FR6:FR69" si="4">O6*POWER(FO6,3)</f>
        <v>0</v>
      </c>
      <c r="FS6" s="208">
        <f t="shared" ref="FS6:FS69" si="5">(P6*FO6+Q6*POWER(FO6,2))/(FM6*FM6-R6*R6)</f>
        <v>0</v>
      </c>
      <c r="FT6" s="208">
        <f t="shared" ref="FT6:FT69" si="6">GU6</f>
        <v>1.6204811982835841</v>
      </c>
      <c r="FU6" s="208">
        <f t="shared" ref="FU6:FU69" si="7">(FT6*FT6-1)/(2*FT6)</f>
        <v>0.50169027438047997</v>
      </c>
      <c r="FV6" s="208">
        <f t="shared" ref="FV6:FV69" si="8">FU6*(SUM(FP6:FS6))</f>
        <v>0</v>
      </c>
      <c r="FX6">
        <f>FX$5</f>
        <v>0.587565</v>
      </c>
      <c r="FY6" s="207">
        <f>G6*POWER($FX6,2)/(POWER($FX6,2)-J6)</f>
        <v>1.3853716977414781</v>
      </c>
      <c r="FZ6" s="207">
        <f>H6*POWER($FX6,2)/(POWER($FX6,2)-K6)</f>
        <v>0.24205866958463904</v>
      </c>
      <c r="GA6" s="207">
        <f>I6*POWER($FX6,2)/(POWER($FX6,2)-L6)</f>
        <v>-2.9012178117265148E-3</v>
      </c>
      <c r="GB6" s="206">
        <f t="shared" ref="GB6:GB69" si="9">SQRT(1+SUM(FY6:GA6))</f>
        <v>1.6200398604708437</v>
      </c>
      <c r="GD6">
        <f t="shared" ref="GD6:GD69" si="10">FX6</f>
        <v>0.587565</v>
      </c>
      <c r="GE6">
        <f t="shared" ref="GE6:GE69" si="11">6432.8</f>
        <v>6432.8</v>
      </c>
      <c r="GF6">
        <f t="shared" ref="GF6:GF69" si="12">2949810*POWER($GD6,2)/(146*POWER($GD6,2)-1)</f>
        <v>20613.136726414024</v>
      </c>
      <c r="GG6">
        <f t="shared" ref="GG6:GG69" si="13">25540*POWER($GD6,2)/(41*POWER($GD6,2)-1)</f>
        <v>670.28134972528255</v>
      </c>
      <c r="GH6">
        <f t="shared" ref="GH6:GH69" si="14">1+SUM(GE6:GG6)*POWER(10,-8)</f>
        <v>1.0002771621807613</v>
      </c>
      <c r="GI6">
        <f t="shared" ref="GI6:GI69" si="15">101325</f>
        <v>101325</v>
      </c>
      <c r="GJ6">
        <v>101325</v>
      </c>
      <c r="GK6">
        <v>15</v>
      </c>
      <c r="GL6">
        <v>20</v>
      </c>
      <c r="GM6">
        <f t="shared" ref="GM6:GM69" si="16">GH6-1</f>
        <v>2.771621807613478E-4</v>
      </c>
      <c r="GN6">
        <f t="shared" ref="GN6:GN69" si="17">1+(GL6-GK6)*(3.4785*POWER(10,-3))</f>
        <v>1.0173924999999999</v>
      </c>
      <c r="GO6">
        <f t="shared" ref="GO6:GO69" si="18">1+(GM6/GN6)*(GJ6/GI6)</f>
        <v>1.0002724240455492</v>
      </c>
      <c r="GQ6">
        <f t="shared" ref="GQ6:GQ69" si="19">FX6</f>
        <v>0.587565</v>
      </c>
      <c r="GR6">
        <v>101326</v>
      </c>
      <c r="GS6">
        <f t="shared" ref="GS6:GS69" si="20">GO6</f>
        <v>1.0002724240455492</v>
      </c>
      <c r="GT6" s="206">
        <f t="shared" ref="GT6:GT69" si="21">GB6</f>
        <v>1.6200398604708437</v>
      </c>
      <c r="GU6">
        <f t="shared" ref="GU6:GU69" si="22">GT6*GS6</f>
        <v>1.6204811982835841</v>
      </c>
      <c r="GW6" s="208">
        <f t="shared" ref="GW6:GW69" si="23">FV6</f>
        <v>0</v>
      </c>
      <c r="GX6" s="208">
        <f t="shared" ref="GX6:GX69" si="24">FO6*GW6</f>
        <v>0</v>
      </c>
      <c r="GY6">
        <f t="shared" ref="GY6:GY69" si="25">GU6</f>
        <v>1.6204811982835841</v>
      </c>
      <c r="GZ6" s="208">
        <f t="shared" ref="GZ6:GZ69" si="26">GY6+GX6</f>
        <v>1.6204811982835841</v>
      </c>
      <c r="HB6" s="208">
        <f t="shared" ref="HB6:HB69" si="27">GZ6</f>
        <v>1.6204811982835841</v>
      </c>
      <c r="HC6">
        <f t="shared" ref="HC6:HC69" si="28">GO6</f>
        <v>1.0002724240455492</v>
      </c>
      <c r="HD6" s="206">
        <f t="shared" ref="HD6:HD69" si="29">HB6/HC6</f>
        <v>1.6200398604708437</v>
      </c>
    </row>
    <row r="7" spans="1:212" x14ac:dyDescent="0.3">
      <c r="A7" s="182" t="s">
        <v>717</v>
      </c>
      <c r="B7" s="32">
        <v>1.6207199999999999</v>
      </c>
      <c r="C7" s="32">
        <v>1.6247400000000001</v>
      </c>
      <c r="D7" s="33">
        <v>36.56</v>
      </c>
      <c r="E7" s="33">
        <v>36.299999999999997</v>
      </c>
      <c r="F7" s="34" t="s">
        <v>718</v>
      </c>
      <c r="G7" s="37">
        <v>1.34702224</v>
      </c>
      <c r="H7" s="37">
        <v>0.21003776299999999</v>
      </c>
      <c r="I7" s="37">
        <v>19.535076799999999</v>
      </c>
      <c r="J7" s="37">
        <v>9.8085055300000008E-3</v>
      </c>
      <c r="K7" s="37">
        <v>4.7178801800000003E-2</v>
      </c>
      <c r="L7" s="37">
        <v>2279.1547</v>
      </c>
      <c r="M7" s="35">
        <v>2.1900000000000002E-6</v>
      </c>
      <c r="N7" s="35">
        <v>1.6199999999999999E-8</v>
      </c>
      <c r="O7" s="35">
        <v>-2.2000000000000002E-11</v>
      </c>
      <c r="P7" s="35">
        <v>9.5499999999999996E-7</v>
      </c>
      <c r="Q7" s="35">
        <v>8.1199999999999999E-10</v>
      </c>
      <c r="R7" s="35">
        <v>0.25</v>
      </c>
      <c r="S7" s="33">
        <v>2.7</v>
      </c>
      <c r="T7" s="33">
        <v>4.3</v>
      </c>
      <c r="U7" s="33">
        <v>6</v>
      </c>
      <c r="V7" s="33">
        <v>0.6</v>
      </c>
      <c r="W7" s="33">
        <v>2.1</v>
      </c>
      <c r="X7" s="33">
        <v>3.8</v>
      </c>
      <c r="Y7" s="33">
        <v>3.1</v>
      </c>
      <c r="Z7" s="33">
        <v>4.8</v>
      </c>
      <c r="AA7" s="33">
        <v>6.7</v>
      </c>
      <c r="AB7" s="33">
        <v>1.7</v>
      </c>
      <c r="AC7" s="33">
        <v>3.3</v>
      </c>
      <c r="AD7" s="33">
        <v>5.2</v>
      </c>
      <c r="AE7" s="33">
        <v>3.3</v>
      </c>
      <c r="AF7" s="33">
        <v>5.2</v>
      </c>
      <c r="AG7" s="33">
        <v>7.2</v>
      </c>
      <c r="AH7" s="33">
        <v>2.2999999999999998</v>
      </c>
      <c r="AI7" s="34">
        <v>4.0999999999999996</v>
      </c>
      <c r="AJ7" s="34">
        <v>6.1</v>
      </c>
      <c r="AK7" s="33">
        <v>2.79</v>
      </c>
      <c r="AL7" s="36">
        <v>0.75</v>
      </c>
      <c r="AM7" s="36">
        <v>0.82</v>
      </c>
      <c r="AN7" s="36">
        <v>0.93</v>
      </c>
      <c r="AO7" s="36">
        <v>0.98899999999999999</v>
      </c>
      <c r="AP7" s="36">
        <v>0.997</v>
      </c>
      <c r="AQ7" s="36">
        <v>0.98799999999999999</v>
      </c>
      <c r="AR7" s="36">
        <v>0.98399999999999999</v>
      </c>
      <c r="AS7" s="36">
        <v>0.97899999999999998</v>
      </c>
      <c r="AT7" s="36">
        <v>0.97199999999999998</v>
      </c>
      <c r="AU7" s="36">
        <v>0.96299999999999997</v>
      </c>
      <c r="AV7" s="36">
        <v>0.93700000000000006</v>
      </c>
      <c r="AW7" s="36">
        <v>0.85</v>
      </c>
      <c r="AX7" s="36">
        <v>0.65</v>
      </c>
      <c r="AY7" s="36">
        <v>0.4</v>
      </c>
      <c r="AZ7" s="36">
        <v>0.12</v>
      </c>
      <c r="BA7" s="36">
        <v>0.06</v>
      </c>
      <c r="BB7" s="36">
        <v>0</v>
      </c>
      <c r="BC7" s="36" t="s">
        <v>143</v>
      </c>
      <c r="BD7" s="36" t="s">
        <v>143</v>
      </c>
      <c r="BE7" s="36" t="s">
        <v>143</v>
      </c>
      <c r="BF7" s="36" t="s">
        <v>143</v>
      </c>
      <c r="BG7" s="36" t="s">
        <v>143</v>
      </c>
      <c r="BH7" s="36" t="s">
        <v>143</v>
      </c>
      <c r="BI7" s="36" t="s">
        <v>143</v>
      </c>
      <c r="BJ7" s="36" t="s">
        <v>143</v>
      </c>
      <c r="BK7" s="36" t="s">
        <v>143</v>
      </c>
      <c r="BL7" s="36" t="s">
        <v>719</v>
      </c>
      <c r="BM7" s="36" t="s">
        <v>143</v>
      </c>
      <c r="BN7" s="36" t="s">
        <v>143</v>
      </c>
      <c r="BO7" s="36" t="s">
        <v>143</v>
      </c>
      <c r="BP7" s="36">
        <v>0.89100000000000001</v>
      </c>
      <c r="BQ7" s="36">
        <v>0.92400000000000004</v>
      </c>
      <c r="BR7" s="36">
        <v>0.97099999999999997</v>
      </c>
      <c r="BS7" s="36">
        <v>0.996</v>
      </c>
      <c r="BT7" s="36">
        <v>0.999</v>
      </c>
      <c r="BU7" s="36">
        <v>0.995</v>
      </c>
      <c r="BV7" s="36">
        <v>0.99399999999999999</v>
      </c>
      <c r="BW7" s="36">
        <v>0.99199999999999999</v>
      </c>
      <c r="BX7" s="36">
        <v>0.98899999999999999</v>
      </c>
      <c r="BY7" s="36">
        <v>0.98499999999999999</v>
      </c>
      <c r="BZ7" s="36">
        <v>0.97399999999999998</v>
      </c>
      <c r="CA7" s="36">
        <v>0.93700000000000006</v>
      </c>
      <c r="CB7" s="36">
        <v>0.84199999999999997</v>
      </c>
      <c r="CC7" s="36">
        <v>0.69299999999999995</v>
      </c>
      <c r="CD7" s="36">
        <v>0.42799999999999999</v>
      </c>
      <c r="CE7" s="36">
        <v>0.32500000000000001</v>
      </c>
      <c r="CF7" s="36">
        <v>0.124</v>
      </c>
      <c r="CG7" s="36">
        <v>1.9E-2</v>
      </c>
      <c r="CH7" s="36">
        <v>0</v>
      </c>
      <c r="CI7" s="36" t="s">
        <v>143</v>
      </c>
      <c r="CJ7" s="36" t="s">
        <v>143</v>
      </c>
      <c r="CK7" s="36" t="s">
        <v>143</v>
      </c>
      <c r="CL7" s="36" t="s">
        <v>143</v>
      </c>
      <c r="CM7" s="36" t="s">
        <v>143</v>
      </c>
      <c r="CN7" s="36" t="s">
        <v>719</v>
      </c>
      <c r="CO7" s="36" t="s">
        <v>143</v>
      </c>
      <c r="CP7" s="36" t="s">
        <v>143</v>
      </c>
      <c r="CQ7" s="36" t="s">
        <v>719</v>
      </c>
      <c r="CR7" s="36" t="s">
        <v>143</v>
      </c>
      <c r="CS7" s="36" t="s">
        <v>143</v>
      </c>
      <c r="CT7" s="34"/>
      <c r="CU7" s="34">
        <v>1</v>
      </c>
      <c r="CV7" s="34">
        <v>0</v>
      </c>
      <c r="CW7" s="34">
        <v>1</v>
      </c>
      <c r="CX7" s="34">
        <v>1.3</v>
      </c>
      <c r="CY7" s="34">
        <v>2.2999999999999998</v>
      </c>
      <c r="CZ7" s="33">
        <v>3.601</v>
      </c>
      <c r="DA7" s="34">
        <v>435</v>
      </c>
      <c r="DB7" s="34">
        <v>438</v>
      </c>
      <c r="DC7" s="34">
        <v>604</v>
      </c>
      <c r="DD7" s="34">
        <v>0.53</v>
      </c>
      <c r="DE7" s="34">
        <v>0.82</v>
      </c>
      <c r="DF7" s="34">
        <v>8.08</v>
      </c>
      <c r="DG7" s="34">
        <v>8.9499999999999993</v>
      </c>
      <c r="DH7" s="78">
        <v>57.56</v>
      </c>
      <c r="DI7" s="34">
        <v>0.222</v>
      </c>
      <c r="DJ7" s="34">
        <v>428</v>
      </c>
      <c r="DK7" s="34"/>
      <c r="DL7" s="25">
        <v>2.79</v>
      </c>
      <c r="DM7" s="76">
        <v>1.5858399999999999</v>
      </c>
      <c r="DN7" s="76">
        <v>1.5905100000000001</v>
      </c>
      <c r="DO7" s="76">
        <v>1.5959300000000001</v>
      </c>
      <c r="DP7" s="76">
        <v>1.6026499999999999</v>
      </c>
      <c r="DQ7" s="76">
        <v>1.6035299999999999</v>
      </c>
      <c r="DR7" s="76">
        <v>1.60744</v>
      </c>
      <c r="DS7" s="76">
        <v>1.6129800000000001</v>
      </c>
      <c r="DT7" s="76">
        <v>1.6157300000000001</v>
      </c>
      <c r="DU7" s="76">
        <v>1.61652</v>
      </c>
      <c r="DV7" s="76">
        <v>1.6172500000000001</v>
      </c>
      <c r="DW7" s="76">
        <v>1.6205700000000001</v>
      </c>
      <c r="DX7" s="76">
        <v>1.6207199999999999</v>
      </c>
      <c r="DY7" s="76">
        <v>1.6247400000000001</v>
      </c>
      <c r="DZ7" s="76">
        <v>1.6327100000000001</v>
      </c>
      <c r="EA7" s="76">
        <v>1.6337299999999999</v>
      </c>
      <c r="EB7" s="76">
        <v>1.6426099999999999</v>
      </c>
      <c r="EC7" s="76">
        <v>1.6512100000000001</v>
      </c>
      <c r="ED7" s="76" t="s">
        <v>392</v>
      </c>
      <c r="EE7" s="24" t="s">
        <v>392</v>
      </c>
      <c r="EF7" s="24" t="s">
        <v>392</v>
      </c>
      <c r="EG7" s="24" t="s">
        <v>392</v>
      </c>
      <c r="EH7" s="24" t="s">
        <v>392</v>
      </c>
      <c r="EI7" s="24" t="s">
        <v>392</v>
      </c>
      <c r="EJ7" s="24">
        <v>1.6979000000000001E-2</v>
      </c>
      <c r="EK7" s="24">
        <v>1.7212000000000002E-2</v>
      </c>
      <c r="EL7" s="77">
        <v>0.2303</v>
      </c>
      <c r="EM7" s="77">
        <v>0.48830000000000001</v>
      </c>
      <c r="EN7" s="77">
        <v>0.29370000000000002</v>
      </c>
      <c r="EO7" s="77">
        <v>0.2369</v>
      </c>
      <c r="EP7" s="77">
        <v>0.58309999999999995</v>
      </c>
      <c r="EQ7" s="77" t="s">
        <v>392</v>
      </c>
      <c r="ER7" s="77">
        <v>0.22720000000000001</v>
      </c>
      <c r="ES7" s="77">
        <v>0.52710000000000001</v>
      </c>
      <c r="ET7" s="77">
        <v>0.24429999999999999</v>
      </c>
      <c r="EU7" s="77">
        <v>0.23369999999999999</v>
      </c>
      <c r="EV7" s="77">
        <v>0.51629999999999998</v>
      </c>
      <c r="EW7" s="77" t="s">
        <v>392</v>
      </c>
      <c r="EX7" s="77">
        <v>2.0000000000000001E-4</v>
      </c>
      <c r="EY7" s="77">
        <v>2.0000000000000001E-4</v>
      </c>
      <c r="EZ7" s="77">
        <v>2.0000000000000001E-4</v>
      </c>
      <c r="FA7" s="77">
        <v>8.0000000000000004E-4</v>
      </c>
      <c r="FB7" s="77" t="s">
        <v>392</v>
      </c>
      <c r="FC7" s="26" t="s">
        <v>720</v>
      </c>
      <c r="FD7" s="25" t="s">
        <v>737</v>
      </c>
      <c r="FE7" s="180">
        <v>44585</v>
      </c>
      <c r="FF7" s="136">
        <v>4.9000000000000004</v>
      </c>
      <c r="FG7" s="125" t="s">
        <v>143</v>
      </c>
      <c r="FH7" s="34" t="s">
        <v>143</v>
      </c>
      <c r="FI7" s="34" t="s">
        <v>143</v>
      </c>
      <c r="FJ7" s="34" t="s">
        <v>143</v>
      </c>
      <c r="FK7" s="27">
        <v>20</v>
      </c>
      <c r="FL7" s="27"/>
      <c r="FM7">
        <f t="shared" si="0"/>
        <v>0.587565</v>
      </c>
      <c r="FN7" s="27">
        <f>FN$5</f>
        <v>20</v>
      </c>
      <c r="FO7">
        <f t="shared" si="1"/>
        <v>0</v>
      </c>
      <c r="FP7" s="208">
        <f t="shared" si="2"/>
        <v>0</v>
      </c>
      <c r="FQ7" s="208">
        <f t="shared" si="3"/>
        <v>0</v>
      </c>
      <c r="FR7" s="208">
        <f t="shared" si="4"/>
        <v>0</v>
      </c>
      <c r="FS7" s="208">
        <f t="shared" si="5"/>
        <v>0</v>
      </c>
      <c r="FT7" s="208">
        <f t="shared" si="6"/>
        <v>1.6211626705805693</v>
      </c>
      <c r="FU7" s="208">
        <f t="shared" si="7"/>
        <v>0.50216071281139396</v>
      </c>
      <c r="FV7" s="208">
        <f t="shared" si="8"/>
        <v>0</v>
      </c>
      <c r="FX7">
        <f>FX$5</f>
        <v>0.587565</v>
      </c>
      <c r="FY7" s="207">
        <f>G7*POWER($FX7,2)/(POWER($FX7,2)-J7)</f>
        <v>1.386411998090527</v>
      </c>
      <c r="FZ7" s="207">
        <f>H7*POWER($FX7,2)/(POWER($FX7,2)-K7)</f>
        <v>0.24328454287430268</v>
      </c>
      <c r="GA7" s="207">
        <f>I7*POWER($FX7,2)/(POWER($FX7,2)-L7)</f>
        <v>-2.9595040841907251E-3</v>
      </c>
      <c r="GB7" s="206">
        <f t="shared" si="9"/>
        <v>1.6207211471689504</v>
      </c>
      <c r="GD7">
        <f t="shared" si="10"/>
        <v>0.587565</v>
      </c>
      <c r="GE7">
        <f t="shared" si="11"/>
        <v>6432.8</v>
      </c>
      <c r="GF7">
        <f t="shared" si="12"/>
        <v>20613.136726414024</v>
      </c>
      <c r="GG7">
        <f t="shared" si="13"/>
        <v>670.28134972528255</v>
      </c>
      <c r="GH7">
        <f t="shared" si="14"/>
        <v>1.0002771621807613</v>
      </c>
      <c r="GI7">
        <f t="shared" si="15"/>
        <v>101325</v>
      </c>
      <c r="GJ7">
        <v>101325</v>
      </c>
      <c r="GK7">
        <v>15</v>
      </c>
      <c r="GL7">
        <v>20</v>
      </c>
      <c r="GM7">
        <f t="shared" si="16"/>
        <v>2.771621807613478E-4</v>
      </c>
      <c r="GN7">
        <f t="shared" si="17"/>
        <v>1.0173924999999999</v>
      </c>
      <c r="GO7">
        <f t="shared" si="18"/>
        <v>1.0002724240455492</v>
      </c>
      <c r="GQ7">
        <f t="shared" si="19"/>
        <v>0.587565</v>
      </c>
      <c r="GR7">
        <v>101327</v>
      </c>
      <c r="GS7">
        <f t="shared" si="20"/>
        <v>1.0002724240455492</v>
      </c>
      <c r="GT7" s="206">
        <f t="shared" si="21"/>
        <v>1.6207211471689504</v>
      </c>
      <c r="GU7">
        <f t="shared" si="22"/>
        <v>1.6211626705805693</v>
      </c>
      <c r="GW7" s="208">
        <f t="shared" si="23"/>
        <v>0</v>
      </c>
      <c r="GX7" s="208">
        <f t="shared" si="24"/>
        <v>0</v>
      </c>
      <c r="GY7">
        <f t="shared" si="25"/>
        <v>1.6211626705805693</v>
      </c>
      <c r="GZ7" s="208">
        <f t="shared" si="26"/>
        <v>1.6211626705805693</v>
      </c>
      <c r="HB7" s="208">
        <f t="shared" si="27"/>
        <v>1.6211626705805693</v>
      </c>
      <c r="HC7">
        <f t="shared" si="28"/>
        <v>1.0002724240455492</v>
      </c>
      <c r="HD7" s="206">
        <f t="shared" si="29"/>
        <v>1.6207211471689504</v>
      </c>
    </row>
    <row r="8" spans="1:212" x14ac:dyDescent="0.3">
      <c r="A8" s="141" t="s">
        <v>574</v>
      </c>
      <c r="B8" s="32">
        <v>1.6200399999999999</v>
      </c>
      <c r="C8" s="32">
        <v>1.62408</v>
      </c>
      <c r="D8" s="33">
        <v>36.369999999999997</v>
      </c>
      <c r="E8" s="33">
        <v>36.11</v>
      </c>
      <c r="F8" s="40" t="s">
        <v>37</v>
      </c>
      <c r="G8" s="37">
        <v>1.3453335900000001</v>
      </c>
      <c r="H8" s="37">
        <v>0.209073176</v>
      </c>
      <c r="I8" s="37">
        <v>0.93735716199999997</v>
      </c>
      <c r="J8" s="37">
        <v>9.9774387099999997E-3</v>
      </c>
      <c r="K8" s="37">
        <v>4.7045076700000001E-2</v>
      </c>
      <c r="L8" s="37">
        <v>111.886764</v>
      </c>
      <c r="M8" s="35">
        <v>1.5099999999999999E-6</v>
      </c>
      <c r="N8" s="35">
        <v>1.5600000000000001E-8</v>
      </c>
      <c r="O8" s="35">
        <v>-2.78E-11</v>
      </c>
      <c r="P8" s="35">
        <v>9.3399999999999997E-7</v>
      </c>
      <c r="Q8" s="35">
        <v>1.0399999999999999E-9</v>
      </c>
      <c r="R8" s="35">
        <v>0.25</v>
      </c>
      <c r="S8" s="33">
        <v>2.4</v>
      </c>
      <c r="T8" s="33">
        <v>3.9</v>
      </c>
      <c r="U8" s="33">
        <v>5.5</v>
      </c>
      <c r="V8" s="33">
        <v>0.3</v>
      </c>
      <c r="W8" s="33">
        <v>1.6</v>
      </c>
      <c r="X8" s="33">
        <v>3.2</v>
      </c>
      <c r="Y8" s="33">
        <v>2.7</v>
      </c>
      <c r="Z8" s="33">
        <v>4.4000000000000004</v>
      </c>
      <c r="AA8" s="33">
        <v>6.3</v>
      </c>
      <c r="AB8" s="33">
        <v>1.3</v>
      </c>
      <c r="AC8" s="33">
        <v>3</v>
      </c>
      <c r="AD8" s="33">
        <v>4.8</v>
      </c>
      <c r="AE8" s="33">
        <v>3</v>
      </c>
      <c r="AF8" s="33">
        <v>4.8</v>
      </c>
      <c r="AG8" s="33">
        <v>6.8</v>
      </c>
      <c r="AH8" s="33">
        <v>1.9</v>
      </c>
      <c r="AI8" s="34">
        <v>3.7</v>
      </c>
      <c r="AJ8" s="34">
        <v>5.7</v>
      </c>
      <c r="AK8" s="33">
        <v>2.81</v>
      </c>
      <c r="AL8" s="36">
        <v>0.71399999999999997</v>
      </c>
      <c r="AM8" s="36">
        <v>0.79500000000000004</v>
      </c>
      <c r="AN8" s="36">
        <v>0.92100000000000004</v>
      </c>
      <c r="AO8" s="36">
        <v>0.99399999999999999</v>
      </c>
      <c r="AP8" s="36">
        <v>0.998</v>
      </c>
      <c r="AQ8" s="36">
        <v>0.998</v>
      </c>
      <c r="AR8" s="36">
        <v>0.997</v>
      </c>
      <c r="AS8" s="36">
        <v>0.998</v>
      </c>
      <c r="AT8" s="36">
        <v>0.998</v>
      </c>
      <c r="AU8" s="36">
        <v>0.998</v>
      </c>
      <c r="AV8" s="36">
        <v>0.997</v>
      </c>
      <c r="AW8" s="36">
        <v>0.995</v>
      </c>
      <c r="AX8" s="36">
        <v>0.99399999999999999</v>
      </c>
      <c r="AY8" s="36">
        <v>0.99399999999999999</v>
      </c>
      <c r="AZ8" s="36">
        <v>0.99199999999999999</v>
      </c>
      <c r="BA8" s="36">
        <v>0.99099999999999999</v>
      </c>
      <c r="BB8" s="36">
        <v>0.98799999999999999</v>
      </c>
      <c r="BC8" s="36">
        <v>0.98199999999999998</v>
      </c>
      <c r="BD8" s="36">
        <v>0.97099999999999997</v>
      </c>
      <c r="BE8" s="36">
        <v>0.95699999999999996</v>
      </c>
      <c r="BF8" s="36">
        <v>0.82799999999999996</v>
      </c>
      <c r="BG8" s="36">
        <v>0.24</v>
      </c>
      <c r="BH8" s="36">
        <v>0</v>
      </c>
      <c r="BI8" s="36" t="s">
        <v>143</v>
      </c>
      <c r="BJ8" s="36" t="s">
        <v>143</v>
      </c>
      <c r="BK8" s="36" t="s">
        <v>143</v>
      </c>
      <c r="BL8" s="36" t="s">
        <v>143</v>
      </c>
      <c r="BM8" s="36" t="s">
        <v>143</v>
      </c>
      <c r="BN8" s="36" t="s">
        <v>143</v>
      </c>
      <c r="BO8" s="36" t="s">
        <v>143</v>
      </c>
      <c r="BP8" s="36">
        <v>0.874</v>
      </c>
      <c r="BQ8" s="36">
        <v>0.91200000000000003</v>
      </c>
      <c r="BR8" s="36">
        <v>0.96799999999999997</v>
      </c>
      <c r="BS8" s="36">
        <v>0.998</v>
      </c>
      <c r="BT8" s="36">
        <v>0.999</v>
      </c>
      <c r="BU8" s="36">
        <v>0.999</v>
      </c>
      <c r="BV8" s="36">
        <v>0.999</v>
      </c>
      <c r="BW8" s="36">
        <v>0.999</v>
      </c>
      <c r="BX8" s="36">
        <v>0.999</v>
      </c>
      <c r="BY8" s="36">
        <v>0.999</v>
      </c>
      <c r="BZ8" s="36">
        <v>0.999</v>
      </c>
      <c r="CA8" s="36">
        <v>0.998</v>
      </c>
      <c r="CB8" s="36">
        <v>0.998</v>
      </c>
      <c r="CC8" s="36">
        <v>0.997</v>
      </c>
      <c r="CD8" s="36">
        <v>0.997</v>
      </c>
      <c r="CE8" s="36">
        <v>0.996</v>
      </c>
      <c r="CF8" s="36">
        <v>0.995</v>
      </c>
      <c r="CG8" s="36">
        <v>0.99299999999999999</v>
      </c>
      <c r="CH8" s="36">
        <v>0.98799999999999999</v>
      </c>
      <c r="CI8" s="36">
        <v>0.98299999999999998</v>
      </c>
      <c r="CJ8" s="36">
        <v>0.92700000000000005</v>
      </c>
      <c r="CK8" s="36">
        <v>0.56499999999999995</v>
      </c>
      <c r="CL8" s="36">
        <v>0.08</v>
      </c>
      <c r="CM8" s="36">
        <v>0</v>
      </c>
      <c r="CN8" s="36" t="s">
        <v>143</v>
      </c>
      <c r="CO8" s="36" t="s">
        <v>143</v>
      </c>
      <c r="CP8" s="36" t="s">
        <v>143</v>
      </c>
      <c r="CQ8" s="36" t="s">
        <v>143</v>
      </c>
      <c r="CR8" s="36" t="s">
        <v>143</v>
      </c>
      <c r="CS8" s="36" t="s">
        <v>143</v>
      </c>
      <c r="CT8" s="34"/>
      <c r="CU8" s="34">
        <v>1</v>
      </c>
      <c r="CV8" s="34">
        <v>0</v>
      </c>
      <c r="CW8" s="34">
        <v>1</v>
      </c>
      <c r="CX8" s="34">
        <v>2.2999999999999998</v>
      </c>
      <c r="CY8" s="34">
        <v>1.3</v>
      </c>
      <c r="CZ8" s="39">
        <v>3.5990000000000002</v>
      </c>
      <c r="DA8" s="40">
        <v>434</v>
      </c>
      <c r="DB8" s="40">
        <v>430</v>
      </c>
      <c r="DC8" s="40">
        <v>594</v>
      </c>
      <c r="DD8" s="40">
        <v>0.55700000000000005</v>
      </c>
      <c r="DE8" s="40">
        <v>0.78</v>
      </c>
      <c r="DF8" s="40">
        <v>8.1999999999999993</v>
      </c>
      <c r="DG8" s="40">
        <v>9.1999999999999993</v>
      </c>
      <c r="DH8" s="78">
        <v>57</v>
      </c>
      <c r="DI8" s="34">
        <v>0.22</v>
      </c>
      <c r="DJ8" s="34">
        <v>420</v>
      </c>
      <c r="DK8" s="34">
        <v>2</v>
      </c>
      <c r="DL8" s="25">
        <v>2.81</v>
      </c>
      <c r="DM8" s="76">
        <v>1.5846499999999999</v>
      </c>
      <c r="DN8" s="76">
        <v>1.58958</v>
      </c>
      <c r="DO8" s="76">
        <v>1.5951299999999999</v>
      </c>
      <c r="DP8" s="76">
        <v>1.6019000000000001</v>
      </c>
      <c r="DQ8" s="76">
        <v>1.6027899999999999</v>
      </c>
      <c r="DR8" s="76">
        <v>1.6067100000000001</v>
      </c>
      <c r="DS8" s="76">
        <v>1.6122700000000001</v>
      </c>
      <c r="DT8" s="76">
        <v>1.61503</v>
      </c>
      <c r="DU8" s="76">
        <v>1.61582</v>
      </c>
      <c r="DV8" s="76">
        <v>1.61656</v>
      </c>
      <c r="DW8" s="76">
        <v>1.6198900000000001</v>
      </c>
      <c r="DX8" s="76">
        <v>1.6200399999999999</v>
      </c>
      <c r="DY8" s="76">
        <v>1.62408</v>
      </c>
      <c r="DZ8" s="76">
        <v>1.63208</v>
      </c>
      <c r="EA8" s="76">
        <v>1.6331</v>
      </c>
      <c r="EB8" s="76">
        <v>1.64202</v>
      </c>
      <c r="EC8" s="76">
        <v>1.6506400000000001</v>
      </c>
      <c r="ED8" s="76">
        <v>1.6662300000000001</v>
      </c>
      <c r="EE8" s="24">
        <v>1.68455</v>
      </c>
      <c r="EF8" s="24"/>
      <c r="EG8" s="24"/>
      <c r="EH8" s="24"/>
      <c r="EI8" s="24"/>
      <c r="EJ8" s="24">
        <v>1.7049999999999999E-2</v>
      </c>
      <c r="EK8" s="24">
        <v>1.7284000000000001E-2</v>
      </c>
      <c r="EL8" s="77">
        <v>0.2301</v>
      </c>
      <c r="EM8" s="77">
        <v>0.48820000000000002</v>
      </c>
      <c r="EN8" s="77">
        <v>0.29380000000000001</v>
      </c>
      <c r="EO8" s="77">
        <v>0.23699999999999999</v>
      </c>
      <c r="EP8" s="77">
        <v>0.58279999999999998</v>
      </c>
      <c r="EQ8" s="77">
        <v>0.91420000000000001</v>
      </c>
      <c r="ER8" s="77">
        <v>0.22700000000000001</v>
      </c>
      <c r="ES8" s="77">
        <v>0.52700000000000002</v>
      </c>
      <c r="ET8" s="77">
        <v>0.24429999999999999</v>
      </c>
      <c r="EU8" s="77">
        <v>0.23380000000000001</v>
      </c>
      <c r="EV8" s="77">
        <v>0.51590000000000003</v>
      </c>
      <c r="EW8" s="77">
        <v>0.90180000000000005</v>
      </c>
      <c r="EX8" s="77">
        <v>8.0000000000000004E-4</v>
      </c>
      <c r="EY8" s="77">
        <v>5.0000000000000001E-4</v>
      </c>
      <c r="EZ8" s="77">
        <v>0</v>
      </c>
      <c r="FA8" s="77">
        <v>2.0000000000000001E-4</v>
      </c>
      <c r="FB8" s="77">
        <v>5.9999999999999995E-4</v>
      </c>
      <c r="FC8" s="26" t="s">
        <v>334</v>
      </c>
      <c r="FD8" s="145" t="s">
        <v>325</v>
      </c>
      <c r="FE8" s="156">
        <v>41671</v>
      </c>
      <c r="FF8" s="136">
        <v>1.7</v>
      </c>
      <c r="FG8" s="40"/>
      <c r="FH8" s="34"/>
      <c r="FI8" s="34"/>
      <c r="FJ8" s="34"/>
      <c r="FK8">
        <v>20</v>
      </c>
      <c r="FM8">
        <f t="shared" si="0"/>
        <v>0.587565</v>
      </c>
      <c r="FN8">
        <f t="shared" ref="FN8:FN71" si="30">FN$5</f>
        <v>20</v>
      </c>
      <c r="FO8">
        <f t="shared" si="1"/>
        <v>0</v>
      </c>
      <c r="FP8" s="208">
        <f t="shared" si="2"/>
        <v>0</v>
      </c>
      <c r="FQ8" s="208">
        <f t="shared" si="3"/>
        <v>0</v>
      </c>
      <c r="FR8" s="208">
        <f t="shared" si="4"/>
        <v>0</v>
      </c>
      <c r="FS8" s="208">
        <f t="shared" si="5"/>
        <v>0</v>
      </c>
      <c r="FT8" s="208">
        <f t="shared" si="6"/>
        <v>1.6204811982835841</v>
      </c>
      <c r="FU8" s="208">
        <f t="shared" si="7"/>
        <v>0.50169027438047997</v>
      </c>
      <c r="FV8" s="208">
        <f t="shared" si="8"/>
        <v>0</v>
      </c>
      <c r="FX8">
        <f t="shared" ref="FX8:FX71" si="31">FX$5</f>
        <v>0.587565</v>
      </c>
      <c r="FY8" s="207">
        <f>G8*POWER($FX8,2)/(POWER($FX8,2)-J8)</f>
        <v>1.3853716977414781</v>
      </c>
      <c r="FZ8" s="207">
        <f>H8*POWER($FX8,2)/(POWER($FX8,2)-K8)</f>
        <v>0.24205866958463904</v>
      </c>
      <c r="GA8" s="207">
        <f>I8*POWER($FX8,2)/(POWER($FX8,2)-L8)</f>
        <v>-2.9012178117265148E-3</v>
      </c>
      <c r="GB8" s="206">
        <f t="shared" si="9"/>
        <v>1.6200398604708437</v>
      </c>
      <c r="GD8">
        <f t="shared" si="10"/>
        <v>0.587565</v>
      </c>
      <c r="GE8">
        <f t="shared" si="11"/>
        <v>6432.8</v>
      </c>
      <c r="GF8">
        <f t="shared" si="12"/>
        <v>20613.136726414024</v>
      </c>
      <c r="GG8">
        <f t="shared" si="13"/>
        <v>670.28134972528255</v>
      </c>
      <c r="GH8">
        <f t="shared" si="14"/>
        <v>1.0002771621807613</v>
      </c>
      <c r="GI8">
        <f t="shared" si="15"/>
        <v>101325</v>
      </c>
      <c r="GJ8">
        <v>101325</v>
      </c>
      <c r="GK8">
        <v>15</v>
      </c>
      <c r="GL8">
        <v>20</v>
      </c>
      <c r="GM8">
        <f t="shared" si="16"/>
        <v>2.771621807613478E-4</v>
      </c>
      <c r="GN8">
        <f t="shared" si="17"/>
        <v>1.0173924999999999</v>
      </c>
      <c r="GO8">
        <f t="shared" si="18"/>
        <v>1.0002724240455492</v>
      </c>
      <c r="GQ8">
        <f t="shared" si="19"/>
        <v>0.587565</v>
      </c>
      <c r="GR8">
        <v>101328</v>
      </c>
      <c r="GS8">
        <f t="shared" si="20"/>
        <v>1.0002724240455492</v>
      </c>
      <c r="GT8" s="206">
        <f t="shared" si="21"/>
        <v>1.6200398604708437</v>
      </c>
      <c r="GU8">
        <f t="shared" si="22"/>
        <v>1.6204811982835841</v>
      </c>
      <c r="GW8" s="208">
        <f t="shared" si="23"/>
        <v>0</v>
      </c>
      <c r="GX8" s="208">
        <f t="shared" si="24"/>
        <v>0</v>
      </c>
      <c r="GY8">
        <f t="shared" si="25"/>
        <v>1.6204811982835841</v>
      </c>
      <c r="GZ8" s="208">
        <f t="shared" si="26"/>
        <v>1.6204811982835841</v>
      </c>
      <c r="HB8" s="208">
        <f t="shared" si="27"/>
        <v>1.6204811982835841</v>
      </c>
      <c r="HC8">
        <f t="shared" si="28"/>
        <v>1.0002724240455492</v>
      </c>
      <c r="HD8" s="206">
        <f t="shared" si="29"/>
        <v>1.6200398604708437</v>
      </c>
    </row>
    <row r="9" spans="1:212" x14ac:dyDescent="0.3">
      <c r="A9" s="141" t="s">
        <v>39</v>
      </c>
      <c r="B9" s="32">
        <v>1.6034200000000001</v>
      </c>
      <c r="C9" s="32">
        <v>1.6071800000000001</v>
      </c>
      <c r="D9" s="33">
        <v>38.03</v>
      </c>
      <c r="E9" s="33">
        <v>37.770000000000003</v>
      </c>
      <c r="F9" s="34" t="s">
        <v>37</v>
      </c>
      <c r="G9" s="37">
        <v>1.3104463</v>
      </c>
      <c r="H9" s="37">
        <v>0.19603425999999999</v>
      </c>
      <c r="I9" s="37">
        <v>0.96612977</v>
      </c>
      <c r="J9" s="37">
        <v>9.5863304800000004E-3</v>
      </c>
      <c r="K9" s="37">
        <v>4.5762762700000001E-2</v>
      </c>
      <c r="L9" s="37">
        <v>115.011883</v>
      </c>
      <c r="M9" s="35">
        <v>2.1299999999999999E-6</v>
      </c>
      <c r="N9" s="35">
        <v>1.6499999999999999E-8</v>
      </c>
      <c r="O9" s="35">
        <v>-6.9799999999999994E-11</v>
      </c>
      <c r="P9" s="35">
        <v>1.02E-6</v>
      </c>
      <c r="Q9" s="35">
        <v>6.5600000000000001E-10</v>
      </c>
      <c r="R9" s="35">
        <v>0.20799999999999999</v>
      </c>
      <c r="S9" s="33">
        <v>2.5</v>
      </c>
      <c r="T9" s="33">
        <v>4</v>
      </c>
      <c r="U9" s="33">
        <v>5.5</v>
      </c>
      <c r="V9" s="33">
        <v>0.4</v>
      </c>
      <c r="W9" s="33">
        <v>1.8</v>
      </c>
      <c r="X9" s="33">
        <v>3.3</v>
      </c>
      <c r="Y9" s="33">
        <v>3</v>
      </c>
      <c r="Z9" s="33">
        <v>4.5999999999999996</v>
      </c>
      <c r="AA9" s="33">
        <v>6.2</v>
      </c>
      <c r="AB9" s="33">
        <v>1.6</v>
      </c>
      <c r="AC9" s="33">
        <v>3.2</v>
      </c>
      <c r="AD9" s="33">
        <v>4.8</v>
      </c>
      <c r="AE9" s="33">
        <v>3.1</v>
      </c>
      <c r="AF9" s="33">
        <v>4.8</v>
      </c>
      <c r="AG9" s="33">
        <v>6.5</v>
      </c>
      <c r="AH9" s="33">
        <v>2</v>
      </c>
      <c r="AI9" s="34">
        <v>3.7</v>
      </c>
      <c r="AJ9" s="34">
        <v>5.4</v>
      </c>
      <c r="AK9" s="33">
        <v>2.92</v>
      </c>
      <c r="AL9" s="36">
        <v>0.55000000000000004</v>
      </c>
      <c r="AM9" s="36">
        <v>0.65</v>
      </c>
      <c r="AN9" s="36">
        <v>0.86</v>
      </c>
      <c r="AO9" s="36">
        <v>0.98699999999999999</v>
      </c>
      <c r="AP9" s="36">
        <v>0.998</v>
      </c>
      <c r="AQ9" s="36">
        <v>0.997</v>
      </c>
      <c r="AR9" s="36">
        <v>0.996</v>
      </c>
      <c r="AS9" s="36">
        <v>0.995</v>
      </c>
      <c r="AT9" s="36">
        <v>0.995</v>
      </c>
      <c r="AU9" s="36">
        <v>0.995</v>
      </c>
      <c r="AV9" s="36">
        <v>0.99399999999999999</v>
      </c>
      <c r="AW9" s="36">
        <v>0.99099999999999999</v>
      </c>
      <c r="AX9" s="36">
        <v>0.99</v>
      </c>
      <c r="AY9" s="36">
        <v>0.98799999999999999</v>
      </c>
      <c r="AZ9" s="36">
        <v>0.98499999999999999</v>
      </c>
      <c r="BA9" s="36">
        <v>0.98199999999999998</v>
      </c>
      <c r="BB9" s="36">
        <v>0.97299999999999998</v>
      </c>
      <c r="BC9" s="36">
        <v>0.96</v>
      </c>
      <c r="BD9" s="36">
        <v>0.93</v>
      </c>
      <c r="BE9" s="36">
        <v>0.91</v>
      </c>
      <c r="BF9" s="36">
        <v>0.76</v>
      </c>
      <c r="BG9" s="36">
        <v>0.3</v>
      </c>
      <c r="BH9" s="36">
        <v>0</v>
      </c>
      <c r="BI9" s="36" t="s">
        <v>143</v>
      </c>
      <c r="BJ9" s="36" t="s">
        <v>143</v>
      </c>
      <c r="BK9" s="36" t="s">
        <v>143</v>
      </c>
      <c r="BL9" s="36" t="s">
        <v>143</v>
      </c>
      <c r="BM9" s="36" t="s">
        <v>143</v>
      </c>
      <c r="BN9" s="36" t="s">
        <v>143</v>
      </c>
      <c r="BO9" s="36" t="s">
        <v>143</v>
      </c>
      <c r="BP9" s="36">
        <v>0.78700000000000003</v>
      </c>
      <c r="BQ9" s="36">
        <v>0.84199999999999997</v>
      </c>
      <c r="BR9" s="36">
        <v>0.94099999999999995</v>
      </c>
      <c r="BS9" s="36">
        <v>0.995</v>
      </c>
      <c r="BT9" s="36">
        <v>0.999</v>
      </c>
      <c r="BU9" s="36">
        <v>0.999</v>
      </c>
      <c r="BV9" s="36">
        <v>0.998</v>
      </c>
      <c r="BW9" s="36">
        <v>0.998</v>
      </c>
      <c r="BX9" s="36">
        <v>0.998</v>
      </c>
      <c r="BY9" s="36">
        <v>0.998</v>
      </c>
      <c r="BZ9" s="36">
        <v>0.998</v>
      </c>
      <c r="CA9" s="36">
        <v>0.996</v>
      </c>
      <c r="CB9" s="36">
        <v>0.996</v>
      </c>
      <c r="CC9" s="36">
        <v>0.995</v>
      </c>
      <c r="CD9" s="36">
        <v>0.99399999999999999</v>
      </c>
      <c r="CE9" s="36">
        <v>0.99299999999999999</v>
      </c>
      <c r="CF9" s="36">
        <v>0.98899999999999999</v>
      </c>
      <c r="CG9" s="36">
        <v>0.98399999999999999</v>
      </c>
      <c r="CH9" s="36">
        <v>0.97099999999999997</v>
      </c>
      <c r="CI9" s="36">
        <v>0.96299999999999997</v>
      </c>
      <c r="CJ9" s="36">
        <v>0.89600000000000002</v>
      </c>
      <c r="CK9" s="36">
        <v>0.61799999999999999</v>
      </c>
      <c r="CL9" s="36">
        <v>0.08</v>
      </c>
      <c r="CM9" s="36">
        <v>0</v>
      </c>
      <c r="CN9" s="36" t="s">
        <v>143</v>
      </c>
      <c r="CO9" s="36" t="s">
        <v>143</v>
      </c>
      <c r="CP9" s="36" t="s">
        <v>143</v>
      </c>
      <c r="CQ9" s="36" t="s">
        <v>143</v>
      </c>
      <c r="CR9" s="36" t="s">
        <v>143</v>
      </c>
      <c r="CS9" s="36" t="s">
        <v>143</v>
      </c>
      <c r="CT9" s="34"/>
      <c r="CU9" s="34">
        <v>1</v>
      </c>
      <c r="CV9" s="34">
        <v>0</v>
      </c>
      <c r="CW9" s="34">
        <v>1</v>
      </c>
      <c r="CX9" s="34">
        <v>2.2999999999999998</v>
      </c>
      <c r="CY9" s="34">
        <v>2</v>
      </c>
      <c r="CZ9" s="33">
        <v>3.47</v>
      </c>
      <c r="DA9" s="34">
        <v>438</v>
      </c>
      <c r="DB9" s="34">
        <v>425</v>
      </c>
      <c r="DC9" s="34">
        <v>608</v>
      </c>
      <c r="DD9" s="34">
        <v>0.56000000000000005</v>
      </c>
      <c r="DE9" s="34">
        <v>0.88</v>
      </c>
      <c r="DF9" s="34">
        <v>8</v>
      </c>
      <c r="DG9" s="34">
        <v>8.9</v>
      </c>
      <c r="DH9" s="34">
        <v>58</v>
      </c>
      <c r="DI9" s="34">
        <v>0.22</v>
      </c>
      <c r="DJ9" s="34">
        <v>450</v>
      </c>
      <c r="DK9" s="34">
        <v>3</v>
      </c>
      <c r="DL9" s="25">
        <v>2.92</v>
      </c>
      <c r="DM9" s="76">
        <v>1.56934</v>
      </c>
      <c r="DN9" s="76">
        <v>1.5742700000000001</v>
      </c>
      <c r="DO9" s="76">
        <v>1.57979</v>
      </c>
      <c r="DP9" s="76">
        <v>1.58636</v>
      </c>
      <c r="DQ9" s="76">
        <v>1.58721</v>
      </c>
      <c r="DR9" s="76">
        <v>1.59093</v>
      </c>
      <c r="DS9" s="76">
        <v>1.59616</v>
      </c>
      <c r="DT9" s="76">
        <v>1.5987499999999999</v>
      </c>
      <c r="DU9" s="76">
        <v>1.59948</v>
      </c>
      <c r="DV9" s="76">
        <v>1.6001700000000001</v>
      </c>
      <c r="DW9" s="76">
        <v>1.60328</v>
      </c>
      <c r="DX9" s="76">
        <v>1.6034200000000001</v>
      </c>
      <c r="DY9" s="76">
        <v>1.6071800000000001</v>
      </c>
      <c r="DZ9" s="76">
        <v>1.6146100000000001</v>
      </c>
      <c r="EA9" s="76">
        <v>1.6155600000000001</v>
      </c>
      <c r="EB9" s="76">
        <v>1.62381</v>
      </c>
      <c r="EC9" s="76">
        <v>1.6317600000000001</v>
      </c>
      <c r="ED9" s="76">
        <v>1.6460600000000001</v>
      </c>
      <c r="EE9" s="24">
        <v>1.66276</v>
      </c>
      <c r="EF9" s="24"/>
      <c r="EG9" s="24"/>
      <c r="EH9" s="24"/>
      <c r="EI9" s="24"/>
      <c r="EJ9" s="24">
        <v>1.5866999999999999E-2</v>
      </c>
      <c r="EK9" s="24">
        <v>1.6077999999999999E-2</v>
      </c>
      <c r="EL9" s="77">
        <v>0.2346</v>
      </c>
      <c r="EM9" s="77">
        <v>0.49249999999999999</v>
      </c>
      <c r="EN9" s="77">
        <v>0.29459999999999997</v>
      </c>
      <c r="EO9" s="77">
        <v>0.23710000000000001</v>
      </c>
      <c r="EP9" s="77">
        <v>0.57950000000000002</v>
      </c>
      <c r="EQ9" s="77">
        <v>0.90149999999999997</v>
      </c>
      <c r="ER9" s="77">
        <v>0.23150000000000001</v>
      </c>
      <c r="ES9" s="77">
        <v>0.53169999999999995</v>
      </c>
      <c r="ET9" s="77">
        <v>0.24510000000000001</v>
      </c>
      <c r="EU9" s="77">
        <v>0.23400000000000001</v>
      </c>
      <c r="EV9" s="77">
        <v>0.5131</v>
      </c>
      <c r="EW9" s="77">
        <v>0.88970000000000005</v>
      </c>
      <c r="EX9" s="77">
        <v>1.6999999999999999E-3</v>
      </c>
      <c r="EY9" s="77">
        <v>8.9999999999999998E-4</v>
      </c>
      <c r="EZ9" s="77">
        <v>-1E-4</v>
      </c>
      <c r="FA9" s="77">
        <v>-2.9999999999999997E-4</v>
      </c>
      <c r="FB9" s="77">
        <v>-2.8E-3</v>
      </c>
      <c r="FC9" s="26" t="s">
        <v>43</v>
      </c>
      <c r="FD9" s="145" t="s">
        <v>325</v>
      </c>
      <c r="FE9" s="156">
        <v>41671</v>
      </c>
      <c r="FF9" s="136">
        <v>1.8</v>
      </c>
      <c r="FG9" s="125" t="s">
        <v>143</v>
      </c>
      <c r="FH9" s="34" t="s">
        <v>143</v>
      </c>
      <c r="FI9" s="34" t="s">
        <v>143</v>
      </c>
      <c r="FJ9" s="34" t="s">
        <v>143</v>
      </c>
      <c r="FK9">
        <v>20</v>
      </c>
      <c r="FM9">
        <f t="shared" si="0"/>
        <v>0.587565</v>
      </c>
      <c r="FN9" s="27">
        <f t="shared" si="30"/>
        <v>20</v>
      </c>
      <c r="FO9">
        <f t="shared" si="1"/>
        <v>0</v>
      </c>
      <c r="FP9" s="208">
        <f t="shared" si="2"/>
        <v>0</v>
      </c>
      <c r="FQ9" s="208">
        <f t="shared" si="3"/>
        <v>0</v>
      </c>
      <c r="FR9" s="208">
        <f t="shared" si="4"/>
        <v>0</v>
      </c>
      <c r="FS9" s="208">
        <f t="shared" si="5"/>
        <v>0</v>
      </c>
      <c r="FT9" s="208">
        <f t="shared" si="6"/>
        <v>1.6038568096011523</v>
      </c>
      <c r="FU9" s="208">
        <f t="shared" si="7"/>
        <v>0.49017987649876327</v>
      </c>
      <c r="FV9" s="208">
        <f t="shared" si="8"/>
        <v>0</v>
      </c>
      <c r="FX9">
        <f t="shared" si="31"/>
        <v>0.587565</v>
      </c>
      <c r="FY9" s="207">
        <f>G9*POWER($FX9,2)/(POWER($FX9,2)-J9)</f>
        <v>1.3478737090167674</v>
      </c>
      <c r="FZ9" s="207">
        <f>H9*POWER($FX9,2)/(POWER($FX9,2)-K9)</f>
        <v>0.2259907608845429</v>
      </c>
      <c r="GA9" s="207">
        <f>I9*POWER($FX9,2)/(POWER($FX9,2)-L9)</f>
        <v>-2.9087753029424283E-3</v>
      </c>
      <c r="GB9" s="206">
        <f t="shared" si="9"/>
        <v>1.6034199994381908</v>
      </c>
      <c r="GD9">
        <f t="shared" si="10"/>
        <v>0.587565</v>
      </c>
      <c r="GE9">
        <f t="shared" si="11"/>
        <v>6432.8</v>
      </c>
      <c r="GF9">
        <f t="shared" si="12"/>
        <v>20613.136726414024</v>
      </c>
      <c r="GG9">
        <f t="shared" si="13"/>
        <v>670.28134972528255</v>
      </c>
      <c r="GH9">
        <f t="shared" si="14"/>
        <v>1.0002771621807613</v>
      </c>
      <c r="GI9">
        <f t="shared" si="15"/>
        <v>101325</v>
      </c>
      <c r="GJ9">
        <v>101325</v>
      </c>
      <c r="GK9">
        <v>15</v>
      </c>
      <c r="GL9">
        <v>20</v>
      </c>
      <c r="GM9">
        <f t="shared" si="16"/>
        <v>2.771621807613478E-4</v>
      </c>
      <c r="GN9">
        <f t="shared" si="17"/>
        <v>1.0173924999999999</v>
      </c>
      <c r="GO9">
        <f t="shared" si="18"/>
        <v>1.0002724240455492</v>
      </c>
      <c r="GQ9">
        <f t="shared" si="19"/>
        <v>0.587565</v>
      </c>
      <c r="GR9">
        <v>101329</v>
      </c>
      <c r="GS9">
        <f t="shared" si="20"/>
        <v>1.0002724240455492</v>
      </c>
      <c r="GT9" s="206">
        <f t="shared" si="21"/>
        <v>1.6034199994381908</v>
      </c>
      <c r="GU9">
        <f t="shared" si="22"/>
        <v>1.6038568096011523</v>
      </c>
      <c r="GW9" s="208">
        <f t="shared" si="23"/>
        <v>0</v>
      </c>
      <c r="GX9" s="208">
        <f t="shared" si="24"/>
        <v>0</v>
      </c>
      <c r="GY9">
        <f t="shared" si="25"/>
        <v>1.6038568096011523</v>
      </c>
      <c r="GZ9" s="208">
        <f t="shared" si="26"/>
        <v>1.6038568096011523</v>
      </c>
      <c r="HB9" s="208">
        <f t="shared" si="27"/>
        <v>1.6038568096011523</v>
      </c>
      <c r="HC9">
        <f t="shared" si="28"/>
        <v>1.0002724240455492</v>
      </c>
      <c r="HD9" s="206">
        <f t="shared" si="29"/>
        <v>1.6034199994381908</v>
      </c>
    </row>
    <row r="10" spans="1:212" x14ac:dyDescent="0.3">
      <c r="A10" s="141" t="s">
        <v>674</v>
      </c>
      <c r="B10" s="43">
        <v>1.4874799999999999</v>
      </c>
      <c r="C10" s="43">
        <v>1.4891300000000001</v>
      </c>
      <c r="D10" s="39">
        <v>70.47</v>
      </c>
      <c r="E10" s="39">
        <v>70.290000000000006</v>
      </c>
      <c r="F10" s="40" t="s">
        <v>675</v>
      </c>
      <c r="G10" s="44">
        <v>0.90936218000000002</v>
      </c>
      <c r="H10" s="44">
        <v>0.27907705399999999</v>
      </c>
      <c r="I10" s="44">
        <v>0.89181329799999998</v>
      </c>
      <c r="J10" s="44">
        <v>5.2014247000000003E-3</v>
      </c>
      <c r="K10" s="44">
        <v>1.5893844599999998E-2</v>
      </c>
      <c r="L10" s="44">
        <v>95.910944799999996</v>
      </c>
      <c r="M10" s="45">
        <v>-7.4699999999999996E-6</v>
      </c>
      <c r="N10" s="45">
        <v>1.5799999999999999E-8</v>
      </c>
      <c r="O10" s="45">
        <v>-1.23E-11</v>
      </c>
      <c r="P10" s="45">
        <v>3.58E-7</v>
      </c>
      <c r="Q10" s="45">
        <v>4.03E-10</v>
      </c>
      <c r="R10" s="45">
        <v>0.16400000000000001</v>
      </c>
      <c r="S10" s="39">
        <v>-1.6</v>
      </c>
      <c r="T10" s="39">
        <v>-1.2</v>
      </c>
      <c r="U10" s="39">
        <v>-0.9</v>
      </c>
      <c r="V10" s="39">
        <v>-3.6</v>
      </c>
      <c r="W10" s="39">
        <v>-3.3</v>
      </c>
      <c r="X10" s="39">
        <v>-3</v>
      </c>
      <c r="Y10" s="39">
        <v>-1.5</v>
      </c>
      <c r="Z10" s="39">
        <v>-1.1000000000000001</v>
      </c>
      <c r="AA10" s="39">
        <v>-0.7</v>
      </c>
      <c r="AB10" s="39">
        <v>-2.7</v>
      </c>
      <c r="AC10" s="39">
        <v>-2.4</v>
      </c>
      <c r="AD10" s="39">
        <v>-2</v>
      </c>
      <c r="AE10" s="39">
        <v>-1.3</v>
      </c>
      <c r="AF10" s="39">
        <v>-0.8</v>
      </c>
      <c r="AG10" s="39">
        <v>-0.4</v>
      </c>
      <c r="AH10" s="39">
        <v>-2.2999999999999998</v>
      </c>
      <c r="AI10" s="40">
        <v>-1.8</v>
      </c>
      <c r="AJ10" s="40">
        <v>-1.5</v>
      </c>
      <c r="AK10" s="39">
        <v>2.91</v>
      </c>
      <c r="AL10" s="46">
        <v>0.38500000000000001</v>
      </c>
      <c r="AM10" s="46">
        <v>0.628</v>
      </c>
      <c r="AN10" s="46">
        <v>0.93</v>
      </c>
      <c r="AO10" s="46">
        <v>0.96499999999999997</v>
      </c>
      <c r="AP10" s="46">
        <v>0.998</v>
      </c>
      <c r="AQ10" s="46">
        <v>0.997</v>
      </c>
      <c r="AR10" s="46">
        <v>0.995</v>
      </c>
      <c r="AS10" s="46">
        <v>0.99399999999999999</v>
      </c>
      <c r="AT10" s="46">
        <v>0.995</v>
      </c>
      <c r="AU10" s="46">
        <v>0.995</v>
      </c>
      <c r="AV10" s="46">
        <v>0.99399999999999999</v>
      </c>
      <c r="AW10" s="46">
        <v>0.995</v>
      </c>
      <c r="AX10" s="46">
        <v>0.996</v>
      </c>
      <c r="AY10" s="46">
        <v>0.997</v>
      </c>
      <c r="AZ10" s="46">
        <v>0.997</v>
      </c>
      <c r="BA10" s="46">
        <v>0.997</v>
      </c>
      <c r="BB10" s="46">
        <v>0.997</v>
      </c>
      <c r="BC10" s="46">
        <v>0.996</v>
      </c>
      <c r="BD10" s="46">
        <v>0.996</v>
      </c>
      <c r="BE10" s="46">
        <v>0.996</v>
      </c>
      <c r="BF10" s="46">
        <v>0.99399999999999999</v>
      </c>
      <c r="BG10" s="46">
        <v>0.98899999999999999</v>
      </c>
      <c r="BH10" s="46">
        <v>0.97899999999999998</v>
      </c>
      <c r="BI10" s="46">
        <v>0.95799999999999996</v>
      </c>
      <c r="BJ10" s="46">
        <v>0.9</v>
      </c>
      <c r="BK10" s="46">
        <v>0.76</v>
      </c>
      <c r="BL10" s="46">
        <v>0.51</v>
      </c>
      <c r="BM10" s="46">
        <v>0.22</v>
      </c>
      <c r="BN10" s="46">
        <v>0.05</v>
      </c>
      <c r="BO10" s="46">
        <v>2E-3</v>
      </c>
      <c r="BP10" s="46">
        <v>0.68300000000000005</v>
      </c>
      <c r="BQ10" s="46">
        <v>0.83</v>
      </c>
      <c r="BR10" s="46">
        <v>0.97099999999999997</v>
      </c>
      <c r="BS10" s="46">
        <v>0.98599999999999999</v>
      </c>
      <c r="BT10" s="46">
        <v>0.999</v>
      </c>
      <c r="BU10" s="46">
        <v>0.999</v>
      </c>
      <c r="BV10" s="46">
        <v>0.998</v>
      </c>
      <c r="BW10" s="46">
        <v>0.998</v>
      </c>
      <c r="BX10" s="46">
        <v>0.998</v>
      </c>
      <c r="BY10" s="46">
        <v>0.998</v>
      </c>
      <c r="BZ10" s="46">
        <v>0.998</v>
      </c>
      <c r="CA10" s="46">
        <v>0.998</v>
      </c>
      <c r="CB10" s="46">
        <v>0.998</v>
      </c>
      <c r="CC10" s="46">
        <v>0.999</v>
      </c>
      <c r="CD10" s="46">
        <v>0.999</v>
      </c>
      <c r="CE10" s="46">
        <v>0.999</v>
      </c>
      <c r="CF10" s="46">
        <v>0.999</v>
      </c>
      <c r="CG10" s="46">
        <v>0.998</v>
      </c>
      <c r="CH10" s="46">
        <v>0.999</v>
      </c>
      <c r="CI10" s="46">
        <v>0.998</v>
      </c>
      <c r="CJ10" s="46">
        <v>0.998</v>
      </c>
      <c r="CK10" s="46">
        <v>0.996</v>
      </c>
      <c r="CL10" s="46">
        <v>0.99199999999999999</v>
      </c>
      <c r="CM10" s="46">
        <v>0.98299999999999998</v>
      </c>
      <c r="CN10" s="46">
        <v>0.95899999999999996</v>
      </c>
      <c r="CO10" s="46">
        <v>0.89600000000000002</v>
      </c>
      <c r="CP10" s="46">
        <v>0.76400000000000001</v>
      </c>
      <c r="CQ10" s="46">
        <v>0.54600000000000004</v>
      </c>
      <c r="CR10" s="46">
        <v>0.30199999999999999</v>
      </c>
      <c r="CS10" s="46">
        <v>0.12</v>
      </c>
      <c r="CT10" s="40"/>
      <c r="CU10" s="40">
        <v>2</v>
      </c>
      <c r="CV10" s="40">
        <v>1</v>
      </c>
      <c r="CW10" s="40">
        <v>4</v>
      </c>
      <c r="CX10" s="40">
        <v>2</v>
      </c>
      <c r="CY10" s="40">
        <v>2.2999999999999998</v>
      </c>
      <c r="CZ10" s="39">
        <v>2.4500000000000002</v>
      </c>
      <c r="DA10" s="40">
        <v>466</v>
      </c>
      <c r="DB10" s="40">
        <v>469</v>
      </c>
      <c r="DC10" s="40">
        <v>672</v>
      </c>
      <c r="DD10" s="40">
        <v>0.80800000000000005</v>
      </c>
      <c r="DE10" s="40">
        <v>0.92500000000000004</v>
      </c>
      <c r="DF10" s="40">
        <v>9.1999999999999993</v>
      </c>
      <c r="DG10" s="40">
        <v>10</v>
      </c>
      <c r="DH10" s="79">
        <v>62</v>
      </c>
      <c r="DI10" s="40">
        <v>0.23200000000000001</v>
      </c>
      <c r="DJ10" s="126">
        <v>520</v>
      </c>
      <c r="DK10" s="40"/>
      <c r="DL10" s="42">
        <v>2.91</v>
      </c>
      <c r="DM10" s="76">
        <v>1.4618</v>
      </c>
      <c r="DN10" s="76">
        <v>1.4673799999999999</v>
      </c>
      <c r="DO10" s="76">
        <v>1.47312</v>
      </c>
      <c r="DP10" s="76">
        <v>1.47855</v>
      </c>
      <c r="DQ10" s="76">
        <v>1.47912</v>
      </c>
      <c r="DR10" s="76">
        <v>1.4813700000000001</v>
      </c>
      <c r="DS10" s="76">
        <v>1.4840899999999999</v>
      </c>
      <c r="DT10" s="76">
        <v>1.4853400000000001</v>
      </c>
      <c r="DU10" s="76">
        <v>1.4856799999999999</v>
      </c>
      <c r="DV10" s="76">
        <v>1.486</v>
      </c>
      <c r="DW10" s="76">
        <v>1.48742</v>
      </c>
      <c r="DX10" s="76">
        <v>1.4874799999999999</v>
      </c>
      <c r="DY10" s="76">
        <v>1.4891300000000001</v>
      </c>
      <c r="DZ10" s="76">
        <v>1.4922500000000001</v>
      </c>
      <c r="EA10" s="76">
        <v>1.49264</v>
      </c>
      <c r="EB10" s="76">
        <v>1.4959100000000001</v>
      </c>
      <c r="EC10" s="76">
        <v>1.49892</v>
      </c>
      <c r="ED10" s="76">
        <v>1.5039800000000001</v>
      </c>
      <c r="EE10" s="24">
        <v>1.50935</v>
      </c>
      <c r="EF10" s="24">
        <v>1.51423</v>
      </c>
      <c r="EG10" s="24">
        <v>1.51861</v>
      </c>
      <c r="EH10" s="24">
        <v>1.5240899999999999</v>
      </c>
      <c r="EI10" s="24" t="s">
        <v>392</v>
      </c>
      <c r="EJ10" s="24">
        <v>6.9179999999999997E-3</v>
      </c>
      <c r="EK10" s="24">
        <v>6.9589999999999999E-3</v>
      </c>
      <c r="EL10" s="77">
        <v>0.32529999999999998</v>
      </c>
      <c r="EM10" s="77">
        <v>0.57420000000000004</v>
      </c>
      <c r="EN10" s="77">
        <v>0.30980000000000002</v>
      </c>
      <c r="EO10" s="77">
        <v>0.23880000000000001</v>
      </c>
      <c r="EP10" s="77">
        <v>0.52880000000000005</v>
      </c>
      <c r="EQ10" s="77">
        <v>0.73150000000000004</v>
      </c>
      <c r="ER10" s="77">
        <v>0.32340000000000002</v>
      </c>
      <c r="ES10" s="77">
        <v>0.62029999999999996</v>
      </c>
      <c r="ET10" s="77">
        <v>0.25840000000000002</v>
      </c>
      <c r="EU10" s="77">
        <v>0.2374</v>
      </c>
      <c r="EV10" s="77">
        <v>0.4703</v>
      </c>
      <c r="EW10" s="77">
        <v>0.72709999999999997</v>
      </c>
      <c r="EX10" s="77">
        <v>2.0199999999999999E-2</v>
      </c>
      <c r="EY10" s="77">
        <v>7.0000000000000001E-3</v>
      </c>
      <c r="EZ10" s="77">
        <v>1E-4</v>
      </c>
      <c r="FA10" s="77">
        <v>3.5999999999999999E-3</v>
      </c>
      <c r="FB10" s="77">
        <v>3.2099999999999997E-2</v>
      </c>
      <c r="FC10" s="26" t="s">
        <v>676</v>
      </c>
      <c r="FD10" s="145" t="s">
        <v>682</v>
      </c>
      <c r="FE10" s="156">
        <v>41411</v>
      </c>
      <c r="FF10" s="136"/>
      <c r="FG10" s="34" t="s">
        <v>143</v>
      </c>
      <c r="FH10" s="34" t="s">
        <v>143</v>
      </c>
      <c r="FI10" s="34" t="s">
        <v>143</v>
      </c>
      <c r="FJ10" s="34" t="s">
        <v>143</v>
      </c>
      <c r="FK10" s="27">
        <v>20</v>
      </c>
      <c r="FL10" s="27"/>
      <c r="FM10">
        <f t="shared" si="0"/>
        <v>0.587565</v>
      </c>
      <c r="FN10">
        <f t="shared" si="30"/>
        <v>20</v>
      </c>
      <c r="FO10">
        <f t="shared" si="1"/>
        <v>0</v>
      </c>
      <c r="FP10" s="208">
        <f t="shared" si="2"/>
        <v>0</v>
      </c>
      <c r="FQ10" s="208">
        <f t="shared" si="3"/>
        <v>0</v>
      </c>
      <c r="FR10" s="208">
        <f t="shared" si="4"/>
        <v>0</v>
      </c>
      <c r="FS10" s="208">
        <f t="shared" si="5"/>
        <v>0</v>
      </c>
      <c r="FT10" s="208">
        <f t="shared" si="6"/>
        <v>1.4878850371906573</v>
      </c>
      <c r="FU10" s="208">
        <f t="shared" si="7"/>
        <v>0.40789505020753408</v>
      </c>
      <c r="FV10" s="208">
        <f t="shared" si="8"/>
        <v>0</v>
      </c>
      <c r="FX10">
        <f t="shared" si="31"/>
        <v>0.587565</v>
      </c>
      <c r="FY10" s="207">
        <f>G10*POWER($FX10,2)/(POWER($FX10,2)-J10)</f>
        <v>0.92327260598841865</v>
      </c>
      <c r="FZ10" s="207">
        <f>H10*POWER($FX10,2)/(POWER($FX10,2)-K10)</f>
        <v>0.29254527436995242</v>
      </c>
      <c r="GA10" s="207">
        <f>I10*POWER($FX10,2)/(POWER($FX10,2)-L10)</f>
        <v>-3.221689481015685E-3</v>
      </c>
      <c r="GB10" s="206">
        <f t="shared" si="9"/>
        <v>1.4874798119226207</v>
      </c>
      <c r="GD10">
        <f t="shared" si="10"/>
        <v>0.587565</v>
      </c>
      <c r="GE10">
        <f t="shared" si="11"/>
        <v>6432.8</v>
      </c>
      <c r="GF10">
        <f t="shared" si="12"/>
        <v>20613.136726414024</v>
      </c>
      <c r="GG10">
        <f t="shared" si="13"/>
        <v>670.28134972528255</v>
      </c>
      <c r="GH10">
        <f t="shared" si="14"/>
        <v>1.0002771621807613</v>
      </c>
      <c r="GI10">
        <f t="shared" si="15"/>
        <v>101325</v>
      </c>
      <c r="GJ10">
        <v>101325</v>
      </c>
      <c r="GK10">
        <v>15</v>
      </c>
      <c r="GL10">
        <v>20</v>
      </c>
      <c r="GM10">
        <f t="shared" si="16"/>
        <v>2.771621807613478E-4</v>
      </c>
      <c r="GN10">
        <f t="shared" si="17"/>
        <v>1.0173924999999999</v>
      </c>
      <c r="GO10">
        <f t="shared" si="18"/>
        <v>1.0002724240455492</v>
      </c>
      <c r="GQ10">
        <f t="shared" si="19"/>
        <v>0.587565</v>
      </c>
      <c r="GR10">
        <v>101330</v>
      </c>
      <c r="GS10">
        <f t="shared" si="20"/>
        <v>1.0002724240455492</v>
      </c>
      <c r="GT10" s="206">
        <f t="shared" si="21"/>
        <v>1.4874798119226207</v>
      </c>
      <c r="GU10">
        <f t="shared" si="22"/>
        <v>1.4878850371906573</v>
      </c>
      <c r="GW10" s="208">
        <f t="shared" si="23"/>
        <v>0</v>
      </c>
      <c r="GX10" s="208">
        <f t="shared" si="24"/>
        <v>0</v>
      </c>
      <c r="GY10">
        <f t="shared" si="25"/>
        <v>1.4878850371906573</v>
      </c>
      <c r="GZ10" s="208">
        <f t="shared" si="26"/>
        <v>1.4878850371906573</v>
      </c>
      <c r="HB10" s="208">
        <f t="shared" si="27"/>
        <v>1.4878850371906573</v>
      </c>
      <c r="HC10">
        <f t="shared" si="28"/>
        <v>1.0002724240455492</v>
      </c>
      <c r="HD10" s="206">
        <f t="shared" si="29"/>
        <v>1.4874798119226207</v>
      </c>
    </row>
    <row r="11" spans="1:212" x14ac:dyDescent="0.3">
      <c r="A11" s="141" t="s">
        <v>315</v>
      </c>
      <c r="B11" s="32">
        <v>1.5013700000000001</v>
      </c>
      <c r="C11" s="32">
        <v>1.50349</v>
      </c>
      <c r="D11" s="33">
        <v>56.41</v>
      </c>
      <c r="E11" s="33">
        <v>56.15</v>
      </c>
      <c r="F11" s="34" t="s">
        <v>312</v>
      </c>
      <c r="G11" s="37">
        <v>1.15687082</v>
      </c>
      <c r="H11" s="37">
        <v>6.4262544399999996E-2</v>
      </c>
      <c r="I11" s="37">
        <v>0.87237613899999999</v>
      </c>
      <c r="J11" s="37">
        <v>8.0942425100000003E-3</v>
      </c>
      <c r="K11" s="37">
        <v>3.8605128400000001E-2</v>
      </c>
      <c r="L11" s="37">
        <v>104.74773</v>
      </c>
      <c r="M11" s="35">
        <v>4.8600000000000001E-6</v>
      </c>
      <c r="N11" s="35">
        <v>1.7199999999999999E-8</v>
      </c>
      <c r="O11" s="35">
        <v>-3.0200000000000003E-11</v>
      </c>
      <c r="P11" s="35">
        <v>3.8200000000000001E-7</v>
      </c>
      <c r="Q11" s="35">
        <v>4.5299999999999999E-10</v>
      </c>
      <c r="R11" s="35">
        <v>0.26</v>
      </c>
      <c r="S11" s="33">
        <v>3.3</v>
      </c>
      <c r="T11" s="33">
        <v>3.9</v>
      </c>
      <c r="U11" s="33">
        <v>4.5</v>
      </c>
      <c r="V11" s="33">
        <v>1.3</v>
      </c>
      <c r="W11" s="33">
        <v>1.8</v>
      </c>
      <c r="X11" s="33">
        <v>2.4</v>
      </c>
      <c r="Y11" s="33">
        <v>3.6</v>
      </c>
      <c r="Z11" s="33">
        <v>4.2</v>
      </c>
      <c r="AA11" s="33">
        <v>4.9000000000000004</v>
      </c>
      <c r="AB11" s="33">
        <v>2.2999999999999998</v>
      </c>
      <c r="AC11" s="33">
        <v>2.9</v>
      </c>
      <c r="AD11" s="33">
        <v>3.6</v>
      </c>
      <c r="AE11" s="33">
        <v>3.8</v>
      </c>
      <c r="AF11" s="33">
        <v>4.5</v>
      </c>
      <c r="AG11" s="33">
        <v>5.2</v>
      </c>
      <c r="AH11" s="33">
        <v>2.8</v>
      </c>
      <c r="AI11" s="34">
        <v>3.4</v>
      </c>
      <c r="AJ11" s="34">
        <v>4.2</v>
      </c>
      <c r="AK11" s="33">
        <v>3.12</v>
      </c>
      <c r="AL11" s="36">
        <v>0.52</v>
      </c>
      <c r="AM11" s="36">
        <v>0.63</v>
      </c>
      <c r="AN11" s="36">
        <v>0.85</v>
      </c>
      <c r="AO11" s="36">
        <v>0.98299999999999998</v>
      </c>
      <c r="AP11" s="36">
        <v>0.996</v>
      </c>
      <c r="AQ11" s="36">
        <v>0.997</v>
      </c>
      <c r="AR11" s="36">
        <v>0.99399999999999999</v>
      </c>
      <c r="AS11" s="36">
        <v>0.99299999999999999</v>
      </c>
      <c r="AT11" s="36">
        <v>0.99299999999999999</v>
      </c>
      <c r="AU11" s="36">
        <v>0.99199999999999999</v>
      </c>
      <c r="AV11" s="36">
        <v>0.99099999999999999</v>
      </c>
      <c r="AW11" s="36">
        <v>0.99</v>
      </c>
      <c r="AX11" s="36">
        <v>0.98799999999999999</v>
      </c>
      <c r="AY11" s="36">
        <v>0.98799999999999999</v>
      </c>
      <c r="AZ11" s="36">
        <v>0.98699999999999999</v>
      </c>
      <c r="BA11" s="36">
        <v>0.98599999999999999</v>
      </c>
      <c r="BB11" s="36">
        <v>0.98199999999999998</v>
      </c>
      <c r="BC11" s="36">
        <v>0.97299999999999998</v>
      </c>
      <c r="BD11" s="36">
        <v>0.96599999999999997</v>
      </c>
      <c r="BE11" s="36">
        <v>0.95799999999999996</v>
      </c>
      <c r="BF11" s="36">
        <v>0.91</v>
      </c>
      <c r="BG11" s="36">
        <v>0.72</v>
      </c>
      <c r="BH11" s="36">
        <v>0.31</v>
      </c>
      <c r="BI11" s="36">
        <v>0.13</v>
      </c>
      <c r="BJ11" s="36">
        <v>0.02</v>
      </c>
      <c r="BK11" s="36" t="s">
        <v>143</v>
      </c>
      <c r="BL11" s="36" t="s">
        <v>143</v>
      </c>
      <c r="BM11" s="36" t="s">
        <v>143</v>
      </c>
      <c r="BN11" s="36" t="s">
        <v>143</v>
      </c>
      <c r="BO11" s="36" t="s">
        <v>143</v>
      </c>
      <c r="BP11" s="36">
        <v>0.76984153273089151</v>
      </c>
      <c r="BQ11" s="36">
        <v>0.83125873080878054</v>
      </c>
      <c r="BR11" s="36">
        <v>0.93706036811768023</v>
      </c>
      <c r="BS11" s="36">
        <v>0.9931650020504369</v>
      </c>
      <c r="BT11" s="36">
        <v>0.99839807589331964</v>
      </c>
      <c r="BU11" s="36">
        <v>0.9987989182686231</v>
      </c>
      <c r="BV11" s="36">
        <v>0.99759566612185246</v>
      </c>
      <c r="BW11" s="36">
        <v>0.99719409794761227</v>
      </c>
      <c r="BX11" s="36">
        <v>0.99719409794761227</v>
      </c>
      <c r="BY11" s="36">
        <v>0.99679228706061884</v>
      </c>
      <c r="BZ11" s="36">
        <v>0.99639023306928143</v>
      </c>
      <c r="CA11" s="36">
        <v>0.99598793558098164</v>
      </c>
      <c r="CB11" s="36">
        <v>0.99518260853786011</v>
      </c>
      <c r="CC11" s="36">
        <v>0.99518260853786011</v>
      </c>
      <c r="CD11" s="36">
        <v>0.99477957819262941</v>
      </c>
      <c r="CE11" s="36">
        <v>0.99437630276961064</v>
      </c>
      <c r="CF11" s="36">
        <v>0.99276074232760958</v>
      </c>
      <c r="CG11" s="36">
        <v>0.98911123774118292</v>
      </c>
      <c r="CH11" s="36">
        <v>0.98625870755507417</v>
      </c>
      <c r="CI11" s="36">
        <v>0.98298344487654954</v>
      </c>
      <c r="CJ11" s="36">
        <v>0.96297842460757588</v>
      </c>
      <c r="CK11" s="36">
        <v>0.87686553097315523</v>
      </c>
      <c r="CL11" s="36">
        <v>0.6259572552252427</v>
      </c>
      <c r="CM11" s="36">
        <v>0.37</v>
      </c>
      <c r="CN11" s="36">
        <v>0.14000000000000001</v>
      </c>
      <c r="CO11" s="36" t="s">
        <v>143</v>
      </c>
      <c r="CP11" s="36" t="s">
        <v>143</v>
      </c>
      <c r="CQ11" s="36" t="s">
        <v>143</v>
      </c>
      <c r="CR11" s="36" t="s">
        <v>143</v>
      </c>
      <c r="CS11" s="36" t="s">
        <v>143</v>
      </c>
      <c r="CT11" s="34"/>
      <c r="CU11" s="34">
        <v>1</v>
      </c>
      <c r="CV11" s="34">
        <v>0</v>
      </c>
      <c r="CW11" s="34">
        <v>1</v>
      </c>
      <c r="CX11" s="34">
        <v>1</v>
      </c>
      <c r="CY11" s="34">
        <v>1.2</v>
      </c>
      <c r="CZ11" s="33">
        <v>2.52</v>
      </c>
      <c r="DA11" s="34">
        <v>459</v>
      </c>
      <c r="DB11" s="34">
        <v>453</v>
      </c>
      <c r="DC11" s="34">
        <v>691</v>
      </c>
      <c r="DD11" s="34">
        <v>0.77</v>
      </c>
      <c r="DE11" s="34">
        <v>1.1200000000000001</v>
      </c>
      <c r="DF11" s="34">
        <v>6.5</v>
      </c>
      <c r="DG11" s="34">
        <v>7.4</v>
      </c>
      <c r="DH11" s="78">
        <v>65</v>
      </c>
      <c r="DI11" s="34">
        <v>0.19</v>
      </c>
      <c r="DJ11" s="34">
        <v>470</v>
      </c>
      <c r="DK11" s="34">
        <v>4</v>
      </c>
      <c r="DL11" s="25">
        <v>3.12</v>
      </c>
      <c r="DM11" s="76">
        <v>1.4750700000000001</v>
      </c>
      <c r="DN11" s="76">
        <v>1.4800800000000001</v>
      </c>
      <c r="DO11" s="76">
        <v>1.48536</v>
      </c>
      <c r="DP11" s="76">
        <v>1.4907600000000001</v>
      </c>
      <c r="DQ11" s="76">
        <v>1.4913700000000001</v>
      </c>
      <c r="DR11" s="76">
        <v>1.4938899999999999</v>
      </c>
      <c r="DS11" s="76">
        <v>1.4971300000000001</v>
      </c>
      <c r="DT11" s="76">
        <v>1.4986699999999999</v>
      </c>
      <c r="DU11" s="76">
        <v>1.4991000000000001</v>
      </c>
      <c r="DV11" s="76">
        <v>1.4995000000000001</v>
      </c>
      <c r="DW11" s="76">
        <v>1.50129</v>
      </c>
      <c r="DX11" s="76">
        <v>1.5013700000000001</v>
      </c>
      <c r="DY11" s="76">
        <v>1.50349</v>
      </c>
      <c r="DZ11" s="76">
        <v>1.50756</v>
      </c>
      <c r="EA11" s="76">
        <v>1.50807</v>
      </c>
      <c r="EB11" s="76">
        <v>1.5124299999999999</v>
      </c>
      <c r="EC11" s="76">
        <v>1.5164899999999999</v>
      </c>
      <c r="ED11" s="76">
        <v>1.5235000000000001</v>
      </c>
      <c r="EE11" s="24">
        <v>1.5311999999999999</v>
      </c>
      <c r="EF11" s="24">
        <v>1.53844</v>
      </c>
      <c r="EG11" s="24"/>
      <c r="EH11" s="24"/>
      <c r="EI11" s="24"/>
      <c r="EJ11" s="24">
        <v>8.8880000000000001E-3</v>
      </c>
      <c r="EK11" s="24">
        <v>8.9669999999999993E-3</v>
      </c>
      <c r="EL11" s="77">
        <v>0.28349999999999997</v>
      </c>
      <c r="EM11" s="77">
        <v>0.53849999999999998</v>
      </c>
      <c r="EN11" s="77">
        <v>0.30370000000000003</v>
      </c>
      <c r="EO11" s="77">
        <v>0.2382</v>
      </c>
      <c r="EP11" s="77">
        <v>0.54749999999999999</v>
      </c>
      <c r="EQ11" s="77">
        <v>0.78879999999999995</v>
      </c>
      <c r="ER11" s="77">
        <v>0.28100000000000003</v>
      </c>
      <c r="ES11" s="77">
        <v>0.58169999999999999</v>
      </c>
      <c r="ET11" s="77">
        <v>0.25309999999999999</v>
      </c>
      <c r="EU11" s="77">
        <v>0.23619999999999999</v>
      </c>
      <c r="EV11" s="77">
        <v>0.48599999999999999</v>
      </c>
      <c r="EW11" s="77">
        <v>0.78190000000000004</v>
      </c>
      <c r="EX11" s="77">
        <v>9.4000000000000004E-3</v>
      </c>
      <c r="EY11" s="77">
        <v>4.1000000000000003E-3</v>
      </c>
      <c r="EZ11" s="77">
        <v>-6.9999999999999999E-4</v>
      </c>
      <c r="FA11" s="77">
        <v>-1.5E-3</v>
      </c>
      <c r="FB11" s="77">
        <v>-4.7999999999999996E-3</v>
      </c>
      <c r="FC11" s="26" t="s">
        <v>317</v>
      </c>
      <c r="FD11" s="145" t="s">
        <v>325</v>
      </c>
      <c r="FE11" s="156">
        <v>41671</v>
      </c>
      <c r="FF11" s="136">
        <v>2.6</v>
      </c>
      <c r="FG11" s="125" t="s">
        <v>143</v>
      </c>
      <c r="FH11" s="34" t="s">
        <v>143</v>
      </c>
      <c r="FI11" s="34" t="s">
        <v>143</v>
      </c>
      <c r="FJ11" s="34" t="s">
        <v>143</v>
      </c>
      <c r="FK11">
        <v>20</v>
      </c>
      <c r="FM11">
        <f t="shared" si="0"/>
        <v>0.587565</v>
      </c>
      <c r="FN11" s="27">
        <f t="shared" si="30"/>
        <v>20</v>
      </c>
      <c r="FO11">
        <f t="shared" si="1"/>
        <v>0</v>
      </c>
      <c r="FP11" s="208">
        <f t="shared" si="2"/>
        <v>0</v>
      </c>
      <c r="FQ11" s="208">
        <f t="shared" si="3"/>
        <v>0</v>
      </c>
      <c r="FR11" s="208">
        <f t="shared" si="4"/>
        <v>0</v>
      </c>
      <c r="FS11" s="208">
        <f t="shared" si="5"/>
        <v>0</v>
      </c>
      <c r="FT11" s="208">
        <f t="shared" si="6"/>
        <v>1.5017798389781145</v>
      </c>
      <c r="FU11" s="208">
        <f t="shared" si="7"/>
        <v>0.41795163717716738</v>
      </c>
      <c r="FV11" s="208">
        <f t="shared" si="8"/>
        <v>0</v>
      </c>
      <c r="FX11">
        <f t="shared" si="31"/>
        <v>0.587565</v>
      </c>
      <c r="FY11" s="207">
        <f>G11*POWER($FX11,2)/(POWER($FX11,2)-J11)</f>
        <v>1.1846457437073332</v>
      </c>
      <c r="FZ11" s="207">
        <f>H11*POWER($FX11,2)/(POWER($FX11,2)-K11)</f>
        <v>7.2353350903649485E-2</v>
      </c>
      <c r="GA11" s="207">
        <f>I11*POWER($FX11,2)/(POWER($FX11,2)-L11)</f>
        <v>-2.8847270489185655E-3</v>
      </c>
      <c r="GB11" s="206">
        <f t="shared" si="9"/>
        <v>1.5013708294628827</v>
      </c>
      <c r="GD11">
        <f t="shared" si="10"/>
        <v>0.587565</v>
      </c>
      <c r="GE11">
        <f t="shared" si="11"/>
        <v>6432.8</v>
      </c>
      <c r="GF11">
        <f t="shared" si="12"/>
        <v>20613.136726414024</v>
      </c>
      <c r="GG11">
        <f t="shared" si="13"/>
        <v>670.28134972528255</v>
      </c>
      <c r="GH11">
        <f t="shared" si="14"/>
        <v>1.0002771621807613</v>
      </c>
      <c r="GI11">
        <f t="shared" si="15"/>
        <v>101325</v>
      </c>
      <c r="GJ11">
        <v>101325</v>
      </c>
      <c r="GK11">
        <v>15</v>
      </c>
      <c r="GL11">
        <v>20</v>
      </c>
      <c r="GM11">
        <f t="shared" si="16"/>
        <v>2.771621807613478E-4</v>
      </c>
      <c r="GN11">
        <f t="shared" si="17"/>
        <v>1.0173924999999999</v>
      </c>
      <c r="GO11">
        <f t="shared" si="18"/>
        <v>1.0002724240455492</v>
      </c>
      <c r="GQ11">
        <f t="shared" si="19"/>
        <v>0.587565</v>
      </c>
      <c r="GR11">
        <v>101331</v>
      </c>
      <c r="GS11">
        <f t="shared" si="20"/>
        <v>1.0002724240455492</v>
      </c>
      <c r="GT11" s="206">
        <f t="shared" si="21"/>
        <v>1.5013708294628827</v>
      </c>
      <c r="GU11">
        <f t="shared" si="22"/>
        <v>1.5017798389781145</v>
      </c>
      <c r="GW11" s="208">
        <f t="shared" si="23"/>
        <v>0</v>
      </c>
      <c r="GX11" s="208">
        <f t="shared" si="24"/>
        <v>0</v>
      </c>
      <c r="GY11">
        <f t="shared" si="25"/>
        <v>1.5017798389781145</v>
      </c>
      <c r="GZ11" s="208">
        <f t="shared" si="26"/>
        <v>1.5017798389781145</v>
      </c>
      <c r="HB11" s="208">
        <f t="shared" si="27"/>
        <v>1.5017798389781145</v>
      </c>
      <c r="HC11">
        <f t="shared" si="28"/>
        <v>1.0002724240455492</v>
      </c>
      <c r="HD11" s="206">
        <f t="shared" si="29"/>
        <v>1.5013708294628827</v>
      </c>
    </row>
    <row r="12" spans="1:212" x14ac:dyDescent="0.3">
      <c r="A12" s="185" t="s">
        <v>728</v>
      </c>
      <c r="B12" s="43">
        <v>1.5234399999999999</v>
      </c>
      <c r="C12" s="43">
        <v>1.5256400000000001</v>
      </c>
      <c r="D12" s="39">
        <v>56.76</v>
      </c>
      <c r="E12" s="39">
        <v>56.47</v>
      </c>
      <c r="F12" s="40" t="s">
        <v>121</v>
      </c>
      <c r="G12" s="44">
        <v>1.14094396</v>
      </c>
      <c r="H12" s="44">
        <v>0.14500119</v>
      </c>
      <c r="I12" s="44">
        <v>37.470578600000003</v>
      </c>
      <c r="J12" s="44">
        <v>6.9494547800000002E-3</v>
      </c>
      <c r="K12" s="44">
        <v>3.1057444399999998E-2</v>
      </c>
      <c r="L12" s="44">
        <v>4536.2562399999997</v>
      </c>
      <c r="M12" s="45">
        <v>-2.2199999999999999E-6</v>
      </c>
      <c r="N12" s="45">
        <v>8.4499999999999996E-9</v>
      </c>
      <c r="O12" s="45">
        <v>-3.3100000000000001E-11</v>
      </c>
      <c r="P12" s="45">
        <v>5.44E-7</v>
      </c>
      <c r="Q12" s="45">
        <v>4.9500000000000005E-10</v>
      </c>
      <c r="R12" s="45">
        <v>0.214</v>
      </c>
      <c r="S12" s="39">
        <v>0.8</v>
      </c>
      <c r="T12" s="39">
        <v>1.5</v>
      </c>
      <c r="U12" s="39">
        <v>2.2000000000000002</v>
      </c>
      <c r="V12" s="39">
        <v>-1.2</v>
      </c>
      <c r="W12" s="39">
        <v>-0.6</v>
      </c>
      <c r="X12" s="39">
        <v>0.1</v>
      </c>
      <c r="Y12" s="39">
        <v>0.6</v>
      </c>
      <c r="Z12" s="39">
        <v>1.4</v>
      </c>
      <c r="AA12" s="39">
        <v>2.1</v>
      </c>
      <c r="AB12" s="39">
        <v>-0.7</v>
      </c>
      <c r="AC12" s="39">
        <v>0.1</v>
      </c>
      <c r="AD12" s="39">
        <v>0.8</v>
      </c>
      <c r="AE12" s="39">
        <v>0.6</v>
      </c>
      <c r="AF12" s="39">
        <v>1.4</v>
      </c>
      <c r="AG12" s="39">
        <v>2.2000000000000002</v>
      </c>
      <c r="AH12" s="39">
        <v>-0.5</v>
      </c>
      <c r="AI12" s="40">
        <v>0.3</v>
      </c>
      <c r="AJ12" s="40">
        <v>1.1000000000000001</v>
      </c>
      <c r="AK12" s="39" t="s">
        <v>143</v>
      </c>
      <c r="AL12" s="46">
        <v>0.32</v>
      </c>
      <c r="AM12" s="46">
        <v>0.46</v>
      </c>
      <c r="AN12" s="46">
        <v>0.76</v>
      </c>
      <c r="AO12" s="46">
        <v>0.97599999999999998</v>
      </c>
      <c r="AP12" s="46">
        <v>0.995</v>
      </c>
      <c r="AQ12" s="46">
        <v>0.99199999999999999</v>
      </c>
      <c r="AR12" s="46">
        <v>0.98699999999999999</v>
      </c>
      <c r="AS12" s="46">
        <v>0.98499999999999999</v>
      </c>
      <c r="AT12" s="46">
        <v>0.98199999999999998</v>
      </c>
      <c r="AU12" s="46">
        <v>0.97599999999999998</v>
      </c>
      <c r="AV12" s="46">
        <v>0.96099999999999997</v>
      </c>
      <c r="AW12" s="46">
        <v>0.93</v>
      </c>
      <c r="AX12" s="46">
        <v>0.89</v>
      </c>
      <c r="AY12" s="46">
        <v>0.82</v>
      </c>
      <c r="AZ12" s="46">
        <v>0.68</v>
      </c>
      <c r="BA12" s="46">
        <v>0.61</v>
      </c>
      <c r="BB12" s="46">
        <v>0.39</v>
      </c>
      <c r="BC12" s="46">
        <v>0.13</v>
      </c>
      <c r="BD12" s="46">
        <v>0</v>
      </c>
      <c r="BE12" s="46" t="s">
        <v>143</v>
      </c>
      <c r="BF12" s="46" t="s">
        <v>143</v>
      </c>
      <c r="BG12" s="46" t="s">
        <v>143</v>
      </c>
      <c r="BH12" s="46" t="s">
        <v>143</v>
      </c>
      <c r="BI12" s="46" t="s">
        <v>143</v>
      </c>
      <c r="BJ12" s="46" t="s">
        <v>143</v>
      </c>
      <c r="BK12" s="46" t="s">
        <v>143</v>
      </c>
      <c r="BL12" s="46" t="s">
        <v>143</v>
      </c>
      <c r="BM12" s="46" t="s">
        <v>143</v>
      </c>
      <c r="BN12" s="46" t="s">
        <v>143</v>
      </c>
      <c r="BO12" s="46" t="s">
        <v>143</v>
      </c>
      <c r="BP12" s="46">
        <v>0.63400000000000001</v>
      </c>
      <c r="BQ12" s="46">
        <v>0.73299999999999998</v>
      </c>
      <c r="BR12" s="46">
        <v>0.89600000000000002</v>
      </c>
      <c r="BS12" s="46">
        <v>0.99</v>
      </c>
      <c r="BT12" s="46">
        <v>0.998</v>
      </c>
      <c r="BU12" s="46">
        <v>0.997</v>
      </c>
      <c r="BV12" s="46">
        <v>0.995</v>
      </c>
      <c r="BW12" s="46">
        <v>0.99399999999999999</v>
      </c>
      <c r="BX12" s="46">
        <v>0.99299999999999999</v>
      </c>
      <c r="BY12" s="46">
        <v>0.99</v>
      </c>
      <c r="BZ12" s="46">
        <v>0.98399999999999999</v>
      </c>
      <c r="CA12" s="46">
        <v>0.97099999999999997</v>
      </c>
      <c r="CB12" s="46">
        <v>0.95399999999999996</v>
      </c>
      <c r="CC12" s="46">
        <v>0.92400000000000004</v>
      </c>
      <c r="CD12" s="46">
        <v>0.85699999999999998</v>
      </c>
      <c r="CE12" s="46">
        <v>0.82099999999999995</v>
      </c>
      <c r="CF12" s="46">
        <v>0.68600000000000005</v>
      </c>
      <c r="CG12" s="46">
        <v>0.442</v>
      </c>
      <c r="CH12" s="46">
        <v>0.13</v>
      </c>
      <c r="CI12" s="46">
        <v>2.9000000000000001E-2</v>
      </c>
      <c r="CJ12" s="46" t="s">
        <v>143</v>
      </c>
      <c r="CK12" s="46" t="s">
        <v>143</v>
      </c>
      <c r="CL12" s="46" t="s">
        <v>143</v>
      </c>
      <c r="CM12" s="46" t="s">
        <v>143</v>
      </c>
      <c r="CN12" s="46" t="s">
        <v>143</v>
      </c>
      <c r="CO12" s="46" t="s">
        <v>143</v>
      </c>
      <c r="CP12" s="46" t="s">
        <v>143</v>
      </c>
      <c r="CQ12" s="46" t="s">
        <v>143</v>
      </c>
      <c r="CR12" s="46" t="s">
        <v>143</v>
      </c>
      <c r="CS12" s="46" t="s">
        <v>143</v>
      </c>
      <c r="CT12" s="40"/>
      <c r="CU12" s="40" t="s">
        <v>143</v>
      </c>
      <c r="CV12" s="40">
        <v>0</v>
      </c>
      <c r="CW12" s="40">
        <v>1</v>
      </c>
      <c r="CX12" s="40">
        <v>1</v>
      </c>
      <c r="CY12" s="40" t="s">
        <v>143</v>
      </c>
      <c r="CZ12" s="39">
        <v>2.593</v>
      </c>
      <c r="DA12" s="40">
        <v>483</v>
      </c>
      <c r="DB12" s="40">
        <v>501</v>
      </c>
      <c r="DC12" s="40">
        <v>679</v>
      </c>
      <c r="DD12" s="40">
        <v>0.79</v>
      </c>
      <c r="DE12" s="40">
        <v>1</v>
      </c>
      <c r="DF12" s="40">
        <v>8.99</v>
      </c>
      <c r="DG12" s="40">
        <v>10.28</v>
      </c>
      <c r="DH12" s="79">
        <v>68</v>
      </c>
      <c r="DI12" s="40">
        <v>0.222</v>
      </c>
      <c r="DJ12" s="40">
        <v>510</v>
      </c>
      <c r="DK12" s="40"/>
      <c r="DL12" s="42" t="s">
        <v>143</v>
      </c>
      <c r="DM12" s="76">
        <v>1.4978400000000001</v>
      </c>
      <c r="DN12" s="76">
        <v>1.5023599999999999</v>
      </c>
      <c r="DO12" s="76">
        <v>1.5073000000000001</v>
      </c>
      <c r="DP12" s="76">
        <v>1.51258</v>
      </c>
      <c r="DQ12" s="76">
        <v>1.51319</v>
      </c>
      <c r="DR12" s="76">
        <v>1.51573</v>
      </c>
      <c r="DS12" s="76">
        <v>1.5190600000000001</v>
      </c>
      <c r="DT12" s="76">
        <v>1.5206500000000001</v>
      </c>
      <c r="DU12" s="76">
        <v>1.5210900000000001</v>
      </c>
      <c r="DV12" s="76">
        <v>1.5215099999999999</v>
      </c>
      <c r="DW12" s="76">
        <v>1.52336</v>
      </c>
      <c r="DX12" s="76">
        <v>1.5234399999999999</v>
      </c>
      <c r="DY12" s="76">
        <v>1.5256400000000001</v>
      </c>
      <c r="DZ12" s="76">
        <v>1.5298700000000001</v>
      </c>
      <c r="EA12" s="76">
        <v>1.5304</v>
      </c>
      <c r="EB12" s="76">
        <v>1.53494</v>
      </c>
      <c r="EC12" s="76">
        <v>1.5391900000000001</v>
      </c>
      <c r="ED12" s="76">
        <v>1.5465100000000001</v>
      </c>
      <c r="EE12" s="24" t="s">
        <v>392</v>
      </c>
      <c r="EF12" s="24" t="s">
        <v>392</v>
      </c>
      <c r="EG12" s="24" t="s">
        <v>392</v>
      </c>
      <c r="EH12" s="24" t="s">
        <v>392</v>
      </c>
      <c r="EI12" s="24" t="s">
        <v>392</v>
      </c>
      <c r="EJ12" s="24">
        <v>9.2219999999999993E-3</v>
      </c>
      <c r="EK12" s="24">
        <v>9.3080000000000003E-3</v>
      </c>
      <c r="EL12" s="77">
        <v>0.27639999999999998</v>
      </c>
      <c r="EM12" s="77">
        <v>0.53269999999999995</v>
      </c>
      <c r="EN12" s="77">
        <v>0.30270000000000002</v>
      </c>
      <c r="EO12" s="77">
        <v>0.2382</v>
      </c>
      <c r="EP12" s="77">
        <v>0.55000000000000004</v>
      </c>
      <c r="EQ12" s="77">
        <v>0.79430000000000001</v>
      </c>
      <c r="ER12" s="77">
        <v>0.27379999999999999</v>
      </c>
      <c r="ES12" s="77">
        <v>0.57550000000000001</v>
      </c>
      <c r="ET12" s="77">
        <v>0.25230000000000002</v>
      </c>
      <c r="EU12" s="77">
        <v>0.23599999999999999</v>
      </c>
      <c r="EV12" s="77">
        <v>0.48809999999999998</v>
      </c>
      <c r="EW12" s="77">
        <v>0.78700000000000003</v>
      </c>
      <c r="EX12" s="77">
        <v>-5.1000000000000004E-3</v>
      </c>
      <c r="EY12" s="77">
        <v>-2.5000000000000001E-3</v>
      </c>
      <c r="EZ12" s="77">
        <v>5.0000000000000001E-4</v>
      </c>
      <c r="FA12" s="77">
        <v>1.6999999999999999E-3</v>
      </c>
      <c r="FB12" s="77">
        <v>6.4999999999999997E-3</v>
      </c>
      <c r="FC12" s="26" t="s">
        <v>729</v>
      </c>
      <c r="FD12" s="25" t="s">
        <v>737</v>
      </c>
      <c r="FE12" s="180">
        <v>41671</v>
      </c>
      <c r="FF12" s="136">
        <v>6.8</v>
      </c>
      <c r="FG12" s="40"/>
      <c r="FH12" s="34"/>
      <c r="FI12" s="34"/>
      <c r="FJ12" s="34"/>
      <c r="FK12">
        <v>20</v>
      </c>
      <c r="FM12">
        <f t="shared" si="0"/>
        <v>0.587565</v>
      </c>
      <c r="FN12">
        <f t="shared" si="30"/>
        <v>20</v>
      </c>
      <c r="FO12">
        <f t="shared" si="1"/>
        <v>0</v>
      </c>
      <c r="FP12" s="208">
        <f t="shared" si="2"/>
        <v>0</v>
      </c>
      <c r="FQ12" s="208">
        <f t="shared" si="3"/>
        <v>0</v>
      </c>
      <c r="FR12" s="208">
        <f t="shared" si="4"/>
        <v>0</v>
      </c>
      <c r="FS12" s="208">
        <f t="shared" si="5"/>
        <v>0</v>
      </c>
      <c r="FT12" s="208">
        <f t="shared" si="6"/>
        <v>1.5238538690506125</v>
      </c>
      <c r="FU12" s="208">
        <f t="shared" si="7"/>
        <v>0.43381148319826479</v>
      </c>
      <c r="FV12" s="208">
        <f t="shared" si="8"/>
        <v>0</v>
      </c>
      <c r="FX12">
        <f t="shared" si="31"/>
        <v>0.587565</v>
      </c>
      <c r="FY12" s="207">
        <f>G12*POWER($FX12,2)/(POWER($FX12,2)-J12)</f>
        <v>1.1643827209420499</v>
      </c>
      <c r="FZ12" s="207">
        <f>H12*POWER($FX12,2)/(POWER($FX12,2)-K12)</f>
        <v>0.15933512410388945</v>
      </c>
      <c r="GA12" s="207">
        <f>I12*POWER($FX12,2)/(POWER($FX12,2)-L12)</f>
        <v>-2.8519224357883444E-3</v>
      </c>
      <c r="GB12" s="206">
        <f t="shared" si="9"/>
        <v>1.5234388476765817</v>
      </c>
      <c r="GD12">
        <f t="shared" si="10"/>
        <v>0.587565</v>
      </c>
      <c r="GE12">
        <f t="shared" si="11"/>
        <v>6432.8</v>
      </c>
      <c r="GF12">
        <f t="shared" si="12"/>
        <v>20613.136726414024</v>
      </c>
      <c r="GG12">
        <f t="shared" si="13"/>
        <v>670.28134972528255</v>
      </c>
      <c r="GH12">
        <f t="shared" si="14"/>
        <v>1.0002771621807613</v>
      </c>
      <c r="GI12">
        <f t="shared" si="15"/>
        <v>101325</v>
      </c>
      <c r="GJ12">
        <v>101325</v>
      </c>
      <c r="GK12">
        <v>15</v>
      </c>
      <c r="GL12">
        <v>20</v>
      </c>
      <c r="GM12">
        <f t="shared" si="16"/>
        <v>2.771621807613478E-4</v>
      </c>
      <c r="GN12">
        <f t="shared" si="17"/>
        <v>1.0173924999999999</v>
      </c>
      <c r="GO12">
        <f t="shared" si="18"/>
        <v>1.0002724240455492</v>
      </c>
      <c r="GQ12">
        <f t="shared" si="19"/>
        <v>0.587565</v>
      </c>
      <c r="GR12">
        <v>101332</v>
      </c>
      <c r="GS12">
        <f t="shared" si="20"/>
        <v>1.0002724240455492</v>
      </c>
      <c r="GT12" s="206">
        <f t="shared" si="21"/>
        <v>1.5234388476765817</v>
      </c>
      <c r="GU12">
        <f t="shared" si="22"/>
        <v>1.5238538690506125</v>
      </c>
      <c r="GW12" s="208">
        <f t="shared" si="23"/>
        <v>0</v>
      </c>
      <c r="GX12" s="208">
        <f t="shared" si="24"/>
        <v>0</v>
      </c>
      <c r="GY12">
        <f t="shared" si="25"/>
        <v>1.5238538690506125</v>
      </c>
      <c r="GZ12" s="208">
        <f t="shared" si="26"/>
        <v>1.5238538690506125</v>
      </c>
      <c r="HB12" s="208">
        <f t="shared" si="27"/>
        <v>1.5238538690506125</v>
      </c>
      <c r="HC12">
        <f t="shared" si="28"/>
        <v>1.0002724240455492</v>
      </c>
      <c r="HD12" s="206">
        <f t="shared" si="29"/>
        <v>1.5234388476765817</v>
      </c>
    </row>
    <row r="13" spans="1:212" x14ac:dyDescent="0.3">
      <c r="A13" s="141" t="s">
        <v>311</v>
      </c>
      <c r="B13" s="32">
        <v>1.51112</v>
      </c>
      <c r="C13" s="32">
        <v>1.5131399999999999</v>
      </c>
      <c r="D13" s="33">
        <v>60.41</v>
      </c>
      <c r="E13" s="33">
        <v>60.15</v>
      </c>
      <c r="F13" s="34" t="s">
        <v>312</v>
      </c>
      <c r="G13" s="37">
        <v>1.1273555</v>
      </c>
      <c r="H13" s="37">
        <v>0.124412303</v>
      </c>
      <c r="I13" s="37">
        <v>0.82710053100000003</v>
      </c>
      <c r="J13" s="37">
        <v>7.2034170699999999E-3</v>
      </c>
      <c r="K13" s="37">
        <v>2.6983591599999999E-2</v>
      </c>
      <c r="L13" s="37">
        <v>100.38458799999999</v>
      </c>
      <c r="M13" s="35">
        <v>-1.6700000000000001E-6</v>
      </c>
      <c r="N13" s="35">
        <v>8.7999999999999994E-9</v>
      </c>
      <c r="O13" s="35">
        <v>-2.86E-11</v>
      </c>
      <c r="P13" s="35">
        <v>5.4199999999999996E-7</v>
      </c>
      <c r="Q13" s="35">
        <v>7.8099999999999999E-10</v>
      </c>
      <c r="R13" s="35">
        <v>0.17199999999999999</v>
      </c>
      <c r="S13" s="33">
        <v>1</v>
      </c>
      <c r="T13" s="33">
        <v>1.6</v>
      </c>
      <c r="U13" s="33">
        <v>2.1</v>
      </c>
      <c r="V13" s="33">
        <v>-1</v>
      </c>
      <c r="W13" s="33">
        <v>-0.4</v>
      </c>
      <c r="X13" s="33">
        <v>0.1</v>
      </c>
      <c r="Y13" s="33">
        <v>0.9</v>
      </c>
      <c r="Z13" s="33">
        <v>1.6</v>
      </c>
      <c r="AA13" s="33">
        <v>2.2000000000000002</v>
      </c>
      <c r="AB13" s="33">
        <v>-0.4</v>
      </c>
      <c r="AC13" s="33">
        <v>0.2</v>
      </c>
      <c r="AD13" s="33">
        <v>0.9</v>
      </c>
      <c r="AE13" s="33">
        <v>0.8</v>
      </c>
      <c r="AF13" s="33">
        <v>1.6</v>
      </c>
      <c r="AG13" s="33">
        <v>2.2999999999999998</v>
      </c>
      <c r="AH13" s="33">
        <v>-0.2</v>
      </c>
      <c r="AI13" s="34">
        <v>0.6</v>
      </c>
      <c r="AJ13" s="34">
        <v>1.2</v>
      </c>
      <c r="AK13" s="33">
        <v>2.95</v>
      </c>
      <c r="AL13" s="36">
        <v>0.34</v>
      </c>
      <c r="AM13" s="36">
        <v>0.5</v>
      </c>
      <c r="AN13" s="36">
        <v>0.79</v>
      </c>
      <c r="AO13" s="36">
        <v>0.98</v>
      </c>
      <c r="AP13" s="36">
        <v>0.99399999999999999</v>
      </c>
      <c r="AQ13" s="36">
        <v>0.996</v>
      </c>
      <c r="AR13" s="36">
        <v>0.995</v>
      </c>
      <c r="AS13" s="36">
        <v>0.995</v>
      </c>
      <c r="AT13" s="36">
        <v>0.99399999999999999</v>
      </c>
      <c r="AU13" s="36">
        <v>0.99399999999999999</v>
      </c>
      <c r="AV13" s="36">
        <v>0.99299999999999999</v>
      </c>
      <c r="AW13" s="36">
        <v>0.99</v>
      </c>
      <c r="AX13" s="36">
        <v>0.99</v>
      </c>
      <c r="AY13" s="36">
        <v>0.99</v>
      </c>
      <c r="AZ13" s="36">
        <v>0.99</v>
      </c>
      <c r="BA13" s="36">
        <v>0.99</v>
      </c>
      <c r="BB13" s="36">
        <v>0.98799999999999999</v>
      </c>
      <c r="BC13" s="36">
        <v>0.98299999999999998</v>
      </c>
      <c r="BD13" s="36">
        <v>0.97599999999999998</v>
      </c>
      <c r="BE13" s="36">
        <v>0.97099999999999997</v>
      </c>
      <c r="BF13" s="36">
        <v>0.94</v>
      </c>
      <c r="BG13" s="36">
        <v>0.78</v>
      </c>
      <c r="BH13" s="36">
        <v>0.42</v>
      </c>
      <c r="BI13" s="36">
        <v>0.1</v>
      </c>
      <c r="BJ13" s="36" t="s">
        <v>143</v>
      </c>
      <c r="BK13" s="36" t="s">
        <v>143</v>
      </c>
      <c r="BL13" s="36" t="s">
        <v>143</v>
      </c>
      <c r="BM13" s="36" t="s">
        <v>143</v>
      </c>
      <c r="BN13" s="36" t="s">
        <v>143</v>
      </c>
      <c r="BO13" s="36" t="s">
        <v>143</v>
      </c>
      <c r="BP13" s="36">
        <v>0.64951856188583323</v>
      </c>
      <c r="BQ13" s="36">
        <v>0.75785828325519911</v>
      </c>
      <c r="BR13" s="36">
        <v>0.91001978913232728</v>
      </c>
      <c r="BS13" s="36">
        <v>0.99195148124665999</v>
      </c>
      <c r="BT13" s="36">
        <v>0.99759566612185246</v>
      </c>
      <c r="BU13" s="36">
        <v>0.99839807589331964</v>
      </c>
      <c r="BV13" s="36">
        <v>0.99799699197390601</v>
      </c>
      <c r="BW13" s="36">
        <v>0.99799699197390601</v>
      </c>
      <c r="BX13" s="36">
        <v>0.99759566612185246</v>
      </c>
      <c r="BY13" s="36">
        <v>0.99759566612185246</v>
      </c>
      <c r="BZ13" s="36">
        <v>0.99719409794761227</v>
      </c>
      <c r="CA13" s="36">
        <v>0.99598793558098164</v>
      </c>
      <c r="CB13" s="36">
        <v>0.99598793558098164</v>
      </c>
      <c r="CC13" s="36">
        <v>0.99598793558098164</v>
      </c>
      <c r="CD13" s="36">
        <v>0.99598793558098164</v>
      </c>
      <c r="CE13" s="36">
        <v>0.99598793558098164</v>
      </c>
      <c r="CF13" s="36">
        <v>0.99518260853786011</v>
      </c>
      <c r="CG13" s="36">
        <v>0.9931650020504369</v>
      </c>
      <c r="CH13" s="36">
        <v>0.99032998121914761</v>
      </c>
      <c r="CI13" s="36">
        <v>0.9882974890527767</v>
      </c>
      <c r="CJ13" s="36">
        <v>0.97555361244784633</v>
      </c>
      <c r="CK13" s="36">
        <v>0.90539447731304334</v>
      </c>
      <c r="CL13" s="36">
        <v>0.7068051677550784</v>
      </c>
      <c r="CM13" s="36">
        <v>0.39810717055349726</v>
      </c>
      <c r="CN13" s="36">
        <v>0.09</v>
      </c>
      <c r="CO13" s="36" t="s">
        <v>143</v>
      </c>
      <c r="CP13" s="36" t="s">
        <v>143</v>
      </c>
      <c r="CQ13" s="36" t="s">
        <v>143</v>
      </c>
      <c r="CR13" s="36" t="s">
        <v>143</v>
      </c>
      <c r="CS13" s="36" t="s">
        <v>143</v>
      </c>
      <c r="CT13" s="34"/>
      <c r="CU13" s="34">
        <v>3</v>
      </c>
      <c r="CV13" s="34">
        <v>0</v>
      </c>
      <c r="CW13" s="34">
        <v>2</v>
      </c>
      <c r="CX13" s="34">
        <v>1</v>
      </c>
      <c r="CY13" s="34">
        <v>2.2999999999999998</v>
      </c>
      <c r="CZ13" s="33">
        <v>2.5299999999999998</v>
      </c>
      <c r="DA13" s="34">
        <v>513</v>
      </c>
      <c r="DB13" s="34" t="s">
        <v>143</v>
      </c>
      <c r="DC13" s="34">
        <v>712</v>
      </c>
      <c r="DD13" s="34" t="s">
        <v>143</v>
      </c>
      <c r="DE13" s="34" t="s">
        <v>143</v>
      </c>
      <c r="DF13" s="34">
        <v>8.4</v>
      </c>
      <c r="DG13" s="34">
        <v>9.6999999999999993</v>
      </c>
      <c r="DH13" s="78">
        <v>69</v>
      </c>
      <c r="DI13" s="34">
        <v>0.214</v>
      </c>
      <c r="DJ13" s="34">
        <v>520</v>
      </c>
      <c r="DK13" s="34">
        <v>3</v>
      </c>
      <c r="DL13" s="25">
        <v>2.95</v>
      </c>
      <c r="DM13" s="76">
        <v>1.48553</v>
      </c>
      <c r="DN13" s="76">
        <v>1.4904599999999999</v>
      </c>
      <c r="DO13" s="76">
        <v>1.4956499999999999</v>
      </c>
      <c r="DP13" s="76">
        <v>1.50091</v>
      </c>
      <c r="DQ13" s="76">
        <v>1.5015000000000001</v>
      </c>
      <c r="DR13" s="76">
        <v>1.5039400000000001</v>
      </c>
      <c r="DS13" s="76">
        <v>1.5070699999999999</v>
      </c>
      <c r="DT13" s="76">
        <v>1.50854</v>
      </c>
      <c r="DU13" s="76">
        <v>1.50895</v>
      </c>
      <c r="DV13" s="76">
        <v>1.5093399999999999</v>
      </c>
      <c r="DW13" s="76">
        <v>1.51105</v>
      </c>
      <c r="DX13" s="76">
        <v>1.51112</v>
      </c>
      <c r="DY13" s="76">
        <v>1.5131399999999999</v>
      </c>
      <c r="DZ13" s="76">
        <v>1.5169999999999999</v>
      </c>
      <c r="EA13" s="76">
        <v>1.5174799999999999</v>
      </c>
      <c r="EB13" s="76">
        <v>1.52159</v>
      </c>
      <c r="EC13" s="76">
        <v>1.5254000000000001</v>
      </c>
      <c r="ED13" s="76">
        <v>1.53189</v>
      </c>
      <c r="EE13" s="24">
        <v>1.53891</v>
      </c>
      <c r="EF13" s="24">
        <v>1.5453699999999999</v>
      </c>
      <c r="EG13" s="24"/>
      <c r="EH13" s="24"/>
      <c r="EI13" s="24"/>
      <c r="EJ13" s="24">
        <v>8.4609999999999998E-3</v>
      </c>
      <c r="EK13" s="24">
        <v>8.5310000000000004E-3</v>
      </c>
      <c r="EL13" s="77">
        <v>0.28799999999999998</v>
      </c>
      <c r="EM13" s="77">
        <v>0.54359999999999997</v>
      </c>
      <c r="EN13" s="77">
        <v>0.3049</v>
      </c>
      <c r="EO13" s="77">
        <v>0.23849999999999999</v>
      </c>
      <c r="EP13" s="77">
        <v>0.54220000000000002</v>
      </c>
      <c r="EQ13" s="77">
        <v>0.76770000000000005</v>
      </c>
      <c r="ER13" s="77">
        <v>0.28570000000000001</v>
      </c>
      <c r="ES13" s="77">
        <v>0.58740000000000003</v>
      </c>
      <c r="ET13" s="77">
        <v>0.25419999999999998</v>
      </c>
      <c r="EU13" s="77">
        <v>0.23649999999999999</v>
      </c>
      <c r="EV13" s="77">
        <v>0.48139999999999999</v>
      </c>
      <c r="EW13" s="77">
        <v>0.76139999999999997</v>
      </c>
      <c r="EX13" s="77">
        <v>1E-4</v>
      </c>
      <c r="EY13" s="77">
        <v>-1E-4</v>
      </c>
      <c r="EZ13" s="77">
        <v>0</v>
      </c>
      <c r="FA13" s="77">
        <v>0</v>
      </c>
      <c r="FB13" s="77">
        <v>-1E-4</v>
      </c>
      <c r="FC13" s="26" t="s">
        <v>314</v>
      </c>
      <c r="FD13" s="145"/>
      <c r="FE13" s="156">
        <v>41671</v>
      </c>
      <c r="FF13" s="136">
        <v>2.1</v>
      </c>
      <c r="FG13" s="125" t="s">
        <v>143</v>
      </c>
      <c r="FH13" s="34" t="s">
        <v>143</v>
      </c>
      <c r="FI13" s="34" t="s">
        <v>143</v>
      </c>
      <c r="FJ13" s="34" t="s">
        <v>143</v>
      </c>
      <c r="FK13" s="27">
        <v>20</v>
      </c>
      <c r="FL13" s="27"/>
      <c r="FM13">
        <f t="shared" si="0"/>
        <v>0.587565</v>
      </c>
      <c r="FN13" s="27">
        <f t="shared" si="30"/>
        <v>20</v>
      </c>
      <c r="FO13">
        <f t="shared" si="1"/>
        <v>0</v>
      </c>
      <c r="FP13" s="208">
        <f t="shared" si="2"/>
        <v>0</v>
      </c>
      <c r="FQ13" s="208">
        <f t="shared" si="3"/>
        <v>0</v>
      </c>
      <c r="FR13" s="208">
        <f t="shared" si="4"/>
        <v>0</v>
      </c>
      <c r="FS13" s="208">
        <f t="shared" si="5"/>
        <v>0</v>
      </c>
      <c r="FT13" s="208">
        <f t="shared" si="6"/>
        <v>1.5115324840706061</v>
      </c>
      <c r="FU13" s="208">
        <f t="shared" si="7"/>
        <v>0.42497612983507854</v>
      </c>
      <c r="FV13" s="208">
        <f t="shared" si="8"/>
        <v>0</v>
      </c>
      <c r="FX13">
        <f t="shared" si="31"/>
        <v>0.587565</v>
      </c>
      <c r="FY13" s="207">
        <f>G13*POWER($FX13,2)/(POWER($FX13,2)-J13)</f>
        <v>1.1513794942603974</v>
      </c>
      <c r="FZ13" s="207">
        <f>H13*POWER($FX13,2)/(POWER($FX13,2)-K13)</f>
        <v>0.13496093120393882</v>
      </c>
      <c r="GA13" s="207">
        <f>I13*POWER($FX13,2)/(POWER($FX13,2)-L13)</f>
        <v>-2.8542975901056284E-3</v>
      </c>
      <c r="GB13" s="206">
        <f t="shared" si="9"/>
        <v>1.5111208184239375</v>
      </c>
      <c r="GD13">
        <f t="shared" si="10"/>
        <v>0.587565</v>
      </c>
      <c r="GE13">
        <f t="shared" si="11"/>
        <v>6432.8</v>
      </c>
      <c r="GF13">
        <f t="shared" si="12"/>
        <v>20613.136726414024</v>
      </c>
      <c r="GG13">
        <f t="shared" si="13"/>
        <v>670.28134972528255</v>
      </c>
      <c r="GH13">
        <f t="shared" si="14"/>
        <v>1.0002771621807613</v>
      </c>
      <c r="GI13">
        <f t="shared" si="15"/>
        <v>101325</v>
      </c>
      <c r="GJ13">
        <v>101325</v>
      </c>
      <c r="GK13">
        <v>15</v>
      </c>
      <c r="GL13">
        <v>20</v>
      </c>
      <c r="GM13">
        <f t="shared" si="16"/>
        <v>2.771621807613478E-4</v>
      </c>
      <c r="GN13">
        <f t="shared" si="17"/>
        <v>1.0173924999999999</v>
      </c>
      <c r="GO13">
        <f t="shared" si="18"/>
        <v>1.0002724240455492</v>
      </c>
      <c r="GQ13">
        <f t="shared" si="19"/>
        <v>0.587565</v>
      </c>
      <c r="GR13">
        <v>101333</v>
      </c>
      <c r="GS13">
        <f t="shared" si="20"/>
        <v>1.0002724240455492</v>
      </c>
      <c r="GT13" s="206">
        <f t="shared" si="21"/>
        <v>1.5111208184239375</v>
      </c>
      <c r="GU13">
        <f t="shared" si="22"/>
        <v>1.5115324840706061</v>
      </c>
      <c r="GW13" s="208">
        <f t="shared" si="23"/>
        <v>0</v>
      </c>
      <c r="GX13" s="208">
        <f t="shared" si="24"/>
        <v>0</v>
      </c>
      <c r="GY13">
        <f t="shared" si="25"/>
        <v>1.5115324840706061</v>
      </c>
      <c r="GZ13" s="208">
        <f t="shared" si="26"/>
        <v>1.5115324840706061</v>
      </c>
      <c r="HB13" s="208">
        <f t="shared" si="27"/>
        <v>1.5115324840706061</v>
      </c>
      <c r="HC13">
        <f t="shared" si="28"/>
        <v>1.0002724240455492</v>
      </c>
      <c r="HD13" s="206">
        <f t="shared" si="29"/>
        <v>1.5111208184239375</v>
      </c>
    </row>
    <row r="14" spans="1:212" x14ac:dyDescent="0.3">
      <c r="A14" s="141" t="s">
        <v>55</v>
      </c>
      <c r="B14" s="32">
        <v>1.7495000000000001</v>
      </c>
      <c r="C14" s="32">
        <v>1.75458</v>
      </c>
      <c r="D14" s="33">
        <v>34.950000000000003</v>
      </c>
      <c r="E14" s="33">
        <v>34.72</v>
      </c>
      <c r="F14" s="34" t="s">
        <v>48</v>
      </c>
      <c r="G14" s="37">
        <v>1.6684261499999999</v>
      </c>
      <c r="H14" s="37">
        <v>0.29851280299999999</v>
      </c>
      <c r="I14" s="37">
        <v>1.0774376000000001</v>
      </c>
      <c r="J14" s="37">
        <v>1.0315999899999999E-2</v>
      </c>
      <c r="K14" s="37">
        <v>4.6921634800000001E-2</v>
      </c>
      <c r="L14" s="37">
        <v>82.507850899999994</v>
      </c>
      <c r="M14" s="35">
        <v>7.2699999999999999E-6</v>
      </c>
      <c r="N14" s="35">
        <v>1.31E-8</v>
      </c>
      <c r="O14" s="35">
        <v>-3.3199999999999999E-11</v>
      </c>
      <c r="P14" s="35">
        <v>8.8800000000000001E-7</v>
      </c>
      <c r="Q14" s="35">
        <v>9.3200000000000009E-10</v>
      </c>
      <c r="R14" s="35">
        <v>0.248</v>
      </c>
      <c r="S14" s="33">
        <v>6</v>
      </c>
      <c r="T14" s="33">
        <v>7.8</v>
      </c>
      <c r="U14" s="33">
        <v>9.6999999999999993</v>
      </c>
      <c r="V14" s="33">
        <v>3.7</v>
      </c>
      <c r="W14" s="33">
        <v>5.4</v>
      </c>
      <c r="X14" s="33">
        <v>7.2</v>
      </c>
      <c r="Y14" s="33">
        <v>6.3</v>
      </c>
      <c r="Z14" s="33">
        <v>8.3000000000000007</v>
      </c>
      <c r="AA14" s="33">
        <v>10.4</v>
      </c>
      <c r="AB14" s="33">
        <v>4.8</v>
      </c>
      <c r="AC14" s="33">
        <v>6.7</v>
      </c>
      <c r="AD14" s="33">
        <v>8.9</v>
      </c>
      <c r="AE14" s="33">
        <v>6.5</v>
      </c>
      <c r="AF14" s="33">
        <v>8.6</v>
      </c>
      <c r="AG14" s="33">
        <v>10.9</v>
      </c>
      <c r="AH14" s="33">
        <v>5.3</v>
      </c>
      <c r="AI14" s="34">
        <v>7.4</v>
      </c>
      <c r="AJ14" s="34">
        <v>9.6999999999999993</v>
      </c>
      <c r="AK14" s="33">
        <v>1.77</v>
      </c>
      <c r="AL14" s="36">
        <v>0.09</v>
      </c>
      <c r="AM14" s="36">
        <v>0.41</v>
      </c>
      <c r="AN14" s="36">
        <v>0.85</v>
      </c>
      <c r="AO14" s="36">
        <v>0.96</v>
      </c>
      <c r="AP14" s="36">
        <v>0.996</v>
      </c>
      <c r="AQ14" s="36">
        <v>0.996</v>
      </c>
      <c r="AR14" s="36">
        <v>0.995</v>
      </c>
      <c r="AS14" s="36">
        <v>0.995</v>
      </c>
      <c r="AT14" s="36">
        <v>0.995</v>
      </c>
      <c r="AU14" s="36">
        <v>0.99399999999999999</v>
      </c>
      <c r="AV14" s="36">
        <v>0.99399999999999999</v>
      </c>
      <c r="AW14" s="36">
        <v>0.98199999999999998</v>
      </c>
      <c r="AX14" s="36">
        <v>0.96499999999999997</v>
      </c>
      <c r="AY14" s="36">
        <v>0.94</v>
      </c>
      <c r="AZ14" s="36">
        <v>0.88</v>
      </c>
      <c r="BA14" s="36">
        <v>0.85</v>
      </c>
      <c r="BB14" s="36">
        <v>0.78</v>
      </c>
      <c r="BC14" s="36">
        <v>0.65</v>
      </c>
      <c r="BD14" s="36">
        <v>0.4</v>
      </c>
      <c r="BE14" s="36">
        <v>0.22</v>
      </c>
      <c r="BF14" s="36">
        <v>0.01</v>
      </c>
      <c r="BG14" s="36" t="s">
        <v>143</v>
      </c>
      <c r="BH14" s="36" t="s">
        <v>143</v>
      </c>
      <c r="BI14" s="36" t="s">
        <v>143</v>
      </c>
      <c r="BJ14" s="36" t="s">
        <v>143</v>
      </c>
      <c r="BK14" s="36" t="s">
        <v>143</v>
      </c>
      <c r="BL14" s="36" t="s">
        <v>143</v>
      </c>
      <c r="BM14" s="36" t="s">
        <v>143</v>
      </c>
      <c r="BN14" s="36" t="s">
        <v>143</v>
      </c>
      <c r="BO14" s="36" t="s">
        <v>143</v>
      </c>
      <c r="BP14" s="36">
        <v>0.38167789096181753</v>
      </c>
      <c r="BQ14" s="36">
        <v>0.70002498780363576</v>
      </c>
      <c r="BR14" s="36">
        <v>0.93706036811768023</v>
      </c>
      <c r="BS14" s="36">
        <v>0.9838037943397453</v>
      </c>
      <c r="BT14" s="36">
        <v>0.99839807589331964</v>
      </c>
      <c r="BU14" s="36">
        <v>0.99839807589331964</v>
      </c>
      <c r="BV14" s="36">
        <v>0.99799699197390601</v>
      </c>
      <c r="BW14" s="36">
        <v>0.99799699197390601</v>
      </c>
      <c r="BX14" s="36">
        <v>0.99799699197390601</v>
      </c>
      <c r="BY14" s="36">
        <v>0.99759566612185246</v>
      </c>
      <c r="BZ14" s="36">
        <v>0.99759566612185246</v>
      </c>
      <c r="CA14" s="36">
        <v>0.99276074232760958</v>
      </c>
      <c r="CB14" s="36">
        <v>0.98585019195743517</v>
      </c>
      <c r="CC14" s="36">
        <v>0.97555361244784633</v>
      </c>
      <c r="CD14" s="36">
        <v>0.95015196064682517</v>
      </c>
      <c r="CE14" s="36">
        <v>0.93706036811768023</v>
      </c>
      <c r="CF14" s="36">
        <v>0.90539447731304334</v>
      </c>
      <c r="CG14" s="36">
        <v>0.84171553483431949</v>
      </c>
      <c r="CH14" s="36">
        <v>0.69314484315514635</v>
      </c>
      <c r="CI14" s="36">
        <v>0.54571899709610783</v>
      </c>
      <c r="CJ14" s="36">
        <v>0.125</v>
      </c>
      <c r="CK14" s="36" t="s">
        <v>143</v>
      </c>
      <c r="CL14" s="36" t="s">
        <v>143</v>
      </c>
      <c r="CM14" s="36" t="s">
        <v>143</v>
      </c>
      <c r="CN14" s="36" t="s">
        <v>143</v>
      </c>
      <c r="CO14" s="36" t="s">
        <v>143</v>
      </c>
      <c r="CP14" s="36" t="s">
        <v>143</v>
      </c>
      <c r="CQ14" s="36" t="s">
        <v>143</v>
      </c>
      <c r="CR14" s="36" t="s">
        <v>143</v>
      </c>
      <c r="CS14" s="36" t="s">
        <v>143</v>
      </c>
      <c r="CT14" s="34"/>
      <c r="CU14" s="34">
        <v>3</v>
      </c>
      <c r="CV14" s="34">
        <v>1</v>
      </c>
      <c r="CW14" s="34">
        <v>53.3</v>
      </c>
      <c r="CX14" s="34">
        <v>2.2000000000000002</v>
      </c>
      <c r="CY14" s="34">
        <v>4.3</v>
      </c>
      <c r="CZ14" s="33">
        <v>4.38</v>
      </c>
      <c r="DA14" s="34">
        <v>500</v>
      </c>
      <c r="DB14" s="34">
        <v>481</v>
      </c>
      <c r="DC14" s="34">
        <v>573</v>
      </c>
      <c r="DD14" s="34" t="s">
        <v>143</v>
      </c>
      <c r="DE14" s="34">
        <v>0.77</v>
      </c>
      <c r="DF14" s="34">
        <v>5.3</v>
      </c>
      <c r="DG14" s="34">
        <v>6.4</v>
      </c>
      <c r="DH14" s="78">
        <v>80</v>
      </c>
      <c r="DI14" s="34">
        <v>0.28000000000000003</v>
      </c>
      <c r="DJ14" s="34">
        <v>520</v>
      </c>
      <c r="DK14" s="34">
        <v>3</v>
      </c>
      <c r="DL14" s="25">
        <v>1.77</v>
      </c>
      <c r="DM14" s="76">
        <v>1.70211</v>
      </c>
      <c r="DN14" s="76">
        <v>1.7093400000000001</v>
      </c>
      <c r="DO14" s="76">
        <v>1.71726</v>
      </c>
      <c r="DP14" s="76">
        <v>1.7264200000000001</v>
      </c>
      <c r="DQ14" s="76">
        <v>1.7275799999999999</v>
      </c>
      <c r="DR14" s="76">
        <v>1.73264</v>
      </c>
      <c r="DS14" s="76">
        <v>1.7397</v>
      </c>
      <c r="DT14" s="76">
        <v>1.74319</v>
      </c>
      <c r="DU14" s="76">
        <v>1.7441800000000001</v>
      </c>
      <c r="DV14" s="76">
        <v>1.7451099999999999</v>
      </c>
      <c r="DW14" s="76">
        <v>1.7493099999999999</v>
      </c>
      <c r="DX14" s="76">
        <v>1.7495000000000001</v>
      </c>
      <c r="DY14" s="76">
        <v>1.75458</v>
      </c>
      <c r="DZ14" s="76">
        <v>1.76464</v>
      </c>
      <c r="EA14" s="76">
        <v>1.7659199999999999</v>
      </c>
      <c r="EB14" s="76">
        <v>1.7771300000000001</v>
      </c>
      <c r="EC14" s="76">
        <v>1.7879799999999999</v>
      </c>
      <c r="ED14" s="76">
        <v>1.80762</v>
      </c>
      <c r="EE14" s="24"/>
      <c r="EF14" s="24"/>
      <c r="EG14" s="24"/>
      <c r="EH14" s="24"/>
      <c r="EI14" s="24"/>
      <c r="EJ14" s="24">
        <v>2.1444999999999999E-2</v>
      </c>
      <c r="EK14" s="24">
        <v>2.1735000000000001E-2</v>
      </c>
      <c r="EL14" s="77">
        <v>0.23599999999999999</v>
      </c>
      <c r="EM14" s="77">
        <v>0.49209999999999998</v>
      </c>
      <c r="EN14" s="77">
        <v>0.29409999999999997</v>
      </c>
      <c r="EO14" s="77">
        <v>0.2369</v>
      </c>
      <c r="EP14" s="77">
        <v>0.58250000000000002</v>
      </c>
      <c r="EQ14" s="77">
        <v>0.91600000000000004</v>
      </c>
      <c r="ER14" s="77">
        <v>0.2329</v>
      </c>
      <c r="ES14" s="77">
        <v>0.53110000000000002</v>
      </c>
      <c r="ET14" s="77">
        <v>0.24460000000000001</v>
      </c>
      <c r="EU14" s="77">
        <v>0.23380000000000001</v>
      </c>
      <c r="EV14" s="77">
        <v>0.51580000000000004</v>
      </c>
      <c r="EW14" s="77">
        <v>0.90369999999999995</v>
      </c>
      <c r="EX14" s="77">
        <v>1.7399999999999999E-2</v>
      </c>
      <c r="EY14" s="77">
        <v>7.7999999999999996E-3</v>
      </c>
      <c r="EZ14" s="77">
        <v>-1.1000000000000001E-3</v>
      </c>
      <c r="FA14" s="77">
        <v>-2.5000000000000001E-3</v>
      </c>
      <c r="FB14" s="77">
        <v>-9.2999999999999992E-3</v>
      </c>
      <c r="FC14" s="26" t="s">
        <v>56</v>
      </c>
      <c r="FD14" s="145" t="s">
        <v>325</v>
      </c>
      <c r="FE14" s="156">
        <v>41671</v>
      </c>
      <c r="FF14" s="136">
        <v>3.9</v>
      </c>
      <c r="FG14" s="40"/>
      <c r="FH14" s="34"/>
      <c r="FI14" s="34"/>
      <c r="FJ14" s="34"/>
      <c r="FK14">
        <v>20</v>
      </c>
      <c r="FM14">
        <f t="shared" si="0"/>
        <v>0.587565</v>
      </c>
      <c r="FN14">
        <f t="shared" si="30"/>
        <v>20</v>
      </c>
      <c r="FO14">
        <f t="shared" si="1"/>
        <v>0</v>
      </c>
      <c r="FP14" s="208">
        <f t="shared" si="2"/>
        <v>0</v>
      </c>
      <c r="FQ14" s="208">
        <f t="shared" si="3"/>
        <v>0</v>
      </c>
      <c r="FR14" s="208">
        <f t="shared" si="4"/>
        <v>0</v>
      </c>
      <c r="FS14" s="208">
        <f t="shared" si="5"/>
        <v>0</v>
      </c>
      <c r="FT14" s="208">
        <f t="shared" si="6"/>
        <v>1.7499781021069998</v>
      </c>
      <c r="FU14" s="208">
        <f t="shared" si="7"/>
        <v>0.58927119012827311</v>
      </c>
      <c r="FV14" s="208">
        <f t="shared" si="8"/>
        <v>0</v>
      </c>
      <c r="FX14">
        <f t="shared" si="31"/>
        <v>0.587565</v>
      </c>
      <c r="FY14" s="207">
        <f>G14*POWER($FX14,2)/(POWER($FX14,2)-J14)</f>
        <v>1.7198165035672319</v>
      </c>
      <c r="FZ14" s="207">
        <f>H14*POWER($FX14,2)/(POWER($FX14,2)-K14)</f>
        <v>0.34546618047268929</v>
      </c>
      <c r="GA14" s="207">
        <f>I14*POWER($FX14,2)/(POWER($FX14,2)-L14)</f>
        <v>-4.5272001221774768E-3</v>
      </c>
      <c r="GB14" s="206">
        <f t="shared" si="9"/>
        <v>1.7495014958318109</v>
      </c>
      <c r="GD14">
        <f t="shared" si="10"/>
        <v>0.587565</v>
      </c>
      <c r="GE14">
        <f t="shared" si="11"/>
        <v>6432.8</v>
      </c>
      <c r="GF14">
        <f t="shared" si="12"/>
        <v>20613.136726414024</v>
      </c>
      <c r="GG14">
        <f t="shared" si="13"/>
        <v>670.28134972528255</v>
      </c>
      <c r="GH14">
        <f t="shared" si="14"/>
        <v>1.0002771621807613</v>
      </c>
      <c r="GI14">
        <f t="shared" si="15"/>
        <v>101325</v>
      </c>
      <c r="GJ14">
        <v>101325</v>
      </c>
      <c r="GK14">
        <v>15</v>
      </c>
      <c r="GL14">
        <v>20</v>
      </c>
      <c r="GM14">
        <f t="shared" si="16"/>
        <v>2.771621807613478E-4</v>
      </c>
      <c r="GN14">
        <f t="shared" si="17"/>
        <v>1.0173924999999999</v>
      </c>
      <c r="GO14">
        <f t="shared" si="18"/>
        <v>1.0002724240455492</v>
      </c>
      <c r="GQ14">
        <f t="shared" si="19"/>
        <v>0.587565</v>
      </c>
      <c r="GR14">
        <v>101334</v>
      </c>
      <c r="GS14">
        <f t="shared" si="20"/>
        <v>1.0002724240455492</v>
      </c>
      <c r="GT14" s="206">
        <f t="shared" si="21"/>
        <v>1.7495014958318109</v>
      </c>
      <c r="GU14">
        <f t="shared" si="22"/>
        <v>1.7499781021069998</v>
      </c>
      <c r="GW14" s="208">
        <f t="shared" si="23"/>
        <v>0</v>
      </c>
      <c r="GX14" s="208">
        <f t="shared" si="24"/>
        <v>0</v>
      </c>
      <c r="GY14">
        <f t="shared" si="25"/>
        <v>1.7499781021069998</v>
      </c>
      <c r="GZ14" s="208">
        <f t="shared" si="26"/>
        <v>1.7499781021069998</v>
      </c>
      <c r="HB14" s="208">
        <f t="shared" si="27"/>
        <v>1.7499781021069998</v>
      </c>
      <c r="HC14">
        <f t="shared" si="28"/>
        <v>1.0002724240455492</v>
      </c>
      <c r="HD14" s="206">
        <f t="shared" si="29"/>
        <v>1.7495014958318109</v>
      </c>
    </row>
    <row r="15" spans="1:212" x14ac:dyDescent="0.3">
      <c r="A15" s="182" t="s">
        <v>724</v>
      </c>
      <c r="B15" s="32">
        <v>1.6906399999999999</v>
      </c>
      <c r="C15" s="32">
        <v>1.69364</v>
      </c>
      <c r="D15" s="33">
        <v>54.76</v>
      </c>
      <c r="E15" s="33">
        <v>54.53</v>
      </c>
      <c r="F15" s="34" t="s">
        <v>725</v>
      </c>
      <c r="G15" s="37">
        <v>1.2877366699999999</v>
      </c>
      <c r="H15" s="37">
        <v>0.51824485300000001</v>
      </c>
      <c r="I15" s="37">
        <v>26.175610899999999</v>
      </c>
      <c r="J15" s="37">
        <v>5.5754191999999999E-3</v>
      </c>
      <c r="K15" s="37">
        <v>2.2367952399999998E-2</v>
      </c>
      <c r="L15" s="37">
        <v>1892.2533000000001</v>
      </c>
      <c r="M15" s="35">
        <v>2.1900000000000002E-6</v>
      </c>
      <c r="N15" s="35">
        <v>1.16E-8</v>
      </c>
      <c r="O15" s="35">
        <v>-7.7100000000000001E-12</v>
      </c>
      <c r="P15" s="35">
        <v>4.82E-7</v>
      </c>
      <c r="Q15" s="35">
        <v>4.5E-10</v>
      </c>
      <c r="R15" s="35">
        <v>0.193</v>
      </c>
      <c r="S15" s="33">
        <v>3</v>
      </c>
      <c r="T15" s="33">
        <v>3.8</v>
      </c>
      <c r="U15" s="33">
        <v>4.5</v>
      </c>
      <c r="V15" s="33">
        <v>0.7</v>
      </c>
      <c r="W15" s="33">
        <v>1.5</v>
      </c>
      <c r="X15" s="33">
        <v>2.1</v>
      </c>
      <c r="Y15" s="33">
        <v>3</v>
      </c>
      <c r="Z15" s="33">
        <v>3.9</v>
      </c>
      <c r="AA15" s="33">
        <v>4.7</v>
      </c>
      <c r="AB15" s="33">
        <v>1.5</v>
      </c>
      <c r="AC15" s="33">
        <v>2.4</v>
      </c>
      <c r="AD15" s="33">
        <v>3.2</v>
      </c>
      <c r="AE15" s="33">
        <v>3.2</v>
      </c>
      <c r="AF15" s="33">
        <v>4.0999999999999996</v>
      </c>
      <c r="AG15" s="33">
        <v>5</v>
      </c>
      <c r="AH15" s="33">
        <v>2</v>
      </c>
      <c r="AI15" s="34">
        <v>2.9</v>
      </c>
      <c r="AJ15" s="34">
        <v>3.8</v>
      </c>
      <c r="AK15" s="33">
        <v>1.86</v>
      </c>
      <c r="AL15" s="36">
        <v>0.16</v>
      </c>
      <c r="AM15" s="36">
        <v>0.49</v>
      </c>
      <c r="AN15" s="36">
        <v>0.91</v>
      </c>
      <c r="AO15" s="36">
        <v>0.98699999999999999</v>
      </c>
      <c r="AP15" s="36">
        <v>0.996</v>
      </c>
      <c r="AQ15" s="36">
        <v>0.98599999999999999</v>
      </c>
      <c r="AR15" s="36">
        <v>0.98199999999999998</v>
      </c>
      <c r="AS15" s="36">
        <v>0.97799999999999998</v>
      </c>
      <c r="AT15" s="36">
        <v>0.97299999999999998</v>
      </c>
      <c r="AU15" s="36">
        <v>0.96399999999999997</v>
      </c>
      <c r="AV15" s="36">
        <v>0.93</v>
      </c>
      <c r="AW15" s="36">
        <v>0.81</v>
      </c>
      <c r="AX15" s="36">
        <v>0.56999999999999995</v>
      </c>
      <c r="AY15" s="36">
        <v>0.32</v>
      </c>
      <c r="AZ15" s="36">
        <v>0.09</v>
      </c>
      <c r="BA15" s="36">
        <v>0.04</v>
      </c>
      <c r="BB15" s="36">
        <v>0.01</v>
      </c>
      <c r="BC15" s="36">
        <v>0</v>
      </c>
      <c r="BD15" s="36" t="s">
        <v>143</v>
      </c>
      <c r="BE15" s="36" t="s">
        <v>143</v>
      </c>
      <c r="BF15" s="36" t="s">
        <v>143</v>
      </c>
      <c r="BG15" s="36" t="s">
        <v>143</v>
      </c>
      <c r="BH15" s="36" t="s">
        <v>143</v>
      </c>
      <c r="BI15" s="36" t="s">
        <v>143</v>
      </c>
      <c r="BJ15" s="36" t="s">
        <v>143</v>
      </c>
      <c r="BK15" s="36" t="s">
        <v>719</v>
      </c>
      <c r="BL15" s="36" t="s">
        <v>143</v>
      </c>
      <c r="BM15" s="36" t="s">
        <v>143</v>
      </c>
      <c r="BN15" s="36" t="s">
        <v>143</v>
      </c>
      <c r="BO15" s="36" t="s">
        <v>143</v>
      </c>
      <c r="BP15" s="36">
        <v>0.48044977359257246</v>
      </c>
      <c r="BQ15" s="36">
        <v>0.75175864665004555</v>
      </c>
      <c r="BR15" s="36">
        <v>0.96297842460757588</v>
      </c>
      <c r="BS15" s="36">
        <v>0.99477957819262941</v>
      </c>
      <c r="BT15" s="36">
        <v>0.99839807589331964</v>
      </c>
      <c r="BU15" s="36">
        <v>0.99437630276961064</v>
      </c>
      <c r="BV15" s="36">
        <v>0.99276074232760958</v>
      </c>
      <c r="BW15" s="36">
        <v>0.99114122862593856</v>
      </c>
      <c r="BX15" s="36">
        <v>0.98911123774118292</v>
      </c>
      <c r="BY15" s="36">
        <v>0.98544142228142195</v>
      </c>
      <c r="BZ15" s="36">
        <v>0.97138899598150008</v>
      </c>
      <c r="CA15" s="36">
        <v>0.91916611884012156</v>
      </c>
      <c r="CB15" s="36">
        <v>0.7986379480509348</v>
      </c>
      <c r="CC15" s="36">
        <v>0.63395727698444537</v>
      </c>
      <c r="CD15" s="36">
        <v>0.38167789096181753</v>
      </c>
      <c r="CE15" s="36">
        <v>0.29160000000000003</v>
      </c>
      <c r="CF15" s="36">
        <v>0.1225</v>
      </c>
      <c r="CG15" s="36">
        <v>2.5600000000000001E-2</v>
      </c>
      <c r="CH15" s="36" t="s">
        <v>143</v>
      </c>
      <c r="CI15" s="36" t="s">
        <v>143</v>
      </c>
      <c r="CJ15" s="36" t="s">
        <v>143</v>
      </c>
      <c r="CK15" s="36" t="s">
        <v>143</v>
      </c>
      <c r="CL15" s="36" t="s">
        <v>143</v>
      </c>
      <c r="CM15" s="36" t="s">
        <v>143</v>
      </c>
      <c r="CN15" s="36" t="s">
        <v>143</v>
      </c>
      <c r="CO15" s="36" t="s">
        <v>143</v>
      </c>
      <c r="CP15" s="36" t="s">
        <v>143</v>
      </c>
      <c r="CQ15" s="36" t="s">
        <v>143</v>
      </c>
      <c r="CR15" s="36" t="s">
        <v>143</v>
      </c>
      <c r="CS15" s="36" t="s">
        <v>143</v>
      </c>
      <c r="CT15" s="34"/>
      <c r="CU15" s="34" t="s">
        <v>726</v>
      </c>
      <c r="CV15" s="34">
        <v>2</v>
      </c>
      <c r="CW15" s="34">
        <v>53</v>
      </c>
      <c r="CX15" s="34">
        <v>1.3</v>
      </c>
      <c r="CY15" s="34">
        <v>4.3</v>
      </c>
      <c r="CZ15" s="33">
        <v>3.5249999999999999</v>
      </c>
      <c r="DA15" s="34">
        <v>634</v>
      </c>
      <c r="DB15" s="34">
        <v>635</v>
      </c>
      <c r="DC15" s="34">
        <v>710</v>
      </c>
      <c r="DD15" s="34">
        <v>0.66</v>
      </c>
      <c r="DE15" s="34">
        <v>0.88</v>
      </c>
      <c r="DF15" s="34">
        <v>6.34</v>
      </c>
      <c r="DG15" s="34">
        <v>7.56</v>
      </c>
      <c r="DH15" s="78">
        <v>107.83</v>
      </c>
      <c r="DI15" s="34">
        <v>0.28799999999999998</v>
      </c>
      <c r="DJ15" s="34">
        <v>721</v>
      </c>
      <c r="DK15" s="34"/>
      <c r="DL15" s="25">
        <v>1.86</v>
      </c>
      <c r="DM15" s="76">
        <v>1.6536200000000001</v>
      </c>
      <c r="DN15" s="76">
        <v>1.6604300000000001</v>
      </c>
      <c r="DO15" s="76">
        <v>1.6678299999999999</v>
      </c>
      <c r="DP15" s="76">
        <v>1.6755199999999999</v>
      </c>
      <c r="DQ15" s="76">
        <v>1.67639</v>
      </c>
      <c r="DR15" s="76">
        <v>1.6799900000000001</v>
      </c>
      <c r="DS15" s="76">
        <v>1.68462</v>
      </c>
      <c r="DT15" s="76">
        <v>1.6868000000000001</v>
      </c>
      <c r="DU15" s="76">
        <v>1.6874100000000001</v>
      </c>
      <c r="DV15" s="76">
        <v>1.68798</v>
      </c>
      <c r="DW15" s="76">
        <v>1.69052</v>
      </c>
      <c r="DX15" s="76">
        <v>1.6906399999999999</v>
      </c>
      <c r="DY15" s="76">
        <v>1.69364</v>
      </c>
      <c r="DZ15" s="76">
        <v>1.6994100000000001</v>
      </c>
      <c r="EA15" s="76">
        <v>1.7001299999999999</v>
      </c>
      <c r="EB15" s="76">
        <v>1.7062999999999999</v>
      </c>
      <c r="EC15" s="76">
        <v>1.7120500000000001</v>
      </c>
      <c r="ED15" s="76" t="s">
        <v>392</v>
      </c>
      <c r="EE15" s="24" t="s">
        <v>392</v>
      </c>
      <c r="EF15" s="24" t="s">
        <v>392</v>
      </c>
      <c r="EG15" s="24" t="s">
        <v>392</v>
      </c>
      <c r="EH15" s="24" t="s">
        <v>392</v>
      </c>
      <c r="EI15" s="24" t="s">
        <v>392</v>
      </c>
      <c r="EJ15" s="24">
        <v>1.2612E-2</v>
      </c>
      <c r="EK15" s="24">
        <v>1.2721E-2</v>
      </c>
      <c r="EL15" s="77">
        <v>0.28520000000000001</v>
      </c>
      <c r="EM15" s="77">
        <v>0.54</v>
      </c>
      <c r="EN15" s="77">
        <v>0.30399999999999999</v>
      </c>
      <c r="EO15" s="77">
        <v>0.23830000000000001</v>
      </c>
      <c r="EP15" s="77">
        <v>0.54620000000000002</v>
      </c>
      <c r="EQ15" s="77" t="s">
        <v>392</v>
      </c>
      <c r="ER15" s="77">
        <v>0.2828</v>
      </c>
      <c r="ES15" s="77">
        <v>0.58340000000000003</v>
      </c>
      <c r="ET15" s="77">
        <v>0.25330000000000003</v>
      </c>
      <c r="EU15" s="77">
        <v>0.23619999999999999</v>
      </c>
      <c r="EV15" s="77">
        <v>0.4849</v>
      </c>
      <c r="EW15" s="77" t="s">
        <v>392</v>
      </c>
      <c r="EX15" s="77">
        <v>2.0500000000000001E-2</v>
      </c>
      <c r="EY15" s="77">
        <v>9.4999999999999998E-3</v>
      </c>
      <c r="EZ15" s="77">
        <v>-1.8E-3</v>
      </c>
      <c r="FA15" s="77">
        <v>-5.4999999999999997E-3</v>
      </c>
      <c r="FB15" s="77" t="s">
        <v>392</v>
      </c>
      <c r="FC15" s="26" t="s">
        <v>727</v>
      </c>
      <c r="FD15" s="145" t="s">
        <v>716</v>
      </c>
      <c r="FE15" s="180">
        <v>44585</v>
      </c>
      <c r="FF15" s="136">
        <v>32.6</v>
      </c>
      <c r="FG15" s="125" t="s">
        <v>143</v>
      </c>
      <c r="FH15" s="34" t="s">
        <v>143</v>
      </c>
      <c r="FI15" s="34" t="s">
        <v>143</v>
      </c>
      <c r="FJ15" s="34" t="s">
        <v>143</v>
      </c>
      <c r="FK15">
        <v>20</v>
      </c>
      <c r="FM15">
        <f t="shared" si="0"/>
        <v>0.587565</v>
      </c>
      <c r="FN15" s="27">
        <f t="shared" si="30"/>
        <v>20</v>
      </c>
      <c r="FO15">
        <f t="shared" si="1"/>
        <v>0</v>
      </c>
      <c r="FP15" s="208">
        <f t="shared" si="2"/>
        <v>0</v>
      </c>
      <c r="FQ15" s="208">
        <f t="shared" si="3"/>
        <v>0</v>
      </c>
      <c r="FR15" s="208">
        <f t="shared" si="4"/>
        <v>0</v>
      </c>
      <c r="FS15" s="208">
        <f t="shared" si="5"/>
        <v>0</v>
      </c>
      <c r="FT15" s="208">
        <f t="shared" si="6"/>
        <v>1.6910956135485049</v>
      </c>
      <c r="FU15" s="208">
        <f t="shared" si="7"/>
        <v>0.54988149672403208</v>
      </c>
      <c r="FV15" s="208">
        <f t="shared" si="8"/>
        <v>0</v>
      </c>
      <c r="FX15">
        <f t="shared" si="31"/>
        <v>0.587565</v>
      </c>
      <c r="FY15" s="207">
        <f>G15*POWER($FX15,2)/(POWER($FX15,2)-J15)</f>
        <v>1.3088746630781789</v>
      </c>
      <c r="FZ15" s="207">
        <f>H15*POWER($FX15,2)/(POWER($FX15,2)-K15)</f>
        <v>0.55414867598071016</v>
      </c>
      <c r="GA15" s="207">
        <f>I15*POWER($FX15,2)/(POWER($FX15,2)-L15)</f>
        <v>-4.7764873613209058E-3</v>
      </c>
      <c r="GB15" s="206">
        <f t="shared" si="9"/>
        <v>1.6906350439102957</v>
      </c>
      <c r="GD15">
        <f t="shared" si="10"/>
        <v>0.587565</v>
      </c>
      <c r="GE15">
        <f t="shared" si="11"/>
        <v>6432.8</v>
      </c>
      <c r="GF15">
        <f t="shared" si="12"/>
        <v>20613.136726414024</v>
      </c>
      <c r="GG15">
        <f t="shared" si="13"/>
        <v>670.28134972528255</v>
      </c>
      <c r="GH15">
        <f t="shared" si="14"/>
        <v>1.0002771621807613</v>
      </c>
      <c r="GI15">
        <f t="shared" si="15"/>
        <v>101325</v>
      </c>
      <c r="GJ15">
        <v>101325</v>
      </c>
      <c r="GK15">
        <v>15</v>
      </c>
      <c r="GL15">
        <v>20</v>
      </c>
      <c r="GM15">
        <f t="shared" si="16"/>
        <v>2.771621807613478E-4</v>
      </c>
      <c r="GN15">
        <f t="shared" si="17"/>
        <v>1.0173924999999999</v>
      </c>
      <c r="GO15">
        <f t="shared" si="18"/>
        <v>1.0002724240455492</v>
      </c>
      <c r="GQ15">
        <f t="shared" si="19"/>
        <v>0.587565</v>
      </c>
      <c r="GR15">
        <v>101335</v>
      </c>
      <c r="GS15">
        <f t="shared" si="20"/>
        <v>1.0002724240455492</v>
      </c>
      <c r="GT15" s="206">
        <f t="shared" si="21"/>
        <v>1.6906350439102957</v>
      </c>
      <c r="GU15">
        <f t="shared" si="22"/>
        <v>1.6910956135485049</v>
      </c>
      <c r="GW15" s="208">
        <f t="shared" si="23"/>
        <v>0</v>
      </c>
      <c r="GX15" s="208">
        <f t="shared" si="24"/>
        <v>0</v>
      </c>
      <c r="GY15">
        <f t="shared" si="25"/>
        <v>1.6910956135485049</v>
      </c>
      <c r="GZ15" s="208">
        <f t="shared" si="26"/>
        <v>1.6910956135485049</v>
      </c>
      <c r="HB15" s="208">
        <f t="shared" si="27"/>
        <v>1.6910956135485049</v>
      </c>
      <c r="HC15">
        <f t="shared" si="28"/>
        <v>1.0002724240455492</v>
      </c>
      <c r="HD15" s="206">
        <f t="shared" si="29"/>
        <v>1.6906350439102957</v>
      </c>
    </row>
    <row r="16" spans="1:212" x14ac:dyDescent="0.3">
      <c r="A16" s="141" t="s">
        <v>662</v>
      </c>
      <c r="B16" s="43">
        <v>2.0220400000000001</v>
      </c>
      <c r="C16" s="43">
        <v>2.0303499999999999</v>
      </c>
      <c r="D16" s="39">
        <v>29.06</v>
      </c>
      <c r="E16" s="39">
        <v>28.84</v>
      </c>
      <c r="F16" s="40" t="s">
        <v>664</v>
      </c>
      <c r="G16" s="44">
        <v>2.45505861</v>
      </c>
      <c r="H16" s="44">
        <v>0.45300607700000001</v>
      </c>
      <c r="I16" s="44">
        <v>2.3851308000000002</v>
      </c>
      <c r="J16" s="44">
        <v>1.3567040400000001E-2</v>
      </c>
      <c r="K16" s="44">
        <v>5.4580301999999997E-2</v>
      </c>
      <c r="L16" s="44">
        <v>167.90471500000001</v>
      </c>
      <c r="M16" s="45">
        <v>1.43E-7</v>
      </c>
      <c r="N16" s="45">
        <v>8.7099999999999999E-9</v>
      </c>
      <c r="O16" s="45">
        <v>-2.7099999999999999E-11</v>
      </c>
      <c r="P16" s="45">
        <v>1.02E-6</v>
      </c>
      <c r="Q16" s="45">
        <v>1.5E-9</v>
      </c>
      <c r="R16" s="45">
        <v>0.26300000000000001</v>
      </c>
      <c r="S16" s="39">
        <v>2.6</v>
      </c>
      <c r="T16" s="39">
        <v>5</v>
      </c>
      <c r="U16" s="39">
        <v>7.8</v>
      </c>
      <c r="V16" s="39">
        <v>-0.1</v>
      </c>
      <c r="W16" s="39">
        <v>2.2000000000000002</v>
      </c>
      <c r="X16" s="39">
        <v>5</v>
      </c>
      <c r="Y16" s="39">
        <v>2.7</v>
      </c>
      <c r="Z16" s="39">
        <v>5.5</v>
      </c>
      <c r="AA16" s="39">
        <v>9</v>
      </c>
      <c r="AB16" s="39">
        <v>1</v>
      </c>
      <c r="AC16" s="39">
        <v>3.8</v>
      </c>
      <c r="AD16" s="39">
        <v>7.1</v>
      </c>
      <c r="AE16" s="39">
        <v>2.8</v>
      </c>
      <c r="AF16" s="39">
        <v>5.9</v>
      </c>
      <c r="AG16" s="39">
        <v>9.6999999999999993</v>
      </c>
      <c r="AH16" s="39">
        <v>1.4</v>
      </c>
      <c r="AI16" s="40">
        <v>4.5</v>
      </c>
      <c r="AJ16" s="40">
        <v>8.3000000000000007</v>
      </c>
      <c r="AK16" s="39">
        <v>0.73</v>
      </c>
      <c r="AL16" s="46">
        <v>0.55000000000000004</v>
      </c>
      <c r="AM16" s="46">
        <v>0.72</v>
      </c>
      <c r="AN16" s="46">
        <v>0.93400000000000005</v>
      </c>
      <c r="AO16" s="46">
        <v>0.98699999999999999</v>
      </c>
      <c r="AP16" s="46">
        <v>0.99399999999999999</v>
      </c>
      <c r="AQ16" s="46">
        <v>0.98099999999999998</v>
      </c>
      <c r="AR16" s="46">
        <v>0.97399999999999998</v>
      </c>
      <c r="AS16" s="46">
        <v>0.96899999999999997</v>
      </c>
      <c r="AT16" s="46">
        <v>0.96199999999999997</v>
      </c>
      <c r="AU16" s="46">
        <v>0.94299999999999995</v>
      </c>
      <c r="AV16" s="46">
        <v>0.874</v>
      </c>
      <c r="AW16" s="46">
        <v>0.77400000000000002</v>
      </c>
      <c r="AX16" s="46">
        <v>0.67</v>
      </c>
      <c r="AY16" s="46">
        <v>0.55000000000000004</v>
      </c>
      <c r="AZ16" s="46">
        <v>0.39</v>
      </c>
      <c r="BA16" s="46">
        <v>0.32</v>
      </c>
      <c r="BB16" s="46">
        <v>0.18</v>
      </c>
      <c r="BC16" s="46">
        <v>0.05</v>
      </c>
      <c r="BD16" s="46">
        <v>0</v>
      </c>
      <c r="BE16" s="46" t="s">
        <v>143</v>
      </c>
      <c r="BF16" s="46" t="s">
        <v>143</v>
      </c>
      <c r="BG16" s="46" t="s">
        <v>143</v>
      </c>
      <c r="BH16" s="46" t="s">
        <v>143</v>
      </c>
      <c r="BI16" s="46" t="s">
        <v>143</v>
      </c>
      <c r="BJ16" s="46" t="s">
        <v>143</v>
      </c>
      <c r="BK16" s="46" t="s">
        <v>143</v>
      </c>
      <c r="BL16" s="46" t="s">
        <v>143</v>
      </c>
      <c r="BM16" s="46" t="s">
        <v>143</v>
      </c>
      <c r="BN16" s="46" t="s">
        <v>143</v>
      </c>
      <c r="BO16" s="46" t="s">
        <v>143</v>
      </c>
      <c r="BP16" s="46">
        <v>0.78730874576233367</v>
      </c>
      <c r="BQ16" s="46">
        <v>0.87686553097315523</v>
      </c>
      <c r="BR16" s="46">
        <v>0.9730580513931244</v>
      </c>
      <c r="BS16" s="46">
        <v>0.99477957819262941</v>
      </c>
      <c r="BT16" s="46">
        <v>0.99759566612185246</v>
      </c>
      <c r="BU16" s="46">
        <v>0.99235623552738528</v>
      </c>
      <c r="BV16" s="46">
        <v>0.98951773576268298</v>
      </c>
      <c r="BW16" s="46">
        <v>0.98748273407912746</v>
      </c>
      <c r="BX16" s="46">
        <v>0.98462311900577992</v>
      </c>
      <c r="BY16" s="46">
        <v>0.97679780967123486</v>
      </c>
      <c r="BZ16" s="46">
        <v>0.94755531732314813</v>
      </c>
      <c r="CA16" s="46">
        <v>0.90260219280823262</v>
      </c>
      <c r="CB16" s="46">
        <v>0.85198102234926298</v>
      </c>
      <c r="CC16" s="46">
        <v>0.78730874576233367</v>
      </c>
      <c r="CD16" s="46">
        <v>0.68616070424520126</v>
      </c>
      <c r="CE16" s="46">
        <v>0.63395727698444537</v>
      </c>
      <c r="CF16" s="46">
        <v>0.50362699649123255</v>
      </c>
      <c r="CG16" s="46">
        <v>0.30170881682725814</v>
      </c>
      <c r="CH16" s="46">
        <v>0.1</v>
      </c>
      <c r="CI16" s="46">
        <v>0.03</v>
      </c>
      <c r="CJ16" s="46">
        <v>0</v>
      </c>
      <c r="CK16" s="46" t="s">
        <v>143</v>
      </c>
      <c r="CL16" s="46" t="s">
        <v>143</v>
      </c>
      <c r="CM16" s="46" t="s">
        <v>143</v>
      </c>
      <c r="CN16" s="46" t="s">
        <v>143</v>
      </c>
      <c r="CO16" s="46" t="s">
        <v>143</v>
      </c>
      <c r="CP16" s="46" t="s">
        <v>143</v>
      </c>
      <c r="CQ16" s="46" t="s">
        <v>143</v>
      </c>
      <c r="CR16" s="46" t="s">
        <v>143</v>
      </c>
      <c r="CS16" s="46" t="s">
        <v>143</v>
      </c>
      <c r="CT16" s="40"/>
      <c r="CU16" s="40">
        <v>1</v>
      </c>
      <c r="CV16" s="40">
        <v>0</v>
      </c>
      <c r="CW16" s="40">
        <v>1.3</v>
      </c>
      <c r="CX16" s="40">
        <v>1</v>
      </c>
      <c r="CY16" s="40">
        <v>1.3</v>
      </c>
      <c r="CZ16" s="39">
        <v>5.41</v>
      </c>
      <c r="DA16" s="40">
        <v>774</v>
      </c>
      <c r="DB16" s="40" t="s">
        <v>143</v>
      </c>
      <c r="DC16" s="40" t="s">
        <v>143</v>
      </c>
      <c r="DD16" s="40">
        <v>0.44500000000000001</v>
      </c>
      <c r="DE16" s="40">
        <v>0.92</v>
      </c>
      <c r="DF16" s="40">
        <v>7.4</v>
      </c>
      <c r="DG16" s="40">
        <v>8.5</v>
      </c>
      <c r="DH16" s="79">
        <v>132</v>
      </c>
      <c r="DI16" s="40">
        <v>0.30299999999999999</v>
      </c>
      <c r="DJ16" s="126">
        <v>810</v>
      </c>
      <c r="DK16" s="40">
        <v>1</v>
      </c>
      <c r="DL16" s="42">
        <v>0.73</v>
      </c>
      <c r="DM16" s="76">
        <v>1.95946</v>
      </c>
      <c r="DN16" s="76">
        <v>1.9663900000000001</v>
      </c>
      <c r="DO16" s="76">
        <v>1.97472</v>
      </c>
      <c r="DP16" s="76">
        <v>1.98624</v>
      </c>
      <c r="DQ16" s="76">
        <v>1.98786</v>
      </c>
      <c r="DR16" s="76">
        <v>1.9953099999999999</v>
      </c>
      <c r="DS16" s="76">
        <v>2.0062799999999998</v>
      </c>
      <c r="DT16" s="76">
        <v>2.0118499999999999</v>
      </c>
      <c r="DU16" s="76">
        <v>2.0134300000000001</v>
      </c>
      <c r="DV16" s="76">
        <v>2.0149300000000001</v>
      </c>
      <c r="DW16" s="76">
        <v>2.0217299999999998</v>
      </c>
      <c r="DX16" s="76">
        <v>2.0220400000000001</v>
      </c>
      <c r="DY16" s="76">
        <v>2.0303499999999999</v>
      </c>
      <c r="DZ16" s="76">
        <v>2.0470199999999998</v>
      </c>
      <c r="EA16" s="76">
        <v>2.0491600000000001</v>
      </c>
      <c r="EB16" s="76">
        <v>2.0680499999999999</v>
      </c>
      <c r="EC16" s="76">
        <v>2.08663</v>
      </c>
      <c r="ED16" s="76" t="s">
        <v>392</v>
      </c>
      <c r="EE16" s="24" t="s">
        <v>392</v>
      </c>
      <c r="EF16" s="24" t="s">
        <v>392</v>
      </c>
      <c r="EG16" s="24" t="s">
        <v>392</v>
      </c>
      <c r="EH16" s="24" t="s">
        <v>392</v>
      </c>
      <c r="EI16" s="24" t="s">
        <v>392</v>
      </c>
      <c r="EJ16" s="24">
        <v>3.517E-2</v>
      </c>
      <c r="EK16" s="24">
        <v>3.5721000000000003E-2</v>
      </c>
      <c r="EL16" s="77">
        <v>0.21179999999999999</v>
      </c>
      <c r="EM16" s="77">
        <v>0.47010000000000002</v>
      </c>
      <c r="EN16" s="77">
        <v>0.28989999999999999</v>
      </c>
      <c r="EO16" s="77">
        <v>0.2364</v>
      </c>
      <c r="EP16" s="77">
        <v>0.59819999999999995</v>
      </c>
      <c r="EQ16" s="77" t="s">
        <v>392</v>
      </c>
      <c r="ER16" s="77">
        <v>0.20860000000000001</v>
      </c>
      <c r="ES16" s="77">
        <v>0.50729999999999997</v>
      </c>
      <c r="ET16" s="77">
        <v>0.2409</v>
      </c>
      <c r="EU16" s="77">
        <v>0.23269999999999999</v>
      </c>
      <c r="EV16" s="77">
        <v>0.52910000000000001</v>
      </c>
      <c r="EW16" s="77" t="s">
        <v>392</v>
      </c>
      <c r="EX16" s="77">
        <v>-8.9999999999999998E-4</v>
      </c>
      <c r="EY16" s="77">
        <v>-5.9999999999999995E-4</v>
      </c>
      <c r="EZ16" s="77">
        <v>5.9999999999999995E-4</v>
      </c>
      <c r="FA16" s="77">
        <v>3.3E-3</v>
      </c>
      <c r="FB16" s="77" t="s">
        <v>392</v>
      </c>
      <c r="FC16" s="26" t="s">
        <v>665</v>
      </c>
      <c r="FD16" s="145"/>
      <c r="FE16" s="156">
        <v>41671</v>
      </c>
      <c r="FF16" s="136">
        <v>36.700000000000003</v>
      </c>
      <c r="FG16" s="40"/>
      <c r="FH16" s="34"/>
      <c r="FI16" s="34"/>
      <c r="FJ16" s="34"/>
      <c r="FK16" s="27">
        <v>20</v>
      </c>
      <c r="FL16" s="27"/>
      <c r="FM16">
        <f t="shared" si="0"/>
        <v>0.587565</v>
      </c>
      <c r="FN16">
        <f t="shared" si="30"/>
        <v>20</v>
      </c>
      <c r="FO16">
        <f t="shared" si="1"/>
        <v>0</v>
      </c>
      <c r="FP16" s="208">
        <f t="shared" si="2"/>
        <v>0</v>
      </c>
      <c r="FQ16" s="208">
        <f t="shared" si="3"/>
        <v>0</v>
      </c>
      <c r="FR16" s="208">
        <f t="shared" si="4"/>
        <v>0</v>
      </c>
      <c r="FS16" s="208">
        <f t="shared" si="5"/>
        <v>0</v>
      </c>
      <c r="FT16" s="208">
        <f t="shared" si="6"/>
        <v>2.0225905508283368</v>
      </c>
      <c r="FU16" s="208">
        <f t="shared" si="7"/>
        <v>0.76408755470409739</v>
      </c>
      <c r="FV16" s="208">
        <f t="shared" si="8"/>
        <v>0</v>
      </c>
      <c r="FX16">
        <f t="shared" si="31"/>
        <v>0.587565</v>
      </c>
      <c r="FY16" s="207">
        <f>G16*POWER($FX16,2)/(POWER($FX16,2)-J16)</f>
        <v>2.5554847032351726</v>
      </c>
      <c r="FZ16" s="207">
        <f>H16*POWER($FX16,2)/(POWER($FX16,2)-K16)</f>
        <v>0.53807406433235316</v>
      </c>
      <c r="GA16" s="207">
        <f>I16*POWER($FX16,2)/(POWER($FX16,2)-L16)</f>
        <v>-4.9142248798994016E-3</v>
      </c>
      <c r="GB16" s="206">
        <f t="shared" si="9"/>
        <v>2.0220396985933848</v>
      </c>
      <c r="GD16">
        <f t="shared" si="10"/>
        <v>0.587565</v>
      </c>
      <c r="GE16">
        <f t="shared" si="11"/>
        <v>6432.8</v>
      </c>
      <c r="GF16">
        <f t="shared" si="12"/>
        <v>20613.136726414024</v>
      </c>
      <c r="GG16">
        <f t="shared" si="13"/>
        <v>670.28134972528255</v>
      </c>
      <c r="GH16">
        <f t="shared" si="14"/>
        <v>1.0002771621807613</v>
      </c>
      <c r="GI16">
        <f t="shared" si="15"/>
        <v>101325</v>
      </c>
      <c r="GJ16">
        <v>101325</v>
      </c>
      <c r="GK16">
        <v>15</v>
      </c>
      <c r="GL16">
        <v>20</v>
      </c>
      <c r="GM16">
        <f t="shared" si="16"/>
        <v>2.771621807613478E-4</v>
      </c>
      <c r="GN16">
        <f t="shared" si="17"/>
        <v>1.0173924999999999</v>
      </c>
      <c r="GO16">
        <f t="shared" si="18"/>
        <v>1.0002724240455492</v>
      </c>
      <c r="GQ16">
        <f t="shared" si="19"/>
        <v>0.587565</v>
      </c>
      <c r="GR16">
        <v>101336</v>
      </c>
      <c r="GS16">
        <f t="shared" si="20"/>
        <v>1.0002724240455492</v>
      </c>
      <c r="GT16" s="206">
        <f t="shared" si="21"/>
        <v>2.0220396985933848</v>
      </c>
      <c r="GU16">
        <f t="shared" si="22"/>
        <v>2.0225905508283368</v>
      </c>
      <c r="GW16" s="208">
        <f t="shared" si="23"/>
        <v>0</v>
      </c>
      <c r="GX16" s="208">
        <f t="shared" si="24"/>
        <v>0</v>
      </c>
      <c r="GY16">
        <f t="shared" si="25"/>
        <v>2.0225905508283368</v>
      </c>
      <c r="GZ16" s="208">
        <f t="shared" si="26"/>
        <v>2.0225905508283368</v>
      </c>
      <c r="HB16" s="208">
        <f t="shared" si="27"/>
        <v>2.0225905508283368</v>
      </c>
      <c r="HC16">
        <f t="shared" si="28"/>
        <v>1.0002724240455492</v>
      </c>
      <c r="HD16" s="206">
        <f t="shared" si="29"/>
        <v>2.0220396985933848</v>
      </c>
    </row>
    <row r="17" spans="1:212" x14ac:dyDescent="0.3">
      <c r="A17" s="141" t="s">
        <v>30</v>
      </c>
      <c r="B17" s="32">
        <v>1.58144</v>
      </c>
      <c r="C17" s="32">
        <v>1.5848199999999999</v>
      </c>
      <c r="D17" s="33">
        <v>40.85</v>
      </c>
      <c r="E17" s="33">
        <v>40.57</v>
      </c>
      <c r="F17" s="34" t="s">
        <v>31</v>
      </c>
      <c r="G17" s="37">
        <v>1.2803562799999999</v>
      </c>
      <c r="H17" s="37">
        <v>0.163505973</v>
      </c>
      <c r="I17" s="37">
        <v>0.89393011200000005</v>
      </c>
      <c r="J17" s="37">
        <v>9.29854416E-3</v>
      </c>
      <c r="K17" s="37">
        <v>4.4913576900000002E-2</v>
      </c>
      <c r="L17" s="37">
        <v>110.493685</v>
      </c>
      <c r="M17" s="35">
        <v>-2.2699999999999999E-6</v>
      </c>
      <c r="N17" s="35">
        <v>9.7100000000000006E-9</v>
      </c>
      <c r="O17" s="35">
        <v>-2.8299999999999999E-11</v>
      </c>
      <c r="P17" s="35">
        <v>8.3600000000000002E-7</v>
      </c>
      <c r="Q17" s="35">
        <v>9.9499999999999998E-10</v>
      </c>
      <c r="R17" s="35">
        <v>0.22800000000000001</v>
      </c>
      <c r="S17" s="33">
        <v>0.8</v>
      </c>
      <c r="T17" s="33">
        <v>1.9</v>
      </c>
      <c r="U17" s="33">
        <v>3.1</v>
      </c>
      <c r="V17" s="33">
        <v>-1.3</v>
      </c>
      <c r="W17" s="33">
        <v>-0.2</v>
      </c>
      <c r="X17" s="33">
        <v>0.9</v>
      </c>
      <c r="Y17" s="33">
        <v>0.8</v>
      </c>
      <c r="Z17" s="33">
        <v>2</v>
      </c>
      <c r="AA17" s="33">
        <v>3.4</v>
      </c>
      <c r="AB17" s="33">
        <v>-0.6</v>
      </c>
      <c r="AC17" s="33">
        <v>0.7</v>
      </c>
      <c r="AD17" s="33">
        <v>2</v>
      </c>
      <c r="AE17" s="33">
        <v>0.8</v>
      </c>
      <c r="AF17" s="33">
        <v>2.2000000000000002</v>
      </c>
      <c r="AG17" s="33">
        <v>3.7</v>
      </c>
      <c r="AH17" s="33">
        <v>-0.3</v>
      </c>
      <c r="AI17" s="34">
        <v>1.1000000000000001</v>
      </c>
      <c r="AJ17" s="34">
        <v>2.6</v>
      </c>
      <c r="AK17" s="33">
        <v>2.83</v>
      </c>
      <c r="AL17" s="36" t="s">
        <v>143</v>
      </c>
      <c r="AM17" s="36">
        <v>0.66</v>
      </c>
      <c r="AN17" s="36">
        <v>0.87</v>
      </c>
      <c r="AO17" s="36">
        <v>0.99199999999999999</v>
      </c>
      <c r="AP17" s="36">
        <v>0.998</v>
      </c>
      <c r="AQ17" s="36">
        <v>0.998</v>
      </c>
      <c r="AR17" s="36">
        <v>0.998</v>
      </c>
      <c r="AS17" s="36">
        <v>0.998</v>
      </c>
      <c r="AT17" s="36">
        <v>0.997</v>
      </c>
      <c r="AU17" s="36">
        <v>0.99682999999999999</v>
      </c>
      <c r="AV17" s="36">
        <v>0.996</v>
      </c>
      <c r="AW17" s="36">
        <v>0.995</v>
      </c>
      <c r="AX17" s="36">
        <v>0.99399999999999999</v>
      </c>
      <c r="AY17" s="36">
        <v>0.99299999999999999</v>
      </c>
      <c r="AZ17" s="36">
        <v>0.99199999999999999</v>
      </c>
      <c r="BA17" s="36">
        <v>0.99199999999999999</v>
      </c>
      <c r="BB17" s="36">
        <v>0.98399999999999999</v>
      </c>
      <c r="BC17" s="36">
        <v>0.97299999999999998</v>
      </c>
      <c r="BD17" s="36">
        <v>0.96099999999999997</v>
      </c>
      <c r="BE17" s="36">
        <v>0.95399999999999996</v>
      </c>
      <c r="BF17" s="36">
        <v>0.88</v>
      </c>
      <c r="BG17" s="36">
        <v>0.56999999999999995</v>
      </c>
      <c r="BH17" s="36">
        <v>0.04</v>
      </c>
      <c r="BI17" s="36" t="s">
        <v>143</v>
      </c>
      <c r="BJ17" s="36" t="s">
        <v>143</v>
      </c>
      <c r="BK17" s="36" t="s">
        <v>143</v>
      </c>
      <c r="BL17" s="36" t="s">
        <v>143</v>
      </c>
      <c r="BM17" s="36" t="s">
        <v>143</v>
      </c>
      <c r="BN17" s="36" t="s">
        <v>143</v>
      </c>
      <c r="BO17" s="36" t="s">
        <v>143</v>
      </c>
      <c r="BP17" s="36" t="s">
        <v>143</v>
      </c>
      <c r="BQ17" s="36">
        <v>0.84687161024512392</v>
      </c>
      <c r="BR17" s="36">
        <v>0.94581827477183755</v>
      </c>
      <c r="BS17" s="36">
        <v>0.99679228706061884</v>
      </c>
      <c r="BT17" s="36">
        <v>0.99919951948733343</v>
      </c>
      <c r="BU17" s="36">
        <v>0.99919951948733343</v>
      </c>
      <c r="BV17" s="36">
        <v>0.99919951948733343</v>
      </c>
      <c r="BW17" s="36">
        <v>0.99919951948733343</v>
      </c>
      <c r="BX17" s="36">
        <v>0.9987989182686231</v>
      </c>
      <c r="BY17" s="36">
        <v>0.99873079208906879</v>
      </c>
      <c r="BZ17" s="36">
        <v>0.99839807589331964</v>
      </c>
      <c r="CA17" s="36">
        <v>0.99799699197390601</v>
      </c>
      <c r="CB17" s="36">
        <v>0.99759566612185246</v>
      </c>
      <c r="CC17" s="36">
        <v>0.99719409794761227</v>
      </c>
      <c r="CD17" s="36">
        <v>0.99679228706061884</v>
      </c>
      <c r="CE17" s="36">
        <v>0.99679228706061884</v>
      </c>
      <c r="CF17" s="36">
        <v>0.99356901509790518</v>
      </c>
      <c r="CG17" s="36">
        <v>0.98911123774118292</v>
      </c>
      <c r="CH17" s="36">
        <v>0.98421358455905272</v>
      </c>
      <c r="CI17" s="36">
        <v>0.98133965783894483</v>
      </c>
      <c r="CJ17" s="36">
        <v>0.95015196064682517</v>
      </c>
      <c r="CK17" s="36">
        <v>0.7986379480509348</v>
      </c>
      <c r="CL17" s="36">
        <v>0.32</v>
      </c>
      <c r="CM17" s="36">
        <v>0.04</v>
      </c>
      <c r="CN17" s="36" t="s">
        <v>143</v>
      </c>
      <c r="CO17" s="36" t="s">
        <v>143</v>
      </c>
      <c r="CP17" s="36" t="s">
        <v>143</v>
      </c>
      <c r="CQ17" s="36" t="s">
        <v>143</v>
      </c>
      <c r="CR17" s="36" t="s">
        <v>143</v>
      </c>
      <c r="CS17" s="36" t="s">
        <v>143</v>
      </c>
      <c r="CT17" s="34"/>
      <c r="CU17" s="34">
        <v>2</v>
      </c>
      <c r="CV17" s="34">
        <v>0</v>
      </c>
      <c r="CW17" s="34">
        <v>1</v>
      </c>
      <c r="CX17" s="34">
        <v>2.2999999999999998</v>
      </c>
      <c r="CY17" s="34">
        <v>2</v>
      </c>
      <c r="CZ17" s="33">
        <v>3.22</v>
      </c>
      <c r="DA17" s="34">
        <v>419</v>
      </c>
      <c r="DB17" s="34">
        <v>411</v>
      </c>
      <c r="DC17" s="34">
        <v>585</v>
      </c>
      <c r="DD17" s="34">
        <v>0.65700000000000003</v>
      </c>
      <c r="DE17" s="34">
        <v>0.86599999999999999</v>
      </c>
      <c r="DF17" s="34">
        <v>9.1</v>
      </c>
      <c r="DG17" s="34">
        <v>10.6</v>
      </c>
      <c r="DH17" s="78">
        <v>59</v>
      </c>
      <c r="DI17" s="34">
        <v>0.223</v>
      </c>
      <c r="DJ17" s="34">
        <v>450</v>
      </c>
      <c r="DK17" s="34">
        <v>2</v>
      </c>
      <c r="DL17" s="25">
        <v>2.83</v>
      </c>
      <c r="DM17" s="76">
        <v>1.54966</v>
      </c>
      <c r="DN17" s="76">
        <v>1.5544500000000001</v>
      </c>
      <c r="DO17" s="76">
        <v>1.55975</v>
      </c>
      <c r="DP17" s="76">
        <v>1.5659400000000001</v>
      </c>
      <c r="DQ17" s="76">
        <v>1.5667199999999999</v>
      </c>
      <c r="DR17" s="76">
        <v>1.5701400000000001</v>
      </c>
      <c r="DS17" s="76">
        <v>1.5748899999999999</v>
      </c>
      <c r="DT17" s="76">
        <v>1.5772299999999999</v>
      </c>
      <c r="DU17" s="76">
        <v>1.57789</v>
      </c>
      <c r="DV17" s="76">
        <v>1.5785100000000001</v>
      </c>
      <c r="DW17" s="76">
        <v>1.5813200000000001</v>
      </c>
      <c r="DX17" s="76">
        <v>1.58144</v>
      </c>
      <c r="DY17" s="76">
        <v>1.5848199999999999</v>
      </c>
      <c r="DZ17" s="76">
        <v>1.5914600000000001</v>
      </c>
      <c r="EA17" s="76">
        <v>1.5923099999999999</v>
      </c>
      <c r="EB17" s="76">
        <v>1.59964</v>
      </c>
      <c r="EC17" s="76">
        <v>1.6066800000000001</v>
      </c>
      <c r="ED17" s="76">
        <v>1.6192599999999999</v>
      </c>
      <c r="EE17" s="24">
        <v>1.6337999999999999</v>
      </c>
      <c r="EF17" s="24"/>
      <c r="EG17" s="24"/>
      <c r="EH17" s="24"/>
      <c r="EI17" s="24"/>
      <c r="EJ17" s="24">
        <v>1.4233000000000001E-2</v>
      </c>
      <c r="EK17" s="24">
        <v>1.4413E-2</v>
      </c>
      <c r="EL17" s="77">
        <v>0.24010000000000001</v>
      </c>
      <c r="EM17" s="77">
        <v>0.49809999999999999</v>
      </c>
      <c r="EN17" s="77">
        <v>0.2959</v>
      </c>
      <c r="EO17" s="77">
        <v>0.23730000000000001</v>
      </c>
      <c r="EP17" s="77">
        <v>0.57479999999999998</v>
      </c>
      <c r="EQ17" s="77">
        <v>0.88360000000000005</v>
      </c>
      <c r="ER17" s="77">
        <v>0.23710000000000001</v>
      </c>
      <c r="ES17" s="77">
        <v>0.53779999999999994</v>
      </c>
      <c r="ET17" s="77">
        <v>0.2462</v>
      </c>
      <c r="EU17" s="77">
        <v>0.23430000000000001</v>
      </c>
      <c r="EV17" s="77">
        <v>0.5091</v>
      </c>
      <c r="EW17" s="77">
        <v>0.87260000000000004</v>
      </c>
      <c r="EX17" s="77">
        <v>-5.9999999999999995E-4</v>
      </c>
      <c r="EY17" s="77">
        <v>0</v>
      </c>
      <c r="EZ17" s="77">
        <v>-1E-4</v>
      </c>
      <c r="FA17" s="77">
        <v>-2.9999999999999997E-4</v>
      </c>
      <c r="FB17" s="77">
        <v>-3.7000000000000002E-3</v>
      </c>
      <c r="FC17" s="26" t="s">
        <v>32</v>
      </c>
      <c r="FD17" s="145" t="s">
        <v>325</v>
      </c>
      <c r="FE17" s="156">
        <v>41671</v>
      </c>
      <c r="FF17" s="136">
        <v>2.1</v>
      </c>
      <c r="FG17" s="34" t="s">
        <v>143</v>
      </c>
      <c r="FH17" s="34" t="s">
        <v>143</v>
      </c>
      <c r="FI17" s="34" t="s">
        <v>143</v>
      </c>
      <c r="FJ17" s="34" t="s">
        <v>143</v>
      </c>
      <c r="FK17">
        <v>20</v>
      </c>
      <c r="FM17">
        <f t="shared" si="0"/>
        <v>0.587565</v>
      </c>
      <c r="FN17" s="27">
        <f t="shared" si="30"/>
        <v>20</v>
      </c>
      <c r="FO17">
        <f t="shared" si="1"/>
        <v>0</v>
      </c>
      <c r="FP17" s="208">
        <f t="shared" si="2"/>
        <v>0</v>
      </c>
      <c r="FQ17" s="208">
        <f t="shared" si="3"/>
        <v>0</v>
      </c>
      <c r="FR17" s="208">
        <f t="shared" si="4"/>
        <v>0</v>
      </c>
      <c r="FS17" s="208">
        <f t="shared" si="5"/>
        <v>0</v>
      </c>
      <c r="FT17" s="208">
        <f t="shared" si="6"/>
        <v>1.5818710138404461</v>
      </c>
      <c r="FU17" s="208">
        <f t="shared" si="7"/>
        <v>0.47485410987502008</v>
      </c>
      <c r="FV17" s="208">
        <f t="shared" si="8"/>
        <v>0</v>
      </c>
      <c r="FX17">
        <f t="shared" si="31"/>
        <v>0.587565</v>
      </c>
      <c r="FY17" s="207">
        <f>G17*POWER($FX17,2)/(POWER($FX17,2)-J17)</f>
        <v>1.3157961175735218</v>
      </c>
      <c r="FZ17" s="207">
        <f>H17*POWER($FX17,2)/(POWER($FX17,2)-K17)</f>
        <v>0.18795876091036431</v>
      </c>
      <c r="GA17" s="207">
        <f>I17*POWER($FX17,2)/(POWER($FX17,2)-L17)</f>
        <v>-2.8017991743571817E-3</v>
      </c>
      <c r="GB17" s="206">
        <f t="shared" si="9"/>
        <v>1.5814401915056822</v>
      </c>
      <c r="GD17">
        <f t="shared" si="10"/>
        <v>0.587565</v>
      </c>
      <c r="GE17">
        <f t="shared" si="11"/>
        <v>6432.8</v>
      </c>
      <c r="GF17">
        <f t="shared" si="12"/>
        <v>20613.136726414024</v>
      </c>
      <c r="GG17">
        <f t="shared" si="13"/>
        <v>670.28134972528255</v>
      </c>
      <c r="GH17">
        <f t="shared" si="14"/>
        <v>1.0002771621807613</v>
      </c>
      <c r="GI17">
        <f t="shared" si="15"/>
        <v>101325</v>
      </c>
      <c r="GJ17">
        <v>101325</v>
      </c>
      <c r="GK17">
        <v>15</v>
      </c>
      <c r="GL17">
        <v>20</v>
      </c>
      <c r="GM17">
        <f t="shared" si="16"/>
        <v>2.771621807613478E-4</v>
      </c>
      <c r="GN17">
        <f t="shared" si="17"/>
        <v>1.0173924999999999</v>
      </c>
      <c r="GO17">
        <f t="shared" si="18"/>
        <v>1.0002724240455492</v>
      </c>
      <c r="GQ17">
        <f t="shared" si="19"/>
        <v>0.587565</v>
      </c>
      <c r="GR17">
        <v>101337</v>
      </c>
      <c r="GS17">
        <f t="shared" si="20"/>
        <v>1.0002724240455492</v>
      </c>
      <c r="GT17" s="206">
        <f t="shared" si="21"/>
        <v>1.5814401915056822</v>
      </c>
      <c r="GU17">
        <f t="shared" si="22"/>
        <v>1.5818710138404461</v>
      </c>
      <c r="GW17" s="208">
        <f t="shared" si="23"/>
        <v>0</v>
      </c>
      <c r="GX17" s="208">
        <f t="shared" si="24"/>
        <v>0</v>
      </c>
      <c r="GY17">
        <f t="shared" si="25"/>
        <v>1.5818710138404461</v>
      </c>
      <c r="GZ17" s="208">
        <f t="shared" si="26"/>
        <v>1.5818710138404461</v>
      </c>
      <c r="HB17" s="208">
        <f t="shared" si="27"/>
        <v>1.5818710138404461</v>
      </c>
      <c r="HC17">
        <f t="shared" si="28"/>
        <v>1.0002724240455492</v>
      </c>
      <c r="HD17" s="206">
        <f t="shared" si="29"/>
        <v>1.5814401915056822</v>
      </c>
    </row>
    <row r="18" spans="1:212" x14ac:dyDescent="0.3">
      <c r="A18" s="184" t="s">
        <v>730</v>
      </c>
      <c r="B18" s="32">
        <v>1.5965499999999999</v>
      </c>
      <c r="C18" s="32">
        <v>1.6001000000000001</v>
      </c>
      <c r="D18" s="33">
        <v>39.89</v>
      </c>
      <c r="E18" s="33">
        <v>39.6</v>
      </c>
      <c r="F18" s="34" t="s">
        <v>718</v>
      </c>
      <c r="G18" s="37">
        <v>1.34611327</v>
      </c>
      <c r="H18" s="37">
        <v>0.14242801799999999</v>
      </c>
      <c r="I18" s="37">
        <v>0.90047717599999999</v>
      </c>
      <c r="J18" s="37">
        <v>9.7174384999999999E-3</v>
      </c>
      <c r="K18" s="37">
        <v>5.0191161900000003E-2</v>
      </c>
      <c r="L18" s="37">
        <v>111.959703</v>
      </c>
      <c r="M18" s="35">
        <v>-8.1499999999999999E-6</v>
      </c>
      <c r="N18" s="35">
        <v>1.3399999999999999E-8</v>
      </c>
      <c r="O18" s="35">
        <v>-9.2199999999999999E-12</v>
      </c>
      <c r="P18" s="35">
        <v>8.5700000000000001E-7</v>
      </c>
      <c r="Q18" s="35">
        <v>8.2600000000000004E-10</v>
      </c>
      <c r="R18" s="35">
        <v>0.24299999999999999</v>
      </c>
      <c r="S18" s="33">
        <v>-2.1</v>
      </c>
      <c r="T18" s="33">
        <v>-0.9</v>
      </c>
      <c r="U18" s="33">
        <v>0.4</v>
      </c>
      <c r="V18" s="33">
        <v>-4.2</v>
      </c>
      <c r="W18" s="33">
        <v>-3.1</v>
      </c>
      <c r="X18" s="33">
        <v>-1.8</v>
      </c>
      <c r="Y18" s="33">
        <v>-2</v>
      </c>
      <c r="Z18" s="33">
        <v>-0.7</v>
      </c>
      <c r="AA18" s="33">
        <v>0.8</v>
      </c>
      <c r="AB18" s="33">
        <v>-3.3</v>
      </c>
      <c r="AC18" s="33">
        <v>-2.1</v>
      </c>
      <c r="AD18" s="33">
        <v>-0.6</v>
      </c>
      <c r="AE18" s="33">
        <v>-1.8</v>
      </c>
      <c r="AF18" s="33">
        <v>-0.3</v>
      </c>
      <c r="AG18" s="33">
        <v>1.3</v>
      </c>
      <c r="AH18" s="33">
        <v>-2.8</v>
      </c>
      <c r="AI18" s="34">
        <v>-1.4</v>
      </c>
      <c r="AJ18" s="34">
        <v>0.1</v>
      </c>
      <c r="AK18" s="33">
        <v>2.8</v>
      </c>
      <c r="AL18" s="36">
        <v>0.2</v>
      </c>
      <c r="AM18" s="36">
        <v>0.316</v>
      </c>
      <c r="AN18" s="36">
        <v>0.70699999999999996</v>
      </c>
      <c r="AO18" s="36">
        <v>0.97899999999999998</v>
      </c>
      <c r="AP18" s="36">
        <v>0.998</v>
      </c>
      <c r="AQ18" s="36">
        <v>0.99299999999999999</v>
      </c>
      <c r="AR18" s="36">
        <v>0.98699999999999999</v>
      </c>
      <c r="AS18" s="36">
        <v>0.98299999999999998</v>
      </c>
      <c r="AT18" s="36">
        <v>0.97699999999999998</v>
      </c>
      <c r="AU18" s="36">
        <v>0.96599999999999997</v>
      </c>
      <c r="AV18" s="36">
        <v>0.93400000000000005</v>
      </c>
      <c r="AW18" s="36">
        <v>0.83199999999999996</v>
      </c>
      <c r="AX18" s="36">
        <v>0.61199999999999999</v>
      </c>
      <c r="AY18" s="36">
        <v>0.35</v>
      </c>
      <c r="AZ18" s="36">
        <v>0.09</v>
      </c>
      <c r="BA18" s="36">
        <v>0.04</v>
      </c>
      <c r="BB18" s="36" t="s">
        <v>143</v>
      </c>
      <c r="BC18" s="36" t="s">
        <v>143</v>
      </c>
      <c r="BD18" s="36" t="s">
        <v>143</v>
      </c>
      <c r="BE18" s="36" t="s">
        <v>143</v>
      </c>
      <c r="BF18" s="36" t="s">
        <v>143</v>
      </c>
      <c r="BG18" s="36" t="s">
        <v>143</v>
      </c>
      <c r="BH18" s="36" t="s">
        <v>143</v>
      </c>
      <c r="BI18" s="36" t="s">
        <v>143</v>
      </c>
      <c r="BJ18" s="36" t="s">
        <v>143</v>
      </c>
      <c r="BK18" s="36" t="s">
        <v>143</v>
      </c>
      <c r="BL18" s="36" t="s">
        <v>143</v>
      </c>
      <c r="BM18" s="36" t="s">
        <v>143</v>
      </c>
      <c r="BN18" s="36" t="s">
        <v>143</v>
      </c>
      <c r="BO18" s="36" t="s">
        <v>719</v>
      </c>
      <c r="BP18" s="36">
        <v>0.52530556088075342</v>
      </c>
      <c r="BQ18" s="36">
        <v>0.6307755240062064</v>
      </c>
      <c r="BR18" s="36">
        <v>0.87049797568913434</v>
      </c>
      <c r="BS18" s="36">
        <v>0.99154647908126026</v>
      </c>
      <c r="BT18" s="36">
        <v>0.999</v>
      </c>
      <c r="BU18" s="36">
        <v>0.99719409794761227</v>
      </c>
      <c r="BV18" s="36">
        <v>0.99477957819262941</v>
      </c>
      <c r="BW18" s="36">
        <v>0.9931650020504369</v>
      </c>
      <c r="BX18" s="36">
        <v>0.99073572947436994</v>
      </c>
      <c r="BY18" s="36">
        <v>0.98625870755507417</v>
      </c>
      <c r="BZ18" s="36">
        <v>0.9730580513931244</v>
      </c>
      <c r="CA18" s="36">
        <v>0.92907191193888072</v>
      </c>
      <c r="CB18" s="36">
        <v>0.82167593724340993</v>
      </c>
      <c r="CC18" s="36">
        <v>0.65709357049118378</v>
      </c>
      <c r="CD18" s="36">
        <v>0.38167789096181753</v>
      </c>
      <c r="CE18" s="36">
        <v>0.27594593229224296</v>
      </c>
      <c r="CF18" s="36">
        <v>0.09</v>
      </c>
      <c r="CG18" s="36" t="s">
        <v>143</v>
      </c>
      <c r="CH18" s="36" t="s">
        <v>143</v>
      </c>
      <c r="CI18" s="36" t="s">
        <v>143</v>
      </c>
      <c r="CJ18" s="36" t="s">
        <v>143</v>
      </c>
      <c r="CK18" s="36" t="s">
        <v>143</v>
      </c>
      <c r="CL18" s="36" t="s">
        <v>143</v>
      </c>
      <c r="CM18" s="36" t="s">
        <v>143</v>
      </c>
      <c r="CN18" s="36" t="s">
        <v>143</v>
      </c>
      <c r="CO18" s="36" t="s">
        <v>143</v>
      </c>
      <c r="CP18" s="36" t="s">
        <v>143</v>
      </c>
      <c r="CQ18" s="36" t="s">
        <v>143</v>
      </c>
      <c r="CR18" s="36" t="s">
        <v>143</v>
      </c>
      <c r="CS18" s="36" t="s">
        <v>143</v>
      </c>
      <c r="CT18" s="34"/>
      <c r="CU18" s="34" t="s">
        <v>731</v>
      </c>
      <c r="CV18" s="34">
        <v>2</v>
      </c>
      <c r="CW18" s="34">
        <v>3.4</v>
      </c>
      <c r="CX18" s="34">
        <v>2.2000000000000002</v>
      </c>
      <c r="CY18" s="34">
        <v>3</v>
      </c>
      <c r="CZ18" s="33">
        <v>3.3</v>
      </c>
      <c r="DA18" s="34">
        <v>474</v>
      </c>
      <c r="DB18" s="34">
        <v>462</v>
      </c>
      <c r="DC18" s="34">
        <v>606</v>
      </c>
      <c r="DD18" s="34">
        <v>0.57999999999999996</v>
      </c>
      <c r="DE18" s="34">
        <v>0.75</v>
      </c>
      <c r="DF18" s="34">
        <v>10.65</v>
      </c>
      <c r="DG18" s="34">
        <v>11.42</v>
      </c>
      <c r="DH18" s="78">
        <v>56</v>
      </c>
      <c r="DI18" s="34">
        <v>0.24199999999999999</v>
      </c>
      <c r="DJ18" s="34">
        <v>410</v>
      </c>
      <c r="DK18" s="34">
        <v>2</v>
      </c>
      <c r="DL18" s="25">
        <v>2.8</v>
      </c>
      <c r="DM18" s="76">
        <v>1.56416</v>
      </c>
      <c r="DN18" s="76">
        <v>1.5689</v>
      </c>
      <c r="DO18" s="76">
        <v>1.57419</v>
      </c>
      <c r="DP18" s="76">
        <v>1.5804499999999999</v>
      </c>
      <c r="DQ18" s="76">
        <v>1.58125</v>
      </c>
      <c r="DR18" s="76">
        <v>1.58477</v>
      </c>
      <c r="DS18" s="76">
        <v>1.5896999999999999</v>
      </c>
      <c r="DT18" s="76">
        <v>1.5921400000000001</v>
      </c>
      <c r="DU18" s="76">
        <v>1.59284</v>
      </c>
      <c r="DV18" s="76">
        <v>1.5934900000000001</v>
      </c>
      <c r="DW18" s="76">
        <v>1.59642</v>
      </c>
      <c r="DX18" s="76">
        <v>1.5965499999999999</v>
      </c>
      <c r="DY18" s="76">
        <v>1.6001000000000001</v>
      </c>
      <c r="DZ18" s="76">
        <v>1.6071</v>
      </c>
      <c r="EA18" s="76">
        <v>1.60799</v>
      </c>
      <c r="EB18" s="76">
        <v>1.61578</v>
      </c>
      <c r="EC18" s="76">
        <v>1.6233</v>
      </c>
      <c r="ED18" s="76" t="s">
        <v>392</v>
      </c>
      <c r="EE18" s="24" t="s">
        <v>392</v>
      </c>
      <c r="EF18" s="24" t="s">
        <v>392</v>
      </c>
      <c r="EG18" s="24" t="s">
        <v>392</v>
      </c>
      <c r="EH18" s="24" t="s">
        <v>392</v>
      </c>
      <c r="EI18" s="24" t="s">
        <v>392</v>
      </c>
      <c r="EJ18" s="24">
        <v>1.4954E-2</v>
      </c>
      <c r="EK18" s="24">
        <v>1.5153E-2</v>
      </c>
      <c r="EL18" s="77">
        <v>0.23549999999999999</v>
      </c>
      <c r="EM18" s="77">
        <v>0.49299999999999999</v>
      </c>
      <c r="EN18" s="77">
        <v>0.29459999999999997</v>
      </c>
      <c r="EO18" s="77">
        <v>0.23699999999999999</v>
      </c>
      <c r="EP18" s="77">
        <v>0.58030000000000004</v>
      </c>
      <c r="EQ18" s="77" t="s">
        <v>392</v>
      </c>
      <c r="ER18" s="77">
        <v>0.2324</v>
      </c>
      <c r="ES18" s="77">
        <v>0.53220000000000001</v>
      </c>
      <c r="ET18" s="77">
        <v>0.24510000000000001</v>
      </c>
      <c r="EU18" s="77">
        <v>0.2339</v>
      </c>
      <c r="EV18" s="77">
        <v>0.51390000000000002</v>
      </c>
      <c r="EW18" s="77" t="s">
        <v>392</v>
      </c>
      <c r="EX18" s="77">
        <v>-5.5999999999999999E-3</v>
      </c>
      <c r="EY18" s="77">
        <v>-2.8E-3</v>
      </c>
      <c r="EZ18" s="77">
        <v>8.9999999999999998E-4</v>
      </c>
      <c r="FA18" s="77">
        <v>3.5999999999999999E-3</v>
      </c>
      <c r="FB18" s="77" t="s">
        <v>392</v>
      </c>
      <c r="FC18" s="26" t="s">
        <v>732</v>
      </c>
      <c r="FD18" s="25" t="s">
        <v>737</v>
      </c>
      <c r="FE18" s="180">
        <v>41671</v>
      </c>
      <c r="FF18" s="136">
        <v>3.1</v>
      </c>
      <c r="FG18" s="34" t="s">
        <v>143</v>
      </c>
      <c r="FH18" s="34" t="s">
        <v>143</v>
      </c>
      <c r="FI18" s="34" t="s">
        <v>143</v>
      </c>
      <c r="FJ18" s="34" t="s">
        <v>143</v>
      </c>
      <c r="FK18">
        <v>20</v>
      </c>
      <c r="FM18">
        <f t="shared" si="0"/>
        <v>0.587565</v>
      </c>
      <c r="FN18">
        <f t="shared" si="30"/>
        <v>20</v>
      </c>
      <c r="FO18">
        <f t="shared" si="1"/>
        <v>0</v>
      </c>
      <c r="FP18" s="208">
        <f t="shared" si="2"/>
        <v>0</v>
      </c>
      <c r="FQ18" s="208">
        <f t="shared" si="3"/>
        <v>0</v>
      </c>
      <c r="FR18" s="208">
        <f t="shared" si="4"/>
        <v>0</v>
      </c>
      <c r="FS18" s="208">
        <f t="shared" si="5"/>
        <v>0</v>
      </c>
      <c r="FT18" s="208">
        <f t="shared" si="6"/>
        <v>1.5969850929137555</v>
      </c>
      <c r="FU18" s="208">
        <f t="shared" si="7"/>
        <v>0.48540258574363626</v>
      </c>
      <c r="FV18" s="208">
        <f t="shared" si="8"/>
        <v>0</v>
      </c>
      <c r="FX18">
        <f t="shared" si="31"/>
        <v>0.587565</v>
      </c>
      <c r="FY18" s="207">
        <f>G18*POWER($FX18,2)/(POWER($FX18,2)-J18)</f>
        <v>1.3851003957006076</v>
      </c>
      <c r="FZ18" s="207">
        <f>H18*POWER($FX18,2)/(POWER($FX18,2)-K18)</f>
        <v>0.16665724847172761</v>
      </c>
      <c r="GA18" s="207">
        <f>I18*POWER($FX18,2)/(POWER($FX18,2)-L18)</f>
        <v>-2.7852490989285022E-3</v>
      </c>
      <c r="GB18" s="206">
        <f t="shared" si="9"/>
        <v>1.5965501542618092</v>
      </c>
      <c r="GD18">
        <f t="shared" si="10"/>
        <v>0.587565</v>
      </c>
      <c r="GE18">
        <f t="shared" si="11"/>
        <v>6432.8</v>
      </c>
      <c r="GF18">
        <f t="shared" si="12"/>
        <v>20613.136726414024</v>
      </c>
      <c r="GG18">
        <f t="shared" si="13"/>
        <v>670.28134972528255</v>
      </c>
      <c r="GH18">
        <f t="shared" si="14"/>
        <v>1.0002771621807613</v>
      </c>
      <c r="GI18">
        <f t="shared" si="15"/>
        <v>101325</v>
      </c>
      <c r="GJ18">
        <v>101325</v>
      </c>
      <c r="GK18">
        <v>15</v>
      </c>
      <c r="GL18">
        <v>20</v>
      </c>
      <c r="GM18">
        <f t="shared" si="16"/>
        <v>2.771621807613478E-4</v>
      </c>
      <c r="GN18">
        <f t="shared" si="17"/>
        <v>1.0173924999999999</v>
      </c>
      <c r="GO18">
        <f t="shared" si="18"/>
        <v>1.0002724240455492</v>
      </c>
      <c r="GQ18">
        <f t="shared" si="19"/>
        <v>0.587565</v>
      </c>
      <c r="GR18">
        <v>101338</v>
      </c>
      <c r="GS18">
        <f t="shared" si="20"/>
        <v>1.0002724240455492</v>
      </c>
      <c r="GT18" s="206">
        <f t="shared" si="21"/>
        <v>1.5965501542618092</v>
      </c>
      <c r="GU18">
        <f t="shared" si="22"/>
        <v>1.5969850929137555</v>
      </c>
      <c r="GW18" s="208">
        <f t="shared" si="23"/>
        <v>0</v>
      </c>
      <c r="GX18" s="208">
        <f t="shared" si="24"/>
        <v>0</v>
      </c>
      <c r="GY18">
        <f t="shared" si="25"/>
        <v>1.5969850929137555</v>
      </c>
      <c r="GZ18" s="208">
        <f t="shared" si="26"/>
        <v>1.5969850929137555</v>
      </c>
      <c r="HB18" s="208">
        <f t="shared" si="27"/>
        <v>1.5969850929137555</v>
      </c>
      <c r="HC18">
        <f t="shared" si="28"/>
        <v>1.0002724240455492</v>
      </c>
      <c r="HD18" s="206">
        <f t="shared" si="29"/>
        <v>1.5965501542618092</v>
      </c>
    </row>
    <row r="19" spans="1:212" x14ac:dyDescent="0.3">
      <c r="A19" s="141" t="s">
        <v>677</v>
      </c>
      <c r="B19" s="43">
        <v>1.58144</v>
      </c>
      <c r="C19" s="43">
        <v>1.5848199999999999</v>
      </c>
      <c r="D19" s="39">
        <v>40.89</v>
      </c>
      <c r="E19" s="39">
        <v>40.61</v>
      </c>
      <c r="F19" s="40" t="s">
        <v>19</v>
      </c>
      <c r="G19" s="44">
        <v>1.28552924</v>
      </c>
      <c r="H19" s="44">
        <v>0.158357622</v>
      </c>
      <c r="I19" s="44">
        <v>0.89217512200000004</v>
      </c>
      <c r="J19" s="44">
        <v>9.3988626000000002E-3</v>
      </c>
      <c r="K19" s="44">
        <v>4.52566659E-2</v>
      </c>
      <c r="L19" s="44">
        <v>110.54482899999999</v>
      </c>
      <c r="M19" s="45">
        <v>-2.26E-6</v>
      </c>
      <c r="N19" s="45">
        <v>1.1700000000000001E-8</v>
      </c>
      <c r="O19" s="45">
        <v>-4.1400000000000001E-11</v>
      </c>
      <c r="P19" s="45">
        <v>8.2399999999999997E-7</v>
      </c>
      <c r="Q19" s="45">
        <v>7.78E-10</v>
      </c>
      <c r="R19" s="45">
        <v>0.23200000000000001</v>
      </c>
      <c r="S19" s="39">
        <v>0.7</v>
      </c>
      <c r="T19" s="39">
        <v>1.8</v>
      </c>
      <c r="U19" s="39">
        <v>3</v>
      </c>
      <c r="V19" s="39">
        <v>-1.4</v>
      </c>
      <c r="W19" s="39">
        <v>-0.3</v>
      </c>
      <c r="X19" s="39">
        <v>0.8</v>
      </c>
      <c r="Y19" s="39">
        <v>0.8</v>
      </c>
      <c r="Z19" s="39">
        <v>2</v>
      </c>
      <c r="AA19" s="39">
        <v>3.4</v>
      </c>
      <c r="AB19" s="39">
        <v>-0.6</v>
      </c>
      <c r="AC19" s="39">
        <v>0.7</v>
      </c>
      <c r="AD19" s="39">
        <v>2</v>
      </c>
      <c r="AE19" s="39">
        <v>0.8</v>
      </c>
      <c r="AF19" s="39">
        <v>2.2000000000000002</v>
      </c>
      <c r="AG19" s="39">
        <v>3.6</v>
      </c>
      <c r="AH19" s="39">
        <v>-0.3</v>
      </c>
      <c r="AI19" s="40">
        <v>1.1000000000000001</v>
      </c>
      <c r="AJ19" s="40">
        <v>2.5</v>
      </c>
      <c r="AK19" s="39">
        <v>2.83</v>
      </c>
      <c r="AL19" s="46">
        <v>0.53200000000000003</v>
      </c>
      <c r="AM19" s="46">
        <v>0.628</v>
      </c>
      <c r="AN19" s="46">
        <v>0.85199999999999998</v>
      </c>
      <c r="AO19" s="46">
        <v>0.99099999999999999</v>
      </c>
      <c r="AP19" s="46">
        <v>0.999</v>
      </c>
      <c r="AQ19" s="46">
        <v>0.999</v>
      </c>
      <c r="AR19" s="46">
        <v>0.999</v>
      </c>
      <c r="AS19" s="46">
        <v>0.999</v>
      </c>
      <c r="AT19" s="46">
        <v>0.999</v>
      </c>
      <c r="AU19" s="46">
        <v>0.999</v>
      </c>
      <c r="AV19" s="46">
        <v>0.998</v>
      </c>
      <c r="AW19" s="46">
        <v>0.998</v>
      </c>
      <c r="AX19" s="46">
        <v>0.998</v>
      </c>
      <c r="AY19" s="46">
        <v>0.997</v>
      </c>
      <c r="AZ19" s="46">
        <v>0.997</v>
      </c>
      <c r="BA19" s="46">
        <v>0.997</v>
      </c>
      <c r="BB19" s="46">
        <v>0.996</v>
      </c>
      <c r="BC19" s="46">
        <v>0.995</v>
      </c>
      <c r="BD19" s="46">
        <v>0.99299999999999999</v>
      </c>
      <c r="BE19" s="46">
        <v>0.99099999999999999</v>
      </c>
      <c r="BF19" s="46">
        <v>0.96199999999999997</v>
      </c>
      <c r="BG19" s="46">
        <v>0.75</v>
      </c>
      <c r="BH19" s="46">
        <v>8.8999999999999996E-2</v>
      </c>
      <c r="BI19" s="46">
        <v>0</v>
      </c>
      <c r="BJ19" s="46" t="s">
        <v>143</v>
      </c>
      <c r="BK19" s="46" t="s">
        <v>143</v>
      </c>
      <c r="BL19" s="46" t="s">
        <v>143</v>
      </c>
      <c r="BM19" s="46" t="s">
        <v>143</v>
      </c>
      <c r="BN19" s="46" t="s">
        <v>143</v>
      </c>
      <c r="BO19" s="46" t="s">
        <v>143</v>
      </c>
      <c r="BP19" s="46">
        <v>0.77700000000000002</v>
      </c>
      <c r="BQ19" s="46">
        <v>0.83</v>
      </c>
      <c r="BR19" s="46">
        <v>0.93799999999999994</v>
      </c>
      <c r="BS19" s="46">
        <v>0.996</v>
      </c>
      <c r="BT19" s="46">
        <v>0.999</v>
      </c>
      <c r="BU19" s="46">
        <v>0.999</v>
      </c>
      <c r="BV19" s="46">
        <v>0.999</v>
      </c>
      <c r="BW19" s="46">
        <v>0.999</v>
      </c>
      <c r="BX19" s="46">
        <v>0.999</v>
      </c>
      <c r="BY19" s="46">
        <v>0.999</v>
      </c>
      <c r="BZ19" s="46">
        <v>0.999</v>
      </c>
      <c r="CA19" s="46">
        <v>0.999</v>
      </c>
      <c r="CB19" s="46">
        <v>0.999</v>
      </c>
      <c r="CC19" s="46">
        <v>0.999</v>
      </c>
      <c r="CD19" s="46">
        <v>0.999</v>
      </c>
      <c r="CE19" s="46">
        <v>0.999</v>
      </c>
      <c r="CF19" s="46">
        <v>0.999</v>
      </c>
      <c r="CG19" s="46">
        <v>0.998</v>
      </c>
      <c r="CH19" s="46">
        <v>0.997</v>
      </c>
      <c r="CI19" s="46">
        <v>0.996</v>
      </c>
      <c r="CJ19" s="46">
        <v>0.98499999999999999</v>
      </c>
      <c r="CK19" s="46">
        <v>0.89100000000000001</v>
      </c>
      <c r="CL19" s="46">
        <v>0.38</v>
      </c>
      <c r="CM19" s="46">
        <v>0.02</v>
      </c>
      <c r="CN19" s="46">
        <v>0</v>
      </c>
      <c r="CO19" s="46" t="s">
        <v>143</v>
      </c>
      <c r="CP19" s="46" t="s">
        <v>143</v>
      </c>
      <c r="CQ19" s="46" t="s">
        <v>143</v>
      </c>
      <c r="CR19" s="46" t="s">
        <v>143</v>
      </c>
      <c r="CS19" s="46" t="s">
        <v>143</v>
      </c>
      <c r="CT19" s="40"/>
      <c r="CU19" s="40">
        <v>2</v>
      </c>
      <c r="CV19" s="40">
        <v>0</v>
      </c>
      <c r="CW19" s="40">
        <v>1</v>
      </c>
      <c r="CX19" s="40">
        <v>2.2999999999999998</v>
      </c>
      <c r="CY19" s="40">
        <v>2</v>
      </c>
      <c r="CZ19" s="39">
        <v>3.22</v>
      </c>
      <c r="DA19" s="40">
        <v>419</v>
      </c>
      <c r="DB19" s="40">
        <v>411</v>
      </c>
      <c r="DC19" s="40">
        <v>585</v>
      </c>
      <c r="DD19" s="40">
        <v>0.65700000000000003</v>
      </c>
      <c r="DE19" s="40">
        <v>0.86599999999999999</v>
      </c>
      <c r="DF19" s="40">
        <v>9.1</v>
      </c>
      <c r="DG19" s="40">
        <v>10.6</v>
      </c>
      <c r="DH19" s="79">
        <v>59</v>
      </c>
      <c r="DI19" s="40">
        <v>0.223</v>
      </c>
      <c r="DJ19" s="126">
        <v>450</v>
      </c>
      <c r="DK19" s="40"/>
      <c r="DL19" s="42">
        <v>2.83</v>
      </c>
      <c r="DM19" s="76">
        <v>1.5497000000000001</v>
      </c>
      <c r="DN19" s="76">
        <v>1.5544800000000001</v>
      </c>
      <c r="DO19" s="76">
        <v>1.5597799999999999</v>
      </c>
      <c r="DP19" s="76">
        <v>1.56596</v>
      </c>
      <c r="DQ19" s="76">
        <v>1.56674</v>
      </c>
      <c r="DR19" s="76">
        <v>1.5701499999999999</v>
      </c>
      <c r="DS19" s="76">
        <v>1.5749</v>
      </c>
      <c r="DT19" s="76">
        <v>1.57724</v>
      </c>
      <c r="DU19" s="76">
        <v>1.5779000000000001</v>
      </c>
      <c r="DV19" s="76">
        <v>1.5785199999999999</v>
      </c>
      <c r="DW19" s="76">
        <v>1.5813200000000001</v>
      </c>
      <c r="DX19" s="76">
        <v>1.58144</v>
      </c>
      <c r="DY19" s="76">
        <v>1.5848199999999999</v>
      </c>
      <c r="DZ19" s="76">
        <v>1.59145</v>
      </c>
      <c r="EA19" s="76">
        <v>1.5923</v>
      </c>
      <c r="EB19" s="76">
        <v>1.5996300000000001</v>
      </c>
      <c r="EC19" s="76">
        <v>1.6066499999999999</v>
      </c>
      <c r="ED19" s="76">
        <v>1.61921</v>
      </c>
      <c r="EE19" s="24" t="s">
        <v>392</v>
      </c>
      <c r="EF19" s="24" t="s">
        <v>392</v>
      </c>
      <c r="EG19" s="24" t="s">
        <v>392</v>
      </c>
      <c r="EH19" s="24" t="s">
        <v>392</v>
      </c>
      <c r="EI19" s="24" t="s">
        <v>392</v>
      </c>
      <c r="EJ19" s="24">
        <v>1.422E-2</v>
      </c>
      <c r="EK19" s="24">
        <v>1.44E-2</v>
      </c>
      <c r="EL19" s="77">
        <v>0.24010000000000001</v>
      </c>
      <c r="EM19" s="77">
        <v>0.49819999999999998</v>
      </c>
      <c r="EN19" s="77">
        <v>0.2959</v>
      </c>
      <c r="EO19" s="77">
        <v>0.23730000000000001</v>
      </c>
      <c r="EP19" s="77">
        <v>0.5746</v>
      </c>
      <c r="EQ19" s="77">
        <v>0.8831</v>
      </c>
      <c r="ER19" s="77">
        <v>0.23710000000000001</v>
      </c>
      <c r="ES19" s="77">
        <v>0.53800000000000003</v>
      </c>
      <c r="ET19" s="77">
        <v>0.2462</v>
      </c>
      <c r="EU19" s="77">
        <v>0.23430000000000001</v>
      </c>
      <c r="EV19" s="77">
        <v>0.50900000000000001</v>
      </c>
      <c r="EW19" s="77">
        <v>0.87209999999999999</v>
      </c>
      <c r="EX19" s="77">
        <v>-5.9999999999999995E-4</v>
      </c>
      <c r="EY19" s="77">
        <v>0</v>
      </c>
      <c r="EZ19" s="77">
        <v>-1E-4</v>
      </c>
      <c r="FA19" s="77">
        <v>-4.0000000000000002E-4</v>
      </c>
      <c r="FB19" s="77">
        <v>-4.1000000000000003E-3</v>
      </c>
      <c r="FC19" s="26" t="s">
        <v>32</v>
      </c>
      <c r="FD19" s="145" t="s">
        <v>682</v>
      </c>
      <c r="FE19" s="156">
        <v>41411</v>
      </c>
      <c r="FF19" s="136"/>
      <c r="FG19" s="34" t="s">
        <v>143</v>
      </c>
      <c r="FH19" s="34" t="s">
        <v>143</v>
      </c>
      <c r="FI19" s="34" t="s">
        <v>143</v>
      </c>
      <c r="FJ19" s="34" t="s">
        <v>143</v>
      </c>
      <c r="FK19" s="27">
        <v>20</v>
      </c>
      <c r="FL19" s="27"/>
      <c r="FM19">
        <f t="shared" si="0"/>
        <v>0.587565</v>
      </c>
      <c r="FN19" s="27">
        <f t="shared" si="30"/>
        <v>20</v>
      </c>
      <c r="FO19">
        <f t="shared" si="1"/>
        <v>0</v>
      </c>
      <c r="FP19" s="208">
        <f t="shared" si="2"/>
        <v>0</v>
      </c>
      <c r="FQ19" s="208">
        <f t="shared" si="3"/>
        <v>0</v>
      </c>
      <c r="FR19" s="208">
        <f t="shared" si="4"/>
        <v>0</v>
      </c>
      <c r="FS19" s="208">
        <f t="shared" si="5"/>
        <v>0</v>
      </c>
      <c r="FT19" s="208">
        <f t="shared" si="6"/>
        <v>1.5818733799162326</v>
      </c>
      <c r="FU19" s="208">
        <f t="shared" si="7"/>
        <v>0.47485576568940058</v>
      </c>
      <c r="FV19" s="208">
        <f t="shared" si="8"/>
        <v>0</v>
      </c>
      <c r="FX19">
        <f t="shared" si="31"/>
        <v>0.587565</v>
      </c>
      <c r="FY19" s="207">
        <f>G19*POWER($FX19,2)/(POWER($FX19,2)-J19)</f>
        <v>1.3215068988770899</v>
      </c>
      <c r="FZ19" s="207">
        <f>H19*POWER($FX19,2)/(POWER($FX19,2)-K19)</f>
        <v>0.18224866284252211</v>
      </c>
      <c r="GA19" s="207">
        <f>I19*POWER($FX19,2)/(POWER($FX19,2)-L19)</f>
        <v>-2.7950008279601928E-3</v>
      </c>
      <c r="GB19" s="206">
        <f t="shared" si="9"/>
        <v>1.581442556937068</v>
      </c>
      <c r="GD19">
        <f t="shared" si="10"/>
        <v>0.587565</v>
      </c>
      <c r="GE19">
        <f t="shared" si="11"/>
        <v>6432.8</v>
      </c>
      <c r="GF19">
        <f t="shared" si="12"/>
        <v>20613.136726414024</v>
      </c>
      <c r="GG19">
        <f t="shared" si="13"/>
        <v>670.28134972528255</v>
      </c>
      <c r="GH19">
        <f t="shared" si="14"/>
        <v>1.0002771621807613</v>
      </c>
      <c r="GI19">
        <f t="shared" si="15"/>
        <v>101325</v>
      </c>
      <c r="GJ19">
        <v>101325</v>
      </c>
      <c r="GK19">
        <v>15</v>
      </c>
      <c r="GL19">
        <v>20</v>
      </c>
      <c r="GM19">
        <f t="shared" si="16"/>
        <v>2.771621807613478E-4</v>
      </c>
      <c r="GN19">
        <f t="shared" si="17"/>
        <v>1.0173924999999999</v>
      </c>
      <c r="GO19">
        <f t="shared" si="18"/>
        <v>1.0002724240455492</v>
      </c>
      <c r="GQ19">
        <f t="shared" si="19"/>
        <v>0.587565</v>
      </c>
      <c r="GR19">
        <v>101339</v>
      </c>
      <c r="GS19">
        <f t="shared" si="20"/>
        <v>1.0002724240455492</v>
      </c>
      <c r="GT19" s="206">
        <f t="shared" si="21"/>
        <v>1.581442556937068</v>
      </c>
      <c r="GU19">
        <f t="shared" si="22"/>
        <v>1.5818733799162326</v>
      </c>
      <c r="GW19" s="208">
        <f t="shared" si="23"/>
        <v>0</v>
      </c>
      <c r="GX19" s="208">
        <f t="shared" si="24"/>
        <v>0</v>
      </c>
      <c r="GY19">
        <f t="shared" si="25"/>
        <v>1.5818733799162326</v>
      </c>
      <c r="GZ19" s="208">
        <f t="shared" si="26"/>
        <v>1.5818733799162326</v>
      </c>
      <c r="HB19" s="208">
        <f t="shared" si="27"/>
        <v>1.5818733799162326</v>
      </c>
      <c r="HC19">
        <f t="shared" si="28"/>
        <v>1.0002724240455492</v>
      </c>
      <c r="HD19" s="206">
        <f t="shared" si="29"/>
        <v>1.581442556937068</v>
      </c>
    </row>
    <row r="20" spans="1:212" x14ac:dyDescent="0.3">
      <c r="A20" s="141" t="s">
        <v>18</v>
      </c>
      <c r="B20" s="32">
        <v>1.5481400000000001</v>
      </c>
      <c r="C20" s="32">
        <v>1.5509900000000001</v>
      </c>
      <c r="D20" s="33">
        <v>45.75</v>
      </c>
      <c r="E20" s="33">
        <v>45.47</v>
      </c>
      <c r="F20" s="34" t="s">
        <v>19</v>
      </c>
      <c r="G20" s="37">
        <v>1.2164012500000001</v>
      </c>
      <c r="H20" s="37">
        <v>0.13366454</v>
      </c>
      <c r="I20" s="37">
        <v>0.88339946800000002</v>
      </c>
      <c r="J20" s="37">
        <v>8.5780724800000006E-3</v>
      </c>
      <c r="K20" s="37">
        <v>4.2014300300000001E-2</v>
      </c>
      <c r="L20" s="37">
        <v>107.59305999999999</v>
      </c>
      <c r="M20" s="35">
        <v>3.2500000000000001E-7</v>
      </c>
      <c r="N20" s="35">
        <v>1.74E-8</v>
      </c>
      <c r="O20" s="35">
        <v>-6.1200000000000006E-11</v>
      </c>
      <c r="P20" s="35">
        <v>6.5300000000000004E-7</v>
      </c>
      <c r="Q20" s="35">
        <v>2.5799999999999999E-10</v>
      </c>
      <c r="R20" s="35">
        <v>0.23300000000000001</v>
      </c>
      <c r="S20" s="33">
        <v>1.5</v>
      </c>
      <c r="T20" s="33">
        <v>2.4</v>
      </c>
      <c r="U20" s="33">
        <v>3.4</v>
      </c>
      <c r="V20" s="33">
        <v>-0.6</v>
      </c>
      <c r="W20" s="33">
        <v>0.3</v>
      </c>
      <c r="X20" s="33">
        <v>1.3</v>
      </c>
      <c r="Y20" s="33">
        <v>1.9</v>
      </c>
      <c r="Z20" s="33">
        <v>2.9</v>
      </c>
      <c r="AA20" s="33">
        <v>3.9</v>
      </c>
      <c r="AB20" s="33">
        <v>0.6</v>
      </c>
      <c r="AC20" s="33">
        <v>1.5</v>
      </c>
      <c r="AD20" s="33">
        <v>2.5</v>
      </c>
      <c r="AE20" s="33">
        <v>2</v>
      </c>
      <c r="AF20" s="33">
        <v>3</v>
      </c>
      <c r="AG20" s="33">
        <v>4.0999999999999996</v>
      </c>
      <c r="AH20" s="33">
        <v>1</v>
      </c>
      <c r="AI20" s="34">
        <v>2</v>
      </c>
      <c r="AJ20" s="34">
        <v>3</v>
      </c>
      <c r="AK20" s="33">
        <v>3.05</v>
      </c>
      <c r="AL20" s="36">
        <v>0.5</v>
      </c>
      <c r="AM20" s="36">
        <v>0.61</v>
      </c>
      <c r="AN20" s="36">
        <v>0.84</v>
      </c>
      <c r="AO20" s="36">
        <v>0.99</v>
      </c>
      <c r="AP20" s="36">
        <v>0.996</v>
      </c>
      <c r="AQ20" s="36">
        <v>0.997</v>
      </c>
      <c r="AR20" s="36">
        <v>0.996</v>
      </c>
      <c r="AS20" s="36">
        <v>0.996</v>
      </c>
      <c r="AT20" s="36">
        <v>0.997</v>
      </c>
      <c r="AU20" s="36">
        <v>0.997</v>
      </c>
      <c r="AV20" s="36">
        <v>0.996</v>
      </c>
      <c r="AW20" s="36">
        <v>0.996</v>
      </c>
      <c r="AX20" s="36">
        <v>0.996</v>
      </c>
      <c r="AY20" s="36">
        <v>0.995</v>
      </c>
      <c r="AZ20" s="36">
        <v>0.99404999999999999</v>
      </c>
      <c r="BA20" s="36">
        <v>0.99326999999999999</v>
      </c>
      <c r="BB20" s="36">
        <v>0.99199999999999999</v>
      </c>
      <c r="BC20" s="36">
        <v>0.98799999999999999</v>
      </c>
      <c r="BD20" s="36">
        <v>0.98399999999999999</v>
      </c>
      <c r="BE20" s="36">
        <v>0.98099999999999998</v>
      </c>
      <c r="BF20" s="36">
        <v>0.95499999999999996</v>
      </c>
      <c r="BG20" s="36">
        <v>0.81</v>
      </c>
      <c r="BH20" s="36">
        <v>0.3</v>
      </c>
      <c r="BI20" s="36">
        <v>0.01</v>
      </c>
      <c r="BJ20" s="36" t="s">
        <v>143</v>
      </c>
      <c r="BK20" s="36" t="s">
        <v>143</v>
      </c>
      <c r="BL20" s="36" t="s">
        <v>143</v>
      </c>
      <c r="BM20" s="36" t="s">
        <v>143</v>
      </c>
      <c r="BN20" s="36" t="s">
        <v>143</v>
      </c>
      <c r="BO20" s="36" t="s">
        <v>143</v>
      </c>
      <c r="BP20" s="36">
        <v>0.75785828325519911</v>
      </c>
      <c r="BQ20" s="36">
        <v>0.82060079618600934</v>
      </c>
      <c r="BR20" s="36">
        <v>0.93263501022798856</v>
      </c>
      <c r="BS20" s="36">
        <v>0.99598793558098164</v>
      </c>
      <c r="BT20" s="36">
        <v>0.99839807589331964</v>
      </c>
      <c r="BU20" s="36">
        <v>0.9987989182686231</v>
      </c>
      <c r="BV20" s="36">
        <v>0.99839807589331964</v>
      </c>
      <c r="BW20" s="36">
        <v>0.99839807589331964</v>
      </c>
      <c r="BX20" s="36">
        <v>0.9987989182686231</v>
      </c>
      <c r="BY20" s="36">
        <v>0.9987989182686231</v>
      </c>
      <c r="BZ20" s="36">
        <v>0.99839807589331964</v>
      </c>
      <c r="CA20" s="36">
        <v>0.99839807589331964</v>
      </c>
      <c r="CB20" s="36">
        <v>0.99839807589331964</v>
      </c>
      <c r="CC20" s="36">
        <v>0.99799699197390601</v>
      </c>
      <c r="CD20" s="36">
        <v>0.99761573816636484</v>
      </c>
      <c r="CE20" s="36">
        <v>0.99730254525768625</v>
      </c>
      <c r="CF20" s="36">
        <v>0.99679228706061884</v>
      </c>
      <c r="CG20" s="36">
        <v>0.99518260853786011</v>
      </c>
      <c r="CH20" s="36">
        <v>0.99356901509790518</v>
      </c>
      <c r="CI20" s="36">
        <v>0.99235623552738528</v>
      </c>
      <c r="CJ20" s="36">
        <v>0.9817509916892031</v>
      </c>
      <c r="CK20" s="36">
        <v>0.91916611884012156</v>
      </c>
      <c r="CL20" s="36">
        <v>0.61780085056741185</v>
      </c>
      <c r="CM20" s="36">
        <v>0.24</v>
      </c>
      <c r="CN20" s="36">
        <v>2.4E-2</v>
      </c>
      <c r="CO20" s="36">
        <v>2E-3</v>
      </c>
      <c r="CP20" s="36" t="s">
        <v>143</v>
      </c>
      <c r="CQ20" s="36" t="s">
        <v>143</v>
      </c>
      <c r="CR20" s="36" t="s">
        <v>143</v>
      </c>
      <c r="CS20" s="36" t="s">
        <v>143</v>
      </c>
      <c r="CT20" s="34"/>
      <c r="CU20" s="34">
        <v>1</v>
      </c>
      <c r="CV20" s="34">
        <v>0</v>
      </c>
      <c r="CW20" s="34">
        <v>1</v>
      </c>
      <c r="CX20" s="34">
        <v>2</v>
      </c>
      <c r="CY20" s="34">
        <v>1</v>
      </c>
      <c r="CZ20" s="33">
        <v>2.94</v>
      </c>
      <c r="DA20" s="34">
        <v>431</v>
      </c>
      <c r="DB20" s="34">
        <v>426</v>
      </c>
      <c r="DC20" s="34">
        <v>628</v>
      </c>
      <c r="DD20" s="34">
        <v>0.65</v>
      </c>
      <c r="DE20" s="34">
        <v>0.99</v>
      </c>
      <c r="DF20" s="34">
        <v>8.1</v>
      </c>
      <c r="DG20" s="34">
        <v>9.1999999999999993</v>
      </c>
      <c r="DH20" s="78">
        <v>60</v>
      </c>
      <c r="DI20" s="34">
        <v>0.20799999999999999</v>
      </c>
      <c r="DJ20" s="34">
        <v>450</v>
      </c>
      <c r="DK20" s="34">
        <v>3</v>
      </c>
      <c r="DL20" s="25">
        <v>3.05</v>
      </c>
      <c r="DM20" s="76">
        <v>1.5186500000000001</v>
      </c>
      <c r="DN20" s="76">
        <v>1.5235399999999999</v>
      </c>
      <c r="DO20" s="76">
        <v>1.52884</v>
      </c>
      <c r="DP20" s="76">
        <v>1.5347</v>
      </c>
      <c r="DQ20" s="76">
        <v>1.5354099999999999</v>
      </c>
      <c r="DR20" s="76">
        <v>1.5384500000000001</v>
      </c>
      <c r="DS20" s="76">
        <v>1.5425599999999999</v>
      </c>
      <c r="DT20" s="76">
        <v>1.54457</v>
      </c>
      <c r="DU20" s="76">
        <v>1.5451299999999999</v>
      </c>
      <c r="DV20" s="76">
        <v>1.54566</v>
      </c>
      <c r="DW20" s="76">
        <v>1.54803</v>
      </c>
      <c r="DX20" s="76">
        <v>1.5481400000000001</v>
      </c>
      <c r="DY20" s="76">
        <v>1.5509900000000001</v>
      </c>
      <c r="DZ20" s="76">
        <v>1.5565500000000001</v>
      </c>
      <c r="EA20" s="76">
        <v>1.55725</v>
      </c>
      <c r="EB20" s="76">
        <v>1.5633300000000001</v>
      </c>
      <c r="EC20" s="76">
        <v>1.56911</v>
      </c>
      <c r="ED20" s="76">
        <v>1.5793200000000001</v>
      </c>
      <c r="EE20" s="24">
        <v>1.5909199999999999</v>
      </c>
      <c r="EF20" s="24"/>
      <c r="EG20" s="24"/>
      <c r="EH20" s="24"/>
      <c r="EI20" s="24"/>
      <c r="EJ20" s="24">
        <v>1.1981E-2</v>
      </c>
      <c r="EK20" s="24">
        <v>1.2118E-2</v>
      </c>
      <c r="EL20" s="77">
        <v>0.25369999999999998</v>
      </c>
      <c r="EM20" s="77">
        <v>0.51080000000000003</v>
      </c>
      <c r="EN20" s="77">
        <v>0.29830000000000001</v>
      </c>
      <c r="EO20" s="77">
        <v>0.23760000000000001</v>
      </c>
      <c r="EP20" s="77">
        <v>0.56599999999999995</v>
      </c>
      <c r="EQ20" s="77">
        <v>0.85199999999999998</v>
      </c>
      <c r="ER20" s="77">
        <v>0.25080000000000002</v>
      </c>
      <c r="ES20" s="77">
        <v>0.55159999999999998</v>
      </c>
      <c r="ET20" s="77">
        <v>0.24840000000000001</v>
      </c>
      <c r="EU20" s="77">
        <v>0.2349</v>
      </c>
      <c r="EV20" s="77">
        <v>0.50170000000000003</v>
      </c>
      <c r="EW20" s="77">
        <v>0.84240000000000004</v>
      </c>
      <c r="EX20" s="77">
        <v>2.5000000000000001E-3</v>
      </c>
      <c r="EY20" s="77">
        <v>1.1999999999999999E-3</v>
      </c>
      <c r="EZ20" s="77">
        <v>-2.9999999999999997E-4</v>
      </c>
      <c r="FA20" s="77">
        <v>-8.9999999999999998E-4</v>
      </c>
      <c r="FB20" s="77">
        <v>-6.1999999999999998E-3</v>
      </c>
      <c r="FC20" s="26" t="s">
        <v>21</v>
      </c>
      <c r="FD20" s="145" t="s">
        <v>325</v>
      </c>
      <c r="FE20" s="156">
        <v>41671</v>
      </c>
      <c r="FF20" s="136">
        <v>2.1</v>
      </c>
      <c r="FG20" s="34" t="s">
        <v>143</v>
      </c>
      <c r="FH20" s="34" t="s">
        <v>143</v>
      </c>
      <c r="FI20" s="34" t="s">
        <v>143</v>
      </c>
      <c r="FJ20" s="34" t="s">
        <v>143</v>
      </c>
      <c r="FK20">
        <v>20</v>
      </c>
      <c r="FM20">
        <f t="shared" si="0"/>
        <v>0.587565</v>
      </c>
      <c r="FN20">
        <f t="shared" si="30"/>
        <v>20</v>
      </c>
      <c r="FO20">
        <f t="shared" si="1"/>
        <v>0</v>
      </c>
      <c r="FP20" s="208">
        <f t="shared" si="2"/>
        <v>0</v>
      </c>
      <c r="FQ20" s="208">
        <f t="shared" si="3"/>
        <v>0</v>
      </c>
      <c r="FR20" s="208">
        <f t="shared" si="4"/>
        <v>0</v>
      </c>
      <c r="FS20" s="208">
        <f t="shared" si="5"/>
        <v>0</v>
      </c>
      <c r="FT20" s="208">
        <f t="shared" si="6"/>
        <v>1.548561650530814</v>
      </c>
      <c r="FU20" s="208">
        <f t="shared" si="7"/>
        <v>0.45140055774192106</v>
      </c>
      <c r="FV20" s="208">
        <f t="shared" si="8"/>
        <v>0</v>
      </c>
      <c r="FX20">
        <f t="shared" si="31"/>
        <v>0.587565</v>
      </c>
      <c r="FY20" s="207">
        <f>G20*POWER($FX20,2)/(POWER($FX20,2)-J20)</f>
        <v>1.247395567106975</v>
      </c>
      <c r="FZ20" s="207">
        <f>H20*POWER($FX20,2)/(POWER($FX20,2)-K20)</f>
        <v>0.152185261167916</v>
      </c>
      <c r="GA20" s="207">
        <f>I20*POWER($FX20,2)/(POWER($FX20,2)-L20)</f>
        <v>-2.8436783147060074E-3</v>
      </c>
      <c r="GB20" s="206">
        <f t="shared" si="9"/>
        <v>1.5481398999961808</v>
      </c>
      <c r="GD20">
        <f t="shared" si="10"/>
        <v>0.587565</v>
      </c>
      <c r="GE20">
        <f t="shared" si="11"/>
        <v>6432.8</v>
      </c>
      <c r="GF20">
        <f t="shared" si="12"/>
        <v>20613.136726414024</v>
      </c>
      <c r="GG20">
        <f t="shared" si="13"/>
        <v>670.28134972528255</v>
      </c>
      <c r="GH20">
        <f t="shared" si="14"/>
        <v>1.0002771621807613</v>
      </c>
      <c r="GI20">
        <f t="shared" si="15"/>
        <v>101325</v>
      </c>
      <c r="GJ20">
        <v>101325</v>
      </c>
      <c r="GK20">
        <v>15</v>
      </c>
      <c r="GL20">
        <v>20</v>
      </c>
      <c r="GM20">
        <f t="shared" si="16"/>
        <v>2.771621807613478E-4</v>
      </c>
      <c r="GN20">
        <f t="shared" si="17"/>
        <v>1.0173924999999999</v>
      </c>
      <c r="GO20">
        <f t="shared" si="18"/>
        <v>1.0002724240455492</v>
      </c>
      <c r="GQ20">
        <f t="shared" si="19"/>
        <v>0.587565</v>
      </c>
      <c r="GR20">
        <v>101340</v>
      </c>
      <c r="GS20">
        <f t="shared" si="20"/>
        <v>1.0002724240455492</v>
      </c>
      <c r="GT20" s="206">
        <f t="shared" si="21"/>
        <v>1.5481398999961808</v>
      </c>
      <c r="GU20">
        <f t="shared" si="22"/>
        <v>1.548561650530814</v>
      </c>
      <c r="GW20" s="208">
        <f t="shared" si="23"/>
        <v>0</v>
      </c>
      <c r="GX20" s="208">
        <f t="shared" si="24"/>
        <v>0</v>
      </c>
      <c r="GY20">
        <f t="shared" si="25"/>
        <v>1.548561650530814</v>
      </c>
      <c r="GZ20" s="208">
        <f t="shared" si="26"/>
        <v>1.548561650530814</v>
      </c>
      <c r="HB20" s="208">
        <f t="shared" si="27"/>
        <v>1.548561650530814</v>
      </c>
      <c r="HC20">
        <f t="shared" si="28"/>
        <v>1.0002724240455492</v>
      </c>
      <c r="HD20" s="206">
        <f t="shared" si="29"/>
        <v>1.5481398999961808</v>
      </c>
    </row>
    <row r="21" spans="1:212" x14ac:dyDescent="0.3">
      <c r="A21" s="141" t="s">
        <v>678</v>
      </c>
      <c r="B21" s="43">
        <v>1.5481499999999999</v>
      </c>
      <c r="C21" s="43">
        <v>1.5509900000000001</v>
      </c>
      <c r="D21" s="39">
        <v>45.9</v>
      </c>
      <c r="E21" s="39">
        <v>45.62</v>
      </c>
      <c r="F21" s="40" t="s">
        <v>19</v>
      </c>
      <c r="G21" s="44">
        <v>1.2251044499999999</v>
      </c>
      <c r="H21" s="44">
        <v>0.125155671</v>
      </c>
      <c r="I21" s="44">
        <v>0.89223675099999999</v>
      </c>
      <c r="J21" s="44">
        <v>8.7043209799999993E-3</v>
      </c>
      <c r="K21" s="44">
        <v>4.2732523500000001E-2</v>
      </c>
      <c r="L21" s="44">
        <v>108.04996800000001</v>
      </c>
      <c r="M21" s="45">
        <v>2.5499999999999999E-7</v>
      </c>
      <c r="N21" s="45">
        <v>1.4100000000000001E-8</v>
      </c>
      <c r="O21" s="45">
        <v>-3.3199999999999999E-11</v>
      </c>
      <c r="P21" s="45">
        <v>6.7400000000000003E-7</v>
      </c>
      <c r="Q21" s="45">
        <v>6.2700000000000001E-10</v>
      </c>
      <c r="R21" s="45">
        <v>0.22700000000000001</v>
      </c>
      <c r="S21" s="39">
        <v>1.7</v>
      </c>
      <c r="T21" s="39">
        <v>2.6</v>
      </c>
      <c r="U21" s="39">
        <v>3.5</v>
      </c>
      <c r="V21" s="39">
        <v>-0.4</v>
      </c>
      <c r="W21" s="39">
        <v>0.5</v>
      </c>
      <c r="X21" s="39">
        <v>1.4</v>
      </c>
      <c r="Y21" s="39">
        <v>1.8</v>
      </c>
      <c r="Z21" s="39">
        <v>2.9</v>
      </c>
      <c r="AA21" s="39">
        <v>3.9</v>
      </c>
      <c r="AB21" s="39">
        <v>0.5</v>
      </c>
      <c r="AC21" s="39">
        <v>1.5</v>
      </c>
      <c r="AD21" s="39">
        <v>2.5</v>
      </c>
      <c r="AE21" s="39">
        <v>2</v>
      </c>
      <c r="AF21" s="39">
        <v>3.1</v>
      </c>
      <c r="AG21" s="39">
        <v>4.2</v>
      </c>
      <c r="AH21" s="39">
        <v>0.9</v>
      </c>
      <c r="AI21" s="40">
        <v>2</v>
      </c>
      <c r="AJ21" s="40">
        <v>3.1</v>
      </c>
      <c r="AK21" s="39">
        <v>3.05</v>
      </c>
      <c r="AL21" s="46">
        <v>0.47688606156523095</v>
      </c>
      <c r="AM21" s="46">
        <v>0.57896582971523303</v>
      </c>
      <c r="AN21" s="46">
        <v>0.83310294447536171</v>
      </c>
      <c r="AO21" s="46">
        <v>0.98999587495708441</v>
      </c>
      <c r="AP21" s="46">
        <v>0.99935437502165447</v>
      </c>
      <c r="AQ21" s="46">
        <v>0.99875266818505459</v>
      </c>
      <c r="AR21" s="46">
        <v>0.99849661313855309</v>
      </c>
      <c r="AS21" s="46">
        <v>0.99842126532854603</v>
      </c>
      <c r="AT21" s="46">
        <v>0.99842628904661879</v>
      </c>
      <c r="AU21" s="46">
        <v>0.99835092531173164</v>
      </c>
      <c r="AV21" s="46">
        <v>0.9979537277184547</v>
      </c>
      <c r="AW21" s="46">
        <v>0.99752079554679196</v>
      </c>
      <c r="AX21" s="46">
        <v>0.99718312011726207</v>
      </c>
      <c r="AY21" s="46">
        <v>0.99697126793530266</v>
      </c>
      <c r="AZ21" s="46">
        <v>0.99668858810797911</v>
      </c>
      <c r="BA21" s="46">
        <v>0.99657241775374528</v>
      </c>
      <c r="BB21" s="46">
        <v>0.99610227071740542</v>
      </c>
      <c r="BC21" s="46">
        <v>0.99524620951501219</v>
      </c>
      <c r="BD21" s="46">
        <v>0.99409795407013879</v>
      </c>
      <c r="BE21" s="46">
        <v>0.99295592031722368</v>
      </c>
      <c r="BF21" s="46">
        <v>0.98199999999999998</v>
      </c>
      <c r="BG21" s="46">
        <v>0.89200000000000002</v>
      </c>
      <c r="BH21" s="46">
        <v>0.441</v>
      </c>
      <c r="BI21" s="46">
        <v>2.5999999999999999E-2</v>
      </c>
      <c r="BJ21" s="46">
        <v>0</v>
      </c>
      <c r="BK21" s="46" t="s">
        <v>143</v>
      </c>
      <c r="BL21" s="46" t="s">
        <v>143</v>
      </c>
      <c r="BM21" s="46" t="s">
        <v>143</v>
      </c>
      <c r="BN21" s="46" t="s">
        <v>143</v>
      </c>
      <c r="BO21" s="46" t="s">
        <v>143</v>
      </c>
      <c r="BP21" s="46">
        <v>0.74399999999999999</v>
      </c>
      <c r="BQ21" s="46">
        <v>0.80400000000000005</v>
      </c>
      <c r="BR21" s="46">
        <v>0.93</v>
      </c>
      <c r="BS21" s="46">
        <v>0.996</v>
      </c>
      <c r="BT21" s="46">
        <v>0.999</v>
      </c>
      <c r="BU21" s="46">
        <v>0.999</v>
      </c>
      <c r="BV21" s="46">
        <v>0.999</v>
      </c>
      <c r="BW21" s="46">
        <v>0.999</v>
      </c>
      <c r="BX21" s="46">
        <v>0.999</v>
      </c>
      <c r="BY21" s="46">
        <v>0.999</v>
      </c>
      <c r="BZ21" s="46">
        <v>0.999</v>
      </c>
      <c r="CA21" s="46">
        <v>0.999</v>
      </c>
      <c r="CB21" s="46">
        <v>0.999</v>
      </c>
      <c r="CC21" s="46">
        <v>0.999</v>
      </c>
      <c r="CD21" s="46">
        <v>0.999</v>
      </c>
      <c r="CE21" s="46">
        <v>0.999</v>
      </c>
      <c r="CF21" s="46">
        <v>0.998</v>
      </c>
      <c r="CG21" s="46">
        <v>0.998</v>
      </c>
      <c r="CH21" s="46">
        <v>0.998</v>
      </c>
      <c r="CI21" s="46">
        <v>0.997</v>
      </c>
      <c r="CJ21" s="46">
        <v>0.99299999999999999</v>
      </c>
      <c r="CK21" s="46">
        <v>0.95499999999999996</v>
      </c>
      <c r="CL21" s="46">
        <v>0.72099999999999997</v>
      </c>
      <c r="CM21" s="46">
        <v>0.23100000000000001</v>
      </c>
      <c r="CN21" s="46">
        <v>0</v>
      </c>
      <c r="CO21" s="46" t="s">
        <v>143</v>
      </c>
      <c r="CP21" s="46" t="s">
        <v>143</v>
      </c>
      <c r="CQ21" s="46" t="s">
        <v>143</v>
      </c>
      <c r="CR21" s="46" t="s">
        <v>143</v>
      </c>
      <c r="CS21" s="46" t="s">
        <v>143</v>
      </c>
      <c r="CT21" s="40"/>
      <c r="CU21" s="40">
        <v>1</v>
      </c>
      <c r="CV21" s="40">
        <v>0</v>
      </c>
      <c r="CW21" s="40">
        <v>1</v>
      </c>
      <c r="CX21" s="40">
        <v>2</v>
      </c>
      <c r="CY21" s="40">
        <v>1</v>
      </c>
      <c r="CZ21" s="39">
        <v>2.94</v>
      </c>
      <c r="DA21" s="40">
        <v>431</v>
      </c>
      <c r="DB21" s="40">
        <v>426</v>
      </c>
      <c r="DC21" s="40">
        <v>628</v>
      </c>
      <c r="DD21" s="40">
        <v>0.65</v>
      </c>
      <c r="DE21" s="40">
        <v>0.99</v>
      </c>
      <c r="DF21" s="40">
        <v>8.1</v>
      </c>
      <c r="DG21" s="40">
        <v>9.1999999999999993</v>
      </c>
      <c r="DH21" s="79">
        <v>60</v>
      </c>
      <c r="DI21" s="40">
        <v>0.20799999999999999</v>
      </c>
      <c r="DJ21" s="126">
        <v>450</v>
      </c>
      <c r="DK21" s="40"/>
      <c r="DL21" s="42">
        <v>3.05</v>
      </c>
      <c r="DM21" s="76">
        <v>1.5186299999999999</v>
      </c>
      <c r="DN21" s="76">
        <v>1.5235399999999999</v>
      </c>
      <c r="DO21" s="76">
        <v>1.5288600000000001</v>
      </c>
      <c r="DP21" s="76">
        <v>1.5347299999999999</v>
      </c>
      <c r="DQ21" s="76">
        <v>1.5354399999999999</v>
      </c>
      <c r="DR21" s="76">
        <v>1.5384800000000001</v>
      </c>
      <c r="DS21" s="76">
        <v>1.5425899999999999</v>
      </c>
      <c r="DT21" s="76">
        <v>1.5445899999999999</v>
      </c>
      <c r="DU21" s="76">
        <v>1.54515</v>
      </c>
      <c r="DV21" s="76">
        <v>1.5456799999999999</v>
      </c>
      <c r="DW21" s="76">
        <v>1.5480400000000001</v>
      </c>
      <c r="DX21" s="76">
        <v>1.5481499999999999</v>
      </c>
      <c r="DY21" s="76">
        <v>1.5509900000000001</v>
      </c>
      <c r="DZ21" s="76">
        <v>1.55653</v>
      </c>
      <c r="EA21" s="76">
        <v>1.5572299999999999</v>
      </c>
      <c r="EB21" s="76">
        <v>1.56328</v>
      </c>
      <c r="EC21" s="76">
        <v>1.56904</v>
      </c>
      <c r="ED21" s="76">
        <v>1.5791999999999999</v>
      </c>
      <c r="EE21" s="24" t="s">
        <v>392</v>
      </c>
      <c r="EF21" s="24" t="s">
        <v>392</v>
      </c>
      <c r="EG21" s="24" t="s">
        <v>392</v>
      </c>
      <c r="EH21" s="24" t="s">
        <v>392</v>
      </c>
      <c r="EI21" s="24" t="s">
        <v>392</v>
      </c>
      <c r="EJ21" s="24">
        <v>1.1941999999999999E-2</v>
      </c>
      <c r="EK21" s="24">
        <v>1.2078E-2</v>
      </c>
      <c r="EL21" s="77">
        <v>0.25440000000000002</v>
      </c>
      <c r="EM21" s="77">
        <v>0.51139999999999997</v>
      </c>
      <c r="EN21" s="77">
        <v>0.29849999999999999</v>
      </c>
      <c r="EO21" s="77">
        <v>0.23760000000000001</v>
      </c>
      <c r="EP21" s="77">
        <v>0.56559999999999999</v>
      </c>
      <c r="EQ21" s="77">
        <v>0.85119999999999996</v>
      </c>
      <c r="ER21" s="77">
        <v>0.2515</v>
      </c>
      <c r="ES21" s="77">
        <v>0.55230000000000001</v>
      </c>
      <c r="ET21" s="77">
        <v>0.2485</v>
      </c>
      <c r="EU21" s="77">
        <v>0.2349</v>
      </c>
      <c r="EV21" s="77">
        <v>0.50139999999999996</v>
      </c>
      <c r="EW21" s="77">
        <v>0.84160000000000001</v>
      </c>
      <c r="EX21" s="77">
        <v>3.0999999999999999E-3</v>
      </c>
      <c r="EY21" s="77">
        <v>1.5E-3</v>
      </c>
      <c r="EZ21" s="77">
        <v>-2.9999999999999997E-4</v>
      </c>
      <c r="FA21" s="77">
        <v>-1E-3</v>
      </c>
      <c r="FB21" s="77">
        <v>-6.1999999999999998E-3</v>
      </c>
      <c r="FC21" s="26" t="s">
        <v>679</v>
      </c>
      <c r="FD21" s="145" t="s">
        <v>682</v>
      </c>
      <c r="FE21" s="156">
        <v>41411</v>
      </c>
      <c r="FF21" s="136"/>
      <c r="FG21" s="34" t="s">
        <v>143</v>
      </c>
      <c r="FH21" s="34" t="s">
        <v>143</v>
      </c>
      <c r="FI21" s="34" t="s">
        <v>143</v>
      </c>
      <c r="FJ21" s="34" t="s">
        <v>143</v>
      </c>
      <c r="FK21">
        <v>20</v>
      </c>
      <c r="FM21">
        <f t="shared" si="0"/>
        <v>0.587565</v>
      </c>
      <c r="FN21" s="27">
        <f t="shared" si="30"/>
        <v>20</v>
      </c>
      <c r="FO21">
        <f t="shared" si="1"/>
        <v>0</v>
      </c>
      <c r="FP21" s="208">
        <f t="shared" si="2"/>
        <v>0</v>
      </c>
      <c r="FQ21" s="208">
        <f t="shared" si="3"/>
        <v>0</v>
      </c>
      <c r="FR21" s="208">
        <f t="shared" si="4"/>
        <v>0</v>
      </c>
      <c r="FS21" s="208">
        <f t="shared" si="5"/>
        <v>0</v>
      </c>
      <c r="FT21" s="208">
        <f t="shared" si="6"/>
        <v>1.5485714932580621</v>
      </c>
      <c r="FU21" s="208">
        <f t="shared" si="7"/>
        <v>0.45140753133395106</v>
      </c>
      <c r="FV21" s="208">
        <f t="shared" si="8"/>
        <v>0</v>
      </c>
      <c r="FX21">
        <f t="shared" si="31"/>
        <v>0.587565</v>
      </c>
      <c r="FY21" s="207">
        <f>G21*POWER($FX21,2)/(POWER($FX21,2)-J21)</f>
        <v>1.2567918358916585</v>
      </c>
      <c r="FZ21" s="207">
        <f>H21*POWER($FX21,2)/(POWER($FX21,2)-K21)</f>
        <v>0.14283572317501572</v>
      </c>
      <c r="GA21" s="207">
        <f>I21*POWER($FX21,2)/(POWER($FX21,2)-L21)</f>
        <v>-2.8599414721971772E-3</v>
      </c>
      <c r="GB21" s="206">
        <f t="shared" si="9"/>
        <v>1.5481497400427637</v>
      </c>
      <c r="GD21">
        <f t="shared" si="10"/>
        <v>0.587565</v>
      </c>
      <c r="GE21">
        <f t="shared" si="11"/>
        <v>6432.8</v>
      </c>
      <c r="GF21">
        <f t="shared" si="12"/>
        <v>20613.136726414024</v>
      </c>
      <c r="GG21">
        <f t="shared" si="13"/>
        <v>670.28134972528255</v>
      </c>
      <c r="GH21">
        <f t="shared" si="14"/>
        <v>1.0002771621807613</v>
      </c>
      <c r="GI21">
        <f t="shared" si="15"/>
        <v>101325</v>
      </c>
      <c r="GJ21">
        <v>101325</v>
      </c>
      <c r="GK21">
        <v>15</v>
      </c>
      <c r="GL21">
        <v>20</v>
      </c>
      <c r="GM21">
        <f t="shared" si="16"/>
        <v>2.771621807613478E-4</v>
      </c>
      <c r="GN21">
        <f t="shared" si="17"/>
        <v>1.0173924999999999</v>
      </c>
      <c r="GO21">
        <f t="shared" si="18"/>
        <v>1.0002724240455492</v>
      </c>
      <c r="GQ21">
        <f t="shared" si="19"/>
        <v>0.587565</v>
      </c>
      <c r="GR21">
        <v>101341</v>
      </c>
      <c r="GS21">
        <f t="shared" si="20"/>
        <v>1.0002724240455492</v>
      </c>
      <c r="GT21" s="206">
        <f t="shared" si="21"/>
        <v>1.5481497400427637</v>
      </c>
      <c r="GU21">
        <f t="shared" si="22"/>
        <v>1.5485714932580621</v>
      </c>
      <c r="GW21" s="208">
        <f t="shared" si="23"/>
        <v>0</v>
      </c>
      <c r="GX21" s="208">
        <f t="shared" si="24"/>
        <v>0</v>
      </c>
      <c r="GY21">
        <f t="shared" si="25"/>
        <v>1.5485714932580621</v>
      </c>
      <c r="GZ21" s="208">
        <f t="shared" si="26"/>
        <v>1.5485714932580621</v>
      </c>
      <c r="HB21" s="208">
        <f t="shared" si="27"/>
        <v>1.5485714932580621</v>
      </c>
      <c r="HC21">
        <f t="shared" si="28"/>
        <v>1.0002724240455492</v>
      </c>
      <c r="HD21" s="206">
        <f t="shared" si="29"/>
        <v>1.5481497400427637</v>
      </c>
    </row>
    <row r="22" spans="1:212" x14ac:dyDescent="0.3">
      <c r="A22" s="141" t="s">
        <v>24</v>
      </c>
      <c r="B22" s="32">
        <v>1.6700299999999999</v>
      </c>
      <c r="C22" s="32">
        <v>1.6734100000000001</v>
      </c>
      <c r="D22" s="33">
        <v>47.11</v>
      </c>
      <c r="E22" s="33">
        <v>46.83</v>
      </c>
      <c r="F22" s="34" t="s">
        <v>362</v>
      </c>
      <c r="G22" s="37">
        <v>1.5851495</v>
      </c>
      <c r="H22" s="37">
        <v>0.14355938500000001</v>
      </c>
      <c r="I22" s="37">
        <v>1.0852126900000001</v>
      </c>
      <c r="J22" s="37">
        <v>9.2668128199999995E-3</v>
      </c>
      <c r="K22" s="37">
        <v>4.2448980499999997E-2</v>
      </c>
      <c r="L22" s="37">
        <v>105.613573</v>
      </c>
      <c r="M22" s="35">
        <v>3.7900000000000001E-6</v>
      </c>
      <c r="N22" s="35">
        <v>1.28E-8</v>
      </c>
      <c r="O22" s="35">
        <v>-1.42E-11</v>
      </c>
      <c r="P22" s="35">
        <v>5.8400000000000004E-7</v>
      </c>
      <c r="Q22" s="35">
        <v>7.5999999999999996E-10</v>
      </c>
      <c r="R22" s="35">
        <v>0.22</v>
      </c>
      <c r="S22" s="33">
        <v>3.7</v>
      </c>
      <c r="T22" s="33">
        <v>4.7</v>
      </c>
      <c r="U22" s="33">
        <v>5.6</v>
      </c>
      <c r="V22" s="33">
        <v>1.5</v>
      </c>
      <c r="W22" s="33">
        <v>2.4</v>
      </c>
      <c r="X22" s="33">
        <v>3.3</v>
      </c>
      <c r="Y22" s="33">
        <v>3.8</v>
      </c>
      <c r="Z22" s="33">
        <v>4.9000000000000004</v>
      </c>
      <c r="AA22" s="33">
        <v>6</v>
      </c>
      <c r="AB22" s="33">
        <v>2.4</v>
      </c>
      <c r="AC22" s="33">
        <v>3.5</v>
      </c>
      <c r="AD22" s="33">
        <v>4.5</v>
      </c>
      <c r="AE22" s="33">
        <v>4</v>
      </c>
      <c r="AF22" s="33">
        <v>5.2</v>
      </c>
      <c r="AG22" s="33">
        <v>6.4</v>
      </c>
      <c r="AH22" s="33">
        <v>2.9</v>
      </c>
      <c r="AI22" s="34">
        <v>4.0999999999999996</v>
      </c>
      <c r="AJ22" s="34">
        <v>5.3</v>
      </c>
      <c r="AK22" s="33">
        <v>2.37</v>
      </c>
      <c r="AL22" s="36">
        <v>0.45</v>
      </c>
      <c r="AM22" s="36">
        <v>0.68</v>
      </c>
      <c r="AN22" s="36">
        <v>0.92</v>
      </c>
      <c r="AO22" s="36">
        <v>0.98</v>
      </c>
      <c r="AP22" s="36">
        <v>0.99399999999999999</v>
      </c>
      <c r="AQ22" s="36">
        <v>0.99399999999999999</v>
      </c>
      <c r="AR22" s="36">
        <v>0.99</v>
      </c>
      <c r="AS22" s="36">
        <v>0.99099999999999999</v>
      </c>
      <c r="AT22" s="36">
        <v>0.99</v>
      </c>
      <c r="AU22" s="36">
        <v>0.99</v>
      </c>
      <c r="AV22" s="36">
        <v>0.98099999999999998</v>
      </c>
      <c r="AW22" s="36">
        <v>0.96699999999999997</v>
      </c>
      <c r="AX22" s="36">
        <v>0.95399999999999996</v>
      </c>
      <c r="AY22" s="36">
        <v>0.94</v>
      </c>
      <c r="AZ22" s="36">
        <v>0.9</v>
      </c>
      <c r="BA22" s="36">
        <v>0.88</v>
      </c>
      <c r="BB22" s="36">
        <v>0.8</v>
      </c>
      <c r="BC22" s="36">
        <v>0.66</v>
      </c>
      <c r="BD22" s="36">
        <v>0.44</v>
      </c>
      <c r="BE22" s="36">
        <v>0.31</v>
      </c>
      <c r="BF22" s="36">
        <v>0.01</v>
      </c>
      <c r="BG22" s="36" t="s">
        <v>143</v>
      </c>
      <c r="BH22" s="36" t="s">
        <v>143</v>
      </c>
      <c r="BI22" s="36" t="s">
        <v>143</v>
      </c>
      <c r="BJ22" s="36" t="s">
        <v>143</v>
      </c>
      <c r="BK22" s="36" t="s">
        <v>143</v>
      </c>
      <c r="BL22" s="36" t="s">
        <v>143</v>
      </c>
      <c r="BM22" s="36" t="s">
        <v>143</v>
      </c>
      <c r="BN22" s="36" t="s">
        <v>143</v>
      </c>
      <c r="BO22" s="36" t="s">
        <v>143</v>
      </c>
      <c r="BP22" s="36">
        <v>0.72699999999999998</v>
      </c>
      <c r="BQ22" s="36">
        <v>0.85699999999999998</v>
      </c>
      <c r="BR22" s="36">
        <v>0.96699999999999997</v>
      </c>
      <c r="BS22" s="36">
        <v>0.99199999999999999</v>
      </c>
      <c r="BT22" s="36">
        <v>0.998</v>
      </c>
      <c r="BU22" s="36">
        <v>0.998</v>
      </c>
      <c r="BV22" s="36">
        <v>0.996</v>
      </c>
      <c r="BW22" s="36">
        <v>0.996</v>
      </c>
      <c r="BX22" s="36">
        <v>0.996</v>
      </c>
      <c r="BY22" s="36">
        <v>0.996</v>
      </c>
      <c r="BZ22" s="36">
        <v>0.99199999999999999</v>
      </c>
      <c r="CA22" s="36">
        <v>0.98699999999999999</v>
      </c>
      <c r="CB22" s="36">
        <v>0.98099999999999998</v>
      </c>
      <c r="CC22" s="36">
        <v>0.97599999999999998</v>
      </c>
      <c r="CD22" s="36">
        <v>0.95899999999999996</v>
      </c>
      <c r="CE22" s="36">
        <v>0.95</v>
      </c>
      <c r="CF22" s="36">
        <v>0.91500000000000004</v>
      </c>
      <c r="CG22" s="36">
        <v>0.84699999999999998</v>
      </c>
      <c r="CH22" s="36">
        <v>0.72</v>
      </c>
      <c r="CI22" s="36">
        <v>0.626</v>
      </c>
      <c r="CJ22" s="36">
        <v>0.17599999999999999</v>
      </c>
      <c r="CK22" s="36" t="s">
        <v>143</v>
      </c>
      <c r="CL22" s="36" t="s">
        <v>143</v>
      </c>
      <c r="CM22" s="36" t="s">
        <v>143</v>
      </c>
      <c r="CN22" s="36" t="s">
        <v>143</v>
      </c>
      <c r="CO22" s="36" t="s">
        <v>143</v>
      </c>
      <c r="CP22" s="36" t="s">
        <v>143</v>
      </c>
      <c r="CQ22" s="36" t="s">
        <v>143</v>
      </c>
      <c r="CR22" s="36" t="s">
        <v>143</v>
      </c>
      <c r="CS22" s="36" t="s">
        <v>143</v>
      </c>
      <c r="CT22" s="34"/>
      <c r="CU22" s="34">
        <v>1</v>
      </c>
      <c r="CV22" s="34">
        <v>0</v>
      </c>
      <c r="CW22" s="34">
        <v>4.3</v>
      </c>
      <c r="CX22" s="34">
        <v>1.3</v>
      </c>
      <c r="CY22" s="34">
        <v>1</v>
      </c>
      <c r="CZ22" s="33">
        <v>3.7450000000000001</v>
      </c>
      <c r="DA22" s="34">
        <v>660</v>
      </c>
      <c r="DB22" s="34">
        <v>652</v>
      </c>
      <c r="DC22" s="34">
        <v>790</v>
      </c>
      <c r="DD22" s="34">
        <v>0.56000000000000005</v>
      </c>
      <c r="DE22" s="34">
        <v>0.78</v>
      </c>
      <c r="DF22" s="34">
        <v>6.18</v>
      </c>
      <c r="DG22" s="34">
        <v>7.04</v>
      </c>
      <c r="DH22" s="78">
        <v>89</v>
      </c>
      <c r="DI22" s="34">
        <v>0.27100000000000002</v>
      </c>
      <c r="DJ22" s="34">
        <v>620</v>
      </c>
      <c r="DK22" s="34">
        <v>4</v>
      </c>
      <c r="DL22" s="25">
        <v>2.37</v>
      </c>
      <c r="DM22" s="76">
        <v>1.63524</v>
      </c>
      <c r="DN22" s="76">
        <v>1.6409400000000001</v>
      </c>
      <c r="DO22" s="76">
        <v>1.64714</v>
      </c>
      <c r="DP22" s="76">
        <v>1.65404</v>
      </c>
      <c r="DQ22" s="76">
        <v>1.6548799999999999</v>
      </c>
      <c r="DR22" s="76">
        <v>1.65849</v>
      </c>
      <c r="DS22" s="76">
        <v>1.6633899999999999</v>
      </c>
      <c r="DT22" s="76">
        <v>1.66578</v>
      </c>
      <c r="DU22" s="76">
        <v>1.66645</v>
      </c>
      <c r="DV22" s="76">
        <v>1.6670799999999999</v>
      </c>
      <c r="DW22" s="76">
        <v>1.6698999999999999</v>
      </c>
      <c r="DX22" s="76">
        <v>1.6700299999999999</v>
      </c>
      <c r="DY22" s="76">
        <v>1.6734100000000001</v>
      </c>
      <c r="DZ22" s="76">
        <v>1.68</v>
      </c>
      <c r="EA22" s="76">
        <v>1.68083</v>
      </c>
      <c r="EB22" s="76">
        <v>1.68801</v>
      </c>
      <c r="EC22" s="76">
        <v>1.6948000000000001</v>
      </c>
      <c r="ED22" s="76"/>
      <c r="EE22" s="24"/>
      <c r="EF22" s="24"/>
      <c r="EG22" s="24"/>
      <c r="EH22" s="24"/>
      <c r="EI22" s="24"/>
      <c r="EJ22" s="24">
        <v>1.4222E-2</v>
      </c>
      <c r="EK22" s="24">
        <v>1.438E-2</v>
      </c>
      <c r="EL22" s="77">
        <v>0.25390000000000001</v>
      </c>
      <c r="EM22" s="77">
        <v>0.51219999999999999</v>
      </c>
      <c r="EN22" s="77">
        <v>0.2989</v>
      </c>
      <c r="EO22" s="77">
        <v>0.23769999999999999</v>
      </c>
      <c r="EP22" s="77">
        <v>0.56289999999999996</v>
      </c>
      <c r="EQ22" s="77"/>
      <c r="ER22" s="77">
        <v>0.25109999999999999</v>
      </c>
      <c r="ES22" s="77">
        <v>0.55330000000000001</v>
      </c>
      <c r="ET22" s="77">
        <v>0.24890000000000001</v>
      </c>
      <c r="EU22" s="77">
        <v>0.2351</v>
      </c>
      <c r="EV22" s="77">
        <v>0.499</v>
      </c>
      <c r="EW22" s="77"/>
      <c r="EX22" s="77">
        <v>-2.3999999999999998E-3</v>
      </c>
      <c r="EY22" s="77">
        <v>-5.0000000000000001E-4</v>
      </c>
      <c r="EZ22" s="77">
        <v>-2.9999999999999997E-4</v>
      </c>
      <c r="FA22" s="77">
        <v>-1.6000000000000001E-3</v>
      </c>
      <c r="FB22" s="77"/>
      <c r="FC22" s="26" t="s">
        <v>25</v>
      </c>
      <c r="FD22" s="145" t="s">
        <v>143</v>
      </c>
      <c r="FE22" s="156">
        <v>41671</v>
      </c>
      <c r="FF22" s="136">
        <v>1.5</v>
      </c>
      <c r="FG22" s="34" t="s">
        <v>143</v>
      </c>
      <c r="FH22" s="34" t="s">
        <v>143</v>
      </c>
      <c r="FI22" s="34" t="s">
        <v>143</v>
      </c>
      <c r="FJ22" s="34" t="s">
        <v>143</v>
      </c>
      <c r="FK22" s="27">
        <v>20</v>
      </c>
      <c r="FL22" s="27"/>
      <c r="FM22">
        <f t="shared" si="0"/>
        <v>0.587565</v>
      </c>
      <c r="FN22">
        <f t="shared" si="30"/>
        <v>20</v>
      </c>
      <c r="FO22">
        <f t="shared" si="1"/>
        <v>0</v>
      </c>
      <c r="FP22" s="208">
        <f t="shared" si="2"/>
        <v>0</v>
      </c>
      <c r="FQ22" s="208">
        <f t="shared" si="3"/>
        <v>0</v>
      </c>
      <c r="FR22" s="208">
        <f t="shared" si="4"/>
        <v>0</v>
      </c>
      <c r="FS22" s="208">
        <f t="shared" si="5"/>
        <v>0</v>
      </c>
      <c r="FT22" s="208">
        <f t="shared" si="6"/>
        <v>1.6704845509715336</v>
      </c>
      <c r="FU22" s="208">
        <f t="shared" si="7"/>
        <v>0.5359279240245659</v>
      </c>
      <c r="FV22" s="208">
        <f t="shared" si="8"/>
        <v>0</v>
      </c>
      <c r="FX22">
        <f t="shared" si="31"/>
        <v>0.587565</v>
      </c>
      <c r="FY22" s="207">
        <f>G22*POWER($FX22,2)/(POWER($FX22,2)-J22)</f>
        <v>1.6288720544711639</v>
      </c>
      <c r="FZ22" s="207">
        <f>H22*POWER($FX22,2)/(POWER($FX22,2)-K22)</f>
        <v>0.16368580054495488</v>
      </c>
      <c r="GA22" s="207">
        <f>I22*POWER($FX22,2)/(POWER($FX22,2)-L22)</f>
        <v>-3.55900766476838E-3</v>
      </c>
      <c r="GB22" s="206">
        <f t="shared" si="9"/>
        <v>1.6700295947531441</v>
      </c>
      <c r="GD22">
        <f t="shared" si="10"/>
        <v>0.587565</v>
      </c>
      <c r="GE22">
        <f t="shared" si="11"/>
        <v>6432.8</v>
      </c>
      <c r="GF22">
        <f t="shared" si="12"/>
        <v>20613.136726414024</v>
      </c>
      <c r="GG22">
        <f t="shared" si="13"/>
        <v>670.28134972528255</v>
      </c>
      <c r="GH22">
        <f t="shared" si="14"/>
        <v>1.0002771621807613</v>
      </c>
      <c r="GI22">
        <f t="shared" si="15"/>
        <v>101325</v>
      </c>
      <c r="GJ22">
        <v>101325</v>
      </c>
      <c r="GK22">
        <v>15</v>
      </c>
      <c r="GL22">
        <v>20</v>
      </c>
      <c r="GM22">
        <f t="shared" si="16"/>
        <v>2.771621807613478E-4</v>
      </c>
      <c r="GN22">
        <f t="shared" si="17"/>
        <v>1.0173924999999999</v>
      </c>
      <c r="GO22">
        <f t="shared" si="18"/>
        <v>1.0002724240455492</v>
      </c>
      <c r="GQ22">
        <f t="shared" si="19"/>
        <v>0.587565</v>
      </c>
      <c r="GR22">
        <v>101342</v>
      </c>
      <c r="GS22">
        <f t="shared" si="20"/>
        <v>1.0002724240455492</v>
      </c>
      <c r="GT22" s="206">
        <f t="shared" si="21"/>
        <v>1.6700295947531441</v>
      </c>
      <c r="GU22">
        <f t="shared" si="22"/>
        <v>1.6704845509715336</v>
      </c>
      <c r="GW22" s="208">
        <f t="shared" si="23"/>
        <v>0</v>
      </c>
      <c r="GX22" s="208">
        <f t="shared" si="24"/>
        <v>0</v>
      </c>
      <c r="GY22">
        <f t="shared" si="25"/>
        <v>1.6704845509715336</v>
      </c>
      <c r="GZ22" s="208">
        <f t="shared" si="26"/>
        <v>1.6704845509715336</v>
      </c>
      <c r="HB22" s="208">
        <f t="shared" si="27"/>
        <v>1.6704845509715336</v>
      </c>
      <c r="HC22">
        <f t="shared" si="28"/>
        <v>1.0002724240455492</v>
      </c>
      <c r="HD22" s="206">
        <f t="shared" si="29"/>
        <v>1.6700295947531441</v>
      </c>
    </row>
    <row r="23" spans="1:212" x14ac:dyDescent="0.3">
      <c r="A23" s="141" t="s">
        <v>22</v>
      </c>
      <c r="B23" s="32">
        <v>1.60568</v>
      </c>
      <c r="C23" s="32">
        <v>1.60897</v>
      </c>
      <c r="D23" s="33">
        <v>43.72</v>
      </c>
      <c r="E23" s="33">
        <v>43.43</v>
      </c>
      <c r="F23" s="34" t="s">
        <v>362</v>
      </c>
      <c r="G23" s="37">
        <v>1.4205632800000001</v>
      </c>
      <c r="H23" s="37">
        <v>0.102721269</v>
      </c>
      <c r="I23" s="37">
        <v>1.1438097599999999</v>
      </c>
      <c r="J23" s="37">
        <v>9.4201538200000007E-3</v>
      </c>
      <c r="K23" s="37">
        <v>5.3108729100000002E-2</v>
      </c>
      <c r="L23" s="37">
        <v>110.278856</v>
      </c>
      <c r="M23" s="35">
        <v>9.3900000000000003E-7</v>
      </c>
      <c r="N23" s="35">
        <v>1.24E-8</v>
      </c>
      <c r="O23" s="35">
        <v>-8.9999999999999996E-12</v>
      </c>
      <c r="P23" s="35">
        <v>6.1699999999999998E-7</v>
      </c>
      <c r="Q23" s="35">
        <v>8.4199999999999999E-10</v>
      </c>
      <c r="R23" s="35">
        <v>0.24199999999999999</v>
      </c>
      <c r="S23" s="33">
        <v>2.2000000000000002</v>
      </c>
      <c r="T23" s="33">
        <v>3.1</v>
      </c>
      <c r="U23" s="33">
        <v>4.0999999999999996</v>
      </c>
      <c r="V23" s="33">
        <v>0.1</v>
      </c>
      <c r="W23" s="33">
        <v>0.9</v>
      </c>
      <c r="X23" s="33">
        <v>1.9</v>
      </c>
      <c r="Y23" s="33">
        <v>2.2000000000000002</v>
      </c>
      <c r="Z23" s="33">
        <v>3.3</v>
      </c>
      <c r="AA23" s="33">
        <v>4.5</v>
      </c>
      <c r="AB23" s="33">
        <v>0.9</v>
      </c>
      <c r="AC23" s="33">
        <v>1.9</v>
      </c>
      <c r="AD23" s="33">
        <v>3</v>
      </c>
      <c r="AE23" s="33">
        <v>2.4</v>
      </c>
      <c r="AF23" s="33">
        <v>3.6</v>
      </c>
      <c r="AG23" s="33">
        <v>4.9000000000000004</v>
      </c>
      <c r="AH23" s="33">
        <v>1.3</v>
      </c>
      <c r="AI23" s="34">
        <v>2.5</v>
      </c>
      <c r="AJ23" s="34">
        <v>3.8</v>
      </c>
      <c r="AK23" s="33">
        <v>2.58</v>
      </c>
      <c r="AL23" s="36">
        <v>0.42</v>
      </c>
      <c r="AM23" s="36">
        <v>0.64</v>
      </c>
      <c r="AN23" s="36">
        <v>0.89</v>
      </c>
      <c r="AO23" s="36">
        <v>0.97699999999999998</v>
      </c>
      <c r="AP23" s="36">
        <v>0.99399999999999999</v>
      </c>
      <c r="AQ23" s="36">
        <v>0.99399999999999999</v>
      </c>
      <c r="AR23" s="36">
        <v>0.99099999999999999</v>
      </c>
      <c r="AS23" s="36">
        <v>0.99</v>
      </c>
      <c r="AT23" s="36">
        <v>0.99199999999999999</v>
      </c>
      <c r="AU23" s="36">
        <v>0.99199999999999999</v>
      </c>
      <c r="AV23" s="36">
        <v>0.98499999999999999</v>
      </c>
      <c r="AW23" s="36">
        <v>0.97099999999999997</v>
      </c>
      <c r="AX23" s="36">
        <v>0.95899999999999996</v>
      </c>
      <c r="AY23" s="36">
        <v>0.94</v>
      </c>
      <c r="AZ23" s="36">
        <v>0.9</v>
      </c>
      <c r="BA23" s="36">
        <v>0.87</v>
      </c>
      <c r="BB23" s="36">
        <v>0.77</v>
      </c>
      <c r="BC23" s="36">
        <v>0.57999999999999996</v>
      </c>
      <c r="BD23" s="36">
        <v>0.28000000000000003</v>
      </c>
      <c r="BE23" s="36">
        <v>0.13</v>
      </c>
      <c r="BF23" s="36" t="s">
        <v>143</v>
      </c>
      <c r="BG23" s="36" t="s">
        <v>143</v>
      </c>
      <c r="BH23" s="36" t="s">
        <v>143</v>
      </c>
      <c r="BI23" s="36" t="s">
        <v>143</v>
      </c>
      <c r="BJ23" s="36" t="s">
        <v>143</v>
      </c>
      <c r="BK23" s="36" t="s">
        <v>143</v>
      </c>
      <c r="BL23" s="36" t="s">
        <v>143</v>
      </c>
      <c r="BM23" s="36" t="s">
        <v>143</v>
      </c>
      <c r="BN23" s="36" t="s">
        <v>143</v>
      </c>
      <c r="BO23" s="36" t="s">
        <v>143</v>
      </c>
      <c r="BP23" s="36">
        <v>0.7068051677550784</v>
      </c>
      <c r="BQ23" s="36">
        <v>0.83651164207301854</v>
      </c>
      <c r="BR23" s="36">
        <v>0.95445619834522089</v>
      </c>
      <c r="BS23" s="36">
        <v>0.99073572947436994</v>
      </c>
      <c r="BT23" s="36">
        <v>0.99759566612185246</v>
      </c>
      <c r="BU23" s="36">
        <v>0.99759566612185246</v>
      </c>
      <c r="BV23" s="36">
        <v>0.99639023306928143</v>
      </c>
      <c r="BW23" s="36">
        <v>0.99598793558098164</v>
      </c>
      <c r="BX23" s="36">
        <v>0.99679228706061884</v>
      </c>
      <c r="BY23" s="36">
        <v>0.99679228706061884</v>
      </c>
      <c r="BZ23" s="36">
        <v>0.99397278187099047</v>
      </c>
      <c r="CA23" s="36">
        <v>0.9882974890527767</v>
      </c>
      <c r="CB23" s="36">
        <v>0.98339374792143674</v>
      </c>
      <c r="CC23" s="36">
        <v>0.97555361244784633</v>
      </c>
      <c r="CD23" s="36">
        <v>0.95873151551418268</v>
      </c>
      <c r="CE23" s="36">
        <v>0.94581827477183755</v>
      </c>
      <c r="CF23" s="36">
        <v>0.90073344770001484</v>
      </c>
      <c r="CG23" s="36">
        <v>0.80421320052241196</v>
      </c>
      <c r="CH23" s="36">
        <v>0.60098441874916619</v>
      </c>
      <c r="CI23" s="36">
        <v>0.44215785112818556</v>
      </c>
      <c r="CJ23" s="36">
        <v>1.2E-2</v>
      </c>
      <c r="CK23" s="36" t="s">
        <v>143</v>
      </c>
      <c r="CL23" s="36" t="s">
        <v>143</v>
      </c>
      <c r="CM23" s="36" t="s">
        <v>143</v>
      </c>
      <c r="CN23" s="36" t="s">
        <v>143</v>
      </c>
      <c r="CO23" s="36" t="s">
        <v>143</v>
      </c>
      <c r="CP23" s="36" t="s">
        <v>143</v>
      </c>
      <c r="CQ23" s="36" t="s">
        <v>143</v>
      </c>
      <c r="CR23" s="36" t="s">
        <v>143</v>
      </c>
      <c r="CS23" s="36" t="s">
        <v>143</v>
      </c>
      <c r="CT23" s="34"/>
      <c r="CU23" s="34">
        <v>1</v>
      </c>
      <c r="CV23" s="34">
        <v>0</v>
      </c>
      <c r="CW23" s="34">
        <v>1</v>
      </c>
      <c r="CX23" s="34">
        <v>1.2</v>
      </c>
      <c r="CY23" s="34">
        <v>1.3</v>
      </c>
      <c r="CZ23" s="33">
        <v>2.8889999999999998</v>
      </c>
      <c r="DA23" s="34">
        <v>580</v>
      </c>
      <c r="DB23" s="34">
        <v>580</v>
      </c>
      <c r="DC23" s="34">
        <v>709</v>
      </c>
      <c r="DD23" s="34">
        <v>0.74</v>
      </c>
      <c r="DE23" s="34">
        <v>1.02</v>
      </c>
      <c r="DF23" s="34">
        <v>7.24</v>
      </c>
      <c r="DG23" s="34">
        <v>8.2899999999999991</v>
      </c>
      <c r="DH23" s="78">
        <v>85</v>
      </c>
      <c r="DI23" s="34">
        <v>0.23100000000000001</v>
      </c>
      <c r="DJ23" s="34">
        <v>610</v>
      </c>
      <c r="DK23" s="34">
        <v>3</v>
      </c>
      <c r="DL23" s="25">
        <v>2.58</v>
      </c>
      <c r="DM23" s="76">
        <v>1.5709200000000001</v>
      </c>
      <c r="DN23" s="76">
        <v>1.5768500000000001</v>
      </c>
      <c r="DO23" s="76">
        <v>1.5832299999999999</v>
      </c>
      <c r="DP23" s="76">
        <v>1.59016</v>
      </c>
      <c r="DQ23" s="76">
        <v>1.5909899999999999</v>
      </c>
      <c r="DR23" s="76">
        <v>1.5945199999999999</v>
      </c>
      <c r="DS23" s="76">
        <v>1.5992599999999999</v>
      </c>
      <c r="DT23" s="76">
        <v>1.6015699999999999</v>
      </c>
      <c r="DU23" s="76">
        <v>1.60222</v>
      </c>
      <c r="DV23" s="76">
        <v>1.6028199999999999</v>
      </c>
      <c r="DW23" s="76">
        <v>1.6055600000000001</v>
      </c>
      <c r="DX23" s="76">
        <v>1.60568</v>
      </c>
      <c r="DY23" s="76">
        <v>1.60897</v>
      </c>
      <c r="DZ23" s="76">
        <v>1.6154200000000001</v>
      </c>
      <c r="EA23" s="76">
        <v>1.6162399999999999</v>
      </c>
      <c r="EB23" s="76">
        <v>1.6233599999999999</v>
      </c>
      <c r="EC23" s="76">
        <v>1.63022</v>
      </c>
      <c r="ED23" s="76"/>
      <c r="EE23" s="24"/>
      <c r="EF23" s="24"/>
      <c r="EG23" s="24"/>
      <c r="EH23" s="24"/>
      <c r="EI23" s="24"/>
      <c r="EJ23" s="24">
        <v>1.3853000000000001E-2</v>
      </c>
      <c r="EK23" s="24">
        <v>1.4021E-2</v>
      </c>
      <c r="EL23" s="77">
        <v>0.2545</v>
      </c>
      <c r="EM23" s="77">
        <v>0.50890000000000002</v>
      </c>
      <c r="EN23" s="77">
        <v>0.29720000000000002</v>
      </c>
      <c r="EO23" s="77">
        <v>0.23719999999999999</v>
      </c>
      <c r="EP23" s="77">
        <v>0.57330000000000003</v>
      </c>
      <c r="EQ23" s="77"/>
      <c r="ER23" s="77">
        <v>0.2515</v>
      </c>
      <c r="ES23" s="77">
        <v>0.54910000000000003</v>
      </c>
      <c r="ET23" s="77">
        <v>0.24729999999999999</v>
      </c>
      <c r="EU23" s="77">
        <v>0.2344</v>
      </c>
      <c r="EV23" s="77">
        <v>0.5081</v>
      </c>
      <c r="EW23" s="77"/>
      <c r="EX23" s="77">
        <v>1.0999999999999999E-2</v>
      </c>
      <c r="EY23" s="77">
        <v>4.1000000000000003E-3</v>
      </c>
      <c r="EZ23" s="77">
        <v>2.0000000000000001E-4</v>
      </c>
      <c r="FA23" s="77">
        <v>3.0000000000000001E-3</v>
      </c>
      <c r="FB23" s="77"/>
      <c r="FC23" s="26" t="s">
        <v>23</v>
      </c>
      <c r="FD23" s="145" t="s">
        <v>143</v>
      </c>
      <c r="FE23" s="156">
        <v>41671</v>
      </c>
      <c r="FF23" s="136">
        <v>1.5</v>
      </c>
      <c r="FG23" s="34" t="s">
        <v>143</v>
      </c>
      <c r="FH23" s="34" t="s">
        <v>143</v>
      </c>
      <c r="FI23" s="34" t="s">
        <v>143</v>
      </c>
      <c r="FJ23" s="34" t="s">
        <v>143</v>
      </c>
      <c r="FK23">
        <v>20</v>
      </c>
      <c r="FM23">
        <f t="shared" si="0"/>
        <v>0.587565</v>
      </c>
      <c r="FN23" s="27">
        <f t="shared" si="30"/>
        <v>20</v>
      </c>
      <c r="FO23">
        <f t="shared" si="1"/>
        <v>0</v>
      </c>
      <c r="FP23" s="208">
        <f t="shared" si="2"/>
        <v>0</v>
      </c>
      <c r="FQ23" s="208">
        <f t="shared" si="3"/>
        <v>0</v>
      </c>
      <c r="FR23" s="208">
        <f t="shared" si="4"/>
        <v>0</v>
      </c>
      <c r="FS23" s="208">
        <f t="shared" si="5"/>
        <v>0</v>
      </c>
      <c r="FT23" s="208">
        <f t="shared" si="6"/>
        <v>1.6061201147837378</v>
      </c>
      <c r="FU23" s="208">
        <f t="shared" si="7"/>
        <v>0.49175083749126114</v>
      </c>
      <c r="FV23" s="208">
        <f t="shared" si="8"/>
        <v>0</v>
      </c>
      <c r="FX23">
        <f t="shared" si="31"/>
        <v>0.587565</v>
      </c>
      <c r="FY23" s="207">
        <f>G23*POWER($FX23,2)/(POWER($FX23,2)-J23)</f>
        <v>1.4604126768769468</v>
      </c>
      <c r="FZ23" s="207">
        <f>H23*POWER($FX23,2)/(POWER($FX23,2)-K23)</f>
        <v>0.12139620811246175</v>
      </c>
      <c r="GA23" s="207">
        <f>I23*POWER($FX23,2)/(POWER($FX23,2)-L23)</f>
        <v>-3.5919897722846467E-3</v>
      </c>
      <c r="GB23" s="206">
        <f t="shared" si="9"/>
        <v>1.6056826882099475</v>
      </c>
      <c r="GD23">
        <f t="shared" si="10"/>
        <v>0.587565</v>
      </c>
      <c r="GE23">
        <f t="shared" si="11"/>
        <v>6432.8</v>
      </c>
      <c r="GF23">
        <f t="shared" si="12"/>
        <v>20613.136726414024</v>
      </c>
      <c r="GG23">
        <f t="shared" si="13"/>
        <v>670.28134972528255</v>
      </c>
      <c r="GH23">
        <f t="shared" si="14"/>
        <v>1.0002771621807613</v>
      </c>
      <c r="GI23">
        <f t="shared" si="15"/>
        <v>101325</v>
      </c>
      <c r="GJ23">
        <v>101325</v>
      </c>
      <c r="GK23">
        <v>15</v>
      </c>
      <c r="GL23">
        <v>20</v>
      </c>
      <c r="GM23">
        <f t="shared" si="16"/>
        <v>2.771621807613478E-4</v>
      </c>
      <c r="GN23">
        <f t="shared" si="17"/>
        <v>1.0173924999999999</v>
      </c>
      <c r="GO23">
        <f t="shared" si="18"/>
        <v>1.0002724240455492</v>
      </c>
      <c r="GQ23">
        <f t="shared" si="19"/>
        <v>0.587565</v>
      </c>
      <c r="GR23">
        <v>101343</v>
      </c>
      <c r="GS23">
        <f t="shared" si="20"/>
        <v>1.0002724240455492</v>
      </c>
      <c r="GT23" s="206">
        <f t="shared" si="21"/>
        <v>1.6056826882099475</v>
      </c>
      <c r="GU23">
        <f t="shared" si="22"/>
        <v>1.6061201147837378</v>
      </c>
      <c r="GW23" s="208">
        <f t="shared" si="23"/>
        <v>0</v>
      </c>
      <c r="GX23" s="208">
        <f t="shared" si="24"/>
        <v>0</v>
      </c>
      <c r="GY23">
        <f t="shared" si="25"/>
        <v>1.6061201147837378</v>
      </c>
      <c r="GZ23" s="208">
        <f t="shared" si="26"/>
        <v>1.6061201147837378</v>
      </c>
      <c r="HB23" s="208">
        <f t="shared" si="27"/>
        <v>1.6061201147837378</v>
      </c>
      <c r="HC23">
        <f t="shared" si="28"/>
        <v>1.0002724240455492</v>
      </c>
      <c r="HD23" s="206">
        <f t="shared" si="29"/>
        <v>1.6056826882099475</v>
      </c>
    </row>
    <row r="24" spans="1:212" x14ac:dyDescent="0.3">
      <c r="A24" s="141" t="s">
        <v>26</v>
      </c>
      <c r="B24" s="32">
        <v>1.6522399999999999</v>
      </c>
      <c r="C24" s="32">
        <v>1.6556900000000001</v>
      </c>
      <c r="D24" s="33">
        <v>44.96</v>
      </c>
      <c r="E24" s="33">
        <v>44.67</v>
      </c>
      <c r="F24" s="34" t="s">
        <v>378</v>
      </c>
      <c r="G24" s="37">
        <v>1.51503623</v>
      </c>
      <c r="H24" s="37">
        <v>0.153621958</v>
      </c>
      <c r="I24" s="37">
        <v>1.15427909</v>
      </c>
      <c r="J24" s="37">
        <v>9.4273471499999994E-3</v>
      </c>
      <c r="K24" s="37">
        <v>4.308265E-2</v>
      </c>
      <c r="L24" s="37">
        <v>124.88986800000001</v>
      </c>
      <c r="M24" s="35">
        <v>-2.84E-7</v>
      </c>
      <c r="N24" s="35">
        <v>1.04E-8</v>
      </c>
      <c r="O24" s="35">
        <v>-1.7999999999999999E-11</v>
      </c>
      <c r="P24" s="35">
        <v>7.0100000000000004E-7</v>
      </c>
      <c r="Q24" s="35">
        <v>8.4699999999999997E-10</v>
      </c>
      <c r="R24" s="35">
        <v>0.219</v>
      </c>
      <c r="S24" s="33">
        <v>1.7</v>
      </c>
      <c r="T24" s="33">
        <v>2.8</v>
      </c>
      <c r="U24" s="33">
        <v>3.8</v>
      </c>
      <c r="V24" s="33">
        <v>-0.5</v>
      </c>
      <c r="W24" s="33">
        <v>0.5</v>
      </c>
      <c r="X24" s="33">
        <v>1.5</v>
      </c>
      <c r="Y24" s="33">
        <v>1.7</v>
      </c>
      <c r="Z24" s="33">
        <v>2.9</v>
      </c>
      <c r="AA24" s="33">
        <v>4.0999999999999996</v>
      </c>
      <c r="AB24" s="33">
        <v>0.3</v>
      </c>
      <c r="AC24" s="33">
        <v>1.5</v>
      </c>
      <c r="AD24" s="33">
        <v>2.7</v>
      </c>
      <c r="AE24" s="33">
        <v>1.8</v>
      </c>
      <c r="AF24" s="33">
        <v>3.1</v>
      </c>
      <c r="AG24" s="33">
        <v>4.4000000000000004</v>
      </c>
      <c r="AH24" s="33">
        <v>0.7</v>
      </c>
      <c r="AI24" s="34">
        <v>2</v>
      </c>
      <c r="AJ24" s="34">
        <v>3.3</v>
      </c>
      <c r="AK24" s="33">
        <v>2.2200000000000002</v>
      </c>
      <c r="AL24" s="36">
        <v>0.48</v>
      </c>
      <c r="AM24" s="36">
        <v>0.63</v>
      </c>
      <c r="AN24" s="36">
        <v>0.87</v>
      </c>
      <c r="AO24" s="36">
        <v>0.98</v>
      </c>
      <c r="AP24" s="36">
        <v>0.99299999999999999</v>
      </c>
      <c r="AQ24" s="36">
        <v>0.99299999999999999</v>
      </c>
      <c r="AR24" s="36">
        <v>0.99</v>
      </c>
      <c r="AS24" s="36">
        <v>0.99</v>
      </c>
      <c r="AT24" s="36">
        <v>0.99199999999999999</v>
      </c>
      <c r="AU24" s="36">
        <v>0.99099999999999999</v>
      </c>
      <c r="AV24" s="36">
        <v>0.98499999999999999</v>
      </c>
      <c r="AW24" s="36">
        <v>0.97</v>
      </c>
      <c r="AX24" s="36">
        <v>0.95599999999999996</v>
      </c>
      <c r="AY24" s="36">
        <v>0.94</v>
      </c>
      <c r="AZ24" s="36">
        <v>0.91</v>
      </c>
      <c r="BA24" s="36">
        <v>0.89</v>
      </c>
      <c r="BB24" s="36">
        <v>0.82</v>
      </c>
      <c r="BC24" s="36">
        <v>0.69</v>
      </c>
      <c r="BD24" s="36">
        <v>0.47</v>
      </c>
      <c r="BE24" s="36">
        <v>0.33</v>
      </c>
      <c r="BF24" s="36">
        <v>0.02</v>
      </c>
      <c r="BG24" s="36" t="s">
        <v>143</v>
      </c>
      <c r="BH24" s="36" t="s">
        <v>143</v>
      </c>
      <c r="BI24" s="36" t="s">
        <v>143</v>
      </c>
      <c r="BJ24" s="36" t="s">
        <v>143</v>
      </c>
      <c r="BK24" s="36" t="s">
        <v>143</v>
      </c>
      <c r="BL24" s="36" t="s">
        <v>143</v>
      </c>
      <c r="BM24" s="36" t="s">
        <v>143</v>
      </c>
      <c r="BN24" s="36" t="s">
        <v>143</v>
      </c>
      <c r="BO24" s="36" t="s">
        <v>143</v>
      </c>
      <c r="BP24" s="36">
        <v>0.74558385463827026</v>
      </c>
      <c r="BQ24" s="36">
        <v>0.83125873080878054</v>
      </c>
      <c r="BR24" s="36">
        <v>0.94581827477183755</v>
      </c>
      <c r="BS24" s="36">
        <v>0.99195148124665999</v>
      </c>
      <c r="BT24" s="36">
        <v>0.99719409794761227</v>
      </c>
      <c r="BU24" s="36">
        <v>0.99719409794761227</v>
      </c>
      <c r="BV24" s="36">
        <v>0.99598793558098164</v>
      </c>
      <c r="BW24" s="36">
        <v>0.99598793558098164</v>
      </c>
      <c r="BX24" s="36">
        <v>0.99679228706061884</v>
      </c>
      <c r="BY24" s="36">
        <v>0.99639023306928143</v>
      </c>
      <c r="BZ24" s="36">
        <v>0.99397278187099047</v>
      </c>
      <c r="CA24" s="36">
        <v>0.98789023755901428</v>
      </c>
      <c r="CB24" s="36">
        <v>0.98216206719092103</v>
      </c>
      <c r="CC24" s="36">
        <v>0.97555361244784633</v>
      </c>
      <c r="CD24" s="36">
        <v>0.96297842460757588</v>
      </c>
      <c r="CE24" s="36">
        <v>0.95445619834522089</v>
      </c>
      <c r="CF24" s="36">
        <v>0.92368850914559619</v>
      </c>
      <c r="CG24" s="36">
        <v>0.86206425222145422</v>
      </c>
      <c r="CH24" s="36">
        <v>0.73933138595313264</v>
      </c>
      <c r="CI24" s="36">
        <v>0.64180866467793563</v>
      </c>
      <c r="CJ24" s="36">
        <v>0.20912791051825463</v>
      </c>
      <c r="CK24" s="36" t="s">
        <v>143</v>
      </c>
      <c r="CL24" s="36" t="s">
        <v>143</v>
      </c>
      <c r="CM24" s="36" t="s">
        <v>143</v>
      </c>
      <c r="CN24" s="36" t="s">
        <v>143</v>
      </c>
      <c r="CO24" s="36" t="s">
        <v>143</v>
      </c>
      <c r="CP24" s="36" t="s">
        <v>143</v>
      </c>
      <c r="CQ24" s="36" t="s">
        <v>143</v>
      </c>
      <c r="CR24" s="36" t="s">
        <v>143</v>
      </c>
      <c r="CS24" s="36" t="s">
        <v>143</v>
      </c>
      <c r="CT24" s="34"/>
      <c r="CU24" s="34">
        <v>2</v>
      </c>
      <c r="CV24" s="34">
        <v>0</v>
      </c>
      <c r="CW24" s="34">
        <v>5.4</v>
      </c>
      <c r="CX24" s="34">
        <v>1.3</v>
      </c>
      <c r="CY24" s="34">
        <v>1</v>
      </c>
      <c r="CZ24" s="33">
        <v>3.3330000000000002</v>
      </c>
      <c r="DA24" s="34">
        <v>569</v>
      </c>
      <c r="DB24" s="34">
        <v>574</v>
      </c>
      <c r="DC24" s="34">
        <v>712</v>
      </c>
      <c r="DD24" s="34">
        <v>0.84</v>
      </c>
      <c r="DE24" s="34">
        <v>0.67</v>
      </c>
      <c r="DF24" s="34">
        <v>8.3699999999999992</v>
      </c>
      <c r="DG24" s="34">
        <v>9.49</v>
      </c>
      <c r="DH24" s="78">
        <v>91</v>
      </c>
      <c r="DI24" s="34">
        <v>0.26200000000000001</v>
      </c>
      <c r="DJ24" s="34">
        <v>560</v>
      </c>
      <c r="DK24" s="34">
        <v>5</v>
      </c>
      <c r="DL24" s="25">
        <v>2.2200000000000002</v>
      </c>
      <c r="DM24" s="76">
        <v>1.61873</v>
      </c>
      <c r="DN24" s="76">
        <v>1.6238999999999999</v>
      </c>
      <c r="DO24" s="76">
        <v>1.62961</v>
      </c>
      <c r="DP24" s="76">
        <v>1.63619</v>
      </c>
      <c r="DQ24" s="76">
        <v>1.6370100000000001</v>
      </c>
      <c r="DR24" s="76">
        <v>1.64059</v>
      </c>
      <c r="DS24" s="76">
        <v>1.64551</v>
      </c>
      <c r="DT24" s="76">
        <v>1.6479200000000001</v>
      </c>
      <c r="DU24" s="76">
        <v>1.6486000000000001</v>
      </c>
      <c r="DV24" s="76">
        <v>1.64924</v>
      </c>
      <c r="DW24" s="76">
        <v>1.65211</v>
      </c>
      <c r="DX24" s="76">
        <v>1.6522399999999999</v>
      </c>
      <c r="DY24" s="76">
        <v>1.6556900000000001</v>
      </c>
      <c r="DZ24" s="76">
        <v>1.6624300000000001</v>
      </c>
      <c r="EA24" s="76">
        <v>1.6632800000000001</v>
      </c>
      <c r="EB24" s="76">
        <v>1.67065</v>
      </c>
      <c r="EC24" s="76">
        <v>1.6776599999999999</v>
      </c>
      <c r="ED24" s="76"/>
      <c r="EE24" s="24"/>
      <c r="EF24" s="24"/>
      <c r="EG24" s="24"/>
      <c r="EH24" s="24"/>
      <c r="EI24" s="24"/>
      <c r="EJ24" s="24">
        <v>1.4507000000000001E-2</v>
      </c>
      <c r="EK24" s="24">
        <v>1.4677000000000001E-2</v>
      </c>
      <c r="EL24" s="77">
        <v>0.24629999999999999</v>
      </c>
      <c r="EM24" s="77">
        <v>0.50549999999999995</v>
      </c>
      <c r="EN24" s="77">
        <v>0.29770000000000002</v>
      </c>
      <c r="EO24" s="77">
        <v>0.23760000000000001</v>
      </c>
      <c r="EP24" s="77">
        <v>0.56699999999999995</v>
      </c>
      <c r="EQ24" s="77"/>
      <c r="ER24" s="77">
        <v>0.24349999999999999</v>
      </c>
      <c r="ES24" s="77">
        <v>0.54600000000000004</v>
      </c>
      <c r="ET24" s="77">
        <v>0.24790000000000001</v>
      </c>
      <c r="EU24" s="77">
        <v>0.2349</v>
      </c>
      <c r="EV24" s="77">
        <v>0.50239999999999996</v>
      </c>
      <c r="EW24" s="77"/>
      <c r="EX24" s="77">
        <v>-6.4000000000000003E-3</v>
      </c>
      <c r="EY24" s="77">
        <v>-2.2000000000000001E-3</v>
      </c>
      <c r="EZ24" s="77">
        <v>-1E-4</v>
      </c>
      <c r="FA24" s="77">
        <v>-1.1999999999999999E-3</v>
      </c>
      <c r="FB24" s="77"/>
      <c r="FC24" s="26" t="s">
        <v>27</v>
      </c>
      <c r="FD24" s="145"/>
      <c r="FE24" s="156">
        <v>41671</v>
      </c>
      <c r="FF24" s="136">
        <v>1.9</v>
      </c>
      <c r="FG24" s="34"/>
      <c r="FH24" s="34"/>
      <c r="FI24" s="34"/>
      <c r="FJ24" s="34"/>
      <c r="FK24">
        <v>20</v>
      </c>
      <c r="FM24">
        <f t="shared" si="0"/>
        <v>0.587565</v>
      </c>
      <c r="FN24">
        <f t="shared" si="30"/>
        <v>20</v>
      </c>
      <c r="FO24">
        <f t="shared" si="1"/>
        <v>0</v>
      </c>
      <c r="FP24" s="208">
        <f t="shared" si="2"/>
        <v>0</v>
      </c>
      <c r="FQ24" s="208">
        <f t="shared" si="3"/>
        <v>0</v>
      </c>
      <c r="FR24" s="208">
        <f t="shared" si="4"/>
        <v>0</v>
      </c>
      <c r="FS24" s="208">
        <f t="shared" si="5"/>
        <v>0</v>
      </c>
      <c r="FT24" s="208">
        <f t="shared" si="6"/>
        <v>1.6526897907189888</v>
      </c>
      <c r="FU24" s="208">
        <f t="shared" si="7"/>
        <v>0.52380778113040527</v>
      </c>
      <c r="FV24" s="208">
        <f t="shared" si="8"/>
        <v>0</v>
      </c>
      <c r="FX24">
        <f t="shared" si="31"/>
        <v>0.587565</v>
      </c>
      <c r="FY24" s="207">
        <f>G24*POWER($FX24,2)/(POWER($FX24,2)-J24)</f>
        <v>1.5575691300091405</v>
      </c>
      <c r="FZ24" s="207">
        <f>H24*POWER($FX24,2)/(POWER($FX24,2)-K24)</f>
        <v>0.1755264475048634</v>
      </c>
      <c r="GA24" s="207">
        <f>I24*POWER($FX24,2)/(POWER($FX24,2)-L24)</f>
        <v>-3.199614370492983E-3</v>
      </c>
      <c r="GB24" s="206">
        <f t="shared" si="9"/>
        <v>1.652239680900901</v>
      </c>
      <c r="GD24">
        <f t="shared" si="10"/>
        <v>0.587565</v>
      </c>
      <c r="GE24">
        <f t="shared" si="11"/>
        <v>6432.8</v>
      </c>
      <c r="GF24">
        <f t="shared" si="12"/>
        <v>20613.136726414024</v>
      </c>
      <c r="GG24">
        <f t="shared" si="13"/>
        <v>670.28134972528255</v>
      </c>
      <c r="GH24">
        <f t="shared" si="14"/>
        <v>1.0002771621807613</v>
      </c>
      <c r="GI24">
        <f t="shared" si="15"/>
        <v>101325</v>
      </c>
      <c r="GJ24">
        <v>101325</v>
      </c>
      <c r="GK24">
        <v>15</v>
      </c>
      <c r="GL24">
        <v>20</v>
      </c>
      <c r="GM24">
        <f t="shared" si="16"/>
        <v>2.771621807613478E-4</v>
      </c>
      <c r="GN24">
        <f t="shared" si="17"/>
        <v>1.0173924999999999</v>
      </c>
      <c r="GO24">
        <f t="shared" si="18"/>
        <v>1.0002724240455492</v>
      </c>
      <c r="GQ24">
        <f t="shared" si="19"/>
        <v>0.587565</v>
      </c>
      <c r="GR24">
        <v>101344</v>
      </c>
      <c r="GS24">
        <f t="shared" si="20"/>
        <v>1.0002724240455492</v>
      </c>
      <c r="GT24" s="206">
        <f t="shared" si="21"/>
        <v>1.652239680900901</v>
      </c>
      <c r="GU24">
        <f t="shared" si="22"/>
        <v>1.6526897907189888</v>
      </c>
      <c r="GW24" s="208">
        <f t="shared" si="23"/>
        <v>0</v>
      </c>
      <c r="GX24" s="208">
        <f t="shared" si="24"/>
        <v>0</v>
      </c>
      <c r="GY24">
        <f t="shared" si="25"/>
        <v>1.6526897907189888</v>
      </c>
      <c r="GZ24" s="208">
        <f t="shared" si="26"/>
        <v>1.6526897907189888</v>
      </c>
      <c r="HB24" s="208">
        <f t="shared" si="27"/>
        <v>1.6526897907189888</v>
      </c>
      <c r="HC24">
        <f t="shared" si="28"/>
        <v>1.0002724240455492</v>
      </c>
      <c r="HD24" s="206">
        <f t="shared" si="29"/>
        <v>1.652239680900901</v>
      </c>
    </row>
    <row r="25" spans="1:212" x14ac:dyDescent="0.3">
      <c r="A25" s="141" t="s">
        <v>28</v>
      </c>
      <c r="B25" s="32">
        <v>1.60863</v>
      </c>
      <c r="C25" s="32">
        <v>1.6117300000000001</v>
      </c>
      <c r="D25" s="33">
        <v>46.6</v>
      </c>
      <c r="E25" s="33">
        <v>46.3</v>
      </c>
      <c r="F25" s="34" t="s">
        <v>362</v>
      </c>
      <c r="G25" s="37">
        <v>1.4390343299999999</v>
      </c>
      <c r="H25" s="37">
        <v>9.6704605200000002E-2</v>
      </c>
      <c r="I25" s="37">
        <v>1.0987581799999999</v>
      </c>
      <c r="J25" s="37">
        <v>9.0780012799999994E-3</v>
      </c>
      <c r="K25" s="37">
        <v>5.0821208E-2</v>
      </c>
      <c r="L25" s="37">
        <v>105.691856</v>
      </c>
      <c r="M25" s="35">
        <v>1.15E-6</v>
      </c>
      <c r="N25" s="35">
        <v>1.27E-8</v>
      </c>
      <c r="O25" s="35">
        <v>-5.0800000000000002E-12</v>
      </c>
      <c r="P25" s="35">
        <v>5.6400000000000002E-7</v>
      </c>
      <c r="Q25" s="35">
        <v>6.3799999999999997E-10</v>
      </c>
      <c r="R25" s="35">
        <v>0.23799999999999999</v>
      </c>
      <c r="S25" s="33">
        <v>2.2999999999999998</v>
      </c>
      <c r="T25" s="33">
        <v>3.1</v>
      </c>
      <c r="U25" s="33">
        <v>4</v>
      </c>
      <c r="V25" s="33">
        <v>0.2</v>
      </c>
      <c r="W25" s="33">
        <v>0.9</v>
      </c>
      <c r="X25" s="33">
        <v>1.8</v>
      </c>
      <c r="Y25" s="33">
        <v>2.2999999999999998</v>
      </c>
      <c r="Z25" s="33">
        <v>3.3</v>
      </c>
      <c r="AA25" s="33">
        <v>4.3</v>
      </c>
      <c r="AB25" s="33">
        <v>0.9</v>
      </c>
      <c r="AC25" s="33">
        <v>1.9</v>
      </c>
      <c r="AD25" s="33">
        <v>2.9</v>
      </c>
      <c r="AE25" s="33">
        <v>2.5</v>
      </c>
      <c r="AF25" s="33">
        <v>3.6</v>
      </c>
      <c r="AG25" s="33">
        <v>4.7</v>
      </c>
      <c r="AH25" s="33">
        <v>1.4</v>
      </c>
      <c r="AI25" s="34">
        <v>2.5</v>
      </c>
      <c r="AJ25" s="34">
        <v>3.6</v>
      </c>
      <c r="AK25" s="33">
        <v>2.42</v>
      </c>
      <c r="AL25" s="36">
        <v>0.39</v>
      </c>
      <c r="AM25" s="36">
        <v>0.63</v>
      </c>
      <c r="AN25" s="36">
        <v>0.89</v>
      </c>
      <c r="AO25" s="36">
        <v>0.97499999999999998</v>
      </c>
      <c r="AP25" s="36">
        <v>0.99399999999999999</v>
      </c>
      <c r="AQ25" s="36">
        <v>0.99299999999999999</v>
      </c>
      <c r="AR25" s="36">
        <v>0.99</v>
      </c>
      <c r="AS25" s="36">
        <v>0.98899999999999999</v>
      </c>
      <c r="AT25" s="36">
        <v>0.99</v>
      </c>
      <c r="AU25" s="36">
        <v>0.98899999999999999</v>
      </c>
      <c r="AV25" s="36">
        <v>0.98</v>
      </c>
      <c r="AW25" s="36">
        <v>0.96699999999999997</v>
      </c>
      <c r="AX25" s="36">
        <v>0.95399999999999996</v>
      </c>
      <c r="AY25" s="36">
        <v>0.93799999999999994</v>
      </c>
      <c r="AZ25" s="36">
        <v>0.9</v>
      </c>
      <c r="BA25" s="36">
        <v>0.88</v>
      </c>
      <c r="BB25" s="36">
        <v>0.8</v>
      </c>
      <c r="BC25" s="36">
        <v>0.65</v>
      </c>
      <c r="BD25" s="36">
        <v>0.37</v>
      </c>
      <c r="BE25" s="36">
        <v>0.21</v>
      </c>
      <c r="BF25" s="36" t="s">
        <v>143</v>
      </c>
      <c r="BG25" s="36" t="s">
        <v>143</v>
      </c>
      <c r="BH25" s="36" t="s">
        <v>143</v>
      </c>
      <c r="BI25" s="36" t="s">
        <v>143</v>
      </c>
      <c r="BJ25" s="36" t="s">
        <v>143</v>
      </c>
      <c r="BK25" s="36" t="s">
        <v>143</v>
      </c>
      <c r="BL25" s="36" t="s">
        <v>143</v>
      </c>
      <c r="BM25" s="36" t="s">
        <v>143</v>
      </c>
      <c r="BN25" s="36" t="s">
        <v>143</v>
      </c>
      <c r="BO25" s="36" t="s">
        <v>143</v>
      </c>
      <c r="BP25" s="36">
        <v>0.68616070424520126</v>
      </c>
      <c r="BQ25" s="36">
        <v>0.83125873080878054</v>
      </c>
      <c r="BR25" s="36">
        <v>0.95445619834522089</v>
      </c>
      <c r="BS25" s="36">
        <v>0.98992398345177923</v>
      </c>
      <c r="BT25" s="36">
        <v>0.99759566612185246</v>
      </c>
      <c r="BU25" s="36">
        <v>0.99719409794761227</v>
      </c>
      <c r="BV25" s="36">
        <v>0.99598793558098164</v>
      </c>
      <c r="BW25" s="36">
        <v>0.9955853942020696</v>
      </c>
      <c r="BX25" s="36">
        <v>0.99598793558098164</v>
      </c>
      <c r="BY25" s="36">
        <v>0.9955853942020696</v>
      </c>
      <c r="BZ25" s="36">
        <v>0.99195148124665999</v>
      </c>
      <c r="CA25" s="36">
        <v>0.98666696949504196</v>
      </c>
      <c r="CB25" s="36">
        <v>0.98133965783894483</v>
      </c>
      <c r="CC25" s="36">
        <v>0.97472282349991046</v>
      </c>
      <c r="CD25" s="36">
        <v>0.95873151551418268</v>
      </c>
      <c r="CE25" s="36">
        <v>0.95015196064682517</v>
      </c>
      <c r="CF25" s="36">
        <v>0.91461010385465269</v>
      </c>
      <c r="CG25" s="36">
        <v>0.84171553483431949</v>
      </c>
      <c r="CH25" s="36">
        <v>0.67186294554764192</v>
      </c>
      <c r="CI25" s="36">
        <v>0.53565815103076664</v>
      </c>
      <c r="CJ25" s="36">
        <v>4.8000000000000001E-2</v>
      </c>
      <c r="CK25" s="36" t="s">
        <v>143</v>
      </c>
      <c r="CL25" s="36" t="s">
        <v>143</v>
      </c>
      <c r="CM25" s="36" t="s">
        <v>143</v>
      </c>
      <c r="CN25" s="36" t="s">
        <v>143</v>
      </c>
      <c r="CO25" s="36" t="s">
        <v>143</v>
      </c>
      <c r="CP25" s="36" t="s">
        <v>143</v>
      </c>
      <c r="CQ25" s="36" t="s">
        <v>143</v>
      </c>
      <c r="CR25" s="36" t="s">
        <v>143</v>
      </c>
      <c r="CS25" s="36" t="s">
        <v>143</v>
      </c>
      <c r="CT25" s="34"/>
      <c r="CU25" s="34">
        <v>1</v>
      </c>
      <c r="CV25" s="34">
        <v>0</v>
      </c>
      <c r="CW25" s="34">
        <v>1</v>
      </c>
      <c r="CX25" s="34">
        <v>1.3</v>
      </c>
      <c r="CY25" s="34">
        <v>1</v>
      </c>
      <c r="CZ25" s="33">
        <v>3.0449999999999999</v>
      </c>
      <c r="DA25" s="34">
        <v>594</v>
      </c>
      <c r="DB25" s="34">
        <v>596</v>
      </c>
      <c r="DC25" s="34">
        <v>716</v>
      </c>
      <c r="DD25" s="34">
        <v>0.68</v>
      </c>
      <c r="DE25" s="34">
        <v>0.96</v>
      </c>
      <c r="DF25" s="34">
        <v>6.86</v>
      </c>
      <c r="DG25" s="34">
        <v>7.83</v>
      </c>
      <c r="DH25" s="78">
        <v>86</v>
      </c>
      <c r="DI25" s="34">
        <v>0.23699999999999999</v>
      </c>
      <c r="DJ25" s="34">
        <v>600</v>
      </c>
      <c r="DK25" s="34">
        <v>3</v>
      </c>
      <c r="DL25" s="25">
        <v>2.42</v>
      </c>
      <c r="DM25" s="76">
        <v>1.5747500000000001</v>
      </c>
      <c r="DN25" s="76">
        <v>1.58067</v>
      </c>
      <c r="DO25" s="76">
        <v>1.5870200000000001</v>
      </c>
      <c r="DP25" s="76">
        <v>1.5938099999999999</v>
      </c>
      <c r="DQ25" s="76">
        <v>1.5946100000000001</v>
      </c>
      <c r="DR25" s="76">
        <v>1.5980099999999999</v>
      </c>
      <c r="DS25" s="76">
        <v>1.6025400000000001</v>
      </c>
      <c r="DT25" s="76">
        <v>1.60473</v>
      </c>
      <c r="DU25" s="76">
        <v>1.6053500000000001</v>
      </c>
      <c r="DV25" s="76">
        <v>1.6059300000000001</v>
      </c>
      <c r="DW25" s="76">
        <v>1.6085199999999999</v>
      </c>
      <c r="DX25" s="76">
        <v>1.60863</v>
      </c>
      <c r="DY25" s="76">
        <v>1.6117300000000001</v>
      </c>
      <c r="DZ25" s="76">
        <v>1.6177900000000001</v>
      </c>
      <c r="EA25" s="76">
        <v>1.61856</v>
      </c>
      <c r="EB25" s="76">
        <v>1.62521</v>
      </c>
      <c r="EC25" s="76">
        <v>1.63157</v>
      </c>
      <c r="ED25" s="76"/>
      <c r="EE25" s="24"/>
      <c r="EF25" s="24"/>
      <c r="EG25" s="24"/>
      <c r="EH25" s="24"/>
      <c r="EI25" s="24"/>
      <c r="EJ25" s="24">
        <v>1.3061E-2</v>
      </c>
      <c r="EK25" s="24">
        <v>1.3211000000000001E-2</v>
      </c>
      <c r="EL25" s="77">
        <v>0.26</v>
      </c>
      <c r="EM25" s="77">
        <v>0.51470000000000005</v>
      </c>
      <c r="EN25" s="77">
        <v>0.29849999999999999</v>
      </c>
      <c r="EO25" s="77">
        <v>0.2374</v>
      </c>
      <c r="EP25" s="77">
        <v>0.56779999999999997</v>
      </c>
      <c r="EQ25" s="77"/>
      <c r="ER25" s="77">
        <v>0.2571</v>
      </c>
      <c r="ES25" s="77">
        <v>0.55549999999999999</v>
      </c>
      <c r="ET25" s="77">
        <v>0.2485</v>
      </c>
      <c r="EU25" s="77">
        <v>0.23480000000000001</v>
      </c>
      <c r="EV25" s="77">
        <v>0.50349999999999995</v>
      </c>
      <c r="EW25" s="77"/>
      <c r="EX25" s="77">
        <v>8.6999999999999994E-3</v>
      </c>
      <c r="EY25" s="77">
        <v>3.0999999999999999E-3</v>
      </c>
      <c r="EZ25" s="77">
        <v>2.0000000000000001E-4</v>
      </c>
      <c r="FA25" s="77">
        <v>2.3999999999999998E-3</v>
      </c>
      <c r="FB25" s="77"/>
      <c r="FC25" s="26" t="s">
        <v>29</v>
      </c>
      <c r="FD25" s="145" t="s">
        <v>143</v>
      </c>
      <c r="FE25" s="156">
        <v>41671</v>
      </c>
      <c r="FF25" s="136">
        <v>1.9</v>
      </c>
      <c r="FG25" s="34" t="s">
        <v>143</v>
      </c>
      <c r="FH25" s="34" t="s">
        <v>143</v>
      </c>
      <c r="FI25" s="34" t="s">
        <v>143</v>
      </c>
      <c r="FJ25" s="34" t="s">
        <v>143</v>
      </c>
      <c r="FK25" s="27">
        <v>20</v>
      </c>
      <c r="FL25" s="27"/>
      <c r="FM25">
        <f t="shared" si="0"/>
        <v>0.587565</v>
      </c>
      <c r="FN25" s="27">
        <f t="shared" si="30"/>
        <v>20</v>
      </c>
      <c r="FO25">
        <f t="shared" si="1"/>
        <v>0</v>
      </c>
      <c r="FP25" s="208">
        <f t="shared" si="2"/>
        <v>0</v>
      </c>
      <c r="FQ25" s="208">
        <f t="shared" si="3"/>
        <v>0</v>
      </c>
      <c r="FR25" s="208">
        <f t="shared" si="4"/>
        <v>0</v>
      </c>
      <c r="FS25" s="208">
        <f t="shared" si="5"/>
        <v>0</v>
      </c>
      <c r="FT25" s="208">
        <f t="shared" si="6"/>
        <v>1.6090690283107838</v>
      </c>
      <c r="FU25" s="208">
        <f t="shared" si="7"/>
        <v>0.49379582538396938</v>
      </c>
      <c r="FV25" s="208">
        <f t="shared" si="8"/>
        <v>0</v>
      </c>
      <c r="FX25">
        <f t="shared" si="31"/>
        <v>0.587565</v>
      </c>
      <c r="FY25" s="207">
        <f>G25*POWER($FX25,2)/(POWER($FX25,2)-J25)</f>
        <v>1.4778960751723478</v>
      </c>
      <c r="FZ25" s="207">
        <f>H25*POWER($FX25,2)/(POWER($FX25,2)-K25)</f>
        <v>0.11339772408437619</v>
      </c>
      <c r="GA25" s="207">
        <f>I25*POWER($FX25,2)/(POWER($FX25,2)-L25)</f>
        <v>-3.60075304956673E-3</v>
      </c>
      <c r="GB25" s="206">
        <f t="shared" si="9"/>
        <v>1.6086307986008339</v>
      </c>
      <c r="GD25">
        <f t="shared" si="10"/>
        <v>0.587565</v>
      </c>
      <c r="GE25">
        <f t="shared" si="11"/>
        <v>6432.8</v>
      </c>
      <c r="GF25">
        <f t="shared" si="12"/>
        <v>20613.136726414024</v>
      </c>
      <c r="GG25">
        <f t="shared" si="13"/>
        <v>670.28134972528255</v>
      </c>
      <c r="GH25">
        <f t="shared" si="14"/>
        <v>1.0002771621807613</v>
      </c>
      <c r="GI25">
        <f t="shared" si="15"/>
        <v>101325</v>
      </c>
      <c r="GJ25">
        <v>101325</v>
      </c>
      <c r="GK25">
        <v>15</v>
      </c>
      <c r="GL25">
        <v>20</v>
      </c>
      <c r="GM25">
        <f t="shared" si="16"/>
        <v>2.771621807613478E-4</v>
      </c>
      <c r="GN25">
        <f t="shared" si="17"/>
        <v>1.0173924999999999</v>
      </c>
      <c r="GO25">
        <f t="shared" si="18"/>
        <v>1.0002724240455492</v>
      </c>
      <c r="GQ25">
        <f t="shared" si="19"/>
        <v>0.587565</v>
      </c>
      <c r="GR25">
        <v>101345</v>
      </c>
      <c r="GS25">
        <f t="shared" si="20"/>
        <v>1.0002724240455492</v>
      </c>
      <c r="GT25" s="206">
        <f t="shared" si="21"/>
        <v>1.6086307986008339</v>
      </c>
      <c r="GU25">
        <f t="shared" si="22"/>
        <v>1.6090690283107838</v>
      </c>
      <c r="GW25" s="208">
        <f t="shared" si="23"/>
        <v>0</v>
      </c>
      <c r="GX25" s="208">
        <f t="shared" si="24"/>
        <v>0</v>
      </c>
      <c r="GY25">
        <f t="shared" si="25"/>
        <v>1.6090690283107838</v>
      </c>
      <c r="GZ25" s="208">
        <f t="shared" si="26"/>
        <v>1.6090690283107838</v>
      </c>
      <c r="HB25" s="208">
        <f t="shared" si="27"/>
        <v>1.6090690283107838</v>
      </c>
      <c r="HC25">
        <f t="shared" si="28"/>
        <v>1.0002724240455492</v>
      </c>
      <c r="HD25" s="206">
        <f t="shared" si="29"/>
        <v>1.6086307986008339</v>
      </c>
    </row>
    <row r="26" spans="1:212" x14ac:dyDescent="0.3">
      <c r="A26" s="141" t="s">
        <v>321</v>
      </c>
      <c r="B26" s="32">
        <v>1.5725</v>
      </c>
      <c r="C26" s="32">
        <v>1.57487</v>
      </c>
      <c r="D26" s="33">
        <v>57.55</v>
      </c>
      <c r="E26" s="33">
        <v>57.27</v>
      </c>
      <c r="F26" s="34" t="s">
        <v>302</v>
      </c>
      <c r="G26" s="37">
        <v>1.12365662</v>
      </c>
      <c r="H26" s="37">
        <v>0.30927684799999999</v>
      </c>
      <c r="I26" s="37">
        <v>0.88151195699999996</v>
      </c>
      <c r="J26" s="37">
        <v>6.44742752E-3</v>
      </c>
      <c r="K26" s="37">
        <v>2.2228440200000001E-2</v>
      </c>
      <c r="L26" s="37">
        <v>107.29775100000001</v>
      </c>
      <c r="M26" s="35">
        <v>1.86E-7</v>
      </c>
      <c r="N26" s="35">
        <v>1.29E-8</v>
      </c>
      <c r="O26" s="35">
        <v>-1.8700000000000001E-11</v>
      </c>
      <c r="P26" s="35">
        <v>5.2499999999999995E-7</v>
      </c>
      <c r="Q26" s="35">
        <v>5.4599999999999998E-10</v>
      </c>
      <c r="R26" s="35">
        <v>0.182</v>
      </c>
      <c r="S26" s="33">
        <v>1.7</v>
      </c>
      <c r="T26" s="33">
        <v>2.4</v>
      </c>
      <c r="U26" s="33">
        <v>3</v>
      </c>
      <c r="V26" s="33">
        <v>-0.4</v>
      </c>
      <c r="W26" s="33">
        <v>0.2</v>
      </c>
      <c r="X26" s="33">
        <v>0.8</v>
      </c>
      <c r="Y26" s="33">
        <v>1.8</v>
      </c>
      <c r="Z26" s="33">
        <v>2.5</v>
      </c>
      <c r="AA26" s="33">
        <v>3.2</v>
      </c>
      <c r="AB26" s="33">
        <v>0.4</v>
      </c>
      <c r="AC26" s="33">
        <v>1.2</v>
      </c>
      <c r="AD26" s="33">
        <v>1.8</v>
      </c>
      <c r="AE26" s="33">
        <v>1.9</v>
      </c>
      <c r="AF26" s="33">
        <v>2.7</v>
      </c>
      <c r="AG26" s="33">
        <v>3.5</v>
      </c>
      <c r="AH26" s="33">
        <v>0.9</v>
      </c>
      <c r="AI26" s="34">
        <v>1.7</v>
      </c>
      <c r="AJ26" s="34">
        <v>2.4</v>
      </c>
      <c r="AK26" s="33">
        <v>2.62</v>
      </c>
      <c r="AL26" s="36">
        <v>0.58399999999999996</v>
      </c>
      <c r="AM26" s="36">
        <v>0.72099999999999997</v>
      </c>
      <c r="AN26" s="36">
        <v>0.90300000000000002</v>
      </c>
      <c r="AO26" s="36">
        <v>0.98599999999999999</v>
      </c>
      <c r="AP26" s="36">
        <v>0.996</v>
      </c>
      <c r="AQ26" s="36">
        <v>0.997</v>
      </c>
      <c r="AR26" s="36">
        <v>0.995</v>
      </c>
      <c r="AS26" s="36">
        <v>0.995</v>
      </c>
      <c r="AT26" s="36">
        <v>0.995</v>
      </c>
      <c r="AU26" s="36">
        <v>0.995</v>
      </c>
      <c r="AV26" s="36">
        <v>0.99199999999999999</v>
      </c>
      <c r="AW26" s="36">
        <v>0.99</v>
      </c>
      <c r="AX26" s="36">
        <v>0.98899999999999999</v>
      </c>
      <c r="AY26" s="36">
        <v>0.99</v>
      </c>
      <c r="AZ26" s="36">
        <v>0.99</v>
      </c>
      <c r="BA26" s="36">
        <v>0.99</v>
      </c>
      <c r="BB26" s="36">
        <v>0.98799999999999999</v>
      </c>
      <c r="BC26" s="36">
        <v>0.98299999999999998</v>
      </c>
      <c r="BD26" s="36">
        <v>0.97699999999999998</v>
      </c>
      <c r="BE26" s="36">
        <v>0.96899999999999997</v>
      </c>
      <c r="BF26" s="36">
        <v>0.93</v>
      </c>
      <c r="BG26" s="36">
        <v>0.82</v>
      </c>
      <c r="BH26" s="36">
        <v>0.56999999999999995</v>
      </c>
      <c r="BI26" s="36">
        <v>0.28999999999999998</v>
      </c>
      <c r="BJ26" s="36">
        <v>7.0000000000000007E-2</v>
      </c>
      <c r="BK26" s="36" t="s">
        <v>143</v>
      </c>
      <c r="BL26" s="36" t="s">
        <v>143</v>
      </c>
      <c r="BM26" s="36" t="s">
        <v>143</v>
      </c>
      <c r="BN26" s="36" t="s">
        <v>143</v>
      </c>
      <c r="BO26" s="36" t="s">
        <v>143</v>
      </c>
      <c r="BP26" s="36">
        <v>0.80642714646419322</v>
      </c>
      <c r="BQ26" s="36">
        <v>0.87735247566244889</v>
      </c>
      <c r="BR26" s="36">
        <v>0.96000854816048431</v>
      </c>
      <c r="BS26" s="36">
        <v>0.99437630276961064</v>
      </c>
      <c r="BT26" s="36">
        <v>0.99839807589331964</v>
      </c>
      <c r="BU26" s="36">
        <v>0.9987989182686231</v>
      </c>
      <c r="BV26" s="36">
        <v>0.99799699197390601</v>
      </c>
      <c r="BW26" s="36">
        <v>0.99799699197390601</v>
      </c>
      <c r="BX26" s="36">
        <v>0.99799699197390601</v>
      </c>
      <c r="BY26" s="36">
        <v>0.99799699197390601</v>
      </c>
      <c r="BZ26" s="36">
        <v>0.99679228706061884</v>
      </c>
      <c r="CA26" s="36">
        <v>0.99598793558098164</v>
      </c>
      <c r="CB26" s="36">
        <v>0.9955853942020696</v>
      </c>
      <c r="CC26" s="36">
        <v>0.99598793558098164</v>
      </c>
      <c r="CD26" s="36">
        <v>0.99598793558098164</v>
      </c>
      <c r="CE26" s="36">
        <v>0.99598793558098164</v>
      </c>
      <c r="CF26" s="36">
        <v>0.99518260853786011</v>
      </c>
      <c r="CG26" s="36">
        <v>0.9931650020504369</v>
      </c>
      <c r="CH26" s="36">
        <v>0.99073572947436994</v>
      </c>
      <c r="CI26" s="36">
        <v>0.98748273407912746</v>
      </c>
      <c r="CJ26" s="36">
        <v>0.97138899598150008</v>
      </c>
      <c r="CK26" s="36">
        <v>0.92368850914559619</v>
      </c>
      <c r="CL26" s="36">
        <v>0.7986379480509348</v>
      </c>
      <c r="CM26" s="36">
        <v>0.60947963551908424</v>
      </c>
      <c r="CN26" s="36">
        <v>0.3451749065980082</v>
      </c>
      <c r="CO26" s="36">
        <v>0.10199999999999999</v>
      </c>
      <c r="CP26" s="36">
        <v>1.4E-2</v>
      </c>
      <c r="CQ26" s="36" t="s">
        <v>143</v>
      </c>
      <c r="CR26" s="36" t="s">
        <v>143</v>
      </c>
      <c r="CS26" s="36" t="s">
        <v>143</v>
      </c>
      <c r="CT26" s="34"/>
      <c r="CU26" s="34">
        <v>2</v>
      </c>
      <c r="CV26" s="34">
        <v>1</v>
      </c>
      <c r="CW26" s="34">
        <v>3.3</v>
      </c>
      <c r="CX26" s="34">
        <v>1.2</v>
      </c>
      <c r="CY26" s="34">
        <v>2</v>
      </c>
      <c r="CZ26" s="33">
        <v>3.19</v>
      </c>
      <c r="DA26" s="34">
        <v>592</v>
      </c>
      <c r="DB26" s="34">
        <v>592</v>
      </c>
      <c r="DC26" s="125">
        <v>746</v>
      </c>
      <c r="DD26" s="34">
        <v>0.68700000000000006</v>
      </c>
      <c r="DE26" s="34">
        <v>0.79500000000000004</v>
      </c>
      <c r="DF26" s="34">
        <v>7.6</v>
      </c>
      <c r="DG26" s="34">
        <v>8.6</v>
      </c>
      <c r="DH26" s="78">
        <v>73</v>
      </c>
      <c r="DI26" s="34">
        <v>0.252</v>
      </c>
      <c r="DJ26" s="34">
        <v>530</v>
      </c>
      <c r="DK26" s="34">
        <v>2</v>
      </c>
      <c r="DL26" s="28">
        <v>2.62</v>
      </c>
      <c r="DM26" s="76">
        <v>1.54556</v>
      </c>
      <c r="DN26" s="76">
        <v>1.5503199999999999</v>
      </c>
      <c r="DO26" s="76">
        <v>1.5554300000000001</v>
      </c>
      <c r="DP26" s="76">
        <v>1.56088</v>
      </c>
      <c r="DQ26" s="76">
        <v>1.56152</v>
      </c>
      <c r="DR26" s="76">
        <v>1.5642100000000001</v>
      </c>
      <c r="DS26" s="76">
        <v>1.56778</v>
      </c>
      <c r="DT26" s="76">
        <v>1.5694900000000001</v>
      </c>
      <c r="DU26" s="76">
        <v>1.5699700000000001</v>
      </c>
      <c r="DV26" s="76">
        <v>1.5704100000000001</v>
      </c>
      <c r="DW26" s="76">
        <v>1.5724100000000001</v>
      </c>
      <c r="DX26" s="76">
        <v>1.5725</v>
      </c>
      <c r="DY26" s="76">
        <v>1.57487</v>
      </c>
      <c r="DZ26" s="76">
        <v>1.5794299999999999</v>
      </c>
      <c r="EA26" s="76">
        <v>1.58</v>
      </c>
      <c r="EB26" s="76">
        <v>1.5848800000000001</v>
      </c>
      <c r="EC26" s="76">
        <v>1.58941</v>
      </c>
      <c r="ED26" s="76">
        <v>1.5971599999999999</v>
      </c>
      <c r="EE26" s="24">
        <v>1.60554</v>
      </c>
      <c r="EF26" s="24">
        <v>1.6132599999999999</v>
      </c>
      <c r="EG26" s="24"/>
      <c r="EH26" s="24"/>
      <c r="EI26" s="24"/>
      <c r="EJ26" s="24">
        <v>9.9480000000000002E-3</v>
      </c>
      <c r="EK26" s="24">
        <v>1.0038999999999999E-2</v>
      </c>
      <c r="EL26" s="77">
        <v>0.2712</v>
      </c>
      <c r="EM26" s="77">
        <v>0.53010000000000002</v>
      </c>
      <c r="EN26" s="77">
        <v>0.3029</v>
      </c>
      <c r="EO26" s="77">
        <v>0.2384</v>
      </c>
      <c r="EP26" s="77">
        <v>0.54720000000000002</v>
      </c>
      <c r="EQ26" s="77">
        <v>0.77880000000000005</v>
      </c>
      <c r="ER26" s="77">
        <v>0.26869999999999999</v>
      </c>
      <c r="ES26" s="77">
        <v>0.57299999999999995</v>
      </c>
      <c r="ET26" s="77">
        <v>0.2525</v>
      </c>
      <c r="EU26" s="77">
        <v>0.23619999999999999</v>
      </c>
      <c r="EV26" s="77">
        <v>0.48549999999999999</v>
      </c>
      <c r="EW26" s="77">
        <v>0.77170000000000005</v>
      </c>
      <c r="EX26" s="77">
        <v>-1.67E-2</v>
      </c>
      <c r="EY26" s="77">
        <v>-6.8999999999999999E-3</v>
      </c>
      <c r="EZ26" s="77">
        <v>5.9999999999999995E-4</v>
      </c>
      <c r="FA26" s="77">
        <v>2.0000000000000001E-4</v>
      </c>
      <c r="FB26" s="77">
        <v>-7.4999999999999997E-3</v>
      </c>
      <c r="FC26" s="26" t="s">
        <v>322</v>
      </c>
      <c r="FD26" s="145" t="s">
        <v>143</v>
      </c>
      <c r="FE26" s="156">
        <v>41671</v>
      </c>
      <c r="FF26" s="136">
        <v>1.2</v>
      </c>
      <c r="FG26" s="34" t="s">
        <v>143</v>
      </c>
      <c r="FH26" s="34" t="s">
        <v>143</v>
      </c>
      <c r="FI26" s="34" t="s">
        <v>143</v>
      </c>
      <c r="FJ26" s="34" t="s">
        <v>143</v>
      </c>
      <c r="FK26">
        <v>20</v>
      </c>
      <c r="FM26">
        <f t="shared" si="0"/>
        <v>0.587565</v>
      </c>
      <c r="FN26">
        <f t="shared" si="30"/>
        <v>20</v>
      </c>
      <c r="FO26">
        <f t="shared" si="1"/>
        <v>0</v>
      </c>
      <c r="FP26" s="208">
        <f t="shared" si="2"/>
        <v>0</v>
      </c>
      <c r="FQ26" s="208">
        <f t="shared" si="3"/>
        <v>0</v>
      </c>
      <c r="FR26" s="208">
        <f t="shared" si="4"/>
        <v>0</v>
      </c>
      <c r="FS26" s="208">
        <f t="shared" si="5"/>
        <v>0</v>
      </c>
      <c r="FT26" s="208">
        <f t="shared" si="6"/>
        <v>1.5729283440389303</v>
      </c>
      <c r="FU26" s="208">
        <f t="shared" si="7"/>
        <v>0.46858573725484576</v>
      </c>
      <c r="FV26" s="208">
        <f t="shared" si="8"/>
        <v>0</v>
      </c>
      <c r="FX26">
        <f t="shared" si="31"/>
        <v>0.587565</v>
      </c>
      <c r="FY26" s="207">
        <f>G26*POWER($FX26,2)/(POWER($FX26,2)-J26)</f>
        <v>1.1450409501843113</v>
      </c>
      <c r="FZ26" s="207">
        <f>H26*POWER($FX26,2)/(POWER($FX26,2)-K26)</f>
        <v>0.33056060268369047</v>
      </c>
      <c r="GA26" s="207">
        <f>I26*POWER($FX26,2)/(POWER($FX26,2)-L26)</f>
        <v>-2.8454373514924451E-3</v>
      </c>
      <c r="GB26" s="206">
        <f t="shared" si="9"/>
        <v>1.5724999572389533</v>
      </c>
      <c r="GD26">
        <f t="shared" si="10"/>
        <v>0.587565</v>
      </c>
      <c r="GE26">
        <f t="shared" si="11"/>
        <v>6432.8</v>
      </c>
      <c r="GF26">
        <f t="shared" si="12"/>
        <v>20613.136726414024</v>
      </c>
      <c r="GG26">
        <f t="shared" si="13"/>
        <v>670.28134972528255</v>
      </c>
      <c r="GH26">
        <f t="shared" si="14"/>
        <v>1.0002771621807613</v>
      </c>
      <c r="GI26">
        <f t="shared" si="15"/>
        <v>101325</v>
      </c>
      <c r="GJ26">
        <v>101325</v>
      </c>
      <c r="GK26">
        <v>15</v>
      </c>
      <c r="GL26">
        <v>20</v>
      </c>
      <c r="GM26">
        <f t="shared" si="16"/>
        <v>2.771621807613478E-4</v>
      </c>
      <c r="GN26">
        <f t="shared" si="17"/>
        <v>1.0173924999999999</v>
      </c>
      <c r="GO26">
        <f t="shared" si="18"/>
        <v>1.0002724240455492</v>
      </c>
      <c r="GQ26">
        <f t="shared" si="19"/>
        <v>0.587565</v>
      </c>
      <c r="GR26">
        <v>101346</v>
      </c>
      <c r="GS26">
        <f t="shared" si="20"/>
        <v>1.0002724240455492</v>
      </c>
      <c r="GT26" s="206">
        <f t="shared" si="21"/>
        <v>1.5724999572389533</v>
      </c>
      <c r="GU26">
        <f t="shared" si="22"/>
        <v>1.5729283440389303</v>
      </c>
      <c r="GW26" s="208">
        <f t="shared" si="23"/>
        <v>0</v>
      </c>
      <c r="GX26" s="208">
        <f t="shared" si="24"/>
        <v>0</v>
      </c>
      <c r="GY26">
        <f t="shared" si="25"/>
        <v>1.5729283440389303</v>
      </c>
      <c r="GZ26" s="208">
        <f t="shared" si="26"/>
        <v>1.5729283440389303</v>
      </c>
      <c r="HB26" s="208">
        <f t="shared" si="27"/>
        <v>1.5729283440389303</v>
      </c>
      <c r="HC26">
        <f t="shared" si="28"/>
        <v>1.0002724240455492</v>
      </c>
      <c r="HD26" s="206">
        <f t="shared" si="29"/>
        <v>1.5724999572389533</v>
      </c>
    </row>
    <row r="27" spans="1:212" x14ac:dyDescent="0.3">
      <c r="A27" s="141" t="s">
        <v>323</v>
      </c>
      <c r="B27" s="32">
        <v>1.53996</v>
      </c>
      <c r="C27" s="32">
        <v>1.5421199999999999</v>
      </c>
      <c r="D27" s="33">
        <v>59.71</v>
      </c>
      <c r="E27" s="33">
        <v>59.44</v>
      </c>
      <c r="F27" s="34" t="s">
        <v>324</v>
      </c>
      <c r="G27" s="37">
        <v>1.01662154</v>
      </c>
      <c r="H27" s="37">
        <v>0.31990305099999999</v>
      </c>
      <c r="I27" s="37">
        <v>0.93723299500000001</v>
      </c>
      <c r="J27" s="37">
        <v>5.9238376299999996E-3</v>
      </c>
      <c r="K27" s="37">
        <v>2.0382841499999999E-2</v>
      </c>
      <c r="L27" s="37">
        <v>113.11841699999999</v>
      </c>
      <c r="M27" s="35">
        <v>-1.4500000000000001E-6</v>
      </c>
      <c r="N27" s="35">
        <v>1.0999999999999999E-8</v>
      </c>
      <c r="O27" s="35">
        <v>4.8900000000000004E-12</v>
      </c>
      <c r="P27" s="35">
        <v>5.1600000000000001E-7</v>
      </c>
      <c r="Q27" s="35">
        <v>3.0499999999999998E-10</v>
      </c>
      <c r="R27" s="35">
        <v>0.16400000000000001</v>
      </c>
      <c r="S27" s="33">
        <v>1.1000000000000001</v>
      </c>
      <c r="T27" s="33">
        <v>1.8</v>
      </c>
      <c r="U27" s="33">
        <v>2.2999999999999998</v>
      </c>
      <c r="V27" s="33">
        <v>-0.9</v>
      </c>
      <c r="W27" s="33">
        <v>-0.3</v>
      </c>
      <c r="X27" s="33">
        <v>0.2</v>
      </c>
      <c r="Y27" s="33">
        <v>1</v>
      </c>
      <c r="Z27" s="33">
        <v>1.7</v>
      </c>
      <c r="AA27" s="33">
        <v>2.2999999999999998</v>
      </c>
      <c r="AB27" s="33">
        <v>-0.3</v>
      </c>
      <c r="AC27" s="33">
        <v>0.3</v>
      </c>
      <c r="AD27" s="33">
        <v>0.9</v>
      </c>
      <c r="AE27" s="33">
        <v>1.1000000000000001</v>
      </c>
      <c r="AF27" s="33">
        <v>1.8</v>
      </c>
      <c r="AG27" s="33">
        <v>2.4</v>
      </c>
      <c r="AH27" s="33">
        <v>0.1</v>
      </c>
      <c r="AI27" s="34">
        <v>0.8</v>
      </c>
      <c r="AJ27" s="34">
        <v>1.4</v>
      </c>
      <c r="AK27" s="33">
        <v>2.6</v>
      </c>
      <c r="AL27" s="36">
        <v>0.5</v>
      </c>
      <c r="AM27" s="36">
        <v>0.63</v>
      </c>
      <c r="AN27" s="36">
        <v>0.85</v>
      </c>
      <c r="AO27" s="36">
        <v>0.98399999999999999</v>
      </c>
      <c r="AP27" s="36">
        <v>0.997</v>
      </c>
      <c r="AQ27" s="36">
        <v>0.996</v>
      </c>
      <c r="AR27" s="36">
        <v>0.995</v>
      </c>
      <c r="AS27" s="36">
        <v>0.99399999999999999</v>
      </c>
      <c r="AT27" s="36">
        <v>0.995</v>
      </c>
      <c r="AU27" s="36">
        <v>0.995</v>
      </c>
      <c r="AV27" s="36">
        <v>0.99399999999999999</v>
      </c>
      <c r="AW27" s="36">
        <v>0.99199999999999999</v>
      </c>
      <c r="AX27" s="36">
        <v>0.99199999999999999</v>
      </c>
      <c r="AY27" s="36">
        <v>0.99299999999999999</v>
      </c>
      <c r="AZ27" s="36">
        <v>0.99299999999999999</v>
      </c>
      <c r="BA27" s="36">
        <v>0.99299999999999999</v>
      </c>
      <c r="BB27" s="36">
        <v>0.99199999999999999</v>
      </c>
      <c r="BC27" s="36">
        <v>0.99</v>
      </c>
      <c r="BD27" s="36">
        <v>0.98899999999999999</v>
      </c>
      <c r="BE27" s="36">
        <v>0.98599999999999999</v>
      </c>
      <c r="BF27" s="36">
        <v>0.97099999999999997</v>
      </c>
      <c r="BG27" s="36">
        <v>0.91</v>
      </c>
      <c r="BH27" s="36">
        <v>0.7</v>
      </c>
      <c r="BI27" s="36">
        <v>0.4</v>
      </c>
      <c r="BJ27" s="36">
        <v>0.1</v>
      </c>
      <c r="BK27" s="36" t="s">
        <v>143</v>
      </c>
      <c r="BL27" s="36" t="s">
        <v>143</v>
      </c>
      <c r="BM27" s="36" t="s">
        <v>143</v>
      </c>
      <c r="BN27" s="36" t="s">
        <v>143</v>
      </c>
      <c r="BO27" s="36" t="s">
        <v>143</v>
      </c>
      <c r="BP27" s="36">
        <v>0.75800000000000001</v>
      </c>
      <c r="BQ27" s="36">
        <v>0.83099999999999996</v>
      </c>
      <c r="BR27" s="36">
        <v>0.93700000000000006</v>
      </c>
      <c r="BS27" s="36">
        <v>0.99356901509790518</v>
      </c>
      <c r="BT27" s="36">
        <v>0.9987989182686231</v>
      </c>
      <c r="BU27" s="36">
        <v>0.99799699197390601</v>
      </c>
      <c r="BV27" s="36">
        <v>0.99759566612185246</v>
      </c>
      <c r="BW27" s="36">
        <v>0.998</v>
      </c>
      <c r="BX27" s="36">
        <v>0.99759566612185246</v>
      </c>
      <c r="BY27" s="36">
        <v>0.99759566612185246</v>
      </c>
      <c r="BZ27" s="36">
        <v>0.998</v>
      </c>
      <c r="CA27" s="36">
        <v>0.997</v>
      </c>
      <c r="CB27" s="36">
        <v>0.997</v>
      </c>
      <c r="CC27" s="36">
        <v>0.99679228706061884</v>
      </c>
      <c r="CD27" s="36">
        <v>0.99679228706061884</v>
      </c>
      <c r="CE27" s="36">
        <v>0.99679228706061884</v>
      </c>
      <c r="CF27" s="36">
        <v>0.997</v>
      </c>
      <c r="CG27" s="36">
        <v>0.9955853942020696</v>
      </c>
      <c r="CH27" s="36">
        <v>0.9955853942020696</v>
      </c>
      <c r="CI27" s="36">
        <v>0.99437630276961064</v>
      </c>
      <c r="CJ27" s="36">
        <v>0.9882974890527767</v>
      </c>
      <c r="CK27" s="36">
        <v>0.96299999999999997</v>
      </c>
      <c r="CL27" s="36">
        <v>0.86699999999999999</v>
      </c>
      <c r="CM27" s="36">
        <v>0.69299999999999995</v>
      </c>
      <c r="CN27" s="36">
        <v>0.39800000000000002</v>
      </c>
      <c r="CO27" s="36">
        <v>0.158</v>
      </c>
      <c r="CP27" s="36">
        <v>0.04</v>
      </c>
      <c r="CQ27" s="36" t="s">
        <v>143</v>
      </c>
      <c r="CR27" s="36" t="s">
        <v>143</v>
      </c>
      <c r="CS27" s="36" t="s">
        <v>143</v>
      </c>
      <c r="CT27" s="34"/>
      <c r="CU27" s="34">
        <v>2</v>
      </c>
      <c r="CV27" s="34">
        <v>0</v>
      </c>
      <c r="CW27" s="34">
        <v>1</v>
      </c>
      <c r="CX27" s="34">
        <v>1</v>
      </c>
      <c r="CY27" s="34">
        <v>2.2999999999999998</v>
      </c>
      <c r="CZ27" s="33">
        <v>2.86</v>
      </c>
      <c r="DA27" s="34">
        <v>554</v>
      </c>
      <c r="DB27" s="34">
        <v>550</v>
      </c>
      <c r="DC27" s="34">
        <v>727</v>
      </c>
      <c r="DD27" s="34">
        <v>0.69</v>
      </c>
      <c r="DE27" s="34">
        <v>0.92</v>
      </c>
      <c r="DF27" s="34">
        <v>8</v>
      </c>
      <c r="DG27" s="34">
        <v>9</v>
      </c>
      <c r="DH27" s="78">
        <v>71</v>
      </c>
      <c r="DI27" s="34">
        <v>0.23300000000000001</v>
      </c>
      <c r="DJ27" s="34">
        <v>530</v>
      </c>
      <c r="DK27" s="34">
        <v>2</v>
      </c>
      <c r="DL27" s="25">
        <v>2.6</v>
      </c>
      <c r="DM27" s="76">
        <v>1.51387</v>
      </c>
      <c r="DN27" s="76">
        <v>1.51871</v>
      </c>
      <c r="DO27" s="76">
        <v>1.5238499999999999</v>
      </c>
      <c r="DP27" s="76">
        <v>1.52919</v>
      </c>
      <c r="DQ27" s="76">
        <v>1.5298</v>
      </c>
      <c r="DR27" s="76">
        <v>1.53234</v>
      </c>
      <c r="DS27" s="76">
        <v>1.5356399999999999</v>
      </c>
      <c r="DT27" s="76">
        <v>1.53721</v>
      </c>
      <c r="DU27" s="76">
        <v>1.53765</v>
      </c>
      <c r="DV27" s="76">
        <v>1.53806</v>
      </c>
      <c r="DW27" s="76">
        <v>1.5398799999999999</v>
      </c>
      <c r="DX27" s="76">
        <v>1.53996</v>
      </c>
      <c r="DY27" s="76">
        <v>1.5421199999999999</v>
      </c>
      <c r="DZ27" s="76">
        <v>1.5462499999999999</v>
      </c>
      <c r="EA27" s="76">
        <v>1.54677</v>
      </c>
      <c r="EB27" s="76">
        <v>1.5511699999999999</v>
      </c>
      <c r="EC27" s="76">
        <v>1.55525</v>
      </c>
      <c r="ED27" s="76">
        <v>1.5622100000000001</v>
      </c>
      <c r="EE27" s="24">
        <v>1.5697099999999999</v>
      </c>
      <c r="EF27" s="24">
        <v>1.5766</v>
      </c>
      <c r="EG27" s="24">
        <v>1.58287</v>
      </c>
      <c r="EH27" s="24"/>
      <c r="EI27" s="24"/>
      <c r="EJ27" s="24">
        <v>9.0430000000000007E-3</v>
      </c>
      <c r="EK27" s="24">
        <v>9.1199999999999996E-3</v>
      </c>
      <c r="EL27" s="77">
        <v>0.28100000000000003</v>
      </c>
      <c r="EM27" s="77">
        <v>0.53820000000000001</v>
      </c>
      <c r="EN27" s="77">
        <v>0.30420000000000003</v>
      </c>
      <c r="EO27" s="77">
        <v>0.23849999999999999</v>
      </c>
      <c r="EP27" s="77">
        <v>0.54369999999999996</v>
      </c>
      <c r="EQ27" s="77">
        <v>0.76949999999999996</v>
      </c>
      <c r="ER27" s="77">
        <v>0.2787</v>
      </c>
      <c r="ES27" s="77">
        <v>0.58169999999999999</v>
      </c>
      <c r="ET27" s="77">
        <v>0.25359999999999999</v>
      </c>
      <c r="EU27" s="77">
        <v>0.2364</v>
      </c>
      <c r="EV27" s="77">
        <v>0.48259999999999997</v>
      </c>
      <c r="EW27" s="77">
        <v>0.76300000000000001</v>
      </c>
      <c r="EX27" s="77">
        <v>-8.8999999999999999E-3</v>
      </c>
      <c r="EY27" s="77">
        <v>-3.8999999999999998E-3</v>
      </c>
      <c r="EZ27" s="77">
        <v>4.0000000000000002E-4</v>
      </c>
      <c r="FA27" s="77">
        <v>4.0000000000000002E-4</v>
      </c>
      <c r="FB27" s="77">
        <v>-2.7000000000000001E-3</v>
      </c>
      <c r="FC27" s="26" t="s">
        <v>326</v>
      </c>
      <c r="FD27" s="145" t="s">
        <v>143</v>
      </c>
      <c r="FE27" s="156">
        <v>41671</v>
      </c>
      <c r="FF27" s="136">
        <v>1.2</v>
      </c>
      <c r="FG27" s="34" t="s">
        <v>143</v>
      </c>
      <c r="FH27" s="34" t="s">
        <v>143</v>
      </c>
      <c r="FI27" s="34" t="s">
        <v>143</v>
      </c>
      <c r="FJ27" s="34" t="s">
        <v>143</v>
      </c>
      <c r="FK27">
        <v>20</v>
      </c>
      <c r="FM27">
        <f t="shared" si="0"/>
        <v>0.587565</v>
      </c>
      <c r="FN27" s="27">
        <f t="shared" si="30"/>
        <v>20</v>
      </c>
      <c r="FO27">
        <f t="shared" si="1"/>
        <v>0</v>
      </c>
      <c r="FP27" s="208">
        <f t="shared" si="2"/>
        <v>0</v>
      </c>
      <c r="FQ27" s="208">
        <f t="shared" si="3"/>
        <v>0</v>
      </c>
      <c r="FR27" s="208">
        <f t="shared" si="4"/>
        <v>0</v>
      </c>
      <c r="FS27" s="208">
        <f t="shared" si="5"/>
        <v>0</v>
      </c>
      <c r="FT27" s="208">
        <f t="shared" si="6"/>
        <v>1.5403794656522305</v>
      </c>
      <c r="FU27" s="208">
        <f t="shared" si="7"/>
        <v>0.44559439047760568</v>
      </c>
      <c r="FV27" s="208">
        <f t="shared" si="8"/>
        <v>0</v>
      </c>
      <c r="FX27">
        <f t="shared" si="31"/>
        <v>0.587565</v>
      </c>
      <c r="FY27" s="207">
        <f>G27*POWER($FX27,2)/(POWER($FX27,2)-J27)</f>
        <v>1.034370272373869</v>
      </c>
      <c r="FZ27" s="207">
        <f>H27*POWER($FX27,2)/(POWER($FX27,2)-K27)</f>
        <v>0.3399755073484072</v>
      </c>
      <c r="GA27" s="207">
        <f>I27*POWER($FX27,2)/(POWER($FX27,2)-L27)</f>
        <v>-2.8691520317140418E-3</v>
      </c>
      <c r="GB27" s="206">
        <f t="shared" si="9"/>
        <v>1.5399599435344291</v>
      </c>
      <c r="GD27">
        <f t="shared" si="10"/>
        <v>0.587565</v>
      </c>
      <c r="GE27">
        <f t="shared" si="11"/>
        <v>6432.8</v>
      </c>
      <c r="GF27">
        <f t="shared" si="12"/>
        <v>20613.136726414024</v>
      </c>
      <c r="GG27">
        <f t="shared" si="13"/>
        <v>670.28134972528255</v>
      </c>
      <c r="GH27">
        <f t="shared" si="14"/>
        <v>1.0002771621807613</v>
      </c>
      <c r="GI27">
        <f t="shared" si="15"/>
        <v>101325</v>
      </c>
      <c r="GJ27">
        <v>101325</v>
      </c>
      <c r="GK27">
        <v>15</v>
      </c>
      <c r="GL27">
        <v>20</v>
      </c>
      <c r="GM27">
        <f t="shared" si="16"/>
        <v>2.771621807613478E-4</v>
      </c>
      <c r="GN27">
        <f t="shared" si="17"/>
        <v>1.0173924999999999</v>
      </c>
      <c r="GO27">
        <f t="shared" si="18"/>
        <v>1.0002724240455492</v>
      </c>
      <c r="GQ27">
        <f t="shared" si="19"/>
        <v>0.587565</v>
      </c>
      <c r="GR27">
        <v>101347</v>
      </c>
      <c r="GS27">
        <f t="shared" si="20"/>
        <v>1.0002724240455492</v>
      </c>
      <c r="GT27" s="206">
        <f t="shared" si="21"/>
        <v>1.5399599435344291</v>
      </c>
      <c r="GU27">
        <f t="shared" si="22"/>
        <v>1.5403794656522305</v>
      </c>
      <c r="GW27" s="208">
        <f t="shared" si="23"/>
        <v>0</v>
      </c>
      <c r="GX27" s="208">
        <f t="shared" si="24"/>
        <v>0</v>
      </c>
      <c r="GY27">
        <f t="shared" si="25"/>
        <v>1.5403794656522305</v>
      </c>
      <c r="GZ27" s="208">
        <f t="shared" si="26"/>
        <v>1.5403794656522305</v>
      </c>
      <c r="HB27" s="208">
        <f t="shared" si="27"/>
        <v>1.5403794656522305</v>
      </c>
      <c r="HC27">
        <f t="shared" si="28"/>
        <v>1.0002724240455492</v>
      </c>
      <c r="HD27" s="206">
        <f t="shared" si="29"/>
        <v>1.5399599435344291</v>
      </c>
    </row>
    <row r="28" spans="1:212" x14ac:dyDescent="0.3">
      <c r="A28" s="141" t="s">
        <v>327</v>
      </c>
      <c r="B28" s="32">
        <v>1.5688299999999999</v>
      </c>
      <c r="C28" s="32">
        <v>1.57125</v>
      </c>
      <c r="D28" s="33">
        <v>55.98</v>
      </c>
      <c r="E28" s="33">
        <v>55.7</v>
      </c>
      <c r="F28" s="34" t="s">
        <v>328</v>
      </c>
      <c r="G28" s="37">
        <v>1.2883464200000001</v>
      </c>
      <c r="H28" s="37">
        <v>0.132817724</v>
      </c>
      <c r="I28" s="37">
        <v>0.94539537299999998</v>
      </c>
      <c r="J28" s="37">
        <v>7.7998062600000001E-3</v>
      </c>
      <c r="K28" s="37">
        <v>3.1563117699999997E-2</v>
      </c>
      <c r="L28" s="37">
        <v>105.965875</v>
      </c>
      <c r="M28" s="35">
        <v>3.0599999999999999E-6</v>
      </c>
      <c r="N28" s="35">
        <v>1.44E-8</v>
      </c>
      <c r="O28" s="35">
        <v>-2.23E-11</v>
      </c>
      <c r="P28" s="35">
        <v>5.4600000000000005E-7</v>
      </c>
      <c r="Q28" s="35">
        <v>6.0499999999999998E-10</v>
      </c>
      <c r="R28" s="35">
        <v>0.189</v>
      </c>
      <c r="S28" s="33">
        <v>3</v>
      </c>
      <c r="T28" s="33">
        <v>3.7</v>
      </c>
      <c r="U28" s="33">
        <v>4.4000000000000004</v>
      </c>
      <c r="V28" s="33">
        <v>0.9</v>
      </c>
      <c r="W28" s="33">
        <v>1.5</v>
      </c>
      <c r="X28" s="33">
        <v>2.2000000000000002</v>
      </c>
      <c r="Y28" s="33">
        <v>3.1</v>
      </c>
      <c r="Z28" s="33">
        <v>3.9</v>
      </c>
      <c r="AA28" s="33">
        <v>4.7</v>
      </c>
      <c r="AB28" s="33">
        <v>1.8</v>
      </c>
      <c r="AC28" s="33">
        <v>2.6</v>
      </c>
      <c r="AD28" s="33">
        <v>3.3</v>
      </c>
      <c r="AE28" s="33">
        <v>3.3</v>
      </c>
      <c r="AF28" s="33">
        <v>4.2</v>
      </c>
      <c r="AG28" s="33">
        <v>5</v>
      </c>
      <c r="AH28" s="33">
        <v>2.2000000000000002</v>
      </c>
      <c r="AI28" s="34">
        <v>3.1</v>
      </c>
      <c r="AJ28" s="34">
        <v>3.9</v>
      </c>
      <c r="AK28" s="33">
        <v>2.9</v>
      </c>
      <c r="AL28" s="36">
        <v>0.54</v>
      </c>
      <c r="AM28" s="36">
        <v>0.71</v>
      </c>
      <c r="AN28" s="36">
        <v>0.9</v>
      </c>
      <c r="AO28" s="36">
        <v>0.98199999999999998</v>
      </c>
      <c r="AP28" s="36">
        <v>0.995</v>
      </c>
      <c r="AQ28" s="36">
        <v>0.997</v>
      </c>
      <c r="AR28" s="36">
        <v>0.995</v>
      </c>
      <c r="AS28" s="36">
        <v>0.995</v>
      </c>
      <c r="AT28" s="36">
        <v>0.996</v>
      </c>
      <c r="AU28" s="36">
        <v>0.996</v>
      </c>
      <c r="AV28" s="36">
        <v>0.99399999999999999</v>
      </c>
      <c r="AW28" s="36">
        <v>0.98899999999999999</v>
      </c>
      <c r="AX28" s="36">
        <v>0.98799999999999999</v>
      </c>
      <c r="AY28" s="36">
        <v>0.98699999999999999</v>
      </c>
      <c r="AZ28" s="36">
        <v>0.98299999999999998</v>
      </c>
      <c r="BA28" s="36">
        <v>0.98</v>
      </c>
      <c r="BB28" s="36">
        <v>0.96699999999999997</v>
      </c>
      <c r="BC28" s="36">
        <v>0.94</v>
      </c>
      <c r="BD28" s="36">
        <v>0.89</v>
      </c>
      <c r="BE28" s="36">
        <v>0.84</v>
      </c>
      <c r="BF28" s="36">
        <v>0.55000000000000004</v>
      </c>
      <c r="BG28" s="36">
        <v>7.0000000000000007E-2</v>
      </c>
      <c r="BH28" s="36" t="s">
        <v>143</v>
      </c>
      <c r="BI28" s="36" t="s">
        <v>143</v>
      </c>
      <c r="BJ28" s="36" t="s">
        <v>143</v>
      </c>
      <c r="BK28" s="36" t="s">
        <v>143</v>
      </c>
      <c r="BL28" s="36" t="s">
        <v>143</v>
      </c>
      <c r="BM28" s="36" t="s">
        <v>143</v>
      </c>
      <c r="BN28" s="36" t="s">
        <v>143</v>
      </c>
      <c r="BO28" s="36" t="s">
        <v>143</v>
      </c>
      <c r="BP28" s="36">
        <v>0.78155132540920558</v>
      </c>
      <c r="BQ28" s="36">
        <v>0.87197360626260934</v>
      </c>
      <c r="BR28" s="36">
        <v>0.95873151551418268</v>
      </c>
      <c r="BS28" s="36">
        <v>0.99276074232760958</v>
      </c>
      <c r="BT28" s="36">
        <v>0.99799699197390601</v>
      </c>
      <c r="BU28" s="36">
        <v>0.9987989182686231</v>
      </c>
      <c r="BV28" s="36">
        <v>0.99799699197390601</v>
      </c>
      <c r="BW28" s="36">
        <v>0.99799699197390601</v>
      </c>
      <c r="BX28" s="36">
        <v>0.99839807589331964</v>
      </c>
      <c r="BY28" s="36">
        <v>0.99839807589331964</v>
      </c>
      <c r="BZ28" s="36">
        <v>0.99759566612185246</v>
      </c>
      <c r="CA28" s="36">
        <v>0.9955853942020696</v>
      </c>
      <c r="CB28" s="36">
        <v>0.99518260853786011</v>
      </c>
      <c r="CC28" s="36">
        <v>0.99477957819262941</v>
      </c>
      <c r="CD28" s="36">
        <v>0.9931650020504369</v>
      </c>
      <c r="CE28" s="36">
        <v>0.99195148124665999</v>
      </c>
      <c r="CF28" s="36">
        <v>0.98666696949504196</v>
      </c>
      <c r="CG28" s="36">
        <v>0.97555361244784633</v>
      </c>
      <c r="CH28" s="36">
        <v>0.95445619834522089</v>
      </c>
      <c r="CI28" s="36">
        <v>0.93263501022798856</v>
      </c>
      <c r="CJ28" s="36">
        <v>0.78730874576233367</v>
      </c>
      <c r="CK28" s="36">
        <v>0.3451749065980082</v>
      </c>
      <c r="CL28" s="36">
        <v>1.2E-2</v>
      </c>
      <c r="CM28" s="36" t="s">
        <v>143</v>
      </c>
      <c r="CN28" s="36" t="s">
        <v>143</v>
      </c>
      <c r="CO28" s="36" t="s">
        <v>143</v>
      </c>
      <c r="CP28" s="36" t="s">
        <v>143</v>
      </c>
      <c r="CQ28" s="36" t="s">
        <v>143</v>
      </c>
      <c r="CR28" s="36" t="s">
        <v>143</v>
      </c>
      <c r="CS28" s="36" t="s">
        <v>143</v>
      </c>
      <c r="CT28" s="34"/>
      <c r="CU28" s="34">
        <v>1</v>
      </c>
      <c r="CV28" s="34">
        <v>0</v>
      </c>
      <c r="CW28" s="34">
        <v>1.2</v>
      </c>
      <c r="CX28" s="34">
        <v>1</v>
      </c>
      <c r="CY28" s="34">
        <v>1</v>
      </c>
      <c r="CZ28" s="33">
        <v>3.0459999999999998</v>
      </c>
      <c r="DA28" s="34">
        <v>581</v>
      </c>
      <c r="DB28" s="34">
        <v>569</v>
      </c>
      <c r="DC28" s="34">
        <v>725</v>
      </c>
      <c r="DD28" s="34">
        <v>0.68</v>
      </c>
      <c r="DE28" s="34">
        <v>0.88</v>
      </c>
      <c r="DF28" s="34">
        <v>6.99</v>
      </c>
      <c r="DG28" s="34">
        <v>7.93</v>
      </c>
      <c r="DH28" s="78">
        <v>77</v>
      </c>
      <c r="DI28" s="34">
        <v>0.24</v>
      </c>
      <c r="DJ28" s="34">
        <v>550</v>
      </c>
      <c r="DK28" s="34">
        <v>2</v>
      </c>
      <c r="DL28" s="25">
        <v>2.9</v>
      </c>
      <c r="DM28" s="76">
        <v>1.54044</v>
      </c>
      <c r="DN28" s="76">
        <v>1.5456099999999999</v>
      </c>
      <c r="DO28" s="76">
        <v>1.55111</v>
      </c>
      <c r="DP28" s="76">
        <v>1.55688</v>
      </c>
      <c r="DQ28" s="76">
        <v>1.55755</v>
      </c>
      <c r="DR28" s="76">
        <v>1.5603400000000001</v>
      </c>
      <c r="DS28" s="76">
        <v>1.5640000000000001</v>
      </c>
      <c r="DT28" s="76">
        <v>1.56575</v>
      </c>
      <c r="DU28" s="76">
        <v>1.5662400000000001</v>
      </c>
      <c r="DV28" s="76">
        <v>1.5667</v>
      </c>
      <c r="DW28" s="76">
        <v>1.56874</v>
      </c>
      <c r="DX28" s="76">
        <v>1.5688299999999999</v>
      </c>
      <c r="DY28" s="76">
        <v>1.57125</v>
      </c>
      <c r="DZ28" s="76">
        <v>1.5759099999999999</v>
      </c>
      <c r="EA28" s="76">
        <v>1.5764899999999999</v>
      </c>
      <c r="EB28" s="76">
        <v>1.5814900000000001</v>
      </c>
      <c r="EC28" s="76">
        <v>1.5861400000000001</v>
      </c>
      <c r="ED28" s="76">
        <v>1.59415</v>
      </c>
      <c r="EE28" s="24"/>
      <c r="EF28" s="24"/>
      <c r="EG28" s="24"/>
      <c r="EH28" s="24"/>
      <c r="EI28" s="24"/>
      <c r="EJ28" s="24">
        <v>1.0161999999999999E-2</v>
      </c>
      <c r="EK28" s="24">
        <v>1.0255E-2</v>
      </c>
      <c r="EL28" s="77">
        <v>0.27489999999999998</v>
      </c>
      <c r="EM28" s="77">
        <v>0.53210000000000002</v>
      </c>
      <c r="EN28" s="77">
        <v>0.3029</v>
      </c>
      <c r="EO28" s="77">
        <v>0.23830000000000001</v>
      </c>
      <c r="EP28" s="77">
        <v>0.54869999999999997</v>
      </c>
      <c r="EQ28" s="77">
        <v>0.78790000000000004</v>
      </c>
      <c r="ER28" s="77">
        <v>0.27239999999999998</v>
      </c>
      <c r="ES28" s="77">
        <v>0.57499999999999996</v>
      </c>
      <c r="ET28" s="77">
        <v>0.25240000000000001</v>
      </c>
      <c r="EU28" s="77">
        <v>0.2361</v>
      </c>
      <c r="EV28" s="77">
        <v>0.4869</v>
      </c>
      <c r="EW28" s="77">
        <v>0.78069999999999995</v>
      </c>
      <c r="EX28" s="77">
        <v>-3.3999999999999998E-3</v>
      </c>
      <c r="EY28" s="77">
        <v>-1.2999999999999999E-3</v>
      </c>
      <c r="EZ28" s="77">
        <v>-1E-4</v>
      </c>
      <c r="FA28" s="77">
        <v>-1E-3</v>
      </c>
      <c r="FB28" s="77">
        <v>-8.6999999999999994E-3</v>
      </c>
      <c r="FC28" s="26" t="s">
        <v>329</v>
      </c>
      <c r="FD28" s="145" t="s">
        <v>143</v>
      </c>
      <c r="FE28" s="156">
        <v>41671</v>
      </c>
      <c r="FF28" s="136">
        <v>1</v>
      </c>
      <c r="FG28" s="34" t="s">
        <v>143</v>
      </c>
      <c r="FH28" s="34" t="s">
        <v>143</v>
      </c>
      <c r="FI28" s="34" t="s">
        <v>143</v>
      </c>
      <c r="FJ28" s="34" t="s">
        <v>143</v>
      </c>
      <c r="FK28" s="27">
        <v>20</v>
      </c>
      <c r="FL28" s="27"/>
      <c r="FM28">
        <f t="shared" si="0"/>
        <v>0.587565</v>
      </c>
      <c r="FN28">
        <f t="shared" si="30"/>
        <v>20</v>
      </c>
      <c r="FO28">
        <f t="shared" si="1"/>
        <v>0</v>
      </c>
      <c r="FP28" s="208">
        <f t="shared" si="2"/>
        <v>0</v>
      </c>
      <c r="FQ28" s="208">
        <f t="shared" si="3"/>
        <v>0</v>
      </c>
      <c r="FR28" s="208">
        <f t="shared" si="4"/>
        <v>0</v>
      </c>
      <c r="FS28" s="208">
        <f t="shared" si="5"/>
        <v>0</v>
      </c>
      <c r="FT28" s="208">
        <f t="shared" si="6"/>
        <v>1.5692547052131314</v>
      </c>
      <c r="FU28" s="208">
        <f t="shared" si="7"/>
        <v>0.46600476167917926</v>
      </c>
      <c r="FV28" s="208">
        <f t="shared" si="8"/>
        <v>0</v>
      </c>
      <c r="FX28">
        <f t="shared" si="31"/>
        <v>0.587565</v>
      </c>
      <c r="FY28" s="207">
        <f>G28*POWER($FX28,2)/(POWER($FX28,2)-J28)</f>
        <v>1.318126725257402</v>
      </c>
      <c r="FZ28" s="207">
        <f>H28*POWER($FX28,2)/(POWER($FX28,2)-K28)</f>
        <v>0.1461825596031695</v>
      </c>
      <c r="GA28" s="207">
        <f>I28*POWER($FX28,2)/(POWER($FX28,2)-L28)</f>
        <v>-3.090128245312098E-3</v>
      </c>
      <c r="GB28" s="206">
        <f t="shared" si="9"/>
        <v>1.568827318928141</v>
      </c>
      <c r="GD28">
        <f t="shared" si="10"/>
        <v>0.587565</v>
      </c>
      <c r="GE28">
        <f t="shared" si="11"/>
        <v>6432.8</v>
      </c>
      <c r="GF28">
        <f t="shared" si="12"/>
        <v>20613.136726414024</v>
      </c>
      <c r="GG28">
        <f t="shared" si="13"/>
        <v>670.28134972528255</v>
      </c>
      <c r="GH28">
        <f t="shared" si="14"/>
        <v>1.0002771621807613</v>
      </c>
      <c r="GI28">
        <f t="shared" si="15"/>
        <v>101325</v>
      </c>
      <c r="GJ28">
        <v>101325</v>
      </c>
      <c r="GK28">
        <v>15</v>
      </c>
      <c r="GL28">
        <v>20</v>
      </c>
      <c r="GM28">
        <f t="shared" si="16"/>
        <v>2.771621807613478E-4</v>
      </c>
      <c r="GN28">
        <f t="shared" si="17"/>
        <v>1.0173924999999999</v>
      </c>
      <c r="GO28">
        <f t="shared" si="18"/>
        <v>1.0002724240455492</v>
      </c>
      <c r="GQ28">
        <f t="shared" si="19"/>
        <v>0.587565</v>
      </c>
      <c r="GR28">
        <v>101348</v>
      </c>
      <c r="GS28">
        <f t="shared" si="20"/>
        <v>1.0002724240455492</v>
      </c>
      <c r="GT28" s="206">
        <f t="shared" si="21"/>
        <v>1.568827318928141</v>
      </c>
      <c r="GU28">
        <f t="shared" si="22"/>
        <v>1.5692547052131314</v>
      </c>
      <c r="GW28" s="208">
        <f t="shared" si="23"/>
        <v>0</v>
      </c>
      <c r="GX28" s="208">
        <f t="shared" si="24"/>
        <v>0</v>
      </c>
      <c r="GY28">
        <f t="shared" si="25"/>
        <v>1.5692547052131314</v>
      </c>
      <c r="GZ28" s="208">
        <f t="shared" si="26"/>
        <v>1.5692547052131314</v>
      </c>
      <c r="HB28" s="208">
        <f t="shared" si="27"/>
        <v>1.5692547052131314</v>
      </c>
      <c r="HC28">
        <f t="shared" si="28"/>
        <v>1.0002724240455492</v>
      </c>
      <c r="HD28" s="206">
        <f t="shared" si="29"/>
        <v>1.568827318928141</v>
      </c>
    </row>
    <row r="29" spans="1:212" x14ac:dyDescent="0.3">
      <c r="A29" s="141" t="s">
        <v>658</v>
      </c>
      <c r="B29" s="32">
        <v>1.5688299999999999</v>
      </c>
      <c r="C29" s="32">
        <v>1.57125</v>
      </c>
      <c r="D29" s="33">
        <v>55.98</v>
      </c>
      <c r="E29" s="33">
        <v>55.7</v>
      </c>
      <c r="F29" s="34" t="s">
        <v>328</v>
      </c>
      <c r="G29" s="37">
        <v>1.2883464200000001</v>
      </c>
      <c r="H29" s="37">
        <v>0.132817724</v>
      </c>
      <c r="I29" s="37">
        <v>0.94539537299999998</v>
      </c>
      <c r="J29" s="37">
        <v>7.7998062600000001E-3</v>
      </c>
      <c r="K29" s="37">
        <v>3.1563117699999997E-2</v>
      </c>
      <c r="L29" s="37">
        <v>105.965875</v>
      </c>
      <c r="M29" s="35">
        <v>3.0599999999999999E-6</v>
      </c>
      <c r="N29" s="35">
        <v>1.44E-8</v>
      </c>
      <c r="O29" s="35">
        <v>-2.23E-11</v>
      </c>
      <c r="P29" s="35">
        <v>5.4600000000000005E-7</v>
      </c>
      <c r="Q29" s="35">
        <v>6.0499999999999998E-10</v>
      </c>
      <c r="R29" s="35">
        <v>0.189</v>
      </c>
      <c r="S29" s="33">
        <v>3</v>
      </c>
      <c r="T29" s="33">
        <v>3.7</v>
      </c>
      <c r="U29" s="33">
        <v>4.4000000000000004</v>
      </c>
      <c r="V29" s="33">
        <v>0.9</v>
      </c>
      <c r="W29" s="33">
        <v>1.5</v>
      </c>
      <c r="X29" s="33">
        <v>2.2000000000000002</v>
      </c>
      <c r="Y29" s="33">
        <v>3.1</v>
      </c>
      <c r="Z29" s="33">
        <v>3.9</v>
      </c>
      <c r="AA29" s="33">
        <v>4.7</v>
      </c>
      <c r="AB29" s="33">
        <v>1.8</v>
      </c>
      <c r="AC29" s="33">
        <v>2.6</v>
      </c>
      <c r="AD29" s="33">
        <v>3.3</v>
      </c>
      <c r="AE29" s="33">
        <v>3.3</v>
      </c>
      <c r="AF29" s="33">
        <v>4.2</v>
      </c>
      <c r="AG29" s="33">
        <v>5</v>
      </c>
      <c r="AH29" s="33">
        <v>2.2000000000000002</v>
      </c>
      <c r="AI29" s="34">
        <v>3.1</v>
      </c>
      <c r="AJ29" s="34">
        <v>3.9</v>
      </c>
      <c r="AK29" s="33">
        <v>2.9</v>
      </c>
      <c r="AL29" s="36">
        <v>0.67300000000000004</v>
      </c>
      <c r="AM29" s="36">
        <v>0.81100000000000005</v>
      </c>
      <c r="AN29" s="36">
        <v>0.94899999999999995</v>
      </c>
      <c r="AO29" s="36">
        <v>0.99099999999999999</v>
      </c>
      <c r="AP29" s="36">
        <v>0.998</v>
      </c>
      <c r="AQ29" s="36">
        <v>0.996</v>
      </c>
      <c r="AR29" s="36">
        <v>0.996</v>
      </c>
      <c r="AS29" s="36">
        <v>0.996</v>
      </c>
      <c r="AT29" s="36">
        <v>0.996</v>
      </c>
      <c r="AU29" s="36">
        <v>0.996</v>
      </c>
      <c r="AV29" s="36">
        <v>0.995</v>
      </c>
      <c r="AW29" s="36">
        <v>0.99299999999999999</v>
      </c>
      <c r="AX29" s="36">
        <v>0.99199999999999999</v>
      </c>
      <c r="AY29" s="36">
        <v>0.99099999999999999</v>
      </c>
      <c r="AZ29" s="36">
        <v>0.98499999999999999</v>
      </c>
      <c r="BA29" s="36">
        <v>0.98299999999999998</v>
      </c>
      <c r="BB29" s="36">
        <v>0.97199999999999998</v>
      </c>
      <c r="BC29" s="36">
        <v>0.94899999999999995</v>
      </c>
      <c r="BD29" s="36">
        <v>0.9</v>
      </c>
      <c r="BE29" s="36">
        <v>0.85899999999999999</v>
      </c>
      <c r="BF29" s="36">
        <v>0.59499999999999997</v>
      </c>
      <c r="BG29" s="36">
        <v>9.5000000000000001E-2</v>
      </c>
      <c r="BH29" s="36" t="s">
        <v>143</v>
      </c>
      <c r="BI29" s="36" t="s">
        <v>143</v>
      </c>
      <c r="BJ29" s="36" t="s">
        <v>143</v>
      </c>
      <c r="BK29" s="36" t="s">
        <v>143</v>
      </c>
      <c r="BL29" s="36" t="s">
        <v>143</v>
      </c>
      <c r="BM29" s="36" t="s">
        <v>143</v>
      </c>
      <c r="BN29" s="36" t="s">
        <v>143</v>
      </c>
      <c r="BO29" s="36" t="s">
        <v>143</v>
      </c>
      <c r="BP29" s="36">
        <v>0.85399999999999998</v>
      </c>
      <c r="BQ29" s="36">
        <v>0.92</v>
      </c>
      <c r="BR29" s="36">
        <v>0.97899999999999998</v>
      </c>
      <c r="BS29" s="36">
        <v>0.996</v>
      </c>
      <c r="BT29" s="36">
        <v>0.999</v>
      </c>
      <c r="BU29" s="36">
        <v>0.998</v>
      </c>
      <c r="BV29" s="36">
        <v>0.998</v>
      </c>
      <c r="BW29" s="36">
        <v>0.998</v>
      </c>
      <c r="BX29" s="36">
        <v>0.998</v>
      </c>
      <c r="BY29" s="36">
        <v>0.998</v>
      </c>
      <c r="BZ29" s="36">
        <v>0.998</v>
      </c>
      <c r="CA29" s="36">
        <v>0.997</v>
      </c>
      <c r="CB29" s="36">
        <v>0.997</v>
      </c>
      <c r="CC29" s="36">
        <v>0.996</v>
      </c>
      <c r="CD29" s="36">
        <v>0.99399999999999999</v>
      </c>
      <c r="CE29" s="36">
        <v>0.99299999999999999</v>
      </c>
      <c r="CF29" s="36">
        <v>0.98899999999999999</v>
      </c>
      <c r="CG29" s="36">
        <v>0.97899999999999998</v>
      </c>
      <c r="CH29" s="36">
        <v>0.95899999999999996</v>
      </c>
      <c r="CI29" s="36">
        <v>0.94099999999999995</v>
      </c>
      <c r="CJ29" s="36">
        <v>0.81200000000000006</v>
      </c>
      <c r="CK29" s="36">
        <v>0.39</v>
      </c>
      <c r="CL29" s="36">
        <v>1.4999999999999999E-2</v>
      </c>
      <c r="CM29" s="36" t="s">
        <v>143</v>
      </c>
      <c r="CN29" s="36" t="s">
        <v>143</v>
      </c>
      <c r="CO29" s="36" t="s">
        <v>143</v>
      </c>
      <c r="CP29" s="36" t="s">
        <v>143</v>
      </c>
      <c r="CQ29" s="36" t="s">
        <v>143</v>
      </c>
      <c r="CR29" s="36" t="s">
        <v>143</v>
      </c>
      <c r="CS29" s="36" t="s">
        <v>143</v>
      </c>
      <c r="CT29" s="34"/>
      <c r="CU29" s="34">
        <v>1</v>
      </c>
      <c r="CV29" s="34">
        <v>0</v>
      </c>
      <c r="CW29" s="34">
        <v>1.2</v>
      </c>
      <c r="CX29" s="34">
        <v>1</v>
      </c>
      <c r="CY29" s="34">
        <v>1</v>
      </c>
      <c r="CZ29" s="33">
        <v>3.0459999999999998</v>
      </c>
      <c r="DA29" s="34">
        <v>581</v>
      </c>
      <c r="DB29" s="34">
        <v>569</v>
      </c>
      <c r="DC29" s="34">
        <v>725</v>
      </c>
      <c r="DD29" s="36">
        <v>0.68</v>
      </c>
      <c r="DE29" s="36">
        <v>0.88</v>
      </c>
      <c r="DF29" s="109">
        <v>6.99</v>
      </c>
      <c r="DG29" s="109">
        <v>7.93</v>
      </c>
      <c r="DH29" s="78">
        <v>77</v>
      </c>
      <c r="DI29" s="36">
        <v>0.24</v>
      </c>
      <c r="DJ29" s="34">
        <v>550</v>
      </c>
      <c r="DK29" s="34">
        <v>2</v>
      </c>
      <c r="DL29" s="110">
        <v>2.9</v>
      </c>
      <c r="DM29" s="24">
        <v>1.54044</v>
      </c>
      <c r="DN29" s="24">
        <v>1.5456099999999999</v>
      </c>
      <c r="DO29" s="24">
        <v>1.55111</v>
      </c>
      <c r="DP29" s="24">
        <v>1.55688</v>
      </c>
      <c r="DQ29" s="24">
        <v>1.55755</v>
      </c>
      <c r="DR29" s="24">
        <v>1.5603400000000001</v>
      </c>
      <c r="DS29" s="24">
        <v>1.5640000000000001</v>
      </c>
      <c r="DT29" s="24">
        <v>1.56575</v>
      </c>
      <c r="DU29" s="24">
        <v>1.5662400000000001</v>
      </c>
      <c r="DV29" s="24">
        <v>1.5667</v>
      </c>
      <c r="DW29" s="24">
        <v>1.56874</v>
      </c>
      <c r="DX29" s="24">
        <v>1.5688299999999999</v>
      </c>
      <c r="DY29" s="24">
        <v>1.57125</v>
      </c>
      <c r="DZ29" s="24">
        <v>1.5759099999999999</v>
      </c>
      <c r="EA29" s="24">
        <v>1.5764899999999999</v>
      </c>
      <c r="EB29" s="24">
        <v>1.5814900000000001</v>
      </c>
      <c r="EC29" s="24">
        <v>1.5861400000000001</v>
      </c>
      <c r="ED29" s="24">
        <v>1.59415</v>
      </c>
      <c r="EE29" s="24"/>
      <c r="EF29" s="24"/>
      <c r="EG29" s="24"/>
      <c r="EH29" s="24"/>
      <c r="EI29" s="24"/>
      <c r="EJ29" s="24">
        <v>1.0161999999999999E-2</v>
      </c>
      <c r="EK29" s="111">
        <v>1.0255E-2</v>
      </c>
      <c r="EL29" s="25">
        <v>0.27489999999999998</v>
      </c>
      <c r="EM29" s="25">
        <v>0.53210000000000002</v>
      </c>
      <c r="EN29" s="25">
        <v>0.3029</v>
      </c>
      <c r="EO29" s="25">
        <v>0.23830000000000001</v>
      </c>
      <c r="EP29" s="25">
        <v>0.54869999999999997</v>
      </c>
      <c r="EQ29" s="25">
        <v>0.78790000000000004</v>
      </c>
      <c r="ER29" s="25">
        <v>0.27239999999999998</v>
      </c>
      <c r="ES29" s="25">
        <v>0.57499999999999996</v>
      </c>
      <c r="ET29" s="25">
        <v>0.25240000000000001</v>
      </c>
      <c r="EU29" s="25">
        <v>0.2361</v>
      </c>
      <c r="EV29" s="25">
        <v>0.4869</v>
      </c>
      <c r="EW29" s="25">
        <v>0.78069999999999995</v>
      </c>
      <c r="EX29" s="25">
        <v>-3.3999999999999998E-3</v>
      </c>
      <c r="EY29" s="25">
        <v>-1.2999999999999999E-3</v>
      </c>
      <c r="EZ29" s="25">
        <v>-1E-4</v>
      </c>
      <c r="FA29" s="25">
        <v>-1E-3</v>
      </c>
      <c r="FB29" s="25">
        <v>-8.6999999999999994E-3</v>
      </c>
      <c r="FC29" s="26" t="s">
        <v>329</v>
      </c>
      <c r="FD29" s="145" t="s">
        <v>143</v>
      </c>
      <c r="FE29" s="156">
        <v>41671</v>
      </c>
      <c r="FF29" s="136">
        <v>1.7</v>
      </c>
      <c r="FG29" s="34" t="s">
        <v>143</v>
      </c>
      <c r="FH29" s="34" t="s">
        <v>143</v>
      </c>
      <c r="FI29" s="34" t="s">
        <v>143</v>
      </c>
      <c r="FJ29" s="34" t="s">
        <v>143</v>
      </c>
      <c r="FK29">
        <v>20</v>
      </c>
      <c r="FM29">
        <f t="shared" si="0"/>
        <v>0.587565</v>
      </c>
      <c r="FN29" s="27">
        <f t="shared" si="30"/>
        <v>20</v>
      </c>
      <c r="FO29">
        <f t="shared" si="1"/>
        <v>0</v>
      </c>
      <c r="FP29" s="208">
        <f t="shared" si="2"/>
        <v>0</v>
      </c>
      <c r="FQ29" s="208">
        <f t="shared" si="3"/>
        <v>0</v>
      </c>
      <c r="FR29" s="208">
        <f t="shared" si="4"/>
        <v>0</v>
      </c>
      <c r="FS29" s="208">
        <f t="shared" si="5"/>
        <v>0</v>
      </c>
      <c r="FT29" s="208">
        <f t="shared" si="6"/>
        <v>1.5692547052131314</v>
      </c>
      <c r="FU29" s="208">
        <f t="shared" si="7"/>
        <v>0.46600476167917926</v>
      </c>
      <c r="FV29" s="208">
        <f t="shared" si="8"/>
        <v>0</v>
      </c>
      <c r="FX29">
        <f t="shared" si="31"/>
        <v>0.587565</v>
      </c>
      <c r="FY29" s="207">
        <f>G29*POWER($FX29,2)/(POWER($FX29,2)-J29)</f>
        <v>1.318126725257402</v>
      </c>
      <c r="FZ29" s="207">
        <f>H29*POWER($FX29,2)/(POWER($FX29,2)-K29)</f>
        <v>0.1461825596031695</v>
      </c>
      <c r="GA29" s="207">
        <f>I29*POWER($FX29,2)/(POWER($FX29,2)-L29)</f>
        <v>-3.090128245312098E-3</v>
      </c>
      <c r="GB29" s="206">
        <f t="shared" si="9"/>
        <v>1.568827318928141</v>
      </c>
      <c r="GD29">
        <f t="shared" si="10"/>
        <v>0.587565</v>
      </c>
      <c r="GE29">
        <f t="shared" si="11"/>
        <v>6432.8</v>
      </c>
      <c r="GF29">
        <f t="shared" si="12"/>
        <v>20613.136726414024</v>
      </c>
      <c r="GG29">
        <f t="shared" si="13"/>
        <v>670.28134972528255</v>
      </c>
      <c r="GH29">
        <f t="shared" si="14"/>
        <v>1.0002771621807613</v>
      </c>
      <c r="GI29">
        <f t="shared" si="15"/>
        <v>101325</v>
      </c>
      <c r="GJ29">
        <v>101325</v>
      </c>
      <c r="GK29">
        <v>15</v>
      </c>
      <c r="GL29">
        <v>20</v>
      </c>
      <c r="GM29">
        <f t="shared" si="16"/>
        <v>2.771621807613478E-4</v>
      </c>
      <c r="GN29">
        <f t="shared" si="17"/>
        <v>1.0173924999999999</v>
      </c>
      <c r="GO29">
        <f t="shared" si="18"/>
        <v>1.0002724240455492</v>
      </c>
      <c r="GQ29">
        <f t="shared" si="19"/>
        <v>0.587565</v>
      </c>
      <c r="GR29">
        <v>101349</v>
      </c>
      <c r="GS29">
        <f t="shared" si="20"/>
        <v>1.0002724240455492</v>
      </c>
      <c r="GT29" s="206">
        <f t="shared" si="21"/>
        <v>1.568827318928141</v>
      </c>
      <c r="GU29">
        <f t="shared" si="22"/>
        <v>1.5692547052131314</v>
      </c>
      <c r="GW29" s="208">
        <f t="shared" si="23"/>
        <v>0</v>
      </c>
      <c r="GX29" s="208">
        <f t="shared" si="24"/>
        <v>0</v>
      </c>
      <c r="GY29">
        <f t="shared" si="25"/>
        <v>1.5692547052131314</v>
      </c>
      <c r="GZ29" s="208">
        <f t="shared" si="26"/>
        <v>1.5692547052131314</v>
      </c>
      <c r="HB29" s="208">
        <f t="shared" si="27"/>
        <v>1.5692547052131314</v>
      </c>
      <c r="HC29">
        <f t="shared" si="28"/>
        <v>1.0002724240455492</v>
      </c>
      <c r="HD29" s="206">
        <f t="shared" si="29"/>
        <v>1.568827318928141</v>
      </c>
    </row>
    <row r="30" spans="1:212" x14ac:dyDescent="0.3">
      <c r="A30" s="141" t="s">
        <v>352</v>
      </c>
      <c r="B30" s="32">
        <v>1.5795600000000001</v>
      </c>
      <c r="C30" s="32">
        <v>1.58212</v>
      </c>
      <c r="D30" s="33">
        <v>53.87</v>
      </c>
      <c r="E30" s="33">
        <v>53.59</v>
      </c>
      <c r="F30" s="34" t="s">
        <v>300</v>
      </c>
      <c r="G30" s="37">
        <v>1.3100412800000001</v>
      </c>
      <c r="H30" s="37">
        <v>0.142038259</v>
      </c>
      <c r="I30" s="37">
        <v>0.96492935099999999</v>
      </c>
      <c r="J30" s="37">
        <v>7.9659645000000005E-3</v>
      </c>
      <c r="K30" s="37">
        <v>3.3067207199999997E-2</v>
      </c>
      <c r="L30" s="37">
        <v>109.19732</v>
      </c>
      <c r="M30" s="35">
        <v>5.3299999999999998E-6</v>
      </c>
      <c r="N30" s="35">
        <v>1.4699999999999999E-8</v>
      </c>
      <c r="O30" s="35">
        <v>-1.58E-11</v>
      </c>
      <c r="P30" s="35">
        <v>5.75E-7</v>
      </c>
      <c r="Q30" s="35">
        <v>6.58E-10</v>
      </c>
      <c r="R30" s="35">
        <v>0.19500000000000001</v>
      </c>
      <c r="S30" s="33">
        <v>4.0999999999999996</v>
      </c>
      <c r="T30" s="33">
        <v>4.9000000000000004</v>
      </c>
      <c r="U30" s="33">
        <v>5.6</v>
      </c>
      <c r="V30" s="33">
        <v>2</v>
      </c>
      <c r="W30" s="33">
        <v>2.7</v>
      </c>
      <c r="X30" s="33">
        <v>3.4</v>
      </c>
      <c r="Y30" s="33">
        <v>4.2</v>
      </c>
      <c r="Z30" s="33">
        <v>5.0999999999999996</v>
      </c>
      <c r="AA30" s="33">
        <v>6</v>
      </c>
      <c r="AB30" s="33">
        <v>2.9</v>
      </c>
      <c r="AC30" s="33">
        <v>3.7</v>
      </c>
      <c r="AD30" s="33">
        <v>4.5999999999999996</v>
      </c>
      <c r="AE30" s="33">
        <v>4.4000000000000004</v>
      </c>
      <c r="AF30" s="33">
        <v>5.4</v>
      </c>
      <c r="AG30" s="33">
        <v>6.4</v>
      </c>
      <c r="AH30" s="33">
        <v>3.4</v>
      </c>
      <c r="AI30" s="34">
        <v>4.3</v>
      </c>
      <c r="AJ30" s="34">
        <v>5.3</v>
      </c>
      <c r="AK30" s="33">
        <v>3.01</v>
      </c>
      <c r="AL30" s="36">
        <v>0.57999999999999996</v>
      </c>
      <c r="AM30" s="36">
        <v>0.74</v>
      </c>
      <c r="AN30" s="36">
        <v>0.92</v>
      </c>
      <c r="AO30" s="36">
        <v>0.98399999999999999</v>
      </c>
      <c r="AP30" s="36">
        <v>0.99299999999999999</v>
      </c>
      <c r="AQ30" s="36">
        <v>0.997</v>
      </c>
      <c r="AR30" s="36">
        <v>0.995</v>
      </c>
      <c r="AS30" s="36">
        <v>0.995</v>
      </c>
      <c r="AT30" s="36">
        <v>0.996</v>
      </c>
      <c r="AU30" s="36">
        <v>0.995</v>
      </c>
      <c r="AV30" s="36">
        <v>0.99299999999999999</v>
      </c>
      <c r="AW30" s="36">
        <v>0.98599999999999999</v>
      </c>
      <c r="AX30" s="36">
        <v>0.98299999999999998</v>
      </c>
      <c r="AY30" s="36">
        <v>0.98099999999999998</v>
      </c>
      <c r="AZ30" s="36">
        <v>0.97</v>
      </c>
      <c r="BA30" s="36">
        <v>0.96399999999999997</v>
      </c>
      <c r="BB30" s="36">
        <v>0.94</v>
      </c>
      <c r="BC30" s="36">
        <v>0.9</v>
      </c>
      <c r="BD30" s="36">
        <v>0.82</v>
      </c>
      <c r="BE30" s="36">
        <v>0.75</v>
      </c>
      <c r="BF30" s="36">
        <v>0.38</v>
      </c>
      <c r="BG30" s="36" t="s">
        <v>143</v>
      </c>
      <c r="BH30" s="36" t="s">
        <v>143</v>
      </c>
      <c r="BI30" s="36" t="s">
        <v>143</v>
      </c>
      <c r="BJ30" s="36" t="s">
        <v>143</v>
      </c>
      <c r="BK30" s="36" t="s">
        <v>143</v>
      </c>
      <c r="BL30" s="36" t="s">
        <v>143</v>
      </c>
      <c r="BM30" s="36" t="s">
        <v>143</v>
      </c>
      <c r="BN30" s="36" t="s">
        <v>143</v>
      </c>
      <c r="BO30" s="36" t="s">
        <v>143</v>
      </c>
      <c r="BP30" s="36">
        <v>0.80421320052241196</v>
      </c>
      <c r="BQ30" s="36">
        <v>0.88652847160529169</v>
      </c>
      <c r="BR30" s="36">
        <v>0.96719742348509086</v>
      </c>
      <c r="BS30" s="36">
        <v>0.99356901509790518</v>
      </c>
      <c r="BT30" s="36">
        <v>0.99719409794761227</v>
      </c>
      <c r="BU30" s="36">
        <v>0.9987989182686231</v>
      </c>
      <c r="BV30" s="36">
        <v>0.99799699197390601</v>
      </c>
      <c r="BW30" s="36">
        <v>0.99799699197390601</v>
      </c>
      <c r="BX30" s="36">
        <v>0.99839807589331964</v>
      </c>
      <c r="BY30" s="36">
        <v>0.99799699197390601</v>
      </c>
      <c r="BZ30" s="36">
        <v>0.99719409794761227</v>
      </c>
      <c r="CA30" s="36">
        <v>0.99437630276961064</v>
      </c>
      <c r="CB30" s="36">
        <v>0.9931650020504369</v>
      </c>
      <c r="CC30" s="36">
        <v>0.99235623552738528</v>
      </c>
      <c r="CD30" s="36">
        <v>0.98789023755901428</v>
      </c>
      <c r="CE30" s="36">
        <v>0.98544142228142195</v>
      </c>
      <c r="CF30" s="36">
        <v>0.97555361244784633</v>
      </c>
      <c r="CG30" s="36">
        <v>0.95873151551418268</v>
      </c>
      <c r="CH30" s="36">
        <v>0.92368850914559619</v>
      </c>
      <c r="CI30" s="36">
        <v>0.89130122898300168</v>
      </c>
      <c r="CJ30" s="36">
        <v>0.67906827071577991</v>
      </c>
      <c r="CK30" s="36">
        <v>0.158</v>
      </c>
      <c r="CL30" s="36" t="s">
        <v>143</v>
      </c>
      <c r="CM30" s="36" t="s">
        <v>143</v>
      </c>
      <c r="CN30" s="36" t="s">
        <v>143</v>
      </c>
      <c r="CO30" s="36" t="s">
        <v>143</v>
      </c>
      <c r="CP30" s="36" t="s">
        <v>143</v>
      </c>
      <c r="CQ30" s="36" t="s">
        <v>143</v>
      </c>
      <c r="CR30" s="36" t="s">
        <v>143</v>
      </c>
      <c r="CS30" s="36" t="s">
        <v>143</v>
      </c>
      <c r="CT30" s="34"/>
      <c r="CU30" s="34">
        <v>1</v>
      </c>
      <c r="CV30" s="34">
        <v>0</v>
      </c>
      <c r="CW30" s="34">
        <v>1</v>
      </c>
      <c r="CX30" s="34">
        <v>1</v>
      </c>
      <c r="CY30" s="34">
        <v>1</v>
      </c>
      <c r="CZ30" s="33">
        <v>3.1110000000000002</v>
      </c>
      <c r="DA30" s="34">
        <v>578</v>
      </c>
      <c r="DB30" s="34">
        <v>584</v>
      </c>
      <c r="DC30" s="34">
        <v>661</v>
      </c>
      <c r="DD30" s="34">
        <v>0.69</v>
      </c>
      <c r="DE30" s="34">
        <v>0.85</v>
      </c>
      <c r="DF30" s="34">
        <v>6.52</v>
      </c>
      <c r="DG30" s="34">
        <v>7.41</v>
      </c>
      <c r="DH30" s="78">
        <v>77</v>
      </c>
      <c r="DI30" s="34">
        <v>0.245</v>
      </c>
      <c r="DJ30" s="34">
        <v>540</v>
      </c>
      <c r="DK30" s="34">
        <v>2</v>
      </c>
      <c r="DL30" s="25">
        <v>3.01</v>
      </c>
      <c r="DM30" s="76">
        <v>1.5506800000000001</v>
      </c>
      <c r="DN30" s="76">
        <v>1.5557700000000001</v>
      </c>
      <c r="DO30" s="76">
        <v>1.56124</v>
      </c>
      <c r="DP30" s="76">
        <v>1.56707</v>
      </c>
      <c r="DQ30" s="76">
        <v>1.56776</v>
      </c>
      <c r="DR30" s="76">
        <v>1.5706500000000001</v>
      </c>
      <c r="DS30" s="76">
        <v>1.57447</v>
      </c>
      <c r="DT30" s="76">
        <v>1.5763100000000001</v>
      </c>
      <c r="DU30" s="76">
        <v>1.57683</v>
      </c>
      <c r="DV30" s="76">
        <v>1.57731</v>
      </c>
      <c r="DW30" s="76">
        <v>1.5794600000000001</v>
      </c>
      <c r="DX30" s="76">
        <v>1.5795600000000001</v>
      </c>
      <c r="DY30" s="76">
        <v>1.58212</v>
      </c>
      <c r="DZ30" s="76">
        <v>1.58707</v>
      </c>
      <c r="EA30" s="76">
        <v>1.58769</v>
      </c>
      <c r="EB30" s="76">
        <v>1.59301</v>
      </c>
      <c r="EC30" s="76">
        <v>1.59799</v>
      </c>
      <c r="ED30" s="76">
        <v>1.6065799999999999</v>
      </c>
      <c r="EE30" s="24"/>
      <c r="EF30" s="24"/>
      <c r="EG30" s="24"/>
      <c r="EH30" s="24"/>
      <c r="EI30" s="24"/>
      <c r="EJ30" s="24">
        <v>1.0758999999999999E-2</v>
      </c>
      <c r="EK30" s="24">
        <v>1.0862999999999999E-2</v>
      </c>
      <c r="EL30" s="77">
        <v>0.26869999999999999</v>
      </c>
      <c r="EM30" s="77">
        <v>0.52649999999999997</v>
      </c>
      <c r="EN30" s="77">
        <v>0.3019</v>
      </c>
      <c r="EO30" s="77">
        <v>0.2382</v>
      </c>
      <c r="EP30" s="77">
        <v>0.55200000000000005</v>
      </c>
      <c r="EQ30" s="77">
        <v>0.79859999999999998</v>
      </c>
      <c r="ER30" s="77">
        <v>0.2661</v>
      </c>
      <c r="ES30" s="77">
        <v>0.56889999999999996</v>
      </c>
      <c r="ET30" s="77">
        <v>0.2515</v>
      </c>
      <c r="EU30" s="77">
        <v>0.2359</v>
      </c>
      <c r="EV30" s="77">
        <v>0.48970000000000002</v>
      </c>
      <c r="EW30" s="77">
        <v>0.79090000000000005</v>
      </c>
      <c r="EX30" s="77">
        <v>-5.3E-3</v>
      </c>
      <c r="EY30" s="77">
        <v>-1.9E-3</v>
      </c>
      <c r="EZ30" s="77">
        <v>-1E-4</v>
      </c>
      <c r="FA30" s="77">
        <v>-1.1999999999999999E-3</v>
      </c>
      <c r="FB30" s="77">
        <v>-1.14E-2</v>
      </c>
      <c r="FC30" s="26" t="s">
        <v>353</v>
      </c>
      <c r="FD30" s="145" t="s">
        <v>143</v>
      </c>
      <c r="FE30" s="156">
        <v>41671</v>
      </c>
      <c r="FF30" s="136">
        <v>2.1</v>
      </c>
      <c r="FG30" s="34" t="s">
        <v>143</v>
      </c>
      <c r="FH30" s="34" t="s">
        <v>143</v>
      </c>
      <c r="FI30" s="34" t="s">
        <v>143</v>
      </c>
      <c r="FJ30" s="34" t="s">
        <v>143</v>
      </c>
      <c r="FK30">
        <v>20</v>
      </c>
      <c r="FM30">
        <f t="shared" si="0"/>
        <v>0.587565</v>
      </c>
      <c r="FN30">
        <f t="shared" si="30"/>
        <v>20</v>
      </c>
      <c r="FO30">
        <f t="shared" si="1"/>
        <v>0</v>
      </c>
      <c r="FP30" s="208">
        <f t="shared" si="2"/>
        <v>0</v>
      </c>
      <c r="FQ30" s="208">
        <f t="shared" si="3"/>
        <v>0</v>
      </c>
      <c r="FR30" s="208">
        <f t="shared" si="4"/>
        <v>0</v>
      </c>
      <c r="FS30" s="208">
        <f t="shared" si="5"/>
        <v>0</v>
      </c>
      <c r="FT30" s="208">
        <f t="shared" si="6"/>
        <v>1.5799894886132135</v>
      </c>
      <c r="FU30" s="208">
        <f t="shared" si="7"/>
        <v>0.47353694278106667</v>
      </c>
      <c r="FV30" s="208">
        <f t="shared" si="8"/>
        <v>0</v>
      </c>
      <c r="FX30">
        <f t="shared" si="31"/>
        <v>0.587565</v>
      </c>
      <c r="FY30" s="207">
        <f>G30*POWER($FX30,2)/(POWER($FX30,2)-J30)</f>
        <v>1.340983390269106</v>
      </c>
      <c r="FZ30" s="207">
        <f>H30*POWER($FX30,2)/(POWER($FX30,2)-K30)</f>
        <v>0.15708415521173391</v>
      </c>
      <c r="GA30" s="207">
        <f>I30*POWER($FX30,2)/(POWER($FX30,2)-L30)</f>
        <v>-3.0603464288875134E-3</v>
      </c>
      <c r="GB30" s="206">
        <f t="shared" si="9"/>
        <v>1.5795591787115646</v>
      </c>
      <c r="GD30">
        <f t="shared" si="10"/>
        <v>0.587565</v>
      </c>
      <c r="GE30">
        <f t="shared" si="11"/>
        <v>6432.8</v>
      </c>
      <c r="GF30">
        <f t="shared" si="12"/>
        <v>20613.136726414024</v>
      </c>
      <c r="GG30">
        <f t="shared" si="13"/>
        <v>670.28134972528255</v>
      </c>
      <c r="GH30">
        <f t="shared" si="14"/>
        <v>1.0002771621807613</v>
      </c>
      <c r="GI30">
        <f t="shared" si="15"/>
        <v>101325</v>
      </c>
      <c r="GJ30">
        <v>101325</v>
      </c>
      <c r="GK30">
        <v>15</v>
      </c>
      <c r="GL30">
        <v>20</v>
      </c>
      <c r="GM30">
        <f t="shared" si="16"/>
        <v>2.771621807613478E-4</v>
      </c>
      <c r="GN30">
        <f t="shared" si="17"/>
        <v>1.0173924999999999</v>
      </c>
      <c r="GO30">
        <f t="shared" si="18"/>
        <v>1.0002724240455492</v>
      </c>
      <c r="GQ30">
        <f t="shared" si="19"/>
        <v>0.587565</v>
      </c>
      <c r="GR30">
        <v>101350</v>
      </c>
      <c r="GS30">
        <f t="shared" si="20"/>
        <v>1.0002724240455492</v>
      </c>
      <c r="GT30" s="206">
        <f t="shared" si="21"/>
        <v>1.5795591787115646</v>
      </c>
      <c r="GU30">
        <f t="shared" si="22"/>
        <v>1.5799894886132135</v>
      </c>
      <c r="GW30" s="208">
        <f t="shared" si="23"/>
        <v>0</v>
      </c>
      <c r="GX30" s="208">
        <f t="shared" si="24"/>
        <v>0</v>
      </c>
      <c r="GY30">
        <f t="shared" si="25"/>
        <v>1.5799894886132135</v>
      </c>
      <c r="GZ30" s="208">
        <f t="shared" si="26"/>
        <v>1.5799894886132135</v>
      </c>
      <c r="HB30" s="208">
        <f t="shared" si="27"/>
        <v>1.5799894886132135</v>
      </c>
      <c r="HC30">
        <f t="shared" si="28"/>
        <v>1.0002724240455492</v>
      </c>
      <c r="HD30" s="206">
        <f t="shared" si="29"/>
        <v>1.5795591787115646</v>
      </c>
    </row>
    <row r="31" spans="1:212" x14ac:dyDescent="0.3">
      <c r="A31" s="141" t="s">
        <v>354</v>
      </c>
      <c r="B31" s="32">
        <v>1.54739</v>
      </c>
      <c r="C31" s="32">
        <v>1.54982</v>
      </c>
      <c r="D31" s="33">
        <v>53.63</v>
      </c>
      <c r="E31" s="33">
        <v>53.36</v>
      </c>
      <c r="F31" s="34" t="s">
        <v>350</v>
      </c>
      <c r="G31" s="37">
        <v>1.2838596499999999</v>
      </c>
      <c r="H31" s="37">
        <v>7.1930094200000003E-2</v>
      </c>
      <c r="I31" s="37">
        <v>1.0504892699999999</v>
      </c>
      <c r="J31" s="37">
        <v>8.2581597500000006E-3</v>
      </c>
      <c r="K31" s="37">
        <v>4.4192002700000003E-2</v>
      </c>
      <c r="L31" s="37">
        <v>107.097324</v>
      </c>
      <c r="M31" s="35">
        <v>1.1400000000000001E-6</v>
      </c>
      <c r="N31" s="35">
        <v>1.29E-8</v>
      </c>
      <c r="O31" s="35">
        <v>-1.46E-11</v>
      </c>
      <c r="P31" s="35">
        <v>5.0200000000000002E-7</v>
      </c>
      <c r="Q31" s="35">
        <v>5.8700000000000004E-10</v>
      </c>
      <c r="R31" s="35">
        <v>0.219</v>
      </c>
      <c r="S31" s="33">
        <v>2.1</v>
      </c>
      <c r="T31" s="33">
        <v>2.8</v>
      </c>
      <c r="U31" s="33">
        <v>3.5</v>
      </c>
      <c r="V31" s="33">
        <v>0.1</v>
      </c>
      <c r="W31" s="33">
        <v>0.7</v>
      </c>
      <c r="X31" s="33">
        <v>1.3</v>
      </c>
      <c r="Y31" s="33">
        <v>2.1</v>
      </c>
      <c r="Z31" s="33">
        <v>2.9</v>
      </c>
      <c r="AA31" s="33">
        <v>3.7</v>
      </c>
      <c r="AB31" s="33">
        <v>0.8</v>
      </c>
      <c r="AC31" s="33">
        <v>1.6</v>
      </c>
      <c r="AD31" s="33">
        <v>2.2999999999999998</v>
      </c>
      <c r="AE31" s="33">
        <v>2.2999999999999998</v>
      </c>
      <c r="AF31" s="33">
        <v>3.1</v>
      </c>
      <c r="AG31" s="33">
        <v>3.9</v>
      </c>
      <c r="AH31" s="33">
        <v>1.3</v>
      </c>
      <c r="AI31" s="34">
        <v>2.1</v>
      </c>
      <c r="AJ31" s="34">
        <v>2.9</v>
      </c>
      <c r="AK31" s="33">
        <v>2.76</v>
      </c>
      <c r="AL31" s="36">
        <v>0.3</v>
      </c>
      <c r="AM31" s="36">
        <v>0.5</v>
      </c>
      <c r="AN31" s="36">
        <v>0.81</v>
      </c>
      <c r="AO31" s="36">
        <v>0.97299999999999998</v>
      </c>
      <c r="AP31" s="36">
        <v>0.99099999999999999</v>
      </c>
      <c r="AQ31" s="36">
        <v>0.995</v>
      </c>
      <c r="AR31" s="36">
        <v>0.99299999999999999</v>
      </c>
      <c r="AS31" s="36">
        <v>0.99299999999999999</v>
      </c>
      <c r="AT31" s="36">
        <v>0.995</v>
      </c>
      <c r="AU31" s="36">
        <v>0.995</v>
      </c>
      <c r="AV31" s="36">
        <v>0.99199999999999999</v>
      </c>
      <c r="AW31" s="36">
        <v>0.98799999999999999</v>
      </c>
      <c r="AX31" s="36">
        <v>0.98399999999999999</v>
      </c>
      <c r="AY31" s="36">
        <v>0.97799999999999998</v>
      </c>
      <c r="AZ31" s="36">
        <v>0.96499999999999997</v>
      </c>
      <c r="BA31" s="36">
        <v>0.95699999999999996</v>
      </c>
      <c r="BB31" s="36">
        <v>0.92</v>
      </c>
      <c r="BC31" s="36">
        <v>0.85</v>
      </c>
      <c r="BD31" s="36">
        <v>0.71</v>
      </c>
      <c r="BE31" s="36">
        <v>0.6</v>
      </c>
      <c r="BF31" s="36">
        <v>0.128</v>
      </c>
      <c r="BG31" s="36" t="s">
        <v>143</v>
      </c>
      <c r="BH31" s="36" t="s">
        <v>143</v>
      </c>
      <c r="BI31" s="36" t="s">
        <v>143</v>
      </c>
      <c r="BJ31" s="36" t="s">
        <v>143</v>
      </c>
      <c r="BK31" s="36" t="s">
        <v>143</v>
      </c>
      <c r="BL31" s="36" t="s">
        <v>143</v>
      </c>
      <c r="BM31" s="36" t="s">
        <v>143</v>
      </c>
      <c r="BN31" s="36" t="s">
        <v>143</v>
      </c>
      <c r="BO31" s="36" t="s">
        <v>143</v>
      </c>
      <c r="BP31" s="36">
        <v>0.61780085056741185</v>
      </c>
      <c r="BQ31" s="36">
        <v>0.75785828325519911</v>
      </c>
      <c r="BR31" s="36">
        <v>0.91916611884012156</v>
      </c>
      <c r="BS31" s="36">
        <v>0.98911123774118292</v>
      </c>
      <c r="BT31" s="36">
        <v>0.99639023306928143</v>
      </c>
      <c r="BU31" s="36">
        <v>0.99799699197390601</v>
      </c>
      <c r="BV31" s="36">
        <v>0.99719409794761227</v>
      </c>
      <c r="BW31" s="36">
        <v>0.99719409794761227</v>
      </c>
      <c r="BX31" s="36">
        <v>0.99799699197390601</v>
      </c>
      <c r="BY31" s="36">
        <v>0.99799699197390601</v>
      </c>
      <c r="BZ31" s="36">
        <v>0.99679228706061884</v>
      </c>
      <c r="CA31" s="36">
        <v>0.99518260853786011</v>
      </c>
      <c r="CB31" s="36">
        <v>0.99356901509790518</v>
      </c>
      <c r="CC31" s="36">
        <v>0.99114122862593856</v>
      </c>
      <c r="CD31" s="36">
        <v>0.98585019195743517</v>
      </c>
      <c r="CE31" s="36">
        <v>0.98257288477634552</v>
      </c>
      <c r="CF31" s="36">
        <v>0.96719742348509086</v>
      </c>
      <c r="CG31" s="36">
        <v>0.93706036811768023</v>
      </c>
      <c r="CH31" s="36">
        <v>0.87197360626260934</v>
      </c>
      <c r="CI31" s="36">
        <v>0.81519310960592273</v>
      </c>
      <c r="CJ31" s="36">
        <v>0.43942421732244707</v>
      </c>
      <c r="CK31" s="36">
        <v>6.0000000000000001E-3</v>
      </c>
      <c r="CL31" s="36" t="s">
        <v>143</v>
      </c>
      <c r="CM31" s="36" t="s">
        <v>143</v>
      </c>
      <c r="CN31" s="36" t="s">
        <v>143</v>
      </c>
      <c r="CO31" s="36" t="s">
        <v>143</v>
      </c>
      <c r="CP31" s="36" t="s">
        <v>143</v>
      </c>
      <c r="CQ31" s="36" t="s">
        <v>143</v>
      </c>
      <c r="CR31" s="36" t="s">
        <v>143</v>
      </c>
      <c r="CS31" s="36" t="s">
        <v>143</v>
      </c>
      <c r="CT31" s="34"/>
      <c r="CU31" s="34">
        <v>1</v>
      </c>
      <c r="CV31" s="34">
        <v>0</v>
      </c>
      <c r="CW31" s="34">
        <v>1</v>
      </c>
      <c r="CX31" s="34">
        <v>2</v>
      </c>
      <c r="CY31" s="34">
        <v>1</v>
      </c>
      <c r="CZ31" s="33">
        <v>2.6139999999999999</v>
      </c>
      <c r="DA31" s="34">
        <v>558</v>
      </c>
      <c r="DB31" s="34">
        <v>559</v>
      </c>
      <c r="DC31" s="34">
        <v>711</v>
      </c>
      <c r="DD31" s="34">
        <v>0.81</v>
      </c>
      <c r="DE31" s="34">
        <v>1.05</v>
      </c>
      <c r="DF31" s="34">
        <v>7.34</v>
      </c>
      <c r="DG31" s="34">
        <v>8.43</v>
      </c>
      <c r="DH31" s="78">
        <v>81</v>
      </c>
      <c r="DI31" s="34">
        <v>0.214</v>
      </c>
      <c r="DJ31" s="34">
        <v>600</v>
      </c>
      <c r="DK31" s="34">
        <v>2</v>
      </c>
      <c r="DL31" s="25">
        <v>2.76</v>
      </c>
      <c r="DM31" s="76"/>
      <c r="DN31" s="76"/>
      <c r="DO31" s="76"/>
      <c r="DP31" s="76">
        <v>1.53529</v>
      </c>
      <c r="DQ31" s="76">
        <v>1.5359799999999999</v>
      </c>
      <c r="DR31" s="76">
        <v>1.5388500000000001</v>
      </c>
      <c r="DS31" s="76">
        <v>1.5425500000000001</v>
      </c>
      <c r="DT31" s="76">
        <v>1.5443</v>
      </c>
      <c r="DU31" s="76">
        <v>1.5447900000000001</v>
      </c>
      <c r="DV31" s="76">
        <v>1.54525</v>
      </c>
      <c r="DW31" s="76">
        <v>1.5472999999999999</v>
      </c>
      <c r="DX31" s="76">
        <v>1.54739</v>
      </c>
      <c r="DY31" s="76">
        <v>1.54982</v>
      </c>
      <c r="DZ31" s="76">
        <v>1.5545100000000001</v>
      </c>
      <c r="EA31" s="76">
        <v>1.5550999999999999</v>
      </c>
      <c r="EB31" s="76">
        <v>1.56016</v>
      </c>
      <c r="EC31" s="76">
        <v>1.56491</v>
      </c>
      <c r="ED31" s="76"/>
      <c r="EE31" s="24"/>
      <c r="EF31" s="24"/>
      <c r="EG31" s="24"/>
      <c r="EH31" s="24"/>
      <c r="EI31" s="24"/>
      <c r="EJ31" s="24">
        <v>1.0207000000000001E-2</v>
      </c>
      <c r="EK31" s="24">
        <v>1.0303E-2</v>
      </c>
      <c r="EL31" s="77">
        <v>0.28100000000000003</v>
      </c>
      <c r="EM31" s="77">
        <v>0.53449999999999998</v>
      </c>
      <c r="EN31" s="77">
        <v>0.30249999999999999</v>
      </c>
      <c r="EO31" s="77">
        <v>0.23799999999999999</v>
      </c>
      <c r="EP31" s="77">
        <v>0.55320000000000003</v>
      </c>
      <c r="EQ31" s="77"/>
      <c r="ER31" s="77">
        <v>0.27829999999999999</v>
      </c>
      <c r="ES31" s="77">
        <v>0.57709999999999995</v>
      </c>
      <c r="ET31" s="77">
        <v>0.252</v>
      </c>
      <c r="EU31" s="77">
        <v>0.23569999999999999</v>
      </c>
      <c r="EV31" s="77">
        <v>0.4909</v>
      </c>
      <c r="EW31" s="77"/>
      <c r="EX31" s="77">
        <v>1.61E-2</v>
      </c>
      <c r="EY31" s="77">
        <v>6.6E-3</v>
      </c>
      <c r="EZ31" s="77">
        <v>-6.9999999999999999E-4</v>
      </c>
      <c r="FA31" s="77">
        <v>-4.0000000000000002E-4</v>
      </c>
      <c r="FB31" s="77"/>
      <c r="FC31" s="26" t="s">
        <v>355</v>
      </c>
      <c r="FD31" s="145" t="s">
        <v>143</v>
      </c>
      <c r="FE31" s="156">
        <v>41671</v>
      </c>
      <c r="FF31" s="136">
        <v>3.1</v>
      </c>
      <c r="FG31" s="125" t="s">
        <v>143</v>
      </c>
      <c r="FH31" s="34" t="s">
        <v>143</v>
      </c>
      <c r="FI31" s="34" t="s">
        <v>143</v>
      </c>
      <c r="FJ31" s="34" t="s">
        <v>143</v>
      </c>
      <c r="FK31" s="27">
        <v>20</v>
      </c>
      <c r="FL31" s="27"/>
      <c r="FM31">
        <f t="shared" si="0"/>
        <v>0.587565</v>
      </c>
      <c r="FN31" s="27">
        <f t="shared" si="30"/>
        <v>20</v>
      </c>
      <c r="FO31">
        <f t="shared" si="1"/>
        <v>0</v>
      </c>
      <c r="FP31" s="208">
        <f t="shared" si="2"/>
        <v>0</v>
      </c>
      <c r="FQ31" s="208">
        <f t="shared" si="3"/>
        <v>0</v>
      </c>
      <c r="FR31" s="208">
        <f t="shared" si="4"/>
        <v>0</v>
      </c>
      <c r="FS31" s="208">
        <f t="shared" si="5"/>
        <v>0</v>
      </c>
      <c r="FT31" s="208">
        <f t="shared" si="6"/>
        <v>1.5478112584634103</v>
      </c>
      <c r="FU31" s="208">
        <f t="shared" si="7"/>
        <v>0.45086882660734962</v>
      </c>
      <c r="FV31" s="208">
        <f t="shared" si="8"/>
        <v>0</v>
      </c>
      <c r="FX31">
        <f t="shared" si="31"/>
        <v>0.587565</v>
      </c>
      <c r="FY31" s="207">
        <f>G31*POWER($FX31,2)/(POWER($FX31,2)-J31)</f>
        <v>1.3153229181306607</v>
      </c>
      <c r="FZ31" s="207">
        <f>H31*POWER($FX31,2)/(POWER($FX31,2)-K31)</f>
        <v>8.2489250131180192E-2</v>
      </c>
      <c r="GA31" s="207">
        <f>I31*POWER($FX31,2)/(POWER($FX31,2)-L31)</f>
        <v>-3.3972465363243968E-3</v>
      </c>
      <c r="GB31" s="206">
        <f t="shared" si="9"/>
        <v>1.547389712297945</v>
      </c>
      <c r="GD31">
        <f t="shared" si="10"/>
        <v>0.587565</v>
      </c>
      <c r="GE31">
        <f t="shared" si="11"/>
        <v>6432.8</v>
      </c>
      <c r="GF31">
        <f t="shared" si="12"/>
        <v>20613.136726414024</v>
      </c>
      <c r="GG31">
        <f t="shared" si="13"/>
        <v>670.28134972528255</v>
      </c>
      <c r="GH31">
        <f t="shared" si="14"/>
        <v>1.0002771621807613</v>
      </c>
      <c r="GI31">
        <f t="shared" si="15"/>
        <v>101325</v>
      </c>
      <c r="GJ31">
        <v>101325</v>
      </c>
      <c r="GK31">
        <v>15</v>
      </c>
      <c r="GL31">
        <v>20</v>
      </c>
      <c r="GM31">
        <f t="shared" si="16"/>
        <v>2.771621807613478E-4</v>
      </c>
      <c r="GN31">
        <f t="shared" si="17"/>
        <v>1.0173924999999999</v>
      </c>
      <c r="GO31">
        <f t="shared" si="18"/>
        <v>1.0002724240455492</v>
      </c>
      <c r="GQ31">
        <f t="shared" si="19"/>
        <v>0.587565</v>
      </c>
      <c r="GR31">
        <v>101351</v>
      </c>
      <c r="GS31">
        <f t="shared" si="20"/>
        <v>1.0002724240455492</v>
      </c>
      <c r="GT31" s="206">
        <f t="shared" si="21"/>
        <v>1.547389712297945</v>
      </c>
      <c r="GU31">
        <f t="shared" si="22"/>
        <v>1.5478112584634103</v>
      </c>
      <c r="GW31" s="208">
        <f t="shared" si="23"/>
        <v>0</v>
      </c>
      <c r="GX31" s="208">
        <f t="shared" si="24"/>
        <v>0</v>
      </c>
      <c r="GY31">
        <f t="shared" si="25"/>
        <v>1.5478112584634103</v>
      </c>
      <c r="GZ31" s="208">
        <f t="shared" si="26"/>
        <v>1.5478112584634103</v>
      </c>
      <c r="HB31" s="208">
        <f t="shared" si="27"/>
        <v>1.5478112584634103</v>
      </c>
      <c r="HC31">
        <f t="shared" si="28"/>
        <v>1.0002724240455492</v>
      </c>
      <c r="HD31" s="206">
        <f t="shared" si="29"/>
        <v>1.547389712297945</v>
      </c>
    </row>
    <row r="32" spans="1:212" x14ac:dyDescent="0.3">
      <c r="A32" s="141" t="s">
        <v>44</v>
      </c>
      <c r="B32" s="32">
        <v>1.6644600000000001</v>
      </c>
      <c r="C32" s="32">
        <v>1.66883</v>
      </c>
      <c r="D32" s="33">
        <v>36</v>
      </c>
      <c r="E32" s="33">
        <v>35.729999999999997</v>
      </c>
      <c r="F32" s="34" t="s">
        <v>45</v>
      </c>
      <c r="G32" s="37">
        <v>1.5365208100000001</v>
      </c>
      <c r="H32" s="37">
        <v>0.156971102</v>
      </c>
      <c r="I32" s="37">
        <v>1.30196815</v>
      </c>
      <c r="J32" s="37">
        <v>1.0843572900000001E-2</v>
      </c>
      <c r="K32" s="37">
        <v>5.6227876199999999E-2</v>
      </c>
      <c r="L32" s="37">
        <v>131.33969999999999</v>
      </c>
      <c r="M32" s="35">
        <v>1.8899999999999999E-6</v>
      </c>
      <c r="N32" s="35">
        <v>1.22E-8</v>
      </c>
      <c r="O32" s="35">
        <v>-1.6100000000000001E-11</v>
      </c>
      <c r="P32" s="35">
        <v>7.7700000000000004E-7</v>
      </c>
      <c r="Q32" s="35">
        <v>9.9600000000000008E-10</v>
      </c>
      <c r="R32" s="35">
        <v>0.25600000000000001</v>
      </c>
      <c r="S32" s="33">
        <v>2.8</v>
      </c>
      <c r="T32" s="33">
        <v>4.0999999999999996</v>
      </c>
      <c r="U32" s="33">
        <v>5.6</v>
      </c>
      <c r="V32" s="33">
        <v>0.6</v>
      </c>
      <c r="W32" s="33">
        <v>1.9</v>
      </c>
      <c r="X32" s="33">
        <v>3.3</v>
      </c>
      <c r="Y32" s="33">
        <v>2.9</v>
      </c>
      <c r="Z32" s="33">
        <v>4.4000000000000004</v>
      </c>
      <c r="AA32" s="33">
        <v>6.2</v>
      </c>
      <c r="AB32" s="33">
        <v>1.5</v>
      </c>
      <c r="AC32" s="33">
        <v>3</v>
      </c>
      <c r="AD32" s="33">
        <v>4.7</v>
      </c>
      <c r="AE32" s="33">
        <v>3.1</v>
      </c>
      <c r="AF32" s="33">
        <v>4.8</v>
      </c>
      <c r="AG32" s="33">
        <v>6.7</v>
      </c>
      <c r="AH32" s="33">
        <v>2</v>
      </c>
      <c r="AI32" s="34">
        <v>3.6</v>
      </c>
      <c r="AJ32" s="34">
        <v>5.5</v>
      </c>
      <c r="AK32" s="33">
        <v>3.04</v>
      </c>
      <c r="AL32" s="36">
        <v>0.68</v>
      </c>
      <c r="AM32" s="36">
        <v>0.76</v>
      </c>
      <c r="AN32" s="36">
        <v>0.93</v>
      </c>
      <c r="AO32" s="36">
        <v>0.98499999999999999</v>
      </c>
      <c r="AP32" s="36">
        <v>0.997</v>
      </c>
      <c r="AQ32" s="36">
        <v>0.99</v>
      </c>
      <c r="AR32" s="36">
        <v>0.98499999999999999</v>
      </c>
      <c r="AS32" s="36">
        <v>0.98499999999999999</v>
      </c>
      <c r="AT32" s="36">
        <v>0.98699999999999999</v>
      </c>
      <c r="AU32" s="36">
        <v>0.98499999999999999</v>
      </c>
      <c r="AV32" s="36">
        <v>0.97099999999999997</v>
      </c>
      <c r="AW32" s="36">
        <v>0.95099999999999996</v>
      </c>
      <c r="AX32" s="36">
        <v>0.93</v>
      </c>
      <c r="AY32" s="36">
        <v>0.89</v>
      </c>
      <c r="AZ32" s="36">
        <v>0.8</v>
      </c>
      <c r="BA32" s="36">
        <v>0.75</v>
      </c>
      <c r="BB32" s="36">
        <v>0.57999999999999996</v>
      </c>
      <c r="BC32" s="36">
        <v>0.32</v>
      </c>
      <c r="BD32" s="36">
        <v>0.06</v>
      </c>
      <c r="BE32" s="36" t="s">
        <v>143</v>
      </c>
      <c r="BF32" s="36" t="s">
        <v>143</v>
      </c>
      <c r="BG32" s="36" t="s">
        <v>143</v>
      </c>
      <c r="BH32" s="36" t="s">
        <v>143</v>
      </c>
      <c r="BI32" s="36" t="s">
        <v>143</v>
      </c>
      <c r="BJ32" s="36" t="s">
        <v>143</v>
      </c>
      <c r="BK32" s="36" t="s">
        <v>143</v>
      </c>
      <c r="BL32" s="36" t="s">
        <v>143</v>
      </c>
      <c r="BM32" s="36" t="s">
        <v>143</v>
      </c>
      <c r="BN32" s="36" t="s">
        <v>143</v>
      </c>
      <c r="BO32" s="36" t="s">
        <v>143</v>
      </c>
      <c r="BP32" s="36">
        <v>0.85704488060219064</v>
      </c>
      <c r="BQ32" s="36">
        <v>0.89603595516434087</v>
      </c>
      <c r="BR32" s="36">
        <v>0.97138899598150008</v>
      </c>
      <c r="BS32" s="36">
        <v>0.99397278187099047</v>
      </c>
      <c r="BT32" s="36">
        <v>0.9987989182686231</v>
      </c>
      <c r="BU32" s="36">
        <v>0.99598793558098164</v>
      </c>
      <c r="BV32" s="36">
        <v>0.99397278187099047</v>
      </c>
      <c r="BW32" s="36">
        <v>0.99397278187099047</v>
      </c>
      <c r="BX32" s="36">
        <v>0.99477957819262941</v>
      </c>
      <c r="BY32" s="36">
        <v>0.99397278187099047</v>
      </c>
      <c r="BZ32" s="36">
        <v>0.9882974890527767</v>
      </c>
      <c r="CA32" s="36">
        <v>0.98010410185675467</v>
      </c>
      <c r="CB32" s="36">
        <v>0.97138899598150008</v>
      </c>
      <c r="CC32" s="36">
        <v>0.95445619834522089</v>
      </c>
      <c r="CD32" s="36">
        <v>0.91461010385465269</v>
      </c>
      <c r="CE32" s="36">
        <v>0.89130122898300168</v>
      </c>
      <c r="CF32" s="36">
        <v>0.80421320052241196</v>
      </c>
      <c r="CG32" s="36">
        <v>0.63395727698444537</v>
      </c>
      <c r="CH32" s="36">
        <v>0.32453422231992085</v>
      </c>
      <c r="CI32" s="36">
        <v>0.158</v>
      </c>
      <c r="CJ32" s="36" t="s">
        <v>143</v>
      </c>
      <c r="CK32" s="36" t="s">
        <v>143</v>
      </c>
      <c r="CL32" s="36" t="s">
        <v>143</v>
      </c>
      <c r="CM32" s="36" t="s">
        <v>143</v>
      </c>
      <c r="CN32" s="36" t="s">
        <v>143</v>
      </c>
      <c r="CO32" s="36" t="s">
        <v>143</v>
      </c>
      <c r="CP32" s="36" t="s">
        <v>143</v>
      </c>
      <c r="CQ32" s="36" t="s">
        <v>143</v>
      </c>
      <c r="CR32" s="36" t="s">
        <v>143</v>
      </c>
      <c r="CS32" s="36" t="s">
        <v>143</v>
      </c>
      <c r="CT32" s="34"/>
      <c r="CU32" s="34">
        <v>1</v>
      </c>
      <c r="CV32" s="34">
        <v>0</v>
      </c>
      <c r="CW32" s="34">
        <v>1</v>
      </c>
      <c r="CX32" s="34">
        <v>1</v>
      </c>
      <c r="CY32" s="34">
        <v>1</v>
      </c>
      <c r="CZ32" s="33">
        <v>3.1509999999999998</v>
      </c>
      <c r="DA32" s="34">
        <v>619</v>
      </c>
      <c r="DB32" s="34">
        <v>622</v>
      </c>
      <c r="DC32" s="34">
        <v>766</v>
      </c>
      <c r="DD32" s="34">
        <v>0.66</v>
      </c>
      <c r="DE32" s="34">
        <v>0.94</v>
      </c>
      <c r="DF32" s="34">
        <v>7.12</v>
      </c>
      <c r="DG32" s="34">
        <v>8.1300000000000008</v>
      </c>
      <c r="DH32" s="78">
        <v>84</v>
      </c>
      <c r="DI32" s="34">
        <v>0.247</v>
      </c>
      <c r="DJ32" s="34">
        <v>580</v>
      </c>
      <c r="DK32" s="34">
        <v>3</v>
      </c>
      <c r="DL32" s="25">
        <v>3.04</v>
      </c>
      <c r="DM32" s="76">
        <v>1.6255200000000001</v>
      </c>
      <c r="DN32" s="76">
        <v>1.6310899999999999</v>
      </c>
      <c r="DO32" s="76">
        <v>1.63734</v>
      </c>
      <c r="DP32" s="76">
        <v>1.6448400000000001</v>
      </c>
      <c r="DQ32" s="76">
        <v>1.64581</v>
      </c>
      <c r="DR32" s="76">
        <v>1.6500699999999999</v>
      </c>
      <c r="DS32" s="76">
        <v>1.6560699999999999</v>
      </c>
      <c r="DT32" s="76">
        <v>1.6590499999999999</v>
      </c>
      <c r="DU32" s="76">
        <v>1.6598999999999999</v>
      </c>
      <c r="DV32" s="76">
        <v>1.6607000000000001</v>
      </c>
      <c r="DW32" s="76">
        <v>1.6642999999999999</v>
      </c>
      <c r="DX32" s="76">
        <v>1.6644600000000001</v>
      </c>
      <c r="DY32" s="76">
        <v>1.66883</v>
      </c>
      <c r="DZ32" s="76">
        <v>1.6775100000000001</v>
      </c>
      <c r="EA32" s="76">
        <v>1.67862</v>
      </c>
      <c r="EB32" s="76">
        <v>1.68838</v>
      </c>
      <c r="EC32" s="76">
        <v>1.6979200000000001</v>
      </c>
      <c r="ED32" s="76"/>
      <c r="EE32" s="24"/>
      <c r="EF32" s="24"/>
      <c r="EG32" s="24"/>
      <c r="EH32" s="24"/>
      <c r="EI32" s="24"/>
      <c r="EJ32" s="24">
        <v>1.8457000000000001E-2</v>
      </c>
      <c r="EK32" s="24">
        <v>1.8720000000000001E-2</v>
      </c>
      <c r="EL32" s="77">
        <v>0.23089999999999999</v>
      </c>
      <c r="EM32" s="77">
        <v>0.4869</v>
      </c>
      <c r="EN32" s="77">
        <v>0.29289999999999999</v>
      </c>
      <c r="EO32" s="77">
        <v>0.23669999999999999</v>
      </c>
      <c r="EP32" s="77">
        <v>0.58899999999999997</v>
      </c>
      <c r="EQ32" s="77"/>
      <c r="ER32" s="77">
        <v>0.22770000000000001</v>
      </c>
      <c r="ES32" s="77">
        <v>0.52529999999999999</v>
      </c>
      <c r="ET32" s="77">
        <v>0.24349999999999999</v>
      </c>
      <c r="EU32" s="77">
        <v>0.23330000000000001</v>
      </c>
      <c r="EV32" s="77">
        <v>0.52139999999999997</v>
      </c>
      <c r="EW32" s="77"/>
      <c r="EX32" s="77">
        <v>2.0999999999999999E-3</v>
      </c>
      <c r="EY32" s="77">
        <v>1E-4</v>
      </c>
      <c r="EZ32" s="77">
        <v>1E-3</v>
      </c>
      <c r="FA32" s="77">
        <v>5.7000000000000002E-3</v>
      </c>
      <c r="FB32" s="77"/>
      <c r="FC32" s="26" t="s">
        <v>46</v>
      </c>
      <c r="FD32" s="145" t="s">
        <v>143</v>
      </c>
      <c r="FE32" s="156">
        <v>41671</v>
      </c>
      <c r="FF32" s="136">
        <v>1.7</v>
      </c>
      <c r="FG32" s="40"/>
      <c r="FH32" s="34"/>
      <c r="FI32" s="34"/>
      <c r="FJ32" s="34"/>
      <c r="FK32">
        <v>20</v>
      </c>
      <c r="FM32">
        <f t="shared" si="0"/>
        <v>0.587565</v>
      </c>
      <c r="FN32">
        <f t="shared" si="30"/>
        <v>20</v>
      </c>
      <c r="FO32">
        <f t="shared" si="1"/>
        <v>0</v>
      </c>
      <c r="FP32" s="208">
        <f t="shared" si="2"/>
        <v>0</v>
      </c>
      <c r="FQ32" s="208">
        <f t="shared" si="3"/>
        <v>0</v>
      </c>
      <c r="FR32" s="208">
        <f t="shared" si="4"/>
        <v>0</v>
      </c>
      <c r="FS32" s="208">
        <f t="shared" si="5"/>
        <v>0</v>
      </c>
      <c r="FT32" s="208">
        <f t="shared" si="6"/>
        <v>1.6649133334314705</v>
      </c>
      <c r="FU32" s="208">
        <f t="shared" si="7"/>
        <v>0.53214073437259346</v>
      </c>
      <c r="FV32" s="208">
        <f t="shared" si="8"/>
        <v>0</v>
      </c>
      <c r="FX32">
        <f t="shared" si="31"/>
        <v>0.587565</v>
      </c>
      <c r="FY32" s="207">
        <f>G32*POWER($FX32,2)/(POWER($FX32,2)-J32)</f>
        <v>1.5863471278786823</v>
      </c>
      <c r="FZ32" s="207">
        <f>H32*POWER($FX32,2)/(POWER($FX32,2)-K32)</f>
        <v>0.18751091699560346</v>
      </c>
      <c r="GA32" s="207">
        <f>I32*POWER($FX32,2)/(POWER($FX32,2)-L32)</f>
        <v>-3.4313043643245432E-3</v>
      </c>
      <c r="GB32" s="206">
        <f t="shared" si="9"/>
        <v>1.6644598945333473</v>
      </c>
      <c r="GD32">
        <f t="shared" si="10"/>
        <v>0.587565</v>
      </c>
      <c r="GE32">
        <f t="shared" si="11"/>
        <v>6432.8</v>
      </c>
      <c r="GF32">
        <f t="shared" si="12"/>
        <v>20613.136726414024</v>
      </c>
      <c r="GG32">
        <f t="shared" si="13"/>
        <v>670.28134972528255</v>
      </c>
      <c r="GH32">
        <f t="shared" si="14"/>
        <v>1.0002771621807613</v>
      </c>
      <c r="GI32">
        <f t="shared" si="15"/>
        <v>101325</v>
      </c>
      <c r="GJ32">
        <v>101325</v>
      </c>
      <c r="GK32">
        <v>15</v>
      </c>
      <c r="GL32">
        <v>20</v>
      </c>
      <c r="GM32">
        <f t="shared" si="16"/>
        <v>2.771621807613478E-4</v>
      </c>
      <c r="GN32">
        <f t="shared" si="17"/>
        <v>1.0173924999999999</v>
      </c>
      <c r="GO32">
        <f t="shared" si="18"/>
        <v>1.0002724240455492</v>
      </c>
      <c r="GQ32">
        <f t="shared" si="19"/>
        <v>0.587565</v>
      </c>
      <c r="GR32">
        <v>101352</v>
      </c>
      <c r="GS32">
        <f t="shared" si="20"/>
        <v>1.0002724240455492</v>
      </c>
      <c r="GT32" s="206">
        <f t="shared" si="21"/>
        <v>1.6644598945333473</v>
      </c>
      <c r="GU32">
        <f t="shared" si="22"/>
        <v>1.6649133334314705</v>
      </c>
      <c r="GW32" s="208">
        <f t="shared" si="23"/>
        <v>0</v>
      </c>
      <c r="GX32" s="208">
        <f t="shared" si="24"/>
        <v>0</v>
      </c>
      <c r="GY32">
        <f t="shared" si="25"/>
        <v>1.6649133334314705</v>
      </c>
      <c r="GZ32" s="208">
        <f t="shared" si="26"/>
        <v>1.6649133334314705</v>
      </c>
      <c r="HB32" s="208">
        <f t="shared" si="27"/>
        <v>1.6649133334314705</v>
      </c>
      <c r="HC32">
        <f t="shared" si="28"/>
        <v>1.0002724240455492</v>
      </c>
      <c r="HD32" s="206">
        <f t="shared" si="29"/>
        <v>1.6644598945333473</v>
      </c>
    </row>
    <row r="33" spans="1:212" x14ac:dyDescent="0.3">
      <c r="A33" s="141" t="s">
        <v>47</v>
      </c>
      <c r="B33" s="32">
        <v>1.704</v>
      </c>
      <c r="C33" s="32">
        <v>1.70824</v>
      </c>
      <c r="D33" s="33">
        <v>39.380000000000003</v>
      </c>
      <c r="E33" s="33">
        <v>39.119999999999997</v>
      </c>
      <c r="F33" s="34" t="s">
        <v>48</v>
      </c>
      <c r="G33" s="37">
        <v>1.6555426799999999</v>
      </c>
      <c r="H33" s="37">
        <v>0.17131977000000001</v>
      </c>
      <c r="I33" s="37">
        <v>1.3366444799999999</v>
      </c>
      <c r="J33" s="37">
        <v>1.0448564400000001E-2</v>
      </c>
      <c r="K33" s="37">
        <v>4.9939475599999998E-2</v>
      </c>
      <c r="L33" s="37">
        <v>118.961472</v>
      </c>
      <c r="M33" s="35">
        <v>1.5999999999999999E-6</v>
      </c>
      <c r="N33" s="35">
        <v>1.02E-8</v>
      </c>
      <c r="O33" s="35">
        <v>-2.6800000000000001E-11</v>
      </c>
      <c r="P33" s="35">
        <v>7.8700000000000005E-7</v>
      </c>
      <c r="Q33" s="35">
        <v>9.6500000000000008E-10</v>
      </c>
      <c r="R33" s="35">
        <v>0.22900000000000001</v>
      </c>
      <c r="S33" s="33">
        <v>2.8</v>
      </c>
      <c r="T33" s="33">
        <v>4.0999999999999996</v>
      </c>
      <c r="U33" s="33">
        <v>5.5</v>
      </c>
      <c r="V33" s="33">
        <v>0.6</v>
      </c>
      <c r="W33" s="33">
        <v>1.8</v>
      </c>
      <c r="X33" s="33">
        <v>3.1</v>
      </c>
      <c r="Y33" s="33">
        <v>2.8</v>
      </c>
      <c r="Z33" s="33">
        <v>4.3</v>
      </c>
      <c r="AA33" s="33">
        <v>5.9</v>
      </c>
      <c r="AB33" s="33">
        <v>1.4</v>
      </c>
      <c r="AC33" s="33">
        <v>2.8</v>
      </c>
      <c r="AD33" s="33">
        <v>4.4000000000000004</v>
      </c>
      <c r="AE33" s="33">
        <v>2.9</v>
      </c>
      <c r="AF33" s="33">
        <v>4.5</v>
      </c>
      <c r="AG33" s="33">
        <v>6.3</v>
      </c>
      <c r="AH33" s="33">
        <v>1.8</v>
      </c>
      <c r="AI33" s="34">
        <v>3.4</v>
      </c>
      <c r="AJ33" s="34">
        <v>5.0999999999999996</v>
      </c>
      <c r="AK33" s="33">
        <v>2.38</v>
      </c>
      <c r="AL33" s="36">
        <v>0.45</v>
      </c>
      <c r="AM33" s="36">
        <v>0.67</v>
      </c>
      <c r="AN33" s="36">
        <v>0.9</v>
      </c>
      <c r="AO33" s="36">
        <v>0.97</v>
      </c>
      <c r="AP33" s="36">
        <v>0.98499999999999999</v>
      </c>
      <c r="AQ33" s="36">
        <v>0.97</v>
      </c>
      <c r="AR33" s="36">
        <v>0.95499999999999996</v>
      </c>
      <c r="AS33" s="36">
        <v>0.94899999999999995</v>
      </c>
      <c r="AT33" s="36">
        <v>0.94899999999999995</v>
      </c>
      <c r="AU33" s="36">
        <v>0.95</v>
      </c>
      <c r="AV33" s="36">
        <v>0.94</v>
      </c>
      <c r="AW33" s="36">
        <v>0.92</v>
      </c>
      <c r="AX33" s="36">
        <v>0.9</v>
      </c>
      <c r="AY33" s="36">
        <v>0.88</v>
      </c>
      <c r="AZ33" s="36">
        <v>0.84</v>
      </c>
      <c r="BA33" s="36">
        <v>0.82</v>
      </c>
      <c r="BB33" s="36">
        <v>0.75</v>
      </c>
      <c r="BC33" s="36">
        <v>0.61</v>
      </c>
      <c r="BD33" s="36">
        <v>0.37</v>
      </c>
      <c r="BE33" s="36">
        <v>0.22</v>
      </c>
      <c r="BF33" s="36" t="s">
        <v>143</v>
      </c>
      <c r="BG33" s="36" t="s">
        <v>143</v>
      </c>
      <c r="BH33" s="36" t="s">
        <v>143</v>
      </c>
      <c r="BI33" s="36" t="s">
        <v>143</v>
      </c>
      <c r="BJ33" s="36" t="s">
        <v>143</v>
      </c>
      <c r="BK33" s="36" t="s">
        <v>143</v>
      </c>
      <c r="BL33" s="36" t="s">
        <v>143</v>
      </c>
      <c r="BM33" s="36" t="s">
        <v>143</v>
      </c>
      <c r="BN33" s="36" t="s">
        <v>143</v>
      </c>
      <c r="BO33" s="36" t="s">
        <v>143</v>
      </c>
      <c r="BP33" s="36">
        <v>0.7265826204502337</v>
      </c>
      <c r="BQ33" s="36">
        <v>0.85198102234926298</v>
      </c>
      <c r="BR33" s="36">
        <v>0.95873151551418268</v>
      </c>
      <c r="BS33" s="36">
        <v>0.98789023755901428</v>
      </c>
      <c r="BT33" s="36">
        <v>0.99397278187099047</v>
      </c>
      <c r="BU33" s="36">
        <v>0.98789023755901428</v>
      </c>
      <c r="BV33" s="36">
        <v>0.9817509916892031</v>
      </c>
      <c r="BW33" s="36">
        <v>0.97927909814816416</v>
      </c>
      <c r="BX33" s="36">
        <v>0.97927909814816416</v>
      </c>
      <c r="BY33" s="36">
        <v>0.9796917302662298</v>
      </c>
      <c r="BZ33" s="36">
        <v>0.97555361244784633</v>
      </c>
      <c r="CA33" s="36">
        <v>0.96719742348509086</v>
      </c>
      <c r="CB33" s="36">
        <v>0.95873151551418268</v>
      </c>
      <c r="CC33" s="36">
        <v>0.95015196064682517</v>
      </c>
      <c r="CD33" s="36">
        <v>0.93263501022798856</v>
      </c>
      <c r="CE33" s="36">
        <v>0.92368850914559619</v>
      </c>
      <c r="CF33" s="36">
        <v>0.89130122898300168</v>
      </c>
      <c r="CG33" s="36">
        <v>0.82060079618600934</v>
      </c>
      <c r="CH33" s="36">
        <v>0.67186294554764192</v>
      </c>
      <c r="CI33" s="36">
        <v>0.54571899709610783</v>
      </c>
      <c r="CJ33" s="36">
        <v>0.09</v>
      </c>
      <c r="CK33" s="36" t="s">
        <v>143</v>
      </c>
      <c r="CL33" s="36" t="s">
        <v>143</v>
      </c>
      <c r="CM33" s="36" t="s">
        <v>143</v>
      </c>
      <c r="CN33" s="36" t="s">
        <v>143</v>
      </c>
      <c r="CO33" s="36" t="s">
        <v>143</v>
      </c>
      <c r="CP33" s="36" t="s">
        <v>143</v>
      </c>
      <c r="CQ33" s="36" t="s">
        <v>143</v>
      </c>
      <c r="CR33" s="36" t="s">
        <v>143</v>
      </c>
      <c r="CS33" s="36" t="s">
        <v>143</v>
      </c>
      <c r="CT33" s="34"/>
      <c r="CU33" s="34">
        <v>1</v>
      </c>
      <c r="CV33" s="34">
        <v>0</v>
      </c>
      <c r="CW33" s="34">
        <v>3.2</v>
      </c>
      <c r="CX33" s="34">
        <v>1.2</v>
      </c>
      <c r="CY33" s="34">
        <v>1</v>
      </c>
      <c r="CZ33" s="33">
        <v>3.2</v>
      </c>
      <c r="DA33" s="34">
        <v>582</v>
      </c>
      <c r="DB33" s="34">
        <v>585</v>
      </c>
      <c r="DC33" s="34">
        <v>712</v>
      </c>
      <c r="DD33" s="34" t="s">
        <v>143</v>
      </c>
      <c r="DE33" s="34" t="s">
        <v>143</v>
      </c>
      <c r="DF33" s="34">
        <v>7.3</v>
      </c>
      <c r="DG33" s="34">
        <v>8.6999999999999993</v>
      </c>
      <c r="DH33" s="78">
        <v>105</v>
      </c>
      <c r="DI33" s="34">
        <v>0.26400000000000001</v>
      </c>
      <c r="DJ33" s="34">
        <v>650</v>
      </c>
      <c r="DK33" s="34">
        <v>4</v>
      </c>
      <c r="DL33" s="25">
        <v>2.38</v>
      </c>
      <c r="DM33" s="76">
        <v>1.6637299999999999</v>
      </c>
      <c r="DN33" s="76">
        <v>1.66988</v>
      </c>
      <c r="DO33" s="76">
        <v>1.6766700000000001</v>
      </c>
      <c r="DP33" s="76">
        <v>1.6845300000000001</v>
      </c>
      <c r="DQ33" s="76">
        <v>1.6855100000000001</v>
      </c>
      <c r="DR33" s="76">
        <v>1.6898200000000001</v>
      </c>
      <c r="DS33" s="76">
        <v>1.6957800000000001</v>
      </c>
      <c r="DT33" s="76">
        <v>1.69872</v>
      </c>
      <c r="DU33" s="76">
        <v>1.6995499999999999</v>
      </c>
      <c r="DV33" s="76">
        <v>1.7003299999999999</v>
      </c>
      <c r="DW33" s="76">
        <v>1.70384</v>
      </c>
      <c r="DX33" s="76">
        <v>1.704</v>
      </c>
      <c r="DY33" s="76">
        <v>1.70824</v>
      </c>
      <c r="DZ33" s="76">
        <v>1.7165900000000001</v>
      </c>
      <c r="EA33" s="76">
        <v>1.7176499999999999</v>
      </c>
      <c r="EB33" s="76">
        <v>1.7269000000000001</v>
      </c>
      <c r="EC33" s="76">
        <v>1.7358100000000001</v>
      </c>
      <c r="ED33" s="76">
        <v>1.7518400000000001</v>
      </c>
      <c r="EE33" s="24"/>
      <c r="EF33" s="24"/>
      <c r="EG33" s="24"/>
      <c r="EH33" s="24"/>
      <c r="EI33" s="24"/>
      <c r="EJ33" s="24">
        <v>1.7874999999999999E-2</v>
      </c>
      <c r="EK33" s="24">
        <v>1.8105E-2</v>
      </c>
      <c r="EL33" s="77">
        <v>0.24079999999999999</v>
      </c>
      <c r="EM33" s="77">
        <v>0.49790000000000001</v>
      </c>
      <c r="EN33" s="77">
        <v>0.29559999999999997</v>
      </c>
      <c r="EO33" s="77">
        <v>0.23719999999999999</v>
      </c>
      <c r="EP33" s="77">
        <v>0.57689999999999997</v>
      </c>
      <c r="EQ33" s="77">
        <v>0.89700000000000002</v>
      </c>
      <c r="ER33" s="77">
        <v>0.23769999999999999</v>
      </c>
      <c r="ES33" s="77">
        <v>0.53749999999999998</v>
      </c>
      <c r="ET33" s="77">
        <v>0.24590000000000001</v>
      </c>
      <c r="EU33" s="77">
        <v>0.23419999999999999</v>
      </c>
      <c r="EV33" s="77">
        <v>0.51100000000000001</v>
      </c>
      <c r="EW33" s="77">
        <v>0.88560000000000005</v>
      </c>
      <c r="EX33" s="77">
        <v>6.8999999999999999E-3</v>
      </c>
      <c r="EY33" s="77">
        <v>3.2000000000000002E-3</v>
      </c>
      <c r="EZ33" s="77">
        <v>-4.0000000000000002E-4</v>
      </c>
      <c r="FA33" s="77">
        <v>-5.9999999999999995E-4</v>
      </c>
      <c r="FB33" s="77">
        <v>1.1999999999999999E-3</v>
      </c>
      <c r="FC33" s="26" t="s">
        <v>49</v>
      </c>
      <c r="FD33" s="145" t="s">
        <v>143</v>
      </c>
      <c r="FE33" s="156">
        <v>41671</v>
      </c>
      <c r="FF33" s="136">
        <v>2.4</v>
      </c>
      <c r="FG33" s="125" t="s">
        <v>143</v>
      </c>
      <c r="FH33" s="34" t="s">
        <v>143</v>
      </c>
      <c r="FI33" s="34" t="s">
        <v>143</v>
      </c>
      <c r="FJ33" s="34" t="s">
        <v>143</v>
      </c>
      <c r="FK33">
        <v>20</v>
      </c>
      <c r="FM33">
        <f t="shared" si="0"/>
        <v>0.587565</v>
      </c>
      <c r="FN33" s="27">
        <f t="shared" si="30"/>
        <v>20</v>
      </c>
      <c r="FO33">
        <f t="shared" si="1"/>
        <v>0</v>
      </c>
      <c r="FP33" s="208">
        <f t="shared" si="2"/>
        <v>0</v>
      </c>
      <c r="FQ33" s="208">
        <f t="shared" si="3"/>
        <v>0</v>
      </c>
      <c r="FR33" s="208">
        <f t="shared" si="4"/>
        <v>0</v>
      </c>
      <c r="FS33" s="208">
        <f t="shared" si="5"/>
        <v>0</v>
      </c>
      <c r="FT33" s="208">
        <f t="shared" si="6"/>
        <v>1.7044638324553609</v>
      </c>
      <c r="FU33" s="208">
        <f t="shared" si="7"/>
        <v>0.55888453596691756</v>
      </c>
      <c r="FV33" s="208">
        <f t="shared" si="8"/>
        <v>0</v>
      </c>
      <c r="FX33">
        <f t="shared" si="31"/>
        <v>0.587565</v>
      </c>
      <c r="FY33" s="207">
        <f>G33*POWER($FX33,2)/(POWER($FX33,2)-J33)</f>
        <v>1.7072119382664313</v>
      </c>
      <c r="FZ33" s="207">
        <f>H33*POWER($FX33,2)/(POWER($FX33,2)-K33)</f>
        <v>0.20029307794393428</v>
      </c>
      <c r="GA33" s="207">
        <f>I33*POWER($FX33,2)/(POWER($FX33,2)-L33)</f>
        <v>-3.8903044862774253E-3</v>
      </c>
      <c r="GB33" s="206">
        <f t="shared" si="9"/>
        <v>1.7039996219847255</v>
      </c>
      <c r="GD33">
        <f t="shared" si="10"/>
        <v>0.587565</v>
      </c>
      <c r="GE33">
        <f t="shared" si="11"/>
        <v>6432.8</v>
      </c>
      <c r="GF33">
        <f t="shared" si="12"/>
        <v>20613.136726414024</v>
      </c>
      <c r="GG33">
        <f t="shared" si="13"/>
        <v>670.28134972528255</v>
      </c>
      <c r="GH33">
        <f t="shared" si="14"/>
        <v>1.0002771621807613</v>
      </c>
      <c r="GI33">
        <f t="shared" si="15"/>
        <v>101325</v>
      </c>
      <c r="GJ33">
        <v>101325</v>
      </c>
      <c r="GK33">
        <v>15</v>
      </c>
      <c r="GL33">
        <v>20</v>
      </c>
      <c r="GM33">
        <f t="shared" si="16"/>
        <v>2.771621807613478E-4</v>
      </c>
      <c r="GN33">
        <f t="shared" si="17"/>
        <v>1.0173924999999999</v>
      </c>
      <c r="GO33">
        <f t="shared" si="18"/>
        <v>1.0002724240455492</v>
      </c>
      <c r="GQ33">
        <f t="shared" si="19"/>
        <v>0.587565</v>
      </c>
      <c r="GR33">
        <v>101353</v>
      </c>
      <c r="GS33">
        <f t="shared" si="20"/>
        <v>1.0002724240455492</v>
      </c>
      <c r="GT33" s="206">
        <f t="shared" si="21"/>
        <v>1.7039996219847255</v>
      </c>
      <c r="GU33">
        <f t="shared" si="22"/>
        <v>1.7044638324553609</v>
      </c>
      <c r="GW33" s="208">
        <f t="shared" si="23"/>
        <v>0</v>
      </c>
      <c r="GX33" s="208">
        <f t="shared" si="24"/>
        <v>0</v>
      </c>
      <c r="GY33">
        <f t="shared" si="25"/>
        <v>1.7044638324553609</v>
      </c>
      <c r="GZ33" s="208">
        <f t="shared" si="26"/>
        <v>1.7044638324553609</v>
      </c>
      <c r="HB33" s="208">
        <f t="shared" si="27"/>
        <v>1.7044638324553609</v>
      </c>
      <c r="HC33">
        <f t="shared" si="28"/>
        <v>1.0002724240455492</v>
      </c>
      <c r="HD33" s="206">
        <f t="shared" si="29"/>
        <v>1.7039996219847255</v>
      </c>
    </row>
    <row r="34" spans="1:212" s="9" customFormat="1" x14ac:dyDescent="0.3">
      <c r="A34" s="141" t="s">
        <v>304</v>
      </c>
      <c r="B34" s="32">
        <v>1.4978199999999999</v>
      </c>
      <c r="C34" s="32">
        <v>1.4996</v>
      </c>
      <c r="D34" s="33">
        <v>66.95</v>
      </c>
      <c r="E34" s="33">
        <v>66.78</v>
      </c>
      <c r="F34" s="34" t="s">
        <v>305</v>
      </c>
      <c r="G34" s="37">
        <v>0.88830813099999995</v>
      </c>
      <c r="H34" s="37">
        <v>0.32896447499999998</v>
      </c>
      <c r="I34" s="37">
        <v>0.984610769</v>
      </c>
      <c r="J34" s="37">
        <v>5.1690082200000001E-3</v>
      </c>
      <c r="K34" s="37">
        <v>1.6119004499999999E-2</v>
      </c>
      <c r="L34" s="37">
        <v>99.757533100000003</v>
      </c>
      <c r="M34" s="35">
        <v>3.32E-6</v>
      </c>
      <c r="N34" s="35">
        <v>1.7199999999999999E-8</v>
      </c>
      <c r="O34" s="35">
        <v>-2.05E-11</v>
      </c>
      <c r="P34" s="35">
        <v>3.5699999999999998E-7</v>
      </c>
      <c r="Q34" s="35">
        <v>3.9E-10</v>
      </c>
      <c r="R34" s="35">
        <v>0.16900000000000001</v>
      </c>
      <c r="S34" s="33">
        <v>2.7</v>
      </c>
      <c r="T34" s="33">
        <v>3.1</v>
      </c>
      <c r="U34" s="33">
        <v>3.5</v>
      </c>
      <c r="V34" s="33">
        <v>0.7</v>
      </c>
      <c r="W34" s="33">
        <v>1.1000000000000001</v>
      </c>
      <c r="X34" s="33">
        <v>1.4</v>
      </c>
      <c r="Y34" s="33">
        <v>2.9</v>
      </c>
      <c r="Z34" s="33">
        <v>3.4</v>
      </c>
      <c r="AA34" s="33">
        <v>3.8</v>
      </c>
      <c r="AB34" s="33">
        <v>1.6</v>
      </c>
      <c r="AC34" s="33">
        <v>2.1</v>
      </c>
      <c r="AD34" s="33">
        <v>2.5</v>
      </c>
      <c r="AE34" s="33">
        <v>3.1</v>
      </c>
      <c r="AF34" s="33">
        <v>3.7</v>
      </c>
      <c r="AG34" s="33">
        <v>4.0999999999999996</v>
      </c>
      <c r="AH34" s="33">
        <v>2.1</v>
      </c>
      <c r="AI34" s="34">
        <v>2.6</v>
      </c>
      <c r="AJ34" s="34">
        <v>3.1</v>
      </c>
      <c r="AK34" s="33">
        <v>3.21</v>
      </c>
      <c r="AL34" s="36">
        <v>0.47</v>
      </c>
      <c r="AM34" s="36">
        <v>0.71</v>
      </c>
      <c r="AN34" s="36">
        <v>0.95</v>
      </c>
      <c r="AO34" s="36">
        <v>0.98</v>
      </c>
      <c r="AP34" s="36">
        <v>0.996</v>
      </c>
      <c r="AQ34" s="36">
        <v>0.995</v>
      </c>
      <c r="AR34" s="36">
        <v>0.99299999999999999</v>
      </c>
      <c r="AS34" s="36">
        <v>0.99199999999999999</v>
      </c>
      <c r="AT34" s="36">
        <v>0.99299999999999999</v>
      </c>
      <c r="AU34" s="36">
        <v>0.99299999999999999</v>
      </c>
      <c r="AV34" s="36">
        <v>0.99099999999999999</v>
      </c>
      <c r="AW34" s="36">
        <v>0.99</v>
      </c>
      <c r="AX34" s="36">
        <v>0.98899999999999999</v>
      </c>
      <c r="AY34" s="36">
        <v>0.98899999999999999</v>
      </c>
      <c r="AZ34" s="36">
        <v>0.99</v>
      </c>
      <c r="BA34" s="36">
        <v>0.99</v>
      </c>
      <c r="BB34" s="36">
        <v>0.98899999999999999</v>
      </c>
      <c r="BC34" s="36">
        <v>0.98499999999999999</v>
      </c>
      <c r="BD34" s="36">
        <v>0.98599999999999999</v>
      </c>
      <c r="BE34" s="36">
        <v>0.98599999999999999</v>
      </c>
      <c r="BF34" s="36">
        <v>0.97799999999999998</v>
      </c>
      <c r="BG34" s="36">
        <v>0.94699999999999995</v>
      </c>
      <c r="BH34" s="36">
        <v>0.86</v>
      </c>
      <c r="BI34" s="36">
        <v>0.71</v>
      </c>
      <c r="BJ34" s="36">
        <v>0.42</v>
      </c>
      <c r="BK34" s="36">
        <v>0.11</v>
      </c>
      <c r="BL34" s="36" t="s">
        <v>143</v>
      </c>
      <c r="BM34" s="36" t="s">
        <v>143</v>
      </c>
      <c r="BN34" s="36" t="s">
        <v>143</v>
      </c>
      <c r="BO34" s="36" t="s">
        <v>143</v>
      </c>
      <c r="BP34" s="36">
        <v>0.73933138595313264</v>
      </c>
      <c r="BQ34" s="36">
        <v>0.87197360626260934</v>
      </c>
      <c r="BR34" s="36">
        <v>0.9796917302662298</v>
      </c>
      <c r="BS34" s="36">
        <v>0.99195148124665999</v>
      </c>
      <c r="BT34" s="36">
        <v>0.99839807589331964</v>
      </c>
      <c r="BU34" s="36">
        <v>0.99799699197390601</v>
      </c>
      <c r="BV34" s="36">
        <v>0.99719409794761227</v>
      </c>
      <c r="BW34" s="36">
        <v>0.99679228706061884</v>
      </c>
      <c r="BX34" s="36">
        <v>0.99719409794761227</v>
      </c>
      <c r="BY34" s="36">
        <v>0.99719409794761227</v>
      </c>
      <c r="BZ34" s="36">
        <v>0.99639023306928143</v>
      </c>
      <c r="CA34" s="36">
        <v>0.99598793558098164</v>
      </c>
      <c r="CB34" s="36">
        <v>0.9955853942020696</v>
      </c>
      <c r="CC34" s="36">
        <v>0.9955853942020696</v>
      </c>
      <c r="CD34" s="36">
        <v>0.99598793558098164</v>
      </c>
      <c r="CE34" s="36">
        <v>0.99598793558098164</v>
      </c>
      <c r="CF34" s="36">
        <v>0.9955853942020696</v>
      </c>
      <c r="CG34" s="36">
        <v>0.99397278187099047</v>
      </c>
      <c r="CH34" s="36">
        <v>0.99437630276961064</v>
      </c>
      <c r="CI34" s="36">
        <v>0.99437630276961064</v>
      </c>
      <c r="CJ34" s="36">
        <v>0.99114122862593856</v>
      </c>
      <c r="CK34" s="36">
        <v>0.97845305057066634</v>
      </c>
      <c r="CL34" s="36">
        <v>0.94145459724890013</v>
      </c>
      <c r="CM34" s="36">
        <v>0.87197360626260934</v>
      </c>
      <c r="CN34" s="36">
        <v>0.7068051677550784</v>
      </c>
      <c r="CO34" s="36">
        <v>0.41357766227900522</v>
      </c>
      <c r="CP34" s="36">
        <v>0.123</v>
      </c>
      <c r="CQ34" s="36">
        <v>0.01</v>
      </c>
      <c r="CR34" s="36" t="s">
        <v>143</v>
      </c>
      <c r="CS34" s="36" t="s">
        <v>143</v>
      </c>
      <c r="CT34" s="34"/>
      <c r="CU34" s="34">
        <v>1</v>
      </c>
      <c r="CV34" s="34">
        <v>0</v>
      </c>
      <c r="CW34" s="34">
        <v>1</v>
      </c>
      <c r="CX34" s="34">
        <v>1</v>
      </c>
      <c r="CY34" s="34">
        <v>1</v>
      </c>
      <c r="CZ34" s="33">
        <v>2.39</v>
      </c>
      <c r="DA34" s="34">
        <v>551</v>
      </c>
      <c r="DB34" s="34" t="s">
        <v>143</v>
      </c>
      <c r="DC34" s="34">
        <v>753</v>
      </c>
      <c r="DD34" s="34">
        <v>0.81</v>
      </c>
      <c r="DE34" s="34">
        <v>1.32</v>
      </c>
      <c r="DF34" s="34">
        <v>5.8</v>
      </c>
      <c r="DG34" s="34">
        <v>6.6</v>
      </c>
      <c r="DH34" s="78">
        <v>71</v>
      </c>
      <c r="DI34" s="34">
        <v>0.20300000000000001</v>
      </c>
      <c r="DJ34" s="34">
        <v>560</v>
      </c>
      <c r="DK34" s="34">
        <v>4</v>
      </c>
      <c r="DL34" s="25">
        <v>3.21</v>
      </c>
      <c r="DM34" s="76">
        <v>1.4705999999999999</v>
      </c>
      <c r="DN34" s="76">
        <v>1.4764699999999999</v>
      </c>
      <c r="DO34" s="76">
        <v>1.4825200000000001</v>
      </c>
      <c r="DP34" s="76">
        <v>1.48827</v>
      </c>
      <c r="DQ34" s="76">
        <v>1.4888699999999999</v>
      </c>
      <c r="DR34" s="76">
        <v>1.4912700000000001</v>
      </c>
      <c r="DS34" s="76">
        <v>1.4941899999999999</v>
      </c>
      <c r="DT34" s="76">
        <v>1.49552</v>
      </c>
      <c r="DU34" s="76">
        <v>1.4958899999999999</v>
      </c>
      <c r="DV34" s="76">
        <v>1.4962299999999999</v>
      </c>
      <c r="DW34" s="76">
        <v>1.4977499999999999</v>
      </c>
      <c r="DX34" s="76">
        <v>1.4978199999999999</v>
      </c>
      <c r="DY34" s="76">
        <v>1.4996</v>
      </c>
      <c r="DZ34" s="76">
        <v>1.5029600000000001</v>
      </c>
      <c r="EA34" s="76">
        <v>1.5033700000000001</v>
      </c>
      <c r="EB34" s="76">
        <v>1.5068999999999999</v>
      </c>
      <c r="EC34" s="76">
        <v>1.51014</v>
      </c>
      <c r="ED34" s="76">
        <v>1.5156099999999999</v>
      </c>
      <c r="EE34" s="24">
        <v>1.5214399999999999</v>
      </c>
      <c r="EF34" s="24">
        <v>1.52674</v>
      </c>
      <c r="EG34" s="24">
        <v>1.5315099999999999</v>
      </c>
      <c r="EH34" s="24"/>
      <c r="EI34" s="24"/>
      <c r="EJ34" s="24">
        <v>7.4349999999999998E-3</v>
      </c>
      <c r="EK34" s="24">
        <v>7.4809999999999998E-3</v>
      </c>
      <c r="EL34" s="77">
        <v>0.32240000000000002</v>
      </c>
      <c r="EM34" s="77">
        <v>0.5716</v>
      </c>
      <c r="EN34" s="77">
        <v>0.30930000000000002</v>
      </c>
      <c r="EO34" s="77">
        <v>0.2387</v>
      </c>
      <c r="EP34" s="77">
        <v>0.53029999999999999</v>
      </c>
      <c r="EQ34" s="77">
        <v>0.73599999999999999</v>
      </c>
      <c r="ER34" s="77">
        <v>0.32040000000000002</v>
      </c>
      <c r="ES34" s="77">
        <v>0.61739999999999995</v>
      </c>
      <c r="ET34" s="77">
        <v>0.25800000000000001</v>
      </c>
      <c r="EU34" s="77">
        <v>0.23730000000000001</v>
      </c>
      <c r="EV34" s="77">
        <v>0.47160000000000002</v>
      </c>
      <c r="EW34" s="77">
        <v>0.73150000000000004</v>
      </c>
      <c r="EX34" s="77">
        <v>3.1399999999999997E-2</v>
      </c>
      <c r="EY34" s="77">
        <v>1.26E-2</v>
      </c>
      <c r="EZ34" s="77">
        <v>-1.1999999999999999E-3</v>
      </c>
      <c r="FA34" s="77">
        <v>-8.0000000000000004E-4</v>
      </c>
      <c r="FB34" s="77">
        <v>9.1000000000000004E-3</v>
      </c>
      <c r="FC34" s="26" t="s">
        <v>307</v>
      </c>
      <c r="FD34" s="145" t="s">
        <v>143</v>
      </c>
      <c r="FE34" s="156">
        <v>41671</v>
      </c>
      <c r="FF34" s="136">
        <v>2.8</v>
      </c>
      <c r="FG34" s="34">
        <v>4</v>
      </c>
      <c r="FH34" s="34">
        <v>5</v>
      </c>
      <c r="FI34" s="34">
        <v>557</v>
      </c>
      <c r="FJ34" s="34">
        <v>109</v>
      </c>
      <c r="FK34" s="27">
        <v>20</v>
      </c>
      <c r="FL34" s="27"/>
      <c r="FM34">
        <f t="shared" si="0"/>
        <v>0.587565</v>
      </c>
      <c r="FN34">
        <f t="shared" si="30"/>
        <v>20</v>
      </c>
      <c r="FO34">
        <f t="shared" si="1"/>
        <v>0</v>
      </c>
      <c r="FP34" s="208">
        <f t="shared" si="2"/>
        <v>0</v>
      </c>
      <c r="FQ34" s="208">
        <f t="shared" si="3"/>
        <v>0</v>
      </c>
      <c r="FR34" s="208">
        <f t="shared" si="4"/>
        <v>0</v>
      </c>
      <c r="FS34" s="208">
        <f t="shared" si="5"/>
        <v>0</v>
      </c>
      <c r="FT34" s="208">
        <f t="shared" si="6"/>
        <v>1.4982289275580041</v>
      </c>
      <c r="FU34" s="208">
        <f t="shared" si="7"/>
        <v>0.41538709354662984</v>
      </c>
      <c r="FV34" s="208">
        <f t="shared" si="8"/>
        <v>0</v>
      </c>
      <c r="FX34">
        <f t="shared" si="31"/>
        <v>0.587565</v>
      </c>
      <c r="FY34" s="207">
        <f>G34*POWER($FX34,2)/(POWER($FX34,2)-J34)</f>
        <v>0.90181052216275337</v>
      </c>
      <c r="FZ34" s="207">
        <f>H34*POWER($FX34,2)/(POWER($FX34,2)-K34)</f>
        <v>0.34507617459097206</v>
      </c>
      <c r="GA34" s="207">
        <f>I34*POWER($FX34,2)/(POWER($FX34,2)-L34)</f>
        <v>-3.4192928132172934E-3</v>
      </c>
      <c r="GB34" s="206">
        <f t="shared" si="9"/>
        <v>1.4978208851329682</v>
      </c>
      <c r="GD34">
        <f t="shared" si="10"/>
        <v>0.587565</v>
      </c>
      <c r="GE34">
        <f t="shared" si="11"/>
        <v>6432.8</v>
      </c>
      <c r="GF34">
        <f t="shared" si="12"/>
        <v>20613.136726414024</v>
      </c>
      <c r="GG34">
        <f t="shared" si="13"/>
        <v>670.28134972528255</v>
      </c>
      <c r="GH34">
        <f t="shared" si="14"/>
        <v>1.0002771621807613</v>
      </c>
      <c r="GI34">
        <f t="shared" si="15"/>
        <v>101325</v>
      </c>
      <c r="GJ34">
        <v>101325</v>
      </c>
      <c r="GK34">
        <v>15</v>
      </c>
      <c r="GL34">
        <v>20</v>
      </c>
      <c r="GM34">
        <f t="shared" si="16"/>
        <v>2.771621807613478E-4</v>
      </c>
      <c r="GN34">
        <f t="shared" si="17"/>
        <v>1.0173924999999999</v>
      </c>
      <c r="GO34">
        <f t="shared" si="18"/>
        <v>1.0002724240455492</v>
      </c>
      <c r="GQ34">
        <f t="shared" si="19"/>
        <v>0.587565</v>
      </c>
      <c r="GR34">
        <v>101354</v>
      </c>
      <c r="GS34">
        <f t="shared" si="20"/>
        <v>1.0002724240455492</v>
      </c>
      <c r="GT34" s="206">
        <f t="shared" si="21"/>
        <v>1.4978208851329682</v>
      </c>
      <c r="GU34">
        <f t="shared" si="22"/>
        <v>1.4982289275580041</v>
      </c>
      <c r="GW34" s="208">
        <f t="shared" si="23"/>
        <v>0</v>
      </c>
      <c r="GX34" s="208">
        <f t="shared" si="24"/>
        <v>0</v>
      </c>
      <c r="GY34">
        <f t="shared" si="25"/>
        <v>1.4982289275580041</v>
      </c>
      <c r="GZ34" s="208">
        <f t="shared" si="26"/>
        <v>1.4982289275580041</v>
      </c>
      <c r="HB34" s="208">
        <f t="shared" si="27"/>
        <v>1.4982289275580041</v>
      </c>
      <c r="HC34">
        <f t="shared" si="28"/>
        <v>1.0002724240455492</v>
      </c>
      <c r="HD34" s="206">
        <f t="shared" si="29"/>
        <v>1.4978208851329682</v>
      </c>
    </row>
    <row r="35" spans="1:212" x14ac:dyDescent="0.3">
      <c r="A35" s="141" t="s">
        <v>301</v>
      </c>
      <c r="B35" s="32">
        <v>1.5167999999999999</v>
      </c>
      <c r="C35" s="32">
        <v>1.5187200000000001</v>
      </c>
      <c r="D35" s="33">
        <v>64.17</v>
      </c>
      <c r="E35" s="33">
        <v>63.96</v>
      </c>
      <c r="F35" s="34" t="s">
        <v>302</v>
      </c>
      <c r="G35" s="37">
        <v>1.0396121199999999</v>
      </c>
      <c r="H35" s="37">
        <v>0.23179234400000001</v>
      </c>
      <c r="I35" s="37">
        <v>1.01046945</v>
      </c>
      <c r="J35" s="37">
        <v>6.0006986700000004E-3</v>
      </c>
      <c r="K35" s="37">
        <v>2.00179144E-2</v>
      </c>
      <c r="L35" s="37">
        <v>103.560653</v>
      </c>
      <c r="M35" s="35">
        <v>1.86E-6</v>
      </c>
      <c r="N35" s="35">
        <v>1.31E-8</v>
      </c>
      <c r="O35" s="35">
        <v>-1.37E-11</v>
      </c>
      <c r="P35" s="35">
        <v>4.34E-7</v>
      </c>
      <c r="Q35" s="35">
        <v>6.2700000000000001E-10</v>
      </c>
      <c r="R35" s="35">
        <v>0.17</v>
      </c>
      <c r="S35" s="33">
        <v>2.4</v>
      </c>
      <c r="T35" s="33">
        <v>2.9</v>
      </c>
      <c r="U35" s="33">
        <v>3.3</v>
      </c>
      <c r="V35" s="33">
        <v>0.3</v>
      </c>
      <c r="W35" s="33">
        <v>0.8</v>
      </c>
      <c r="X35" s="33">
        <v>1.2</v>
      </c>
      <c r="Y35" s="33">
        <v>2.4</v>
      </c>
      <c r="Z35" s="33">
        <v>3</v>
      </c>
      <c r="AA35" s="33">
        <v>3.5</v>
      </c>
      <c r="AB35" s="33">
        <v>1.1000000000000001</v>
      </c>
      <c r="AC35" s="33">
        <v>1.6</v>
      </c>
      <c r="AD35" s="33">
        <v>2.1</v>
      </c>
      <c r="AE35" s="33">
        <v>2.5</v>
      </c>
      <c r="AF35" s="33">
        <v>3.1</v>
      </c>
      <c r="AG35" s="33">
        <v>3.7</v>
      </c>
      <c r="AH35" s="33">
        <v>1.5</v>
      </c>
      <c r="AI35" s="34">
        <v>2.1</v>
      </c>
      <c r="AJ35" s="34">
        <v>2.7</v>
      </c>
      <c r="AK35" s="33">
        <v>2.77</v>
      </c>
      <c r="AL35" s="36">
        <v>0.36</v>
      </c>
      <c r="AM35" s="36">
        <v>0.56000000000000005</v>
      </c>
      <c r="AN35" s="36">
        <v>0.84</v>
      </c>
      <c r="AO35" s="36">
        <v>0.98</v>
      </c>
      <c r="AP35" s="36">
        <v>0.997</v>
      </c>
      <c r="AQ35" s="36">
        <v>0.996</v>
      </c>
      <c r="AR35" s="36">
        <v>0.99399999999999999</v>
      </c>
      <c r="AS35" s="36">
        <v>0.99399999999999999</v>
      </c>
      <c r="AT35" s="36">
        <v>0.995</v>
      </c>
      <c r="AU35" s="36">
        <v>0.996</v>
      </c>
      <c r="AV35" s="36">
        <v>0.99399999999999999</v>
      </c>
      <c r="AW35" s="36">
        <v>0.99299999999999999</v>
      </c>
      <c r="AX35" s="36">
        <v>0.99199999999999999</v>
      </c>
      <c r="AY35" s="36">
        <v>0.99299999999999999</v>
      </c>
      <c r="AZ35" s="36">
        <v>0.99299999999999999</v>
      </c>
      <c r="BA35" s="36">
        <v>0.99199999999999999</v>
      </c>
      <c r="BB35" s="36">
        <v>0.98899999999999999</v>
      </c>
      <c r="BC35" s="36">
        <v>0.98299999999999998</v>
      </c>
      <c r="BD35" s="36">
        <v>0.97699999999999998</v>
      </c>
      <c r="BE35" s="36">
        <v>0.97099999999999997</v>
      </c>
      <c r="BF35" s="36">
        <v>0.92</v>
      </c>
      <c r="BG35" s="36">
        <v>0.78</v>
      </c>
      <c r="BH35" s="36">
        <v>0.52</v>
      </c>
      <c r="BI35" s="36">
        <v>0.25</v>
      </c>
      <c r="BJ35" s="36">
        <v>0.05</v>
      </c>
      <c r="BK35" s="36" t="s">
        <v>143</v>
      </c>
      <c r="BL35" s="36" t="s">
        <v>143</v>
      </c>
      <c r="BM35" s="36" t="s">
        <v>143</v>
      </c>
      <c r="BN35" s="36" t="s">
        <v>143</v>
      </c>
      <c r="BO35" s="36" t="s">
        <v>143</v>
      </c>
      <c r="BP35" s="36">
        <v>0.66500000000000004</v>
      </c>
      <c r="BQ35" s="36">
        <v>0.79300000000000004</v>
      </c>
      <c r="BR35" s="36">
        <v>0.93300000000000005</v>
      </c>
      <c r="BS35" s="36">
        <v>0.99195148124665999</v>
      </c>
      <c r="BT35" s="36">
        <v>0.9987989182686231</v>
      </c>
      <c r="BU35" s="36">
        <v>0.99839807589331964</v>
      </c>
      <c r="BV35" s="36">
        <v>0.99799699197390601</v>
      </c>
      <c r="BW35" s="36">
        <v>0.99799699197390601</v>
      </c>
      <c r="BX35" s="36">
        <v>0.99839807589331964</v>
      </c>
      <c r="BY35" s="36">
        <v>0.99839807589331964</v>
      </c>
      <c r="BZ35" s="36">
        <v>0.99759566612185246</v>
      </c>
      <c r="CA35" s="36">
        <v>0.99719409794761227</v>
      </c>
      <c r="CB35" s="36">
        <v>0.99679228706061884</v>
      </c>
      <c r="CC35" s="36">
        <v>0.99719409794761227</v>
      </c>
      <c r="CD35" s="36">
        <v>0.99719409794761227</v>
      </c>
      <c r="CE35" s="36">
        <v>0.99679228706061884</v>
      </c>
      <c r="CF35" s="36">
        <v>0.9955853942020696</v>
      </c>
      <c r="CG35" s="36">
        <v>0.99276074232760958</v>
      </c>
      <c r="CH35" s="36">
        <v>0.99099999999999999</v>
      </c>
      <c r="CI35" s="36">
        <v>0.9882974890527767</v>
      </c>
      <c r="CJ35" s="36">
        <v>0.96719742348509086</v>
      </c>
      <c r="CK35" s="36">
        <v>0.90500000000000003</v>
      </c>
      <c r="CL35" s="36">
        <v>0.77</v>
      </c>
      <c r="CM35" s="36">
        <v>0.57399999999999995</v>
      </c>
      <c r="CN35" s="36">
        <v>0.29199999999999998</v>
      </c>
      <c r="CO35" s="36">
        <v>6.3E-2</v>
      </c>
      <c r="CP35" s="36" t="s">
        <v>143</v>
      </c>
      <c r="CQ35" s="36" t="s">
        <v>143</v>
      </c>
      <c r="CR35" s="36" t="s">
        <v>143</v>
      </c>
      <c r="CS35" s="36" t="s">
        <v>143</v>
      </c>
      <c r="CT35" s="34"/>
      <c r="CU35" s="34">
        <v>1</v>
      </c>
      <c r="CV35" s="34">
        <v>0</v>
      </c>
      <c r="CW35" s="34">
        <v>1</v>
      </c>
      <c r="CX35" s="34">
        <v>2.2999999999999998</v>
      </c>
      <c r="CY35" s="34">
        <v>2.2999999999999998</v>
      </c>
      <c r="CZ35" s="33">
        <v>2.5099999999999998</v>
      </c>
      <c r="DA35" s="34">
        <v>557</v>
      </c>
      <c r="DB35" s="34">
        <v>557</v>
      </c>
      <c r="DC35" s="34">
        <v>719</v>
      </c>
      <c r="DD35" s="34">
        <v>0.85799999999999998</v>
      </c>
      <c r="DE35" s="34">
        <v>1.1140000000000001</v>
      </c>
      <c r="DF35" s="34">
        <v>7.1</v>
      </c>
      <c r="DG35" s="34">
        <v>8.3000000000000007</v>
      </c>
      <c r="DH35" s="78">
        <v>82</v>
      </c>
      <c r="DI35" s="34">
        <v>0.20599999999999999</v>
      </c>
      <c r="DJ35" s="34">
        <v>610</v>
      </c>
      <c r="DK35" s="34">
        <v>3</v>
      </c>
      <c r="DL35" s="25">
        <v>2.77</v>
      </c>
      <c r="DM35" s="76">
        <v>1.4892099999999999</v>
      </c>
      <c r="DN35" s="76">
        <v>1.49495</v>
      </c>
      <c r="DO35" s="76">
        <v>1.50091</v>
      </c>
      <c r="DP35" s="76">
        <v>1.5066900000000001</v>
      </c>
      <c r="DQ35" s="76">
        <v>1.5073099999999999</v>
      </c>
      <c r="DR35" s="76">
        <v>1.5098</v>
      </c>
      <c r="DS35" s="76">
        <v>1.5128900000000001</v>
      </c>
      <c r="DT35" s="76">
        <v>1.5143200000000001</v>
      </c>
      <c r="DU35" s="76">
        <v>1.5147200000000001</v>
      </c>
      <c r="DV35" s="76">
        <v>1.51509</v>
      </c>
      <c r="DW35" s="76">
        <v>1.5167299999999999</v>
      </c>
      <c r="DX35" s="76">
        <v>1.5167999999999999</v>
      </c>
      <c r="DY35" s="76">
        <v>1.5187200000000001</v>
      </c>
      <c r="DZ35" s="76">
        <v>1.5223800000000001</v>
      </c>
      <c r="EA35" s="76">
        <v>1.5228299999999999</v>
      </c>
      <c r="EB35" s="76">
        <v>1.52668</v>
      </c>
      <c r="EC35" s="76">
        <v>1.53024</v>
      </c>
      <c r="ED35" s="76">
        <v>1.53627</v>
      </c>
      <c r="EE35" s="24">
        <v>1.5427200000000001</v>
      </c>
      <c r="EF35" s="24">
        <v>1.5486200000000001</v>
      </c>
      <c r="EG35" s="24"/>
      <c r="EH35" s="24"/>
      <c r="EI35" s="24"/>
      <c r="EJ35" s="24">
        <v>8.0540000000000004E-3</v>
      </c>
      <c r="EK35" s="24">
        <v>8.1099999999999992E-3</v>
      </c>
      <c r="EL35" s="77">
        <v>0.30980000000000002</v>
      </c>
      <c r="EM35" s="77">
        <v>0.56120000000000003</v>
      </c>
      <c r="EN35" s="77">
        <v>0.30759999999999998</v>
      </c>
      <c r="EO35" s="77">
        <v>0.23860000000000001</v>
      </c>
      <c r="EP35" s="77">
        <v>0.53490000000000004</v>
      </c>
      <c r="EQ35" s="77">
        <v>0.74829999999999997</v>
      </c>
      <c r="ER35" s="77">
        <v>0.30759999999999998</v>
      </c>
      <c r="ES35" s="77">
        <v>0.60619999999999996</v>
      </c>
      <c r="ET35" s="77">
        <v>0.25659999999999999</v>
      </c>
      <c r="EU35" s="77">
        <v>0.23699999999999999</v>
      </c>
      <c r="EV35" s="77">
        <v>0.47539999999999999</v>
      </c>
      <c r="EW35" s="77">
        <v>0.74319999999999997</v>
      </c>
      <c r="EX35" s="77">
        <v>2.1600000000000001E-2</v>
      </c>
      <c r="EY35" s="77">
        <v>8.6999999999999994E-3</v>
      </c>
      <c r="EZ35" s="77">
        <v>-8.9999999999999998E-4</v>
      </c>
      <c r="FA35" s="77">
        <v>-8.9999999999999998E-4</v>
      </c>
      <c r="FB35" s="77">
        <v>3.5000000000000001E-3</v>
      </c>
      <c r="FC35" s="26" t="s">
        <v>303</v>
      </c>
      <c r="FD35" s="145" t="s">
        <v>666</v>
      </c>
      <c r="FE35" s="156">
        <v>41671</v>
      </c>
      <c r="FF35" s="136">
        <v>1</v>
      </c>
      <c r="FG35" s="34">
        <v>1</v>
      </c>
      <c r="FH35" s="34">
        <v>3</v>
      </c>
      <c r="FI35" s="34">
        <v>503</v>
      </c>
      <c r="FJ35" s="34">
        <v>528</v>
      </c>
      <c r="FK35">
        <v>20</v>
      </c>
      <c r="FM35">
        <f t="shared" si="0"/>
        <v>0.587565</v>
      </c>
      <c r="FN35" s="27">
        <f t="shared" si="30"/>
        <v>20</v>
      </c>
      <c r="FO35">
        <f t="shared" si="1"/>
        <v>0</v>
      </c>
      <c r="FP35" s="208">
        <f t="shared" si="2"/>
        <v>0</v>
      </c>
      <c r="FQ35" s="208">
        <f t="shared" si="3"/>
        <v>0</v>
      </c>
      <c r="FR35" s="208">
        <f t="shared" si="4"/>
        <v>0</v>
      </c>
      <c r="FS35" s="208">
        <f t="shared" si="5"/>
        <v>0</v>
      </c>
      <c r="FT35" s="208">
        <f t="shared" si="6"/>
        <v>1.5172131135086402</v>
      </c>
      <c r="FU35" s="208">
        <f t="shared" si="7"/>
        <v>0.42905496275067884</v>
      </c>
      <c r="FV35" s="208">
        <f t="shared" si="8"/>
        <v>0</v>
      </c>
      <c r="FX35">
        <f t="shared" si="31"/>
        <v>0.587565</v>
      </c>
      <c r="FY35" s="207">
        <f>G35*POWER($FX35,2)/(POWER($FX35,2)-J35)</f>
        <v>1.0580018955603181</v>
      </c>
      <c r="FZ35" s="207">
        <f>H35*POWER($FX35,2)/(POWER($FX35,2)-K35)</f>
        <v>0.24605983894795819</v>
      </c>
      <c r="GA35" s="207">
        <f>I35*POWER($FX35,2)/(POWER($FX35,2)-L35)</f>
        <v>-3.3797956131157146E-3</v>
      </c>
      <c r="GB35" s="206">
        <f t="shared" si="9"/>
        <v>1.516799900743391</v>
      </c>
      <c r="GD35">
        <f t="shared" si="10"/>
        <v>0.587565</v>
      </c>
      <c r="GE35">
        <f t="shared" si="11"/>
        <v>6432.8</v>
      </c>
      <c r="GF35">
        <f t="shared" si="12"/>
        <v>20613.136726414024</v>
      </c>
      <c r="GG35">
        <f t="shared" si="13"/>
        <v>670.28134972528255</v>
      </c>
      <c r="GH35">
        <f t="shared" si="14"/>
        <v>1.0002771621807613</v>
      </c>
      <c r="GI35">
        <f t="shared" si="15"/>
        <v>101325</v>
      </c>
      <c r="GJ35">
        <v>101325</v>
      </c>
      <c r="GK35">
        <v>15</v>
      </c>
      <c r="GL35">
        <v>20</v>
      </c>
      <c r="GM35">
        <f t="shared" si="16"/>
        <v>2.771621807613478E-4</v>
      </c>
      <c r="GN35">
        <f t="shared" si="17"/>
        <v>1.0173924999999999</v>
      </c>
      <c r="GO35">
        <f t="shared" si="18"/>
        <v>1.0002724240455492</v>
      </c>
      <c r="GQ35">
        <f t="shared" si="19"/>
        <v>0.587565</v>
      </c>
      <c r="GR35">
        <v>101355</v>
      </c>
      <c r="GS35">
        <f t="shared" si="20"/>
        <v>1.0002724240455492</v>
      </c>
      <c r="GT35" s="206">
        <f t="shared" si="21"/>
        <v>1.516799900743391</v>
      </c>
      <c r="GU35">
        <f t="shared" si="22"/>
        <v>1.5172131135086402</v>
      </c>
      <c r="GW35" s="208">
        <f t="shared" si="23"/>
        <v>0</v>
      </c>
      <c r="GX35" s="208">
        <f t="shared" si="24"/>
        <v>0</v>
      </c>
      <c r="GY35">
        <f t="shared" si="25"/>
        <v>1.5172131135086402</v>
      </c>
      <c r="GZ35" s="208">
        <f t="shared" si="26"/>
        <v>1.5172131135086402</v>
      </c>
      <c r="HB35" s="208">
        <f t="shared" si="27"/>
        <v>1.5172131135086402</v>
      </c>
      <c r="HC35">
        <f t="shared" si="28"/>
        <v>1.0002724240455492</v>
      </c>
      <c r="HD35" s="206">
        <f t="shared" si="29"/>
        <v>1.516799900743391</v>
      </c>
    </row>
    <row r="36" spans="1:212" x14ac:dyDescent="0.3">
      <c r="A36" s="141" t="s">
        <v>582</v>
      </c>
      <c r="B36" s="32">
        <v>1.5167999999999999</v>
      </c>
      <c r="C36" s="32">
        <v>1.5187200000000001</v>
      </c>
      <c r="D36" s="33">
        <v>64.17</v>
      </c>
      <c r="E36" s="33">
        <v>63.96</v>
      </c>
      <c r="F36" s="34" t="s">
        <v>302</v>
      </c>
      <c r="G36" s="37">
        <v>1.0396121199999999</v>
      </c>
      <c r="H36" s="37">
        <v>0.23179234400000001</v>
      </c>
      <c r="I36" s="37">
        <v>1.01046945</v>
      </c>
      <c r="J36" s="37">
        <v>6.0006986700000004E-3</v>
      </c>
      <c r="K36" s="37">
        <v>2.00179144E-2</v>
      </c>
      <c r="L36" s="37">
        <v>103.560653</v>
      </c>
      <c r="M36" s="35">
        <v>1.86E-6</v>
      </c>
      <c r="N36" s="35">
        <v>1.31E-8</v>
      </c>
      <c r="O36" s="35">
        <v>-1.37E-11</v>
      </c>
      <c r="P36" s="35">
        <v>4.34E-7</v>
      </c>
      <c r="Q36" s="35">
        <v>6.2700000000000001E-10</v>
      </c>
      <c r="R36" s="35">
        <v>0.17</v>
      </c>
      <c r="S36" s="33">
        <v>2.4</v>
      </c>
      <c r="T36" s="33">
        <v>2.9</v>
      </c>
      <c r="U36" s="33">
        <v>3.3</v>
      </c>
      <c r="V36" s="33">
        <v>0.3</v>
      </c>
      <c r="W36" s="33">
        <v>0.8</v>
      </c>
      <c r="X36" s="33">
        <v>1.2</v>
      </c>
      <c r="Y36" s="33">
        <v>2.4</v>
      </c>
      <c r="Z36" s="33">
        <v>3</v>
      </c>
      <c r="AA36" s="33">
        <v>3.5</v>
      </c>
      <c r="AB36" s="33">
        <v>1.1000000000000001</v>
      </c>
      <c r="AC36" s="33">
        <v>1.6</v>
      </c>
      <c r="AD36" s="33">
        <v>2.1</v>
      </c>
      <c r="AE36" s="33">
        <v>2.5</v>
      </c>
      <c r="AF36" s="33">
        <v>3.1</v>
      </c>
      <c r="AG36" s="33">
        <v>3.7</v>
      </c>
      <c r="AH36" s="33">
        <v>1.5</v>
      </c>
      <c r="AI36" s="34">
        <v>2.1</v>
      </c>
      <c r="AJ36" s="34">
        <v>2.7</v>
      </c>
      <c r="AK36" s="33">
        <v>2.77</v>
      </c>
      <c r="AL36" s="36">
        <v>0.49</v>
      </c>
      <c r="AM36" s="36">
        <v>0.65700000000000003</v>
      </c>
      <c r="AN36" s="36">
        <v>0.88800000000000001</v>
      </c>
      <c r="AO36" s="36">
        <v>0.98699999999999999</v>
      </c>
      <c r="AP36" s="36">
        <v>0.999</v>
      </c>
      <c r="AQ36" s="36">
        <v>0.998</v>
      </c>
      <c r="AR36" s="36">
        <v>0.997</v>
      </c>
      <c r="AS36" s="36">
        <v>0.997</v>
      </c>
      <c r="AT36" s="36">
        <v>0.998</v>
      </c>
      <c r="AU36" s="36">
        <v>0.998</v>
      </c>
      <c r="AV36" s="36">
        <v>0.997</v>
      </c>
      <c r="AW36" s="36">
        <v>0.996</v>
      </c>
      <c r="AX36" s="36">
        <v>0.996</v>
      </c>
      <c r="AY36" s="36">
        <v>0.996</v>
      </c>
      <c r="AZ36" s="36">
        <v>0.996</v>
      </c>
      <c r="BA36" s="36">
        <v>0.996</v>
      </c>
      <c r="BB36" s="36">
        <v>0.99399999999999999</v>
      </c>
      <c r="BC36" s="36">
        <v>0.99199999999999999</v>
      </c>
      <c r="BD36" s="36">
        <v>0.98899999999999999</v>
      </c>
      <c r="BE36" s="36">
        <v>0.98499999999999999</v>
      </c>
      <c r="BF36" s="36">
        <v>0.96399999999999997</v>
      </c>
      <c r="BG36" s="36">
        <v>0.875</v>
      </c>
      <c r="BH36" s="36">
        <v>0.6</v>
      </c>
      <c r="BI36" s="36">
        <v>0.24199999999999999</v>
      </c>
      <c r="BJ36" s="36">
        <v>2.3E-2</v>
      </c>
      <c r="BK36" s="36" t="s">
        <v>143</v>
      </c>
      <c r="BL36" s="36" t="s">
        <v>143</v>
      </c>
      <c r="BM36" s="36" t="s">
        <v>143</v>
      </c>
      <c r="BN36" s="36" t="s">
        <v>143</v>
      </c>
      <c r="BO36" s="36" t="s">
        <v>143</v>
      </c>
      <c r="BP36" s="36">
        <v>0.752</v>
      </c>
      <c r="BQ36" s="36">
        <v>0.84499999999999997</v>
      </c>
      <c r="BR36" s="36">
        <v>0.95399999999999996</v>
      </c>
      <c r="BS36" s="36">
        <v>0.995</v>
      </c>
      <c r="BT36" s="36">
        <v>0.999</v>
      </c>
      <c r="BU36" s="36">
        <v>0.999</v>
      </c>
      <c r="BV36" s="36">
        <v>0.999</v>
      </c>
      <c r="BW36" s="36">
        <v>0.999</v>
      </c>
      <c r="BX36" s="36">
        <v>0.999</v>
      </c>
      <c r="BY36" s="36">
        <v>0.999</v>
      </c>
      <c r="BZ36" s="36">
        <v>0.999</v>
      </c>
      <c r="CA36" s="36">
        <v>0.998</v>
      </c>
      <c r="CB36" s="36">
        <v>0.998</v>
      </c>
      <c r="CC36" s="36">
        <v>0.998</v>
      </c>
      <c r="CD36" s="36">
        <v>0.998</v>
      </c>
      <c r="CE36" s="36">
        <v>0.998</v>
      </c>
      <c r="CF36" s="36">
        <v>0.998</v>
      </c>
      <c r="CG36" s="36">
        <v>0.997</v>
      </c>
      <c r="CH36" s="36">
        <v>0.996</v>
      </c>
      <c r="CI36" s="36">
        <v>0.99399999999999999</v>
      </c>
      <c r="CJ36" s="36">
        <v>0.98499999999999999</v>
      </c>
      <c r="CK36" s="36">
        <v>0.94799999999999995</v>
      </c>
      <c r="CL36" s="36">
        <v>0.81499999999999995</v>
      </c>
      <c r="CM36" s="36">
        <v>0.56699999999999995</v>
      </c>
      <c r="CN36" s="36">
        <v>0.221</v>
      </c>
      <c r="CO36" s="36">
        <v>0.04</v>
      </c>
      <c r="CP36" s="36" t="s">
        <v>143</v>
      </c>
      <c r="CQ36" s="36" t="s">
        <v>143</v>
      </c>
      <c r="CR36" s="36" t="s">
        <v>143</v>
      </c>
      <c r="CS36" s="36" t="s">
        <v>143</v>
      </c>
      <c r="CT36" s="34"/>
      <c r="CU36" s="34">
        <v>1</v>
      </c>
      <c r="CV36" s="34">
        <v>0</v>
      </c>
      <c r="CW36" s="34">
        <v>1</v>
      </c>
      <c r="CX36" s="34">
        <v>2.2999999999999998</v>
      </c>
      <c r="CY36" s="34">
        <v>2.2999999999999998</v>
      </c>
      <c r="CZ36" s="33">
        <v>2.5099999999999998</v>
      </c>
      <c r="DA36" s="34">
        <v>557</v>
      </c>
      <c r="DB36" s="34">
        <v>557</v>
      </c>
      <c r="DC36" s="34">
        <v>719</v>
      </c>
      <c r="DD36" s="34">
        <v>0.85799999999999998</v>
      </c>
      <c r="DE36" s="34">
        <v>1.1140000000000001</v>
      </c>
      <c r="DF36" s="34">
        <v>7.1</v>
      </c>
      <c r="DG36" s="34">
        <v>8.3000000000000007</v>
      </c>
      <c r="DH36" s="78">
        <v>82</v>
      </c>
      <c r="DI36" s="34">
        <v>0.20599999999999999</v>
      </c>
      <c r="DJ36" s="34">
        <v>610</v>
      </c>
      <c r="DK36" s="34">
        <v>3</v>
      </c>
      <c r="DL36" s="25">
        <v>2.77</v>
      </c>
      <c r="DM36" s="76">
        <v>1.4892099999999999</v>
      </c>
      <c r="DN36" s="76">
        <v>1.49495</v>
      </c>
      <c r="DO36" s="76">
        <v>1.50091</v>
      </c>
      <c r="DP36" s="76">
        <v>1.5066900000000001</v>
      </c>
      <c r="DQ36" s="76">
        <v>1.5073099999999999</v>
      </c>
      <c r="DR36" s="76">
        <v>1.5098</v>
      </c>
      <c r="DS36" s="76">
        <v>1.5128900000000001</v>
      </c>
      <c r="DT36" s="76">
        <v>1.5143200000000001</v>
      </c>
      <c r="DU36" s="76">
        <v>1.5147200000000001</v>
      </c>
      <c r="DV36" s="76">
        <v>1.51509</v>
      </c>
      <c r="DW36" s="76">
        <v>1.5167299999999999</v>
      </c>
      <c r="DX36" s="76">
        <v>1.5167999999999999</v>
      </c>
      <c r="DY36" s="76">
        <v>1.5187200000000001</v>
      </c>
      <c r="DZ36" s="76">
        <v>1.5223800000000001</v>
      </c>
      <c r="EA36" s="76">
        <v>1.5228299999999999</v>
      </c>
      <c r="EB36" s="76">
        <v>1.52668</v>
      </c>
      <c r="EC36" s="76">
        <v>1.53024</v>
      </c>
      <c r="ED36" s="76">
        <v>1.53627</v>
      </c>
      <c r="EE36" s="24">
        <v>1.5427200000000001</v>
      </c>
      <c r="EF36" s="24">
        <v>1.5486200000000001</v>
      </c>
      <c r="EG36" s="24"/>
      <c r="EH36" s="24"/>
      <c r="EI36" s="24"/>
      <c r="EJ36" s="24">
        <v>8.0540000000000004E-3</v>
      </c>
      <c r="EK36" s="24">
        <v>8.1099999999999992E-3</v>
      </c>
      <c r="EL36" s="77">
        <v>0.30980000000000002</v>
      </c>
      <c r="EM36" s="77">
        <v>0.56120000000000003</v>
      </c>
      <c r="EN36" s="77">
        <v>0.30759999999999998</v>
      </c>
      <c r="EO36" s="77">
        <v>0.23860000000000001</v>
      </c>
      <c r="EP36" s="77">
        <v>0.53490000000000004</v>
      </c>
      <c r="EQ36" s="77">
        <v>0.74829999999999997</v>
      </c>
      <c r="ER36" s="77">
        <v>0.30759999999999998</v>
      </c>
      <c r="ES36" s="77">
        <v>0.60619999999999996</v>
      </c>
      <c r="ET36" s="77">
        <v>0.25659999999999999</v>
      </c>
      <c r="EU36" s="77">
        <v>0.23699999999999999</v>
      </c>
      <c r="EV36" s="77">
        <v>0.47539999999999999</v>
      </c>
      <c r="EW36" s="77">
        <v>0.74319999999999997</v>
      </c>
      <c r="EX36" s="77">
        <v>2.1600000000000001E-2</v>
      </c>
      <c r="EY36" s="77">
        <v>8.6999999999999994E-3</v>
      </c>
      <c r="EZ36" s="77">
        <v>-8.9999999999999998E-4</v>
      </c>
      <c r="FA36" s="77">
        <v>-8.9999999999999998E-4</v>
      </c>
      <c r="FB36" s="77">
        <v>3.5000000000000001E-3</v>
      </c>
      <c r="FC36" s="26" t="s">
        <v>303</v>
      </c>
      <c r="FD36" s="145" t="s">
        <v>666</v>
      </c>
      <c r="FE36" s="156">
        <v>41671</v>
      </c>
      <c r="FF36" s="136">
        <v>1.6</v>
      </c>
      <c r="FG36" s="125">
        <v>1</v>
      </c>
      <c r="FH36" s="34">
        <v>4</v>
      </c>
      <c r="FI36" s="34">
        <v>475</v>
      </c>
      <c r="FJ36" s="34"/>
      <c r="FK36">
        <v>20</v>
      </c>
      <c r="FM36">
        <f t="shared" si="0"/>
        <v>0.587565</v>
      </c>
      <c r="FN36">
        <f t="shared" si="30"/>
        <v>20</v>
      </c>
      <c r="FO36">
        <f t="shared" si="1"/>
        <v>0</v>
      </c>
      <c r="FP36" s="208">
        <f t="shared" si="2"/>
        <v>0</v>
      </c>
      <c r="FQ36" s="208">
        <f t="shared" si="3"/>
        <v>0</v>
      </c>
      <c r="FR36" s="208">
        <f t="shared" si="4"/>
        <v>0</v>
      </c>
      <c r="FS36" s="208">
        <f t="shared" si="5"/>
        <v>0</v>
      </c>
      <c r="FT36" s="208">
        <f t="shared" si="6"/>
        <v>1.5172131135086402</v>
      </c>
      <c r="FU36" s="208">
        <f t="shared" si="7"/>
        <v>0.42905496275067884</v>
      </c>
      <c r="FV36" s="208">
        <f t="shared" si="8"/>
        <v>0</v>
      </c>
      <c r="FX36">
        <f t="shared" si="31"/>
        <v>0.587565</v>
      </c>
      <c r="FY36" s="207">
        <f>G36*POWER($FX36,2)/(POWER($FX36,2)-J36)</f>
        <v>1.0580018955603181</v>
      </c>
      <c r="FZ36" s="207">
        <f>H36*POWER($FX36,2)/(POWER($FX36,2)-K36)</f>
        <v>0.24605983894795819</v>
      </c>
      <c r="GA36" s="207">
        <f>I36*POWER($FX36,2)/(POWER($FX36,2)-L36)</f>
        <v>-3.3797956131157146E-3</v>
      </c>
      <c r="GB36" s="206">
        <f t="shared" si="9"/>
        <v>1.516799900743391</v>
      </c>
      <c r="GD36">
        <f t="shared" si="10"/>
        <v>0.587565</v>
      </c>
      <c r="GE36">
        <f t="shared" si="11"/>
        <v>6432.8</v>
      </c>
      <c r="GF36">
        <f t="shared" si="12"/>
        <v>20613.136726414024</v>
      </c>
      <c r="GG36">
        <f t="shared" si="13"/>
        <v>670.28134972528255</v>
      </c>
      <c r="GH36">
        <f t="shared" si="14"/>
        <v>1.0002771621807613</v>
      </c>
      <c r="GI36">
        <f t="shared" si="15"/>
        <v>101325</v>
      </c>
      <c r="GJ36">
        <v>101325</v>
      </c>
      <c r="GK36">
        <v>15</v>
      </c>
      <c r="GL36">
        <v>20</v>
      </c>
      <c r="GM36">
        <f t="shared" si="16"/>
        <v>2.771621807613478E-4</v>
      </c>
      <c r="GN36">
        <f t="shared" si="17"/>
        <v>1.0173924999999999</v>
      </c>
      <c r="GO36">
        <f t="shared" si="18"/>
        <v>1.0002724240455492</v>
      </c>
      <c r="GQ36">
        <f t="shared" si="19"/>
        <v>0.587565</v>
      </c>
      <c r="GR36">
        <v>101356</v>
      </c>
      <c r="GS36">
        <f t="shared" si="20"/>
        <v>1.0002724240455492</v>
      </c>
      <c r="GT36" s="206">
        <f t="shared" si="21"/>
        <v>1.516799900743391</v>
      </c>
      <c r="GU36">
        <f t="shared" si="22"/>
        <v>1.5172131135086402</v>
      </c>
      <c r="GW36" s="208">
        <f t="shared" si="23"/>
        <v>0</v>
      </c>
      <c r="GX36" s="208">
        <f t="shared" si="24"/>
        <v>0</v>
      </c>
      <c r="GY36">
        <f t="shared" si="25"/>
        <v>1.5172131135086402</v>
      </c>
      <c r="GZ36" s="208">
        <f t="shared" si="26"/>
        <v>1.5172131135086402</v>
      </c>
      <c r="HB36" s="208">
        <f t="shared" si="27"/>
        <v>1.5172131135086402</v>
      </c>
      <c r="HC36">
        <f t="shared" si="28"/>
        <v>1.0002724240455492</v>
      </c>
      <c r="HD36" s="206">
        <f t="shared" si="29"/>
        <v>1.516799900743391</v>
      </c>
    </row>
    <row r="37" spans="1:212" x14ac:dyDescent="0.3">
      <c r="A37" s="141" t="s">
        <v>680</v>
      </c>
      <c r="B37" s="43">
        <v>1.5167999999999999</v>
      </c>
      <c r="C37" s="43">
        <v>1.5187200000000001</v>
      </c>
      <c r="D37" s="39">
        <v>64.17</v>
      </c>
      <c r="E37" s="39">
        <v>63.96</v>
      </c>
      <c r="F37" s="40" t="s">
        <v>302</v>
      </c>
      <c r="G37" s="44">
        <v>1.0396121199999999</v>
      </c>
      <c r="H37" s="44">
        <v>0.23179234400000001</v>
      </c>
      <c r="I37" s="44">
        <v>1.01046945</v>
      </c>
      <c r="J37" s="44">
        <v>6.0006986700000004E-3</v>
      </c>
      <c r="K37" s="44">
        <v>2.00179144E-2</v>
      </c>
      <c r="L37" s="44">
        <v>103.560653</v>
      </c>
      <c r="M37" s="45">
        <v>1.86E-6</v>
      </c>
      <c r="N37" s="45">
        <v>1.31E-8</v>
      </c>
      <c r="O37" s="45">
        <v>-1.37E-11</v>
      </c>
      <c r="P37" s="45">
        <v>4.34E-7</v>
      </c>
      <c r="Q37" s="45">
        <v>6.2700000000000001E-10</v>
      </c>
      <c r="R37" s="45">
        <v>0.17</v>
      </c>
      <c r="S37" s="39">
        <v>2.4</v>
      </c>
      <c r="T37" s="39">
        <v>2.9</v>
      </c>
      <c r="U37" s="39">
        <v>3.3</v>
      </c>
      <c r="V37" s="39">
        <v>0.3</v>
      </c>
      <c r="W37" s="39">
        <v>0.8</v>
      </c>
      <c r="X37" s="39">
        <v>1.2</v>
      </c>
      <c r="Y37" s="39">
        <v>2.4</v>
      </c>
      <c r="Z37" s="39">
        <v>3</v>
      </c>
      <c r="AA37" s="39">
        <v>3.5</v>
      </c>
      <c r="AB37" s="39">
        <v>1.1000000000000001</v>
      </c>
      <c r="AC37" s="39">
        <v>1.6</v>
      </c>
      <c r="AD37" s="39">
        <v>2.1</v>
      </c>
      <c r="AE37" s="39">
        <v>2.5</v>
      </c>
      <c r="AF37" s="39">
        <v>3.1</v>
      </c>
      <c r="AG37" s="39">
        <v>3.7</v>
      </c>
      <c r="AH37" s="39">
        <v>1.5</v>
      </c>
      <c r="AI37" s="40">
        <v>2.1</v>
      </c>
      <c r="AJ37" s="40">
        <v>2.7</v>
      </c>
      <c r="AK37" s="39">
        <v>2.77</v>
      </c>
      <c r="AL37" s="46">
        <v>0.49</v>
      </c>
      <c r="AM37" s="46">
        <v>0.65700000000000003</v>
      </c>
      <c r="AN37" s="46">
        <v>0.88800000000000001</v>
      </c>
      <c r="AO37" s="46">
        <v>0.98699999999999999</v>
      </c>
      <c r="AP37" s="46">
        <v>0.999</v>
      </c>
      <c r="AQ37" s="46">
        <v>0.998</v>
      </c>
      <c r="AR37" s="46">
        <v>0.997</v>
      </c>
      <c r="AS37" s="46">
        <v>0.997</v>
      </c>
      <c r="AT37" s="46">
        <v>0.998</v>
      </c>
      <c r="AU37" s="46">
        <v>0.998</v>
      </c>
      <c r="AV37" s="46">
        <v>0.997</v>
      </c>
      <c r="AW37" s="46">
        <v>0.996</v>
      </c>
      <c r="AX37" s="46">
        <v>0.996</v>
      </c>
      <c r="AY37" s="46">
        <v>0.996</v>
      </c>
      <c r="AZ37" s="46">
        <v>0.996</v>
      </c>
      <c r="BA37" s="46">
        <v>0.996</v>
      </c>
      <c r="BB37" s="46">
        <v>0.99399999999999999</v>
      </c>
      <c r="BC37" s="46">
        <v>0.99199999999999999</v>
      </c>
      <c r="BD37" s="46">
        <v>0.98899999999999999</v>
      </c>
      <c r="BE37" s="46">
        <v>0.98499999999999999</v>
      </c>
      <c r="BF37" s="46">
        <v>0.96399999999999997</v>
      </c>
      <c r="BG37" s="46">
        <v>0.875</v>
      </c>
      <c r="BH37" s="46">
        <v>0.6</v>
      </c>
      <c r="BI37" s="46">
        <v>0.24199999999999999</v>
      </c>
      <c r="BJ37" s="46">
        <v>2.3E-2</v>
      </c>
      <c r="BK37" s="46" t="s">
        <v>143</v>
      </c>
      <c r="BL37" s="46" t="s">
        <v>143</v>
      </c>
      <c r="BM37" s="46" t="s">
        <v>143</v>
      </c>
      <c r="BN37" s="46" t="s">
        <v>143</v>
      </c>
      <c r="BO37" s="46" t="s">
        <v>143</v>
      </c>
      <c r="BP37" s="46">
        <v>0.752</v>
      </c>
      <c r="BQ37" s="46">
        <v>0.84499999999999997</v>
      </c>
      <c r="BR37" s="46">
        <v>0.95399999999999996</v>
      </c>
      <c r="BS37" s="46">
        <v>0.995</v>
      </c>
      <c r="BT37" s="46">
        <v>0.999</v>
      </c>
      <c r="BU37" s="46">
        <v>0.999</v>
      </c>
      <c r="BV37" s="46">
        <v>0.999</v>
      </c>
      <c r="BW37" s="46">
        <v>0.999</v>
      </c>
      <c r="BX37" s="46">
        <v>0.999</v>
      </c>
      <c r="BY37" s="46">
        <v>0.999</v>
      </c>
      <c r="BZ37" s="46">
        <v>0.999</v>
      </c>
      <c r="CA37" s="46">
        <v>0.998</v>
      </c>
      <c r="CB37" s="46">
        <v>0.998</v>
      </c>
      <c r="CC37" s="46">
        <v>0.998</v>
      </c>
      <c r="CD37" s="46">
        <v>0.998</v>
      </c>
      <c r="CE37" s="46">
        <v>0.998</v>
      </c>
      <c r="CF37" s="46">
        <v>0.998</v>
      </c>
      <c r="CG37" s="46">
        <v>0.997</v>
      </c>
      <c r="CH37" s="46">
        <v>0.996</v>
      </c>
      <c r="CI37" s="46">
        <v>0.99399999999999999</v>
      </c>
      <c r="CJ37" s="46">
        <v>0.98499999999999999</v>
      </c>
      <c r="CK37" s="46">
        <v>0.94799999999999995</v>
      </c>
      <c r="CL37" s="46">
        <v>0.81499999999999995</v>
      </c>
      <c r="CM37" s="46">
        <v>0.56699999999999995</v>
      </c>
      <c r="CN37" s="46">
        <v>0.221</v>
      </c>
      <c r="CO37" s="46">
        <v>0.04</v>
      </c>
      <c r="CP37" s="46" t="s">
        <v>143</v>
      </c>
      <c r="CQ37" s="46" t="s">
        <v>143</v>
      </c>
      <c r="CR37" s="46" t="s">
        <v>143</v>
      </c>
      <c r="CS37" s="46" t="s">
        <v>143</v>
      </c>
      <c r="CT37" s="40"/>
      <c r="CU37" s="40">
        <v>1</v>
      </c>
      <c r="CV37" s="40">
        <v>0</v>
      </c>
      <c r="CW37" s="40">
        <v>1</v>
      </c>
      <c r="CX37" s="40">
        <v>2.2999999999999998</v>
      </c>
      <c r="CY37" s="40">
        <v>2.2999999999999998</v>
      </c>
      <c r="CZ37" s="39">
        <v>2.5099999999999998</v>
      </c>
      <c r="DA37" s="40">
        <v>557</v>
      </c>
      <c r="DB37" s="40">
        <v>557</v>
      </c>
      <c r="DC37" s="40">
        <v>719</v>
      </c>
      <c r="DD37" s="40">
        <v>0.85799999999999998</v>
      </c>
      <c r="DE37" s="40">
        <v>1.1140000000000001</v>
      </c>
      <c r="DF37" s="40">
        <v>7.1</v>
      </c>
      <c r="DG37" s="40">
        <v>8.3000000000000007</v>
      </c>
      <c r="DH37" s="79">
        <v>82</v>
      </c>
      <c r="DI37" s="40">
        <v>0.20599999999999999</v>
      </c>
      <c r="DJ37" s="126">
        <v>610</v>
      </c>
      <c r="DK37" s="40">
        <v>3</v>
      </c>
      <c r="DL37" s="42">
        <v>2.77</v>
      </c>
      <c r="DM37" s="76">
        <v>1.4892099999999999</v>
      </c>
      <c r="DN37" s="76">
        <v>1.49495</v>
      </c>
      <c r="DO37" s="76">
        <v>1.50091</v>
      </c>
      <c r="DP37" s="76">
        <v>1.5066900000000001</v>
      </c>
      <c r="DQ37" s="76">
        <v>1.5073099999999999</v>
      </c>
      <c r="DR37" s="76">
        <v>1.5098</v>
      </c>
      <c r="DS37" s="76">
        <v>1.5128900000000001</v>
      </c>
      <c r="DT37" s="76">
        <v>1.5143200000000001</v>
      </c>
      <c r="DU37" s="76">
        <v>1.5147200000000001</v>
      </c>
      <c r="DV37" s="76">
        <v>1.51509</v>
      </c>
      <c r="DW37" s="76">
        <v>1.5167299999999999</v>
      </c>
      <c r="DX37" s="76">
        <v>1.5167999999999999</v>
      </c>
      <c r="DY37" s="76">
        <v>1.5187200000000001</v>
      </c>
      <c r="DZ37" s="76">
        <v>1.5223800000000001</v>
      </c>
      <c r="EA37" s="76">
        <v>1.5228299999999999</v>
      </c>
      <c r="EB37" s="76">
        <v>1.52668</v>
      </c>
      <c r="EC37" s="76">
        <v>1.53024</v>
      </c>
      <c r="ED37" s="76">
        <v>1.53627</v>
      </c>
      <c r="EE37" s="24">
        <v>1.5427200000000001</v>
      </c>
      <c r="EF37" s="24">
        <v>1.5486200000000001</v>
      </c>
      <c r="EG37" s="24"/>
      <c r="EH37" s="24"/>
      <c r="EI37" s="24"/>
      <c r="EJ37" s="24">
        <v>8.0540000000000004E-3</v>
      </c>
      <c r="EK37" s="24">
        <v>8.1099999999999992E-3</v>
      </c>
      <c r="EL37" s="77">
        <v>0.30980000000000002</v>
      </c>
      <c r="EM37" s="77">
        <v>0.56120000000000003</v>
      </c>
      <c r="EN37" s="77">
        <v>0.30759999999999998</v>
      </c>
      <c r="EO37" s="77">
        <v>0.23860000000000001</v>
      </c>
      <c r="EP37" s="77">
        <v>0.53490000000000004</v>
      </c>
      <c r="EQ37" s="77">
        <v>0.74829999999999997</v>
      </c>
      <c r="ER37" s="77">
        <v>0.30759999999999998</v>
      </c>
      <c r="ES37" s="77">
        <v>0.60619999999999996</v>
      </c>
      <c r="ET37" s="77">
        <v>0.25659999999999999</v>
      </c>
      <c r="EU37" s="77">
        <v>0.23699999999999999</v>
      </c>
      <c r="EV37" s="77">
        <v>0.47539999999999999</v>
      </c>
      <c r="EW37" s="77">
        <v>0.74319999999999997</v>
      </c>
      <c r="EX37" s="77">
        <v>2.1600000000000001E-2</v>
      </c>
      <c r="EY37" s="77">
        <v>8.6999999999999994E-3</v>
      </c>
      <c r="EZ37" s="77">
        <v>-8.9999999999999998E-4</v>
      </c>
      <c r="FA37" s="77">
        <v>-8.9999999999999998E-4</v>
      </c>
      <c r="FB37" s="77">
        <v>3.5000000000000001E-3</v>
      </c>
      <c r="FC37" s="26" t="s">
        <v>303</v>
      </c>
      <c r="FD37" s="145" t="s">
        <v>682</v>
      </c>
      <c r="FE37" s="156">
        <v>41411</v>
      </c>
      <c r="FF37" s="136"/>
      <c r="FG37" s="34" t="s">
        <v>143</v>
      </c>
      <c r="FH37" s="34" t="s">
        <v>143</v>
      </c>
      <c r="FI37" s="34" t="s">
        <v>143</v>
      </c>
      <c r="FJ37" s="34" t="s">
        <v>143</v>
      </c>
      <c r="FK37" s="27">
        <v>20</v>
      </c>
      <c r="FL37" s="27"/>
      <c r="FM37">
        <f t="shared" si="0"/>
        <v>0.587565</v>
      </c>
      <c r="FN37" s="27">
        <f t="shared" si="30"/>
        <v>20</v>
      </c>
      <c r="FO37">
        <f t="shared" si="1"/>
        <v>0</v>
      </c>
      <c r="FP37" s="208">
        <f t="shared" si="2"/>
        <v>0</v>
      </c>
      <c r="FQ37" s="208">
        <f t="shared" si="3"/>
        <v>0</v>
      </c>
      <c r="FR37" s="208">
        <f t="shared" si="4"/>
        <v>0</v>
      </c>
      <c r="FS37" s="208">
        <f t="shared" si="5"/>
        <v>0</v>
      </c>
      <c r="FT37" s="208">
        <f t="shared" si="6"/>
        <v>1.5172131135086402</v>
      </c>
      <c r="FU37" s="208">
        <f t="shared" si="7"/>
        <v>0.42905496275067884</v>
      </c>
      <c r="FV37" s="208">
        <f t="shared" si="8"/>
        <v>0</v>
      </c>
      <c r="FX37">
        <f t="shared" si="31"/>
        <v>0.587565</v>
      </c>
      <c r="FY37" s="207">
        <f>G37*POWER($FX37,2)/(POWER($FX37,2)-J37)</f>
        <v>1.0580018955603181</v>
      </c>
      <c r="FZ37" s="207">
        <f>H37*POWER($FX37,2)/(POWER($FX37,2)-K37)</f>
        <v>0.24605983894795819</v>
      </c>
      <c r="GA37" s="207">
        <f>I37*POWER($FX37,2)/(POWER($FX37,2)-L37)</f>
        <v>-3.3797956131157146E-3</v>
      </c>
      <c r="GB37" s="206">
        <f t="shared" si="9"/>
        <v>1.516799900743391</v>
      </c>
      <c r="GD37">
        <f t="shared" si="10"/>
        <v>0.587565</v>
      </c>
      <c r="GE37">
        <f t="shared" si="11"/>
        <v>6432.8</v>
      </c>
      <c r="GF37">
        <f t="shared" si="12"/>
        <v>20613.136726414024</v>
      </c>
      <c r="GG37">
        <f t="shared" si="13"/>
        <v>670.28134972528255</v>
      </c>
      <c r="GH37">
        <f t="shared" si="14"/>
        <v>1.0002771621807613</v>
      </c>
      <c r="GI37">
        <f t="shared" si="15"/>
        <v>101325</v>
      </c>
      <c r="GJ37">
        <v>101325</v>
      </c>
      <c r="GK37">
        <v>15</v>
      </c>
      <c r="GL37">
        <v>20</v>
      </c>
      <c r="GM37">
        <f t="shared" si="16"/>
        <v>2.771621807613478E-4</v>
      </c>
      <c r="GN37">
        <f t="shared" si="17"/>
        <v>1.0173924999999999</v>
      </c>
      <c r="GO37">
        <f t="shared" si="18"/>
        <v>1.0002724240455492</v>
      </c>
      <c r="GQ37">
        <f t="shared" si="19"/>
        <v>0.587565</v>
      </c>
      <c r="GR37">
        <v>101357</v>
      </c>
      <c r="GS37">
        <f t="shared" si="20"/>
        <v>1.0002724240455492</v>
      </c>
      <c r="GT37" s="206">
        <f t="shared" si="21"/>
        <v>1.516799900743391</v>
      </c>
      <c r="GU37">
        <f t="shared" si="22"/>
        <v>1.5172131135086402</v>
      </c>
      <c r="GW37" s="208">
        <f t="shared" si="23"/>
        <v>0</v>
      </c>
      <c r="GX37" s="208">
        <f t="shared" si="24"/>
        <v>0</v>
      </c>
      <c r="GY37">
        <f t="shared" si="25"/>
        <v>1.5172131135086402</v>
      </c>
      <c r="GZ37" s="208">
        <f t="shared" si="26"/>
        <v>1.5172131135086402</v>
      </c>
      <c r="HB37" s="208">
        <f t="shared" si="27"/>
        <v>1.5172131135086402</v>
      </c>
      <c r="HC37">
        <f t="shared" si="28"/>
        <v>1.0002724240455492</v>
      </c>
      <c r="HD37" s="206">
        <f t="shared" si="29"/>
        <v>1.516799900743391</v>
      </c>
    </row>
    <row r="38" spans="1:212" x14ac:dyDescent="0.3">
      <c r="A38" s="141" t="s">
        <v>33</v>
      </c>
      <c r="B38" s="32">
        <v>1.62005</v>
      </c>
      <c r="C38" s="32">
        <v>1.62408</v>
      </c>
      <c r="D38" s="33">
        <v>36.43</v>
      </c>
      <c r="E38" s="33">
        <v>36.159999999999997</v>
      </c>
      <c r="F38" s="34" t="s">
        <v>34</v>
      </c>
      <c r="G38" s="37">
        <v>1.39757037</v>
      </c>
      <c r="H38" s="37">
        <v>0.15920140299999999</v>
      </c>
      <c r="I38" s="37">
        <v>1.2686542999999999</v>
      </c>
      <c r="J38" s="37">
        <v>9.9590614300000008E-3</v>
      </c>
      <c r="K38" s="37">
        <v>5.4693175199999999E-2</v>
      </c>
      <c r="L38" s="37">
        <v>119.248346</v>
      </c>
      <c r="M38" s="35">
        <v>4.6199999999999998E-7</v>
      </c>
      <c r="N38" s="35">
        <v>1.1700000000000001E-8</v>
      </c>
      <c r="O38" s="35">
        <v>-2.35E-11</v>
      </c>
      <c r="P38" s="35">
        <v>7.4700000000000001E-7</v>
      </c>
      <c r="Q38" s="35">
        <v>9.8100000000000002E-10</v>
      </c>
      <c r="R38" s="35">
        <v>0.26300000000000001</v>
      </c>
      <c r="S38" s="33">
        <v>2</v>
      </c>
      <c r="T38" s="33">
        <v>3.2</v>
      </c>
      <c r="U38" s="33">
        <v>4.5999999999999996</v>
      </c>
      <c r="V38" s="33">
        <v>-0.1</v>
      </c>
      <c r="W38" s="33">
        <v>1</v>
      </c>
      <c r="X38" s="33">
        <v>2.2999999999999998</v>
      </c>
      <c r="Y38" s="33">
        <v>2.1</v>
      </c>
      <c r="Z38" s="33">
        <v>3.5</v>
      </c>
      <c r="AA38" s="33">
        <v>5.0999999999999996</v>
      </c>
      <c r="AB38" s="33">
        <v>0.7</v>
      </c>
      <c r="AC38" s="33">
        <v>2</v>
      </c>
      <c r="AD38" s="33">
        <v>3.6</v>
      </c>
      <c r="AE38" s="33">
        <v>2.2000000000000002</v>
      </c>
      <c r="AF38" s="33">
        <v>3.7</v>
      </c>
      <c r="AG38" s="33">
        <v>5.5</v>
      </c>
      <c r="AH38" s="33">
        <v>1.1000000000000001</v>
      </c>
      <c r="AI38" s="34">
        <v>2.6</v>
      </c>
      <c r="AJ38" s="34">
        <v>4.4000000000000004</v>
      </c>
      <c r="AK38" s="33">
        <v>3.03</v>
      </c>
      <c r="AL38" s="36">
        <v>0.48</v>
      </c>
      <c r="AM38" s="36">
        <v>0.64</v>
      </c>
      <c r="AN38" s="36">
        <v>0.88</v>
      </c>
      <c r="AO38" s="36">
        <v>0.97699999999999998</v>
      </c>
      <c r="AP38" s="36">
        <v>0.996</v>
      </c>
      <c r="AQ38" s="36">
        <v>0.99199999999999999</v>
      </c>
      <c r="AR38" s="36">
        <v>0.99</v>
      </c>
      <c r="AS38" s="36">
        <v>0.99099999999999999</v>
      </c>
      <c r="AT38" s="36">
        <v>0.99299999999999999</v>
      </c>
      <c r="AU38" s="36">
        <v>0.99199999999999999</v>
      </c>
      <c r="AV38" s="36">
        <v>0.98399999999999999</v>
      </c>
      <c r="AW38" s="36">
        <v>0.97299999999999998</v>
      </c>
      <c r="AX38" s="36">
        <v>0.96299999999999997</v>
      </c>
      <c r="AY38" s="36">
        <v>0.95</v>
      </c>
      <c r="AZ38" s="36">
        <v>0.9</v>
      </c>
      <c r="BA38" s="36">
        <v>0.87</v>
      </c>
      <c r="BB38" s="36">
        <v>0.75</v>
      </c>
      <c r="BC38" s="36">
        <v>0.51</v>
      </c>
      <c r="BD38" s="36">
        <v>0.16</v>
      </c>
      <c r="BE38" s="36">
        <v>0.04</v>
      </c>
      <c r="BF38" s="36" t="s">
        <v>143</v>
      </c>
      <c r="BG38" s="36" t="s">
        <v>143</v>
      </c>
      <c r="BH38" s="36" t="s">
        <v>143</v>
      </c>
      <c r="BI38" s="36" t="s">
        <v>143</v>
      </c>
      <c r="BJ38" s="36" t="s">
        <v>143</v>
      </c>
      <c r="BK38" s="36" t="s">
        <v>143</v>
      </c>
      <c r="BL38" s="36" t="s">
        <v>143</v>
      </c>
      <c r="BM38" s="36" t="s">
        <v>143</v>
      </c>
      <c r="BN38" s="36" t="s">
        <v>143</v>
      </c>
      <c r="BO38" s="36" t="s">
        <v>143</v>
      </c>
      <c r="BP38" s="36">
        <v>0.74558385463827026</v>
      </c>
      <c r="BQ38" s="36">
        <v>0.83651164207301854</v>
      </c>
      <c r="BR38" s="36">
        <v>0.95015196064682517</v>
      </c>
      <c r="BS38" s="36">
        <v>0.99073572947436994</v>
      </c>
      <c r="BT38" s="36">
        <v>0.99839807589331964</v>
      </c>
      <c r="BU38" s="36">
        <v>0.99679228706061884</v>
      </c>
      <c r="BV38" s="36">
        <v>0.99598793558098164</v>
      </c>
      <c r="BW38" s="36">
        <v>0.99639023306928143</v>
      </c>
      <c r="BX38" s="36">
        <v>0.99719409794761227</v>
      </c>
      <c r="BY38" s="36">
        <v>0.99679228706061884</v>
      </c>
      <c r="BZ38" s="36">
        <v>0.99356901509790518</v>
      </c>
      <c r="CA38" s="36">
        <v>0.98911123774118292</v>
      </c>
      <c r="CB38" s="36">
        <v>0.98503239810519605</v>
      </c>
      <c r="CC38" s="36">
        <v>0.9796917302662298</v>
      </c>
      <c r="CD38" s="36">
        <v>0.95873151551418268</v>
      </c>
      <c r="CE38" s="36">
        <v>0.94581827477183755</v>
      </c>
      <c r="CF38" s="36">
        <v>0.89130122898300168</v>
      </c>
      <c r="CG38" s="36">
        <v>0.76388515537432244</v>
      </c>
      <c r="CH38" s="36">
        <v>0.48044977359257246</v>
      </c>
      <c r="CI38" s="36">
        <v>0.27594593229224296</v>
      </c>
      <c r="CJ38" s="36">
        <v>9.6000000000000002E-2</v>
      </c>
      <c r="CK38" s="36" t="s">
        <v>143</v>
      </c>
      <c r="CL38" s="36" t="s">
        <v>143</v>
      </c>
      <c r="CM38" s="36" t="s">
        <v>143</v>
      </c>
      <c r="CN38" s="36" t="s">
        <v>143</v>
      </c>
      <c r="CO38" s="36" t="s">
        <v>143</v>
      </c>
      <c r="CP38" s="36" t="s">
        <v>143</v>
      </c>
      <c r="CQ38" s="36" t="s">
        <v>143</v>
      </c>
      <c r="CR38" s="36" t="s">
        <v>143</v>
      </c>
      <c r="CS38" s="36" t="s">
        <v>143</v>
      </c>
      <c r="CT38" s="34"/>
      <c r="CU38" s="34">
        <v>1</v>
      </c>
      <c r="CV38" s="34">
        <v>0</v>
      </c>
      <c r="CW38" s="34">
        <v>1</v>
      </c>
      <c r="CX38" s="34">
        <v>1</v>
      </c>
      <c r="CY38" s="34">
        <v>1</v>
      </c>
      <c r="CZ38" s="33">
        <v>2.6509999999999998</v>
      </c>
      <c r="DA38" s="34">
        <v>569</v>
      </c>
      <c r="DB38" s="34">
        <v>567</v>
      </c>
      <c r="DC38" s="34">
        <v>686</v>
      </c>
      <c r="DD38" s="34">
        <v>0.81</v>
      </c>
      <c r="DE38" s="34">
        <v>1.05</v>
      </c>
      <c r="DF38" s="34">
        <v>7.84</v>
      </c>
      <c r="DG38" s="34">
        <v>9.06</v>
      </c>
      <c r="DH38" s="78">
        <v>82</v>
      </c>
      <c r="DI38" s="34">
        <v>0.22800000000000001</v>
      </c>
      <c r="DJ38" s="34">
        <v>600</v>
      </c>
      <c r="DK38" s="34">
        <v>2</v>
      </c>
      <c r="DL38" s="25">
        <v>3.03</v>
      </c>
      <c r="DM38" s="76">
        <v>1.5813600000000001</v>
      </c>
      <c r="DN38" s="76">
        <v>1.58744</v>
      </c>
      <c r="DO38" s="76">
        <v>1.5941000000000001</v>
      </c>
      <c r="DP38" s="76">
        <v>1.6016699999999999</v>
      </c>
      <c r="DQ38" s="76">
        <v>1.6026100000000001</v>
      </c>
      <c r="DR38" s="76">
        <v>1.60667</v>
      </c>
      <c r="DS38" s="76">
        <v>1.61229</v>
      </c>
      <c r="DT38" s="76">
        <v>1.6150599999999999</v>
      </c>
      <c r="DU38" s="76">
        <v>1.6158399999999999</v>
      </c>
      <c r="DV38" s="76">
        <v>1.6165799999999999</v>
      </c>
      <c r="DW38" s="76">
        <v>1.6198999999999999</v>
      </c>
      <c r="DX38" s="76">
        <v>1.62005</v>
      </c>
      <c r="DY38" s="76">
        <v>1.62408</v>
      </c>
      <c r="DZ38" s="76">
        <v>1.63208</v>
      </c>
      <c r="EA38" s="76">
        <v>1.6331</v>
      </c>
      <c r="EB38" s="76">
        <v>1.64209</v>
      </c>
      <c r="EC38" s="76">
        <v>1.6508700000000001</v>
      </c>
      <c r="ED38" s="76"/>
      <c r="EE38" s="24"/>
      <c r="EF38" s="24"/>
      <c r="EG38" s="24"/>
      <c r="EH38" s="24"/>
      <c r="EI38" s="24"/>
      <c r="EJ38" s="24">
        <v>1.702E-2</v>
      </c>
      <c r="EK38" s="24">
        <v>1.7257999999999999E-2</v>
      </c>
      <c r="EL38" s="77">
        <v>0.2389</v>
      </c>
      <c r="EM38" s="77">
        <v>0.49249999999999999</v>
      </c>
      <c r="EN38" s="77">
        <v>0.29349999999999998</v>
      </c>
      <c r="EO38" s="77">
        <v>0.2366</v>
      </c>
      <c r="EP38" s="77">
        <v>0.58809999999999996</v>
      </c>
      <c r="EQ38" s="77"/>
      <c r="ER38" s="77">
        <v>0.2356</v>
      </c>
      <c r="ES38" s="77">
        <v>0.53120000000000001</v>
      </c>
      <c r="ET38" s="77">
        <v>0.24399999999999999</v>
      </c>
      <c r="EU38" s="77">
        <v>0.2334</v>
      </c>
      <c r="EV38" s="77">
        <v>0.52080000000000004</v>
      </c>
      <c r="EW38" s="77"/>
      <c r="EX38" s="77">
        <v>1.37E-2</v>
      </c>
      <c r="EY38" s="77">
        <v>4.7000000000000002E-3</v>
      </c>
      <c r="EZ38" s="77">
        <v>5.9999999999999995E-4</v>
      </c>
      <c r="FA38" s="77">
        <v>5.5999999999999999E-3</v>
      </c>
      <c r="FB38" s="77"/>
      <c r="FC38" s="26" t="s">
        <v>35</v>
      </c>
      <c r="FD38" s="145" t="s">
        <v>143</v>
      </c>
      <c r="FE38" s="156">
        <v>41671</v>
      </c>
      <c r="FF38" s="136">
        <v>1.4</v>
      </c>
      <c r="FG38" s="125" t="s">
        <v>143</v>
      </c>
      <c r="FH38" s="34" t="s">
        <v>143</v>
      </c>
      <c r="FI38" s="34" t="s">
        <v>143</v>
      </c>
      <c r="FJ38" s="34" t="s">
        <v>143</v>
      </c>
      <c r="FK38">
        <v>20</v>
      </c>
      <c r="FM38">
        <f t="shared" si="0"/>
        <v>0.587565</v>
      </c>
      <c r="FN38">
        <f t="shared" si="30"/>
        <v>20</v>
      </c>
      <c r="FO38">
        <f t="shared" si="1"/>
        <v>0</v>
      </c>
      <c r="FP38" s="208">
        <f t="shared" si="2"/>
        <v>0</v>
      </c>
      <c r="FQ38" s="208">
        <f t="shared" si="3"/>
        <v>0</v>
      </c>
      <c r="FR38" s="208">
        <f t="shared" si="4"/>
        <v>0</v>
      </c>
      <c r="FS38" s="208">
        <f t="shared" si="5"/>
        <v>0</v>
      </c>
      <c r="FT38" s="208">
        <f t="shared" si="6"/>
        <v>1.6204942028174456</v>
      </c>
      <c r="FU38" s="208">
        <f t="shared" si="7"/>
        <v>0.50169925277669236</v>
      </c>
      <c r="FV38" s="208">
        <f t="shared" si="8"/>
        <v>0</v>
      </c>
      <c r="FX38">
        <f t="shared" si="31"/>
        <v>0.587565</v>
      </c>
      <c r="FY38" s="207">
        <f>G38*POWER($FX38,2)/(POWER($FX38,2)-J38)</f>
        <v>1.4390841978245905</v>
      </c>
      <c r="FZ38" s="207">
        <f>H38*POWER($FX38,2)/(POWER($FX38,2)-K38)</f>
        <v>0.18917058655059471</v>
      </c>
      <c r="GA38" s="207">
        <f>I38*POWER($FX38,2)/(POWER($FX38,2)-L38)</f>
        <v>-3.6835104409827213E-3</v>
      </c>
      <c r="GB38" s="206">
        <f t="shared" si="9"/>
        <v>1.6200528614629224</v>
      </c>
      <c r="GD38">
        <f t="shared" si="10"/>
        <v>0.587565</v>
      </c>
      <c r="GE38">
        <f t="shared" si="11"/>
        <v>6432.8</v>
      </c>
      <c r="GF38">
        <f t="shared" si="12"/>
        <v>20613.136726414024</v>
      </c>
      <c r="GG38">
        <f t="shared" si="13"/>
        <v>670.28134972528255</v>
      </c>
      <c r="GH38">
        <f t="shared" si="14"/>
        <v>1.0002771621807613</v>
      </c>
      <c r="GI38">
        <f t="shared" si="15"/>
        <v>101325</v>
      </c>
      <c r="GJ38">
        <v>101325</v>
      </c>
      <c r="GK38">
        <v>15</v>
      </c>
      <c r="GL38">
        <v>20</v>
      </c>
      <c r="GM38">
        <f t="shared" si="16"/>
        <v>2.771621807613478E-4</v>
      </c>
      <c r="GN38">
        <f t="shared" si="17"/>
        <v>1.0173924999999999</v>
      </c>
      <c r="GO38">
        <f t="shared" si="18"/>
        <v>1.0002724240455492</v>
      </c>
      <c r="GQ38">
        <f t="shared" si="19"/>
        <v>0.587565</v>
      </c>
      <c r="GR38">
        <v>101358</v>
      </c>
      <c r="GS38">
        <f t="shared" si="20"/>
        <v>1.0002724240455492</v>
      </c>
      <c r="GT38" s="206">
        <f t="shared" si="21"/>
        <v>1.6200528614629224</v>
      </c>
      <c r="GU38">
        <f t="shared" si="22"/>
        <v>1.6204942028174456</v>
      </c>
      <c r="GW38" s="208">
        <f t="shared" si="23"/>
        <v>0</v>
      </c>
      <c r="GX38" s="208">
        <f t="shared" si="24"/>
        <v>0</v>
      </c>
      <c r="GY38">
        <f t="shared" si="25"/>
        <v>1.6204942028174456</v>
      </c>
      <c r="GZ38" s="208">
        <f t="shared" si="26"/>
        <v>1.6204942028174456</v>
      </c>
      <c r="HB38" s="208">
        <f t="shared" si="27"/>
        <v>1.6204942028174456</v>
      </c>
      <c r="HC38">
        <f t="shared" si="28"/>
        <v>1.0002724240455492</v>
      </c>
      <c r="HD38" s="206">
        <f t="shared" si="29"/>
        <v>1.6200528614629224</v>
      </c>
    </row>
    <row r="39" spans="1:212" x14ac:dyDescent="0.3">
      <c r="A39" s="141" t="s">
        <v>288</v>
      </c>
      <c r="B39" s="32">
        <v>1.48749</v>
      </c>
      <c r="C39" s="32">
        <v>1.4891399999999999</v>
      </c>
      <c r="D39" s="33">
        <v>70.41</v>
      </c>
      <c r="E39" s="33">
        <v>70.23</v>
      </c>
      <c r="F39" s="34" t="s">
        <v>656</v>
      </c>
      <c r="G39" s="37">
        <v>0.84430933799999996</v>
      </c>
      <c r="H39" s="37">
        <v>0.34414782399999999</v>
      </c>
      <c r="I39" s="37">
        <v>0.91079021299999996</v>
      </c>
      <c r="J39" s="37">
        <v>4.7511195500000002E-3</v>
      </c>
      <c r="K39" s="37">
        <v>1.49814849E-2</v>
      </c>
      <c r="L39" s="37">
        <v>97.860029299999994</v>
      </c>
      <c r="M39" s="35">
        <v>-7.2400000000000001E-6</v>
      </c>
      <c r="N39" s="35">
        <v>1.5799999999999999E-8</v>
      </c>
      <c r="O39" s="35">
        <v>-9.5099999999999997E-12</v>
      </c>
      <c r="P39" s="35">
        <v>3.5100000000000001E-7</v>
      </c>
      <c r="Q39" s="35">
        <v>4.6100000000000001E-10</v>
      </c>
      <c r="R39" s="35">
        <v>0.156</v>
      </c>
      <c r="S39" s="33">
        <v>-1.5</v>
      </c>
      <c r="T39" s="33">
        <v>-1.2</v>
      </c>
      <c r="U39" s="33">
        <v>-0.9</v>
      </c>
      <c r="V39" s="33">
        <v>-3.5</v>
      </c>
      <c r="W39" s="33">
        <v>-3.2</v>
      </c>
      <c r="X39" s="33">
        <v>-2.9</v>
      </c>
      <c r="Y39" s="33">
        <v>-1.4</v>
      </c>
      <c r="Z39" s="33">
        <v>-1</v>
      </c>
      <c r="AA39" s="33">
        <v>-0.6</v>
      </c>
      <c r="AB39" s="33">
        <v>-2.6</v>
      </c>
      <c r="AC39" s="33">
        <v>-2.2999999999999998</v>
      </c>
      <c r="AD39" s="33">
        <v>-2</v>
      </c>
      <c r="AE39" s="33">
        <v>-1.2</v>
      </c>
      <c r="AF39" s="33">
        <v>-0.7</v>
      </c>
      <c r="AG39" s="33">
        <v>-0.3</v>
      </c>
      <c r="AH39" s="33">
        <v>-2.2000000000000002</v>
      </c>
      <c r="AI39" s="34">
        <v>-1.8</v>
      </c>
      <c r="AJ39" s="34">
        <v>-1.4</v>
      </c>
      <c r="AK39" s="33">
        <v>2.91</v>
      </c>
      <c r="AL39" s="36">
        <v>0.38</v>
      </c>
      <c r="AM39" s="36">
        <v>0.63</v>
      </c>
      <c r="AN39" s="36">
        <v>0.93</v>
      </c>
      <c r="AO39" s="36">
        <v>0.96499999999999997</v>
      </c>
      <c r="AP39" s="36">
        <v>0.998</v>
      </c>
      <c r="AQ39" s="36">
        <v>0.995</v>
      </c>
      <c r="AR39" s="36">
        <v>0.99099999999999999</v>
      </c>
      <c r="AS39" s="36">
        <v>0.99</v>
      </c>
      <c r="AT39" s="36">
        <v>0.99099999999999999</v>
      </c>
      <c r="AU39" s="36">
        <v>0.99099999999999999</v>
      </c>
      <c r="AV39" s="36">
        <v>0.98899999999999999</v>
      </c>
      <c r="AW39" s="36">
        <v>0.99</v>
      </c>
      <c r="AX39" s="36">
        <v>0.99199999999999999</v>
      </c>
      <c r="AY39" s="36">
        <v>0.99299999999999999</v>
      </c>
      <c r="AZ39" s="36">
        <v>0.99399999999999999</v>
      </c>
      <c r="BA39" s="36">
        <v>0.99399999999999999</v>
      </c>
      <c r="BB39" s="36">
        <v>0.99399999999999999</v>
      </c>
      <c r="BC39" s="36">
        <v>0.99099999999999999</v>
      </c>
      <c r="BD39" s="36">
        <v>0.99199999999999999</v>
      </c>
      <c r="BE39" s="36">
        <v>0.99199999999999999</v>
      </c>
      <c r="BF39" s="36">
        <v>0.98799999999999999</v>
      </c>
      <c r="BG39" s="36">
        <v>0.97699999999999998</v>
      </c>
      <c r="BH39" s="36">
        <v>0.95</v>
      </c>
      <c r="BI39" s="36">
        <v>0.89</v>
      </c>
      <c r="BJ39" s="36">
        <v>0.76</v>
      </c>
      <c r="BK39" s="36">
        <v>0.5</v>
      </c>
      <c r="BL39" s="36">
        <v>0.18</v>
      </c>
      <c r="BM39" s="36">
        <v>0.02</v>
      </c>
      <c r="BN39" s="36">
        <v>0</v>
      </c>
      <c r="BO39" s="36" t="s">
        <v>143</v>
      </c>
      <c r="BP39" s="36">
        <v>0.67906827071577991</v>
      </c>
      <c r="BQ39" s="36">
        <v>0.83125873080878054</v>
      </c>
      <c r="BR39" s="36">
        <v>0.97138899598150008</v>
      </c>
      <c r="BS39" s="36">
        <v>0.98585019195743517</v>
      </c>
      <c r="BT39" s="36">
        <v>0.99919951948733343</v>
      </c>
      <c r="BU39" s="36">
        <v>0.99799699197390601</v>
      </c>
      <c r="BV39" s="36">
        <v>0.99639023306928143</v>
      </c>
      <c r="BW39" s="36">
        <v>0.99598793558098164</v>
      </c>
      <c r="BX39" s="36">
        <v>0.99639023306928143</v>
      </c>
      <c r="BY39" s="36">
        <v>0.99639023306928143</v>
      </c>
      <c r="BZ39" s="36">
        <v>0.9955853942020696</v>
      </c>
      <c r="CA39" s="36">
        <v>0.99598793558098164</v>
      </c>
      <c r="CB39" s="36">
        <v>0.99679228706061884</v>
      </c>
      <c r="CC39" s="36">
        <v>0.99719409794761227</v>
      </c>
      <c r="CD39" s="36">
        <v>0.99759566612185246</v>
      </c>
      <c r="CE39" s="36">
        <v>0.99759566612185246</v>
      </c>
      <c r="CF39" s="36">
        <v>0.99759566612185246</v>
      </c>
      <c r="CG39" s="36">
        <v>0.99639023306928143</v>
      </c>
      <c r="CH39" s="36">
        <v>0.99679228706061884</v>
      </c>
      <c r="CI39" s="36">
        <v>0.99679228706061884</v>
      </c>
      <c r="CJ39" s="36">
        <v>0.99518260853786011</v>
      </c>
      <c r="CK39" s="36">
        <v>0.99073572947436994</v>
      </c>
      <c r="CL39" s="36">
        <v>0.9796917302662298</v>
      </c>
      <c r="CM39" s="36">
        <v>0.95445619834522089</v>
      </c>
      <c r="CN39" s="36">
        <v>0.89603595516434087</v>
      </c>
      <c r="CO39" s="36">
        <v>0.75785828325519911</v>
      </c>
      <c r="CP39" s="36">
        <v>0.504</v>
      </c>
      <c r="CQ39" s="36">
        <v>0.221</v>
      </c>
      <c r="CR39" s="36">
        <v>0.06</v>
      </c>
      <c r="CS39" s="36">
        <v>0</v>
      </c>
      <c r="CT39" s="34"/>
      <c r="CU39" s="34">
        <v>2</v>
      </c>
      <c r="CV39" s="34">
        <v>1</v>
      </c>
      <c r="CW39" s="34">
        <v>4</v>
      </c>
      <c r="CX39" s="34">
        <v>2</v>
      </c>
      <c r="CY39" s="34">
        <v>2.2999999999999998</v>
      </c>
      <c r="CZ39" s="33">
        <v>2.4500000000000002</v>
      </c>
      <c r="DA39" s="40">
        <v>466</v>
      </c>
      <c r="DB39" s="40">
        <v>469</v>
      </c>
      <c r="DC39" s="40">
        <v>672</v>
      </c>
      <c r="DD39" s="40">
        <v>0.80800000000000005</v>
      </c>
      <c r="DE39" s="40">
        <v>0.92500000000000004</v>
      </c>
      <c r="DF39" s="40">
        <v>9.1999999999999993</v>
      </c>
      <c r="DG39" s="40">
        <v>10</v>
      </c>
      <c r="DH39" s="78">
        <v>62</v>
      </c>
      <c r="DI39" s="34">
        <v>0.23200000000000001</v>
      </c>
      <c r="DJ39" s="34">
        <v>520</v>
      </c>
      <c r="DK39" s="34">
        <v>3</v>
      </c>
      <c r="DL39" s="25">
        <v>2.91</v>
      </c>
      <c r="DM39" s="76">
        <v>1.4618100000000001</v>
      </c>
      <c r="DN39" s="76">
        <v>1.4673799999999999</v>
      </c>
      <c r="DO39" s="76">
        <v>1.47312</v>
      </c>
      <c r="DP39" s="76">
        <v>1.47855</v>
      </c>
      <c r="DQ39" s="76">
        <v>1.47912</v>
      </c>
      <c r="DR39" s="76">
        <v>1.4813700000000001</v>
      </c>
      <c r="DS39" s="76">
        <v>1.4841</v>
      </c>
      <c r="DT39" s="76">
        <v>1.4853499999999999</v>
      </c>
      <c r="DU39" s="76">
        <v>1.48569</v>
      </c>
      <c r="DV39" s="76">
        <v>1.4860100000000001</v>
      </c>
      <c r="DW39" s="76">
        <v>1.48743</v>
      </c>
      <c r="DX39" s="76">
        <v>1.48749</v>
      </c>
      <c r="DY39" s="76">
        <v>1.4891399999999999</v>
      </c>
      <c r="DZ39" s="76">
        <v>1.49227</v>
      </c>
      <c r="EA39" s="76">
        <v>1.4926600000000001</v>
      </c>
      <c r="EB39" s="76">
        <v>1.49593</v>
      </c>
      <c r="EC39" s="76">
        <v>1.4989399999999999</v>
      </c>
      <c r="ED39" s="76">
        <v>1.5040100000000001</v>
      </c>
      <c r="EE39" s="24">
        <v>1.50939</v>
      </c>
      <c r="EF39" s="24">
        <v>1.5142800000000001</v>
      </c>
      <c r="EG39" s="24">
        <v>1.51867</v>
      </c>
      <c r="EH39" s="24">
        <v>1.5241499999999999</v>
      </c>
      <c r="EI39" s="24"/>
      <c r="EJ39" s="24">
        <v>6.9239999999999996E-3</v>
      </c>
      <c r="EK39" s="24">
        <v>6.9649999999999998E-3</v>
      </c>
      <c r="EL39" s="77">
        <v>0.32519999999999999</v>
      </c>
      <c r="EM39" s="77">
        <v>0.57399999999999995</v>
      </c>
      <c r="EN39" s="77">
        <v>0.30969999999999998</v>
      </c>
      <c r="EO39" s="77">
        <v>0.23880000000000001</v>
      </c>
      <c r="EP39" s="77">
        <v>0.52900000000000003</v>
      </c>
      <c r="EQ39" s="77">
        <v>0.7319</v>
      </c>
      <c r="ER39" s="77">
        <v>0.32319999999999999</v>
      </c>
      <c r="ES39" s="77">
        <v>0.62009999999999998</v>
      </c>
      <c r="ET39" s="77">
        <v>0.25840000000000002</v>
      </c>
      <c r="EU39" s="77">
        <v>0.2374</v>
      </c>
      <c r="EV39" s="77">
        <v>0.47039999999999998</v>
      </c>
      <c r="EW39" s="77">
        <v>0.72760000000000002</v>
      </c>
      <c r="EX39" s="77">
        <v>2.0199999999999999E-2</v>
      </c>
      <c r="EY39" s="77">
        <v>7.0000000000000001E-3</v>
      </c>
      <c r="EZ39" s="77">
        <v>1E-4</v>
      </c>
      <c r="FA39" s="77">
        <v>3.5999999999999999E-3</v>
      </c>
      <c r="FB39" s="77">
        <v>3.2199999999999999E-2</v>
      </c>
      <c r="FC39" s="26" t="s">
        <v>289</v>
      </c>
      <c r="FD39" s="145" t="s">
        <v>663</v>
      </c>
      <c r="FE39" s="156">
        <v>41671</v>
      </c>
      <c r="FF39" s="136">
        <v>1.5</v>
      </c>
      <c r="FG39" s="125" t="s">
        <v>143</v>
      </c>
      <c r="FH39" s="34" t="s">
        <v>143</v>
      </c>
      <c r="FI39" s="34" t="s">
        <v>143</v>
      </c>
      <c r="FJ39" s="34">
        <v>74</v>
      </c>
      <c r="FK39">
        <v>20</v>
      </c>
      <c r="FM39">
        <f t="shared" si="0"/>
        <v>0.587565</v>
      </c>
      <c r="FN39" s="27">
        <f t="shared" si="30"/>
        <v>20</v>
      </c>
      <c r="FO39">
        <f t="shared" si="1"/>
        <v>0</v>
      </c>
      <c r="FP39" s="208">
        <f t="shared" si="2"/>
        <v>0</v>
      </c>
      <c r="FQ39" s="208">
        <f t="shared" si="3"/>
        <v>0</v>
      </c>
      <c r="FR39" s="208">
        <f t="shared" si="4"/>
        <v>0</v>
      </c>
      <c r="FS39" s="208">
        <f t="shared" si="5"/>
        <v>0</v>
      </c>
      <c r="FT39" s="208">
        <f t="shared" si="6"/>
        <v>1.487895116351414</v>
      </c>
      <c r="FU39" s="208">
        <f t="shared" si="7"/>
        <v>0.40790236620942799</v>
      </c>
      <c r="FV39" s="208">
        <f t="shared" si="8"/>
        <v>0</v>
      </c>
      <c r="FX39">
        <f t="shared" si="31"/>
        <v>0.587565</v>
      </c>
      <c r="FY39" s="207">
        <f>G39*POWER($FX39,2)/(POWER($FX39,2)-J39)</f>
        <v>0.85609093109105627</v>
      </c>
      <c r="FZ39" s="207">
        <f>H39*POWER($FX39,2)/(POWER($FX39,2)-K39)</f>
        <v>0.35975971669809159</v>
      </c>
      <c r="GA39" s="207">
        <f>I39*POWER($FX39,2)/(POWER($FX39,2)-L39)</f>
        <v>-3.2244798804018141E-3</v>
      </c>
      <c r="GB39" s="206">
        <f t="shared" si="9"/>
        <v>1.4874898883383194</v>
      </c>
      <c r="GD39">
        <f t="shared" si="10"/>
        <v>0.587565</v>
      </c>
      <c r="GE39">
        <f t="shared" si="11"/>
        <v>6432.8</v>
      </c>
      <c r="GF39">
        <f t="shared" si="12"/>
        <v>20613.136726414024</v>
      </c>
      <c r="GG39">
        <f t="shared" si="13"/>
        <v>670.28134972528255</v>
      </c>
      <c r="GH39">
        <f t="shared" si="14"/>
        <v>1.0002771621807613</v>
      </c>
      <c r="GI39">
        <f t="shared" si="15"/>
        <v>101325</v>
      </c>
      <c r="GJ39">
        <v>101325</v>
      </c>
      <c r="GK39">
        <v>15</v>
      </c>
      <c r="GL39">
        <v>20</v>
      </c>
      <c r="GM39">
        <f t="shared" si="16"/>
        <v>2.771621807613478E-4</v>
      </c>
      <c r="GN39">
        <f t="shared" si="17"/>
        <v>1.0173924999999999</v>
      </c>
      <c r="GO39">
        <f t="shared" si="18"/>
        <v>1.0002724240455492</v>
      </c>
      <c r="GQ39">
        <f t="shared" si="19"/>
        <v>0.587565</v>
      </c>
      <c r="GR39">
        <v>101359</v>
      </c>
      <c r="GS39">
        <f t="shared" si="20"/>
        <v>1.0002724240455492</v>
      </c>
      <c r="GT39" s="206">
        <f t="shared" si="21"/>
        <v>1.4874898883383194</v>
      </c>
      <c r="GU39">
        <f t="shared" si="22"/>
        <v>1.487895116351414</v>
      </c>
      <c r="GW39" s="208">
        <f t="shared" si="23"/>
        <v>0</v>
      </c>
      <c r="GX39" s="208">
        <f t="shared" si="24"/>
        <v>0</v>
      </c>
      <c r="GY39">
        <f t="shared" si="25"/>
        <v>1.487895116351414</v>
      </c>
      <c r="GZ39" s="208">
        <f t="shared" si="26"/>
        <v>1.487895116351414</v>
      </c>
      <c r="HB39" s="208">
        <f t="shared" si="27"/>
        <v>1.487895116351414</v>
      </c>
      <c r="HC39">
        <f t="shared" si="28"/>
        <v>1.0002724240455492</v>
      </c>
      <c r="HD39" s="206">
        <f t="shared" si="29"/>
        <v>1.4874898883383194</v>
      </c>
    </row>
    <row r="40" spans="1:212" x14ac:dyDescent="0.3">
      <c r="A40" s="141" t="s">
        <v>125</v>
      </c>
      <c r="B40" s="32">
        <v>1.4865600000000001</v>
      </c>
      <c r="C40" s="32">
        <v>1.48794</v>
      </c>
      <c r="D40" s="33">
        <v>84.47</v>
      </c>
      <c r="E40" s="33">
        <v>84.07</v>
      </c>
      <c r="F40" s="34" t="s">
        <v>290</v>
      </c>
      <c r="G40" s="37">
        <v>0.97124781699999996</v>
      </c>
      <c r="H40" s="37">
        <v>0.21690141700000001</v>
      </c>
      <c r="I40" s="37">
        <v>0.90465166600000002</v>
      </c>
      <c r="J40" s="37">
        <v>4.7230199499999998E-3</v>
      </c>
      <c r="K40" s="37">
        <v>1.53575612E-2</v>
      </c>
      <c r="L40" s="37">
        <v>168.68133</v>
      </c>
      <c r="M40" s="35">
        <v>-1.8300000000000001E-5</v>
      </c>
      <c r="N40" s="35">
        <v>-7.8899999999999998E-9</v>
      </c>
      <c r="O40" s="35">
        <v>-1.6299999999999999E-12</v>
      </c>
      <c r="P40" s="35">
        <v>3.7399999999999999E-7</v>
      </c>
      <c r="Q40" s="35">
        <v>3.4599999999999999E-10</v>
      </c>
      <c r="R40" s="35">
        <v>0.15</v>
      </c>
      <c r="S40" s="33">
        <v>-4.9000000000000004</v>
      </c>
      <c r="T40" s="33">
        <v>-4.5999999999999996</v>
      </c>
      <c r="U40" s="33">
        <v>-4.3</v>
      </c>
      <c r="V40" s="33">
        <v>-6.9</v>
      </c>
      <c r="W40" s="33">
        <v>-6.6</v>
      </c>
      <c r="X40" s="33">
        <v>-6.4</v>
      </c>
      <c r="Y40" s="33">
        <v>-6</v>
      </c>
      <c r="Z40" s="33">
        <v>-5.7</v>
      </c>
      <c r="AA40" s="33">
        <v>-5.3</v>
      </c>
      <c r="AB40" s="33">
        <v>-7.3</v>
      </c>
      <c r="AC40" s="33">
        <v>-7</v>
      </c>
      <c r="AD40" s="33">
        <v>-6.7</v>
      </c>
      <c r="AE40" s="33">
        <v>-6.5</v>
      </c>
      <c r="AF40" s="33">
        <v>-6.2</v>
      </c>
      <c r="AG40" s="33">
        <v>-5.8</v>
      </c>
      <c r="AH40" s="33">
        <v>-7.5</v>
      </c>
      <c r="AI40" s="34">
        <v>-7.2</v>
      </c>
      <c r="AJ40" s="34">
        <v>-6.9</v>
      </c>
      <c r="AK40" s="33">
        <v>0.7</v>
      </c>
      <c r="AL40" s="31">
        <v>0.75</v>
      </c>
      <c r="AM40" s="31">
        <v>0.84</v>
      </c>
      <c r="AN40" s="31">
        <v>0.98899999999999999</v>
      </c>
      <c r="AO40" s="31">
        <v>0.99</v>
      </c>
      <c r="AP40" s="31">
        <v>0.99399999999999999</v>
      </c>
      <c r="AQ40" s="31">
        <v>0.995</v>
      </c>
      <c r="AR40" s="31">
        <v>0.995</v>
      </c>
      <c r="AS40" s="31">
        <v>0.996</v>
      </c>
      <c r="AT40" s="31">
        <v>0.997</v>
      </c>
      <c r="AU40" s="31">
        <v>0.997</v>
      </c>
      <c r="AV40" s="31">
        <v>0.996</v>
      </c>
      <c r="AW40" s="31">
        <v>0.99299999999999999</v>
      </c>
      <c r="AX40" s="31">
        <v>0.99199999999999999</v>
      </c>
      <c r="AY40" s="31">
        <v>0.99199999999999999</v>
      </c>
      <c r="AZ40" s="31">
        <v>0.99299999999999999</v>
      </c>
      <c r="BA40" s="31">
        <v>0.99299999999999999</v>
      </c>
      <c r="BB40" s="31">
        <v>0.99199999999999999</v>
      </c>
      <c r="BC40" s="31">
        <v>0.98799999999999999</v>
      </c>
      <c r="BD40" s="31">
        <v>0.97599999999999998</v>
      </c>
      <c r="BE40" s="31">
        <v>0.96299999999999997</v>
      </c>
      <c r="BF40" s="31">
        <v>0.875</v>
      </c>
      <c r="BG40" s="31">
        <v>0.63</v>
      </c>
      <c r="BH40" s="31">
        <v>0.3</v>
      </c>
      <c r="BI40" s="31">
        <v>0.12</v>
      </c>
      <c r="BJ40" s="31">
        <v>3.5000000000000003E-2</v>
      </c>
      <c r="BK40" s="31">
        <v>0.01</v>
      </c>
      <c r="BL40" s="31" t="s">
        <v>143</v>
      </c>
      <c r="BM40" s="31" t="s">
        <v>143</v>
      </c>
      <c r="BN40" s="31" t="s">
        <v>143</v>
      </c>
      <c r="BO40" s="31" t="s">
        <v>143</v>
      </c>
      <c r="BP40" s="30">
        <v>0.89100000000000001</v>
      </c>
      <c r="BQ40" s="30">
        <v>0.93300000000000005</v>
      </c>
      <c r="BR40" s="30">
        <v>0.996</v>
      </c>
      <c r="BS40" s="30">
        <v>0.996</v>
      </c>
      <c r="BT40" s="30">
        <v>0.99799699197390601</v>
      </c>
      <c r="BU40" s="30">
        <v>0.998</v>
      </c>
      <c r="BV40" s="30">
        <v>0.998</v>
      </c>
      <c r="BW40" s="30">
        <v>0.998</v>
      </c>
      <c r="BX40" s="30">
        <v>0.999</v>
      </c>
      <c r="BY40" s="30">
        <v>0.999</v>
      </c>
      <c r="BZ40" s="30">
        <v>0.998</v>
      </c>
      <c r="CA40" s="30">
        <v>0.997</v>
      </c>
      <c r="CB40" s="30">
        <v>0.997</v>
      </c>
      <c r="CC40" s="30">
        <v>0.997</v>
      </c>
      <c r="CD40" s="30">
        <v>0.997</v>
      </c>
      <c r="CE40" s="30">
        <v>0.997</v>
      </c>
      <c r="CF40" s="30">
        <v>0.997</v>
      </c>
      <c r="CG40" s="30">
        <v>0.995</v>
      </c>
      <c r="CH40" s="30">
        <v>0.99</v>
      </c>
      <c r="CI40" s="30">
        <v>0.98499999999999999</v>
      </c>
      <c r="CJ40" s="30">
        <v>0.94799999999999995</v>
      </c>
      <c r="CK40" s="30">
        <v>0.83099999999999996</v>
      </c>
      <c r="CL40" s="30">
        <v>0.61799999999999999</v>
      </c>
      <c r="CM40" s="30">
        <v>0.42799999999999999</v>
      </c>
      <c r="CN40" s="30">
        <v>0.26200000000000001</v>
      </c>
      <c r="CO40" s="30">
        <v>0.13700000000000001</v>
      </c>
      <c r="CP40" s="30">
        <v>5.8000000000000003E-2</v>
      </c>
      <c r="CQ40" s="30" t="s">
        <v>143</v>
      </c>
      <c r="CR40" s="30" t="s">
        <v>143</v>
      </c>
      <c r="CS40" s="30" t="s">
        <v>143</v>
      </c>
      <c r="CT40" s="34"/>
      <c r="CU40" s="34">
        <v>1</v>
      </c>
      <c r="CV40" s="34">
        <v>0</v>
      </c>
      <c r="CW40" s="34">
        <v>52.3</v>
      </c>
      <c r="CX40" s="34">
        <v>2.2000000000000002</v>
      </c>
      <c r="CY40" s="34">
        <v>4.3</v>
      </c>
      <c r="CZ40" s="33">
        <v>3.6749999999999998</v>
      </c>
      <c r="DA40" s="34">
        <v>464</v>
      </c>
      <c r="DB40" s="34">
        <v>463</v>
      </c>
      <c r="DC40" s="34">
        <v>527</v>
      </c>
      <c r="DD40" s="34">
        <v>0.69</v>
      </c>
      <c r="DE40" s="34">
        <v>0.76</v>
      </c>
      <c r="DF40" s="34">
        <v>12.74</v>
      </c>
      <c r="DG40" s="34">
        <v>14.81</v>
      </c>
      <c r="DH40" s="78">
        <v>73.02</v>
      </c>
      <c r="DI40" s="34">
        <v>0.30199999999999999</v>
      </c>
      <c r="DJ40" s="34">
        <v>345</v>
      </c>
      <c r="DK40" s="34">
        <v>6</v>
      </c>
      <c r="DL40" s="25">
        <v>0.7</v>
      </c>
      <c r="DM40" s="76">
        <v>1.4695800000000001</v>
      </c>
      <c r="DN40" s="76">
        <v>1.47271</v>
      </c>
      <c r="DO40" s="76">
        <v>1.4760800000000001</v>
      </c>
      <c r="DP40" s="76">
        <v>1.47959</v>
      </c>
      <c r="DQ40" s="76">
        <v>1.4799899999999999</v>
      </c>
      <c r="DR40" s="76">
        <v>1.4816499999999999</v>
      </c>
      <c r="DS40" s="76">
        <v>1.4837899999999999</v>
      </c>
      <c r="DT40" s="76">
        <v>1.4847999999999999</v>
      </c>
      <c r="DU40" s="76">
        <v>1.48508</v>
      </c>
      <c r="DV40" s="76">
        <v>1.4853400000000001</v>
      </c>
      <c r="DW40" s="76">
        <v>1.48651</v>
      </c>
      <c r="DX40" s="76">
        <v>1.4865600000000001</v>
      </c>
      <c r="DY40" s="76">
        <v>1.48794</v>
      </c>
      <c r="DZ40" s="76">
        <v>1.4905600000000001</v>
      </c>
      <c r="EA40" s="76">
        <v>1.49088</v>
      </c>
      <c r="EB40" s="76">
        <v>1.4936400000000001</v>
      </c>
      <c r="EC40" s="76">
        <v>1.4961800000000001</v>
      </c>
      <c r="ED40" s="76">
        <v>1.5004599999999999</v>
      </c>
      <c r="EE40" s="24">
        <v>1.50501</v>
      </c>
      <c r="EF40" s="24">
        <v>1.50911</v>
      </c>
      <c r="EG40" s="24"/>
      <c r="EH40" s="24"/>
      <c r="EI40" s="24"/>
      <c r="EJ40" s="24">
        <v>5.7600000000000004E-3</v>
      </c>
      <c r="EK40" s="24">
        <v>5.8040000000000001E-3</v>
      </c>
      <c r="EL40" s="77">
        <v>0.28789999999999999</v>
      </c>
      <c r="EM40" s="77">
        <v>0.54649999999999999</v>
      </c>
      <c r="EN40" s="77">
        <v>0.30620000000000003</v>
      </c>
      <c r="EO40" s="77">
        <v>0.23880000000000001</v>
      </c>
      <c r="EP40" s="77">
        <v>0.53590000000000004</v>
      </c>
      <c r="EQ40" s="77">
        <v>0.7429</v>
      </c>
      <c r="ER40" s="77">
        <v>0.2858</v>
      </c>
      <c r="ES40" s="77">
        <v>0.59089999999999998</v>
      </c>
      <c r="ET40" s="77">
        <v>0.25540000000000002</v>
      </c>
      <c r="EU40" s="77">
        <v>0.23699999999999999</v>
      </c>
      <c r="EV40" s="77">
        <v>0.47589999999999999</v>
      </c>
      <c r="EW40" s="77">
        <v>0.73729999999999996</v>
      </c>
      <c r="EX40" s="77">
        <v>-0.11119999999999999</v>
      </c>
      <c r="EY40" s="77">
        <v>-5.33E-2</v>
      </c>
      <c r="EZ40" s="77">
        <v>1.0999999999999999E-2</v>
      </c>
      <c r="FA40" s="77">
        <v>3.4200000000000001E-2</v>
      </c>
      <c r="FB40" s="77">
        <v>0.16750000000000001</v>
      </c>
      <c r="FC40" s="26" t="s">
        <v>126</v>
      </c>
      <c r="FD40" s="145" t="s">
        <v>663</v>
      </c>
      <c r="FE40" s="156">
        <v>43152</v>
      </c>
      <c r="FF40" s="136">
        <v>10.199999999999999</v>
      </c>
      <c r="FG40" s="126">
        <v>6</v>
      </c>
      <c r="FH40" s="40">
        <v>6</v>
      </c>
      <c r="FI40" s="40">
        <v>533</v>
      </c>
      <c r="FJ40" s="40">
        <v>70</v>
      </c>
      <c r="FK40" s="27">
        <v>20</v>
      </c>
      <c r="FL40" s="27"/>
      <c r="FM40">
        <f t="shared" si="0"/>
        <v>0.587565</v>
      </c>
      <c r="FN40">
        <f t="shared" si="30"/>
        <v>20</v>
      </c>
      <c r="FO40">
        <f t="shared" si="1"/>
        <v>0</v>
      </c>
      <c r="FP40" s="208">
        <f t="shared" si="2"/>
        <v>0</v>
      </c>
      <c r="FQ40" s="208">
        <f t="shared" si="3"/>
        <v>0</v>
      </c>
      <c r="FR40" s="208">
        <f t="shared" si="4"/>
        <v>0</v>
      </c>
      <c r="FS40" s="208">
        <f t="shared" si="5"/>
        <v>0</v>
      </c>
      <c r="FT40" s="208">
        <f t="shared" si="6"/>
        <v>1.4869659595915758</v>
      </c>
      <c r="FU40" s="208">
        <f t="shared" si="7"/>
        <v>0.40722780409739145</v>
      </c>
      <c r="FV40" s="208">
        <f t="shared" si="8"/>
        <v>0</v>
      </c>
      <c r="FX40">
        <f t="shared" si="31"/>
        <v>0.587565</v>
      </c>
      <c r="FY40" s="207">
        <f>G40*POWER($FX40,2)/(POWER($FX40,2)-J40)</f>
        <v>0.9847194568337535</v>
      </c>
      <c r="FZ40" s="207">
        <f>H40*POWER($FX40,2)/(POWER($FX40,2)-K40)</f>
        <v>0.22699941199515913</v>
      </c>
      <c r="GA40" s="207">
        <f>I40*POWER($FX40,2)/(POWER($FX40,2)-L40)</f>
        <v>-1.855307792351006E-3</v>
      </c>
      <c r="GB40" s="206">
        <f t="shared" si="9"/>
        <v>1.4865609846341863</v>
      </c>
      <c r="GD40">
        <f t="shared" si="10"/>
        <v>0.587565</v>
      </c>
      <c r="GE40">
        <f t="shared" si="11"/>
        <v>6432.8</v>
      </c>
      <c r="GF40">
        <f t="shared" si="12"/>
        <v>20613.136726414024</v>
      </c>
      <c r="GG40">
        <f t="shared" si="13"/>
        <v>670.28134972528255</v>
      </c>
      <c r="GH40">
        <f t="shared" si="14"/>
        <v>1.0002771621807613</v>
      </c>
      <c r="GI40">
        <f t="shared" si="15"/>
        <v>101325</v>
      </c>
      <c r="GJ40">
        <v>101325</v>
      </c>
      <c r="GK40">
        <v>15</v>
      </c>
      <c r="GL40">
        <v>20</v>
      </c>
      <c r="GM40">
        <f t="shared" si="16"/>
        <v>2.771621807613478E-4</v>
      </c>
      <c r="GN40">
        <f t="shared" si="17"/>
        <v>1.0173924999999999</v>
      </c>
      <c r="GO40">
        <f t="shared" si="18"/>
        <v>1.0002724240455492</v>
      </c>
      <c r="GQ40">
        <f t="shared" si="19"/>
        <v>0.587565</v>
      </c>
      <c r="GR40">
        <v>101360</v>
      </c>
      <c r="GS40">
        <f t="shared" si="20"/>
        <v>1.0002724240455492</v>
      </c>
      <c r="GT40" s="206">
        <f t="shared" si="21"/>
        <v>1.4865609846341863</v>
      </c>
      <c r="GU40">
        <f t="shared" si="22"/>
        <v>1.4869659595915758</v>
      </c>
      <c r="GW40" s="208">
        <f t="shared" si="23"/>
        <v>0</v>
      </c>
      <c r="GX40" s="208">
        <f t="shared" si="24"/>
        <v>0</v>
      </c>
      <c r="GY40">
        <f t="shared" si="25"/>
        <v>1.4869659595915758</v>
      </c>
      <c r="GZ40" s="208">
        <f t="shared" si="26"/>
        <v>1.4869659595915758</v>
      </c>
      <c r="HB40" s="208">
        <f t="shared" si="27"/>
        <v>1.4869659595915758</v>
      </c>
      <c r="HC40">
        <f t="shared" si="28"/>
        <v>1.0002724240455492</v>
      </c>
      <c r="HD40" s="206">
        <f t="shared" si="29"/>
        <v>1.4865609846341863</v>
      </c>
    </row>
    <row r="41" spans="1:212" x14ac:dyDescent="0.3">
      <c r="A41" s="141" t="s">
        <v>686</v>
      </c>
      <c r="B41" s="32">
        <v>1.456</v>
      </c>
      <c r="C41" s="32">
        <v>1.4572000000000001</v>
      </c>
      <c r="D41" s="33">
        <v>90.9</v>
      </c>
      <c r="E41" s="33">
        <v>90.47</v>
      </c>
      <c r="F41" s="34" t="s">
        <v>684</v>
      </c>
      <c r="G41" s="37">
        <v>0.73804271200000005</v>
      </c>
      <c r="H41" s="37">
        <v>0.36337196700000002</v>
      </c>
      <c r="I41" s="37">
        <v>0.98929626400000004</v>
      </c>
      <c r="J41" s="37">
        <v>3.3906560699999999E-3</v>
      </c>
      <c r="K41" s="37">
        <v>1.17551189E-2</v>
      </c>
      <c r="L41" s="37">
        <v>212.84214499999999</v>
      </c>
      <c r="M41" s="35">
        <v>-2.05E-5</v>
      </c>
      <c r="N41" s="35">
        <v>-6.3300000000000003E-9</v>
      </c>
      <c r="O41" s="35">
        <v>4.1300000000000002E-11</v>
      </c>
      <c r="P41" s="35">
        <v>3.84E-7</v>
      </c>
      <c r="Q41" s="35">
        <v>1.6300000000000001E-10</v>
      </c>
      <c r="R41" s="35">
        <v>7.2999999999999995E-2</v>
      </c>
      <c r="S41" s="33">
        <v>-5.4</v>
      </c>
      <c r="T41" s="33">
        <v>-5.0999999999999996</v>
      </c>
      <c r="U41" s="33">
        <v>-4.8</v>
      </c>
      <c r="V41" s="33">
        <v>-7.3</v>
      </c>
      <c r="W41" s="33">
        <v>-7.1</v>
      </c>
      <c r="X41" s="33">
        <v>-6.8</v>
      </c>
      <c r="Y41" s="33">
        <v>-6.5</v>
      </c>
      <c r="Z41" s="33">
        <v>-6.2</v>
      </c>
      <c r="AA41" s="33">
        <v>-5.9</v>
      </c>
      <c r="AB41" s="33">
        <v>-7.7</v>
      </c>
      <c r="AC41" s="33">
        <v>-7.4</v>
      </c>
      <c r="AD41" s="33">
        <v>-7.2</v>
      </c>
      <c r="AE41" s="33">
        <v>-6.8</v>
      </c>
      <c r="AF41" s="33">
        <v>-6.5</v>
      </c>
      <c r="AG41" s="33">
        <v>-6.2</v>
      </c>
      <c r="AH41" s="33">
        <v>-7.8</v>
      </c>
      <c r="AI41" s="34">
        <v>-7.5</v>
      </c>
      <c r="AJ41" s="34">
        <v>-7.3</v>
      </c>
      <c r="AK41" s="33">
        <v>0.54</v>
      </c>
      <c r="AL41" s="31">
        <v>0.99299999999999999</v>
      </c>
      <c r="AM41" s="31">
        <v>0.996</v>
      </c>
      <c r="AN41" s="31">
        <v>0.998</v>
      </c>
      <c r="AO41" s="31">
        <v>0.998</v>
      </c>
      <c r="AP41" s="31">
        <v>0.995</v>
      </c>
      <c r="AQ41" s="31">
        <v>0.99299999999999999</v>
      </c>
      <c r="AR41" s="31">
        <v>0.99299999999999999</v>
      </c>
      <c r="AS41" s="31">
        <v>0.99399999999999999</v>
      </c>
      <c r="AT41" s="31">
        <v>0.99399999999999999</v>
      </c>
      <c r="AU41" s="31">
        <v>0.995</v>
      </c>
      <c r="AV41" s="31">
        <v>0.99399999999999999</v>
      </c>
      <c r="AW41" s="31">
        <v>0.99199999999999999</v>
      </c>
      <c r="AX41" s="31">
        <v>0.99099999999999999</v>
      </c>
      <c r="AY41" s="31">
        <v>0.99099999999999999</v>
      </c>
      <c r="AZ41" s="31">
        <v>0.99099999999999999</v>
      </c>
      <c r="BA41" s="31">
        <v>0.99099999999999999</v>
      </c>
      <c r="BB41" s="31">
        <v>0.99</v>
      </c>
      <c r="BC41" s="31">
        <v>0.98699999999999999</v>
      </c>
      <c r="BD41" s="31">
        <v>0.98</v>
      </c>
      <c r="BE41" s="31">
        <v>0.97499999999999998</v>
      </c>
      <c r="BF41" s="31">
        <v>0.94</v>
      </c>
      <c r="BG41" s="31">
        <v>0.83</v>
      </c>
      <c r="BH41" s="31">
        <v>0.61</v>
      </c>
      <c r="BI41" s="31">
        <v>0.4</v>
      </c>
      <c r="BJ41" s="31">
        <v>0.2</v>
      </c>
      <c r="BK41" s="31">
        <v>0.08</v>
      </c>
      <c r="BL41" s="31">
        <v>2.8000000000000001E-2</v>
      </c>
      <c r="BM41" s="31">
        <v>0.01</v>
      </c>
      <c r="BN41" s="31">
        <v>5.0000000000000001E-3</v>
      </c>
      <c r="BO41" s="31" t="s">
        <v>143</v>
      </c>
      <c r="BP41" s="30">
        <v>0.997</v>
      </c>
      <c r="BQ41" s="30">
        <v>0.998</v>
      </c>
      <c r="BR41" s="30">
        <v>0.999</v>
      </c>
      <c r="BS41" s="30">
        <v>0.999</v>
      </c>
      <c r="BT41" s="30">
        <v>0.998</v>
      </c>
      <c r="BU41" s="30">
        <v>0.997</v>
      </c>
      <c r="BV41" s="30">
        <v>0.997</v>
      </c>
      <c r="BW41" s="30">
        <v>0.997</v>
      </c>
      <c r="BX41" s="30">
        <v>0.998</v>
      </c>
      <c r="BY41" s="30">
        <v>0.998</v>
      </c>
      <c r="BZ41" s="30">
        <v>0.998</v>
      </c>
      <c r="CA41" s="30">
        <v>0.997</v>
      </c>
      <c r="CB41" s="30">
        <v>0.996</v>
      </c>
      <c r="CC41" s="30">
        <v>0.996</v>
      </c>
      <c r="CD41" s="30">
        <v>0.996</v>
      </c>
      <c r="CE41" s="30">
        <v>0.996</v>
      </c>
      <c r="CF41" s="30">
        <v>0.996</v>
      </c>
      <c r="CG41" s="30">
        <v>0.995</v>
      </c>
      <c r="CH41" s="30">
        <v>0.99199999999999999</v>
      </c>
      <c r="CI41" s="30">
        <v>0.99</v>
      </c>
      <c r="CJ41" s="30">
        <v>0.97599999999999998</v>
      </c>
      <c r="CK41" s="30">
        <v>0.92800000000000005</v>
      </c>
      <c r="CL41" s="30">
        <v>0.82099999999999995</v>
      </c>
      <c r="CM41" s="30">
        <v>0.69299999999999995</v>
      </c>
      <c r="CN41" s="30">
        <v>0.52500000000000002</v>
      </c>
      <c r="CO41" s="30">
        <v>0.36399999999999999</v>
      </c>
      <c r="CP41" s="30">
        <v>0.23899999999999999</v>
      </c>
      <c r="CQ41" s="30">
        <v>0.152</v>
      </c>
      <c r="CR41" s="30">
        <v>0.109</v>
      </c>
      <c r="CS41" s="30">
        <v>0.09</v>
      </c>
      <c r="CT41" s="34" t="s">
        <v>143</v>
      </c>
      <c r="CU41" s="34">
        <v>1</v>
      </c>
      <c r="CV41" s="34">
        <v>1</v>
      </c>
      <c r="CW41" s="34">
        <v>52.3</v>
      </c>
      <c r="CX41" s="34">
        <v>3.3</v>
      </c>
      <c r="CY41" s="34">
        <v>4.3</v>
      </c>
      <c r="CZ41" s="33">
        <v>3.6459999999999999</v>
      </c>
      <c r="DA41" s="34">
        <v>445</v>
      </c>
      <c r="DB41" s="34">
        <v>448</v>
      </c>
      <c r="DC41" s="34">
        <v>508</v>
      </c>
      <c r="DD41" s="34">
        <v>0.71</v>
      </c>
      <c r="DE41" s="34">
        <v>0.76</v>
      </c>
      <c r="DF41" s="34">
        <v>13.67</v>
      </c>
      <c r="DG41" s="34">
        <v>15.72</v>
      </c>
      <c r="DH41" s="78">
        <v>70</v>
      </c>
      <c r="DI41" s="34">
        <v>0.3</v>
      </c>
      <c r="DJ41" s="34">
        <v>372</v>
      </c>
      <c r="DK41" s="34"/>
      <c r="DL41" s="25">
        <v>0.54</v>
      </c>
      <c r="DM41" s="76">
        <v>1.4411400000000001</v>
      </c>
      <c r="DN41" s="76">
        <v>1.4438800000000001</v>
      </c>
      <c r="DO41" s="76">
        <v>1.4468300000000001</v>
      </c>
      <c r="DP41" s="76">
        <v>1.44991</v>
      </c>
      <c r="DQ41" s="76">
        <v>1.4502600000000001</v>
      </c>
      <c r="DR41" s="76">
        <v>1.4517100000000001</v>
      </c>
      <c r="DS41" s="76">
        <v>1.4535800000000001</v>
      </c>
      <c r="DT41" s="76">
        <v>1.4544600000000001</v>
      </c>
      <c r="DU41" s="76">
        <v>1.4547099999999999</v>
      </c>
      <c r="DV41" s="76">
        <v>1.4549399999999999</v>
      </c>
      <c r="DW41" s="76">
        <v>1.4559599999999999</v>
      </c>
      <c r="DX41" s="76">
        <v>1.456</v>
      </c>
      <c r="DY41" s="76">
        <v>1.4572000000000001</v>
      </c>
      <c r="DZ41" s="76">
        <v>1.4594800000000001</v>
      </c>
      <c r="EA41" s="76">
        <v>1.4597599999999999</v>
      </c>
      <c r="EB41" s="76">
        <v>1.4621599999999999</v>
      </c>
      <c r="EC41" s="76">
        <v>1.4643600000000001</v>
      </c>
      <c r="ED41" s="76">
        <v>1.46807</v>
      </c>
      <c r="EE41" s="24">
        <v>1.4719899999999999</v>
      </c>
      <c r="EF41" s="24" t="s">
        <v>143</v>
      </c>
      <c r="EG41" s="24" t="s">
        <v>143</v>
      </c>
      <c r="EH41" s="24" t="s">
        <v>143</v>
      </c>
      <c r="EI41" s="24" t="s">
        <v>143</v>
      </c>
      <c r="EJ41" s="24">
        <v>5.0169999999999998E-3</v>
      </c>
      <c r="EK41" s="24">
        <v>5.0530000000000002E-3</v>
      </c>
      <c r="EL41" s="77">
        <v>0.28939999999999999</v>
      </c>
      <c r="EM41" s="77">
        <v>0.54810000000000003</v>
      </c>
      <c r="EN41" s="77">
        <v>0.30659999999999998</v>
      </c>
      <c r="EO41" s="77">
        <v>0.23880000000000001</v>
      </c>
      <c r="EP41" s="77">
        <v>0.53469999999999995</v>
      </c>
      <c r="EQ41" s="77">
        <v>0.73870000000000002</v>
      </c>
      <c r="ER41" s="77">
        <v>0.2873</v>
      </c>
      <c r="ES41" s="77">
        <v>0.5927</v>
      </c>
      <c r="ET41" s="77">
        <v>0.25569999999999998</v>
      </c>
      <c r="EU41" s="77">
        <v>0.23710000000000001</v>
      </c>
      <c r="EV41" s="77">
        <v>0.47489999999999999</v>
      </c>
      <c r="EW41" s="77">
        <v>0.73340000000000005</v>
      </c>
      <c r="EX41" s="77">
        <v>-0.1386</v>
      </c>
      <c r="EY41" s="77">
        <v>-6.6699999999999995E-2</v>
      </c>
      <c r="EZ41" s="77">
        <v>1.4E-2</v>
      </c>
      <c r="FA41" s="77">
        <v>4.3799999999999999E-2</v>
      </c>
      <c r="FB41" s="77">
        <v>0.2157</v>
      </c>
      <c r="FC41" s="26" t="s">
        <v>685</v>
      </c>
      <c r="FD41" s="145" t="s">
        <v>690</v>
      </c>
      <c r="FE41" s="156">
        <v>41808</v>
      </c>
      <c r="FF41" s="136">
        <v>8.6</v>
      </c>
      <c r="FG41" s="125">
        <v>4</v>
      </c>
      <c r="FH41" s="34">
        <v>6</v>
      </c>
      <c r="FI41" s="34">
        <v>597</v>
      </c>
      <c r="FJ41" s="34">
        <v>130</v>
      </c>
      <c r="FK41">
        <v>20</v>
      </c>
      <c r="FM41">
        <f t="shared" si="0"/>
        <v>0.587565</v>
      </c>
      <c r="FN41" s="27">
        <f t="shared" si="30"/>
        <v>20</v>
      </c>
      <c r="FO41">
        <f t="shared" si="1"/>
        <v>0</v>
      </c>
      <c r="FP41" s="208">
        <f t="shared" si="2"/>
        <v>0</v>
      </c>
      <c r="FQ41" s="208">
        <f t="shared" si="3"/>
        <v>0</v>
      </c>
      <c r="FR41" s="208">
        <f t="shared" si="4"/>
        <v>0</v>
      </c>
      <c r="FS41" s="208">
        <f t="shared" si="5"/>
        <v>0</v>
      </c>
      <c r="FT41" s="208">
        <f t="shared" si="6"/>
        <v>1.4563969268681691</v>
      </c>
      <c r="FU41" s="208">
        <f t="shared" si="7"/>
        <v>0.38488546216649855</v>
      </c>
      <c r="FV41" s="208">
        <f t="shared" si="8"/>
        <v>0</v>
      </c>
      <c r="FX41">
        <f t="shared" si="31"/>
        <v>0.587565</v>
      </c>
      <c r="FY41" s="207">
        <f>G41*POWER($FX41,2)/(POWER($FX41,2)-J41)</f>
        <v>0.74536319689618158</v>
      </c>
      <c r="FZ41" s="207">
        <f>H41*POWER($FX41,2)/(POWER($FX41,2)-K41)</f>
        <v>0.37618086878425816</v>
      </c>
      <c r="GA41" s="207">
        <f>I41*POWER($FX41,2)/(POWER($FX41,2)-L41)</f>
        <v>-1.6072579431519395E-3</v>
      </c>
      <c r="GB41" s="206">
        <f t="shared" si="9"/>
        <v>1.456000277382284</v>
      </c>
      <c r="GD41">
        <f t="shared" si="10"/>
        <v>0.587565</v>
      </c>
      <c r="GE41">
        <f t="shared" si="11"/>
        <v>6432.8</v>
      </c>
      <c r="GF41">
        <f t="shared" si="12"/>
        <v>20613.136726414024</v>
      </c>
      <c r="GG41">
        <f t="shared" si="13"/>
        <v>670.28134972528255</v>
      </c>
      <c r="GH41">
        <f t="shared" si="14"/>
        <v>1.0002771621807613</v>
      </c>
      <c r="GI41">
        <f t="shared" si="15"/>
        <v>101325</v>
      </c>
      <c r="GJ41">
        <v>101325</v>
      </c>
      <c r="GK41">
        <v>15</v>
      </c>
      <c r="GL41">
        <v>20</v>
      </c>
      <c r="GM41">
        <f t="shared" si="16"/>
        <v>2.771621807613478E-4</v>
      </c>
      <c r="GN41">
        <f t="shared" si="17"/>
        <v>1.0173924999999999</v>
      </c>
      <c r="GO41">
        <f t="shared" si="18"/>
        <v>1.0002724240455492</v>
      </c>
      <c r="GQ41">
        <f t="shared" si="19"/>
        <v>0.587565</v>
      </c>
      <c r="GR41">
        <v>101361</v>
      </c>
      <c r="GS41">
        <f t="shared" si="20"/>
        <v>1.0002724240455492</v>
      </c>
      <c r="GT41" s="206">
        <f t="shared" si="21"/>
        <v>1.456000277382284</v>
      </c>
      <c r="GU41">
        <f t="shared" si="22"/>
        <v>1.4563969268681691</v>
      </c>
      <c r="GW41" s="208">
        <f t="shared" si="23"/>
        <v>0</v>
      </c>
      <c r="GX41" s="208">
        <f t="shared" si="24"/>
        <v>0</v>
      </c>
      <c r="GY41">
        <f t="shared" si="25"/>
        <v>1.4563969268681691</v>
      </c>
      <c r="GZ41" s="208">
        <f t="shared" si="26"/>
        <v>1.4563969268681691</v>
      </c>
      <c r="HB41" s="208">
        <f t="shared" si="27"/>
        <v>1.4563969268681691</v>
      </c>
      <c r="HC41">
        <f t="shared" si="28"/>
        <v>1.0002724240455492</v>
      </c>
      <c r="HD41" s="206">
        <f t="shared" si="29"/>
        <v>1.456000277382284</v>
      </c>
    </row>
    <row r="42" spans="1:212" x14ac:dyDescent="0.3">
      <c r="A42" s="141" t="s">
        <v>308</v>
      </c>
      <c r="B42" s="32">
        <v>1.5224899999999999</v>
      </c>
      <c r="C42" s="32">
        <v>1.52458</v>
      </c>
      <c r="D42" s="33">
        <v>59.48</v>
      </c>
      <c r="E42" s="33">
        <v>59.22</v>
      </c>
      <c r="F42" s="34" t="s">
        <v>309</v>
      </c>
      <c r="G42" s="37">
        <v>1.08511833</v>
      </c>
      <c r="H42" s="37">
        <v>0.19956200499999999</v>
      </c>
      <c r="I42" s="37">
        <v>0.93051166299999999</v>
      </c>
      <c r="J42" s="37">
        <v>6.6109950299999996E-3</v>
      </c>
      <c r="K42" s="37">
        <v>2.4110866000000002E-2</v>
      </c>
      <c r="L42" s="37">
        <v>111.982777</v>
      </c>
      <c r="M42" s="35">
        <v>-4.1300000000000001E-7</v>
      </c>
      <c r="N42" s="35">
        <v>1.03E-8</v>
      </c>
      <c r="O42" s="35">
        <v>-3.3999999999999999E-11</v>
      </c>
      <c r="P42" s="35">
        <v>4.7300000000000001E-7</v>
      </c>
      <c r="Q42" s="35">
        <v>5.1899999999999997E-10</v>
      </c>
      <c r="R42" s="35">
        <v>0.21299999999999999</v>
      </c>
      <c r="S42" s="33">
        <v>1.5</v>
      </c>
      <c r="T42" s="33">
        <v>2.1</v>
      </c>
      <c r="U42" s="33">
        <v>2.6</v>
      </c>
      <c r="V42" s="33">
        <v>-0.6</v>
      </c>
      <c r="W42" s="33">
        <v>0</v>
      </c>
      <c r="X42" s="33">
        <v>0.5</v>
      </c>
      <c r="Y42" s="33">
        <v>1.4</v>
      </c>
      <c r="Z42" s="33">
        <v>2.1</v>
      </c>
      <c r="AA42" s="33">
        <v>2.7</v>
      </c>
      <c r="AB42" s="33">
        <v>0.1</v>
      </c>
      <c r="AC42" s="33">
        <v>0.7</v>
      </c>
      <c r="AD42" s="33">
        <v>1.4</v>
      </c>
      <c r="AE42" s="33">
        <v>1.4</v>
      </c>
      <c r="AF42" s="33">
        <v>2.1</v>
      </c>
      <c r="AG42" s="33">
        <v>2.8</v>
      </c>
      <c r="AH42" s="33">
        <v>0.4</v>
      </c>
      <c r="AI42" s="34">
        <v>1.1000000000000001</v>
      </c>
      <c r="AJ42" s="34">
        <v>1.8</v>
      </c>
      <c r="AK42" s="33">
        <v>3.03</v>
      </c>
      <c r="AL42" s="36">
        <v>0.53</v>
      </c>
      <c r="AM42" s="36">
        <v>0.66</v>
      </c>
      <c r="AN42" s="36">
        <v>0.87</v>
      </c>
      <c r="AO42" s="36">
        <v>0.98599999999999999</v>
      </c>
      <c r="AP42" s="36">
        <v>0.995</v>
      </c>
      <c r="AQ42" s="36">
        <v>0.99399999999999999</v>
      </c>
      <c r="AR42" s="36">
        <v>0.99199999999999999</v>
      </c>
      <c r="AS42" s="36">
        <v>0.99299999999999999</v>
      </c>
      <c r="AT42" s="36">
        <v>0.995</v>
      </c>
      <c r="AU42" s="36">
        <v>0.995</v>
      </c>
      <c r="AV42" s="36">
        <v>0.99299999999999999</v>
      </c>
      <c r="AW42" s="36">
        <v>0.99099999999999999</v>
      </c>
      <c r="AX42" s="36">
        <v>0.99099999999999999</v>
      </c>
      <c r="AY42" s="36">
        <v>0.99099999999999999</v>
      </c>
      <c r="AZ42" s="36">
        <v>0.98899999999999999</v>
      </c>
      <c r="BA42" s="36">
        <v>0.98799999999999999</v>
      </c>
      <c r="BB42" s="36">
        <v>0.98399999999999999</v>
      </c>
      <c r="BC42" s="36">
        <v>0.97699999999999998</v>
      </c>
      <c r="BD42" s="36">
        <v>0.96199999999999997</v>
      </c>
      <c r="BE42" s="36">
        <v>0.95599999999999996</v>
      </c>
      <c r="BF42" s="36">
        <v>0.88</v>
      </c>
      <c r="BG42" s="36">
        <v>0.63</v>
      </c>
      <c r="BH42" s="36">
        <v>0.21</v>
      </c>
      <c r="BI42" s="36">
        <v>0.02</v>
      </c>
      <c r="BJ42" s="36" t="s">
        <v>143</v>
      </c>
      <c r="BK42" s="36" t="s">
        <v>143</v>
      </c>
      <c r="BL42" s="36" t="s">
        <v>143</v>
      </c>
      <c r="BM42" s="36" t="s">
        <v>143</v>
      </c>
      <c r="BN42" s="36" t="s">
        <v>143</v>
      </c>
      <c r="BO42" s="36" t="s">
        <v>143</v>
      </c>
      <c r="BP42" s="36">
        <v>0.77600000000000002</v>
      </c>
      <c r="BQ42" s="36">
        <v>0.84699999999999998</v>
      </c>
      <c r="BR42" s="36">
        <v>0.94599999999999995</v>
      </c>
      <c r="BS42" s="36">
        <v>0.99437630276961064</v>
      </c>
      <c r="BT42" s="36">
        <v>0.998</v>
      </c>
      <c r="BU42" s="36">
        <v>0.99839807589331964</v>
      </c>
      <c r="BV42" s="36">
        <v>0.997</v>
      </c>
      <c r="BW42" s="36">
        <v>0.997</v>
      </c>
      <c r="BX42" s="36">
        <v>0.99839807589331964</v>
      </c>
      <c r="BY42" s="36">
        <v>0.99839807589331964</v>
      </c>
      <c r="BZ42" s="36">
        <v>0.997</v>
      </c>
      <c r="CA42" s="36">
        <v>0.996</v>
      </c>
      <c r="CB42" s="36">
        <v>0.996</v>
      </c>
      <c r="CC42" s="36">
        <v>0.996</v>
      </c>
      <c r="CD42" s="36">
        <v>0.996</v>
      </c>
      <c r="CE42" s="36">
        <v>0.99477957819262941</v>
      </c>
      <c r="CF42" s="36">
        <v>0.99356901509790518</v>
      </c>
      <c r="CG42" s="36">
        <v>0.99099999999999999</v>
      </c>
      <c r="CH42" s="36">
        <v>0.98499999999999999</v>
      </c>
      <c r="CI42" s="36">
        <v>0.98199999999999998</v>
      </c>
      <c r="CJ42" s="36">
        <v>0.95</v>
      </c>
      <c r="CK42" s="36">
        <v>0.83099999999999996</v>
      </c>
      <c r="CL42" s="36">
        <v>0.53600000000000003</v>
      </c>
      <c r="CM42" s="36">
        <v>0.221</v>
      </c>
      <c r="CN42" s="36">
        <v>5.8000000000000003E-2</v>
      </c>
      <c r="CO42" s="36" t="s">
        <v>143</v>
      </c>
      <c r="CP42" s="36" t="s">
        <v>143</v>
      </c>
      <c r="CQ42" s="36" t="s">
        <v>143</v>
      </c>
      <c r="CR42" s="36" t="s">
        <v>143</v>
      </c>
      <c r="CS42" s="36" t="s">
        <v>143</v>
      </c>
      <c r="CT42" s="34"/>
      <c r="CU42" s="34">
        <v>1</v>
      </c>
      <c r="CV42" s="34">
        <v>0</v>
      </c>
      <c r="CW42" s="34">
        <v>1</v>
      </c>
      <c r="CX42" s="34">
        <v>1</v>
      </c>
      <c r="CY42" s="34">
        <v>1</v>
      </c>
      <c r="CZ42" s="33">
        <v>2.59</v>
      </c>
      <c r="DA42" s="34">
        <v>546</v>
      </c>
      <c r="DB42" s="34">
        <v>540</v>
      </c>
      <c r="DC42" s="34">
        <v>720</v>
      </c>
      <c r="DD42" s="34">
        <v>0.78300000000000003</v>
      </c>
      <c r="DE42" s="34">
        <v>0.95</v>
      </c>
      <c r="DF42" s="34">
        <v>8.1999999999999993</v>
      </c>
      <c r="DG42" s="34">
        <v>9.6</v>
      </c>
      <c r="DH42" s="79">
        <v>71</v>
      </c>
      <c r="DI42" s="40">
        <v>0.224</v>
      </c>
      <c r="DJ42" s="34">
        <v>530</v>
      </c>
      <c r="DK42" s="34">
        <v>3</v>
      </c>
      <c r="DL42" s="25">
        <v>3.03</v>
      </c>
      <c r="DM42" s="76">
        <v>1.4965599999999999</v>
      </c>
      <c r="DN42" s="76">
        <v>1.50146</v>
      </c>
      <c r="DO42" s="76">
        <v>1.50664</v>
      </c>
      <c r="DP42" s="76">
        <v>1.51197</v>
      </c>
      <c r="DQ42" s="76">
        <v>1.51257</v>
      </c>
      <c r="DR42" s="76">
        <v>1.5150699999999999</v>
      </c>
      <c r="DS42" s="76">
        <v>1.5182899999999999</v>
      </c>
      <c r="DT42" s="76">
        <v>1.5198199999999999</v>
      </c>
      <c r="DU42" s="76">
        <v>1.52024</v>
      </c>
      <c r="DV42" s="76">
        <v>1.52064</v>
      </c>
      <c r="DW42" s="76">
        <v>1.52241</v>
      </c>
      <c r="DX42" s="76">
        <v>1.5224899999999999</v>
      </c>
      <c r="DY42" s="76">
        <v>1.52458</v>
      </c>
      <c r="DZ42" s="76">
        <v>1.5286</v>
      </c>
      <c r="EA42" s="76">
        <v>1.5290999999999999</v>
      </c>
      <c r="EB42" s="76">
        <v>1.53338</v>
      </c>
      <c r="EC42" s="76">
        <v>1.5373399999999999</v>
      </c>
      <c r="ED42" s="76">
        <v>1.5441199999999999</v>
      </c>
      <c r="EE42" s="24">
        <v>1.55145</v>
      </c>
      <c r="EF42" s="24">
        <v>1.5582100000000001</v>
      </c>
      <c r="EG42" s="24"/>
      <c r="EH42" s="24"/>
      <c r="EI42" s="24"/>
      <c r="EJ42" s="24">
        <v>8.7840000000000001E-3</v>
      </c>
      <c r="EK42" s="24">
        <v>8.8579999999999996E-3</v>
      </c>
      <c r="EL42" s="77">
        <v>0.2843</v>
      </c>
      <c r="EM42" s="77">
        <v>0.54039999999999999</v>
      </c>
      <c r="EN42" s="77">
        <v>0.3044</v>
      </c>
      <c r="EO42" s="77">
        <v>0.2384</v>
      </c>
      <c r="EP42" s="77">
        <v>0.54379999999999995</v>
      </c>
      <c r="EQ42" s="77">
        <v>0.77170000000000005</v>
      </c>
      <c r="ER42" s="77">
        <v>0.28189999999999998</v>
      </c>
      <c r="ES42" s="77">
        <v>0.58389999999999997</v>
      </c>
      <c r="ET42" s="77">
        <v>0.25380000000000003</v>
      </c>
      <c r="EU42" s="77">
        <v>0.2364</v>
      </c>
      <c r="EV42" s="77">
        <v>0.48280000000000001</v>
      </c>
      <c r="EW42" s="77">
        <v>0.76529999999999998</v>
      </c>
      <c r="EX42" s="77">
        <v>-2.5000000000000001E-3</v>
      </c>
      <c r="EY42" s="77">
        <v>-1.1999999999999999E-3</v>
      </c>
      <c r="EZ42" s="77">
        <v>1E-4</v>
      </c>
      <c r="FA42" s="77">
        <v>0</v>
      </c>
      <c r="FB42" s="77">
        <v>-1.9E-3</v>
      </c>
      <c r="FC42" s="26" t="s">
        <v>310</v>
      </c>
      <c r="FD42" s="145" t="s">
        <v>143</v>
      </c>
      <c r="FE42" s="156">
        <v>41671</v>
      </c>
      <c r="FF42" s="136">
        <v>1.4</v>
      </c>
      <c r="FG42" s="125">
        <v>4</v>
      </c>
      <c r="FH42" s="34">
        <v>6</v>
      </c>
      <c r="FI42" s="34">
        <v>597</v>
      </c>
      <c r="FJ42" s="34">
        <v>130</v>
      </c>
      <c r="FK42">
        <v>20</v>
      </c>
      <c r="FM42">
        <f t="shared" si="0"/>
        <v>0.587565</v>
      </c>
      <c r="FN42">
        <f t="shared" si="30"/>
        <v>20</v>
      </c>
      <c r="FO42">
        <f t="shared" si="1"/>
        <v>0</v>
      </c>
      <c r="FP42" s="208">
        <f t="shared" si="2"/>
        <v>0</v>
      </c>
      <c r="FQ42" s="208">
        <f t="shared" si="3"/>
        <v>0</v>
      </c>
      <c r="FR42" s="208">
        <f t="shared" si="4"/>
        <v>0</v>
      </c>
      <c r="FS42" s="208">
        <f t="shared" si="5"/>
        <v>0</v>
      </c>
      <c r="FT42" s="208">
        <f t="shared" si="6"/>
        <v>1.5229033775453773</v>
      </c>
      <c r="FU42" s="208">
        <f t="shared" si="7"/>
        <v>0.43313145035683959</v>
      </c>
      <c r="FV42" s="208">
        <f t="shared" si="8"/>
        <v>0</v>
      </c>
      <c r="FX42">
        <f t="shared" si="31"/>
        <v>0.587565</v>
      </c>
      <c r="FY42" s="207">
        <f>G42*POWER($FX42,2)/(POWER($FX42,2)-J42)</f>
        <v>1.1063033671097697</v>
      </c>
      <c r="FZ42" s="207">
        <f>H42*POWER($FX42,2)/(POWER($FX42,2)-K42)</f>
        <v>0.21454576914268433</v>
      </c>
      <c r="GA42" s="207">
        <f>I42*POWER($FX42,2)/(POWER($FX42,2)-L42)</f>
        <v>-2.8775533334475033E-3</v>
      </c>
      <c r="GB42" s="206">
        <f t="shared" si="9"/>
        <v>1.5224886150375663</v>
      </c>
      <c r="GD42">
        <f t="shared" si="10"/>
        <v>0.587565</v>
      </c>
      <c r="GE42">
        <f t="shared" si="11"/>
        <v>6432.8</v>
      </c>
      <c r="GF42">
        <f t="shared" si="12"/>
        <v>20613.136726414024</v>
      </c>
      <c r="GG42">
        <f t="shared" si="13"/>
        <v>670.28134972528255</v>
      </c>
      <c r="GH42">
        <f t="shared" si="14"/>
        <v>1.0002771621807613</v>
      </c>
      <c r="GI42">
        <f t="shared" si="15"/>
        <v>101325</v>
      </c>
      <c r="GJ42">
        <v>101325</v>
      </c>
      <c r="GK42">
        <v>15</v>
      </c>
      <c r="GL42">
        <v>20</v>
      </c>
      <c r="GM42">
        <f t="shared" si="16"/>
        <v>2.771621807613478E-4</v>
      </c>
      <c r="GN42">
        <f t="shared" si="17"/>
        <v>1.0173924999999999</v>
      </c>
      <c r="GO42">
        <f t="shared" si="18"/>
        <v>1.0002724240455492</v>
      </c>
      <c r="GQ42">
        <f t="shared" si="19"/>
        <v>0.587565</v>
      </c>
      <c r="GR42">
        <v>101362</v>
      </c>
      <c r="GS42">
        <f t="shared" si="20"/>
        <v>1.0002724240455492</v>
      </c>
      <c r="GT42" s="206">
        <f t="shared" si="21"/>
        <v>1.5224886150375663</v>
      </c>
      <c r="GU42">
        <f t="shared" si="22"/>
        <v>1.5229033775453773</v>
      </c>
      <c r="GW42" s="208">
        <f t="shared" si="23"/>
        <v>0</v>
      </c>
      <c r="GX42" s="208">
        <f t="shared" si="24"/>
        <v>0</v>
      </c>
      <c r="GY42">
        <f t="shared" si="25"/>
        <v>1.5229033775453773</v>
      </c>
      <c r="GZ42" s="208">
        <f t="shared" si="26"/>
        <v>1.5229033775453773</v>
      </c>
      <c r="HB42" s="208">
        <f t="shared" si="27"/>
        <v>1.5229033775453773</v>
      </c>
      <c r="HC42">
        <f t="shared" si="28"/>
        <v>1.0002724240455492</v>
      </c>
      <c r="HD42" s="206">
        <f t="shared" si="29"/>
        <v>1.5224886150375663</v>
      </c>
    </row>
    <row r="43" spans="1:212" x14ac:dyDescent="0.3">
      <c r="A43" s="141" t="s">
        <v>349</v>
      </c>
      <c r="B43" s="32">
        <v>1.52346</v>
      </c>
      <c r="C43" s="32">
        <v>1.5258799999999999</v>
      </c>
      <c r="D43" s="33">
        <v>51.54</v>
      </c>
      <c r="E43" s="33">
        <v>51.26</v>
      </c>
      <c r="F43" s="34" t="s">
        <v>350</v>
      </c>
      <c r="G43" s="37">
        <v>1.19286778</v>
      </c>
      <c r="H43" s="37">
        <v>8.9334657100000006E-2</v>
      </c>
      <c r="I43" s="37">
        <v>0.92081980500000005</v>
      </c>
      <c r="J43" s="37">
        <v>8.3915469599999994E-3</v>
      </c>
      <c r="K43" s="37">
        <v>4.0401078600000001E-2</v>
      </c>
      <c r="L43" s="37">
        <v>112.572446</v>
      </c>
      <c r="M43" s="35">
        <v>-1.66E-6</v>
      </c>
      <c r="N43" s="35">
        <v>8.4399999999999998E-9</v>
      </c>
      <c r="O43" s="35">
        <v>-1.0099999999999999E-11</v>
      </c>
      <c r="P43" s="35">
        <v>6.0999999999999998E-7</v>
      </c>
      <c r="Q43" s="35">
        <v>6.9599999999999997E-10</v>
      </c>
      <c r="R43" s="35">
        <v>0.217</v>
      </c>
      <c r="S43" s="33">
        <v>1.1000000000000001</v>
      </c>
      <c r="T43" s="33">
        <v>1.9</v>
      </c>
      <c r="U43" s="33">
        <v>2.6</v>
      </c>
      <c r="V43" s="33">
        <v>-0.9</v>
      </c>
      <c r="W43" s="33">
        <v>-0.2</v>
      </c>
      <c r="X43" s="33">
        <v>0.5</v>
      </c>
      <c r="Y43" s="33">
        <v>0.9</v>
      </c>
      <c r="Z43" s="33">
        <v>1.8</v>
      </c>
      <c r="AA43" s="33">
        <v>2.6</v>
      </c>
      <c r="AB43" s="33">
        <v>-0.4</v>
      </c>
      <c r="AC43" s="33">
        <v>0.4</v>
      </c>
      <c r="AD43" s="33">
        <v>1.3</v>
      </c>
      <c r="AE43" s="33">
        <v>0.9</v>
      </c>
      <c r="AF43" s="33">
        <v>1.8</v>
      </c>
      <c r="AG43" s="33">
        <v>2.8</v>
      </c>
      <c r="AH43" s="33">
        <v>-0.1</v>
      </c>
      <c r="AI43" s="34">
        <v>0.8</v>
      </c>
      <c r="AJ43" s="34">
        <v>1.7</v>
      </c>
      <c r="AK43" s="33">
        <v>2.74</v>
      </c>
      <c r="AL43" s="36">
        <v>0.3</v>
      </c>
      <c r="AM43" s="36">
        <v>0.43</v>
      </c>
      <c r="AN43" s="36">
        <v>0.74</v>
      </c>
      <c r="AO43" s="36">
        <v>0.98099999999999998</v>
      </c>
      <c r="AP43" s="36">
        <v>0.995</v>
      </c>
      <c r="AQ43" s="36">
        <v>0.997</v>
      </c>
      <c r="AR43" s="36">
        <v>0.995</v>
      </c>
      <c r="AS43" s="36">
        <v>0.99399999999999999</v>
      </c>
      <c r="AT43" s="36">
        <v>0.996</v>
      </c>
      <c r="AU43" s="36">
        <v>0.996</v>
      </c>
      <c r="AV43" s="36">
        <v>0.99399999999999999</v>
      </c>
      <c r="AW43" s="36">
        <v>0.99</v>
      </c>
      <c r="AX43" s="36">
        <v>0.98799999999999999</v>
      </c>
      <c r="AY43" s="36">
        <v>0.98499999999999999</v>
      </c>
      <c r="AZ43" s="36">
        <v>0.97499999999999998</v>
      </c>
      <c r="BA43" s="36">
        <v>0.96499999999999997</v>
      </c>
      <c r="BB43" s="36">
        <v>0.94</v>
      </c>
      <c r="BC43" s="36">
        <v>0.88</v>
      </c>
      <c r="BD43" s="36">
        <v>0.77</v>
      </c>
      <c r="BE43" s="36">
        <v>0.68</v>
      </c>
      <c r="BF43" s="36">
        <v>0.21</v>
      </c>
      <c r="BG43" s="36" t="s">
        <v>143</v>
      </c>
      <c r="BH43" s="36" t="s">
        <v>143</v>
      </c>
      <c r="BI43" s="36" t="s">
        <v>143</v>
      </c>
      <c r="BJ43" s="36" t="s">
        <v>143</v>
      </c>
      <c r="BK43" s="36" t="s">
        <v>143</v>
      </c>
      <c r="BL43" s="36" t="s">
        <v>143</v>
      </c>
      <c r="BM43" s="36" t="s">
        <v>143</v>
      </c>
      <c r="BN43" s="36" t="s">
        <v>143</v>
      </c>
      <c r="BO43" s="36" t="s">
        <v>143</v>
      </c>
      <c r="BP43" s="36">
        <v>0.61780085056741185</v>
      </c>
      <c r="BQ43" s="36">
        <v>0.71348916483376634</v>
      </c>
      <c r="BR43" s="36">
        <v>0.88652847160529169</v>
      </c>
      <c r="BS43" s="36">
        <v>0.99235623552738528</v>
      </c>
      <c r="BT43" s="36">
        <v>0.99799699197390601</v>
      </c>
      <c r="BU43" s="36">
        <v>0.9987989182686231</v>
      </c>
      <c r="BV43" s="36">
        <v>0.99799699197390601</v>
      </c>
      <c r="BW43" s="36">
        <v>0.99759566612185246</v>
      </c>
      <c r="BX43" s="36">
        <v>0.99839807589331964</v>
      </c>
      <c r="BY43" s="36">
        <v>0.99839807589331964</v>
      </c>
      <c r="BZ43" s="36">
        <v>0.99759566612185246</v>
      </c>
      <c r="CA43" s="36">
        <v>0.99598793558098164</v>
      </c>
      <c r="CB43" s="36">
        <v>0.99518260853786011</v>
      </c>
      <c r="CC43" s="36">
        <v>0.99397278187099047</v>
      </c>
      <c r="CD43" s="36">
        <v>0.98992398345177923</v>
      </c>
      <c r="CE43" s="36">
        <v>0.98585019195743517</v>
      </c>
      <c r="CF43" s="36">
        <v>0.97555361244784633</v>
      </c>
      <c r="CG43" s="36">
        <v>0.95015196064682517</v>
      </c>
      <c r="CH43" s="36">
        <v>0.90073344770001484</v>
      </c>
      <c r="CI43" s="36">
        <v>0.85704488060219064</v>
      </c>
      <c r="CJ43" s="36">
        <v>0.53565815103076664</v>
      </c>
      <c r="CK43" s="36">
        <v>2.5999999999999999E-2</v>
      </c>
      <c r="CL43" s="36" t="s">
        <v>143</v>
      </c>
      <c r="CM43" s="36" t="s">
        <v>143</v>
      </c>
      <c r="CN43" s="36" t="s">
        <v>143</v>
      </c>
      <c r="CO43" s="36" t="s">
        <v>143</v>
      </c>
      <c r="CP43" s="36" t="s">
        <v>143</v>
      </c>
      <c r="CQ43" s="36" t="s">
        <v>143</v>
      </c>
      <c r="CR43" s="36" t="s">
        <v>143</v>
      </c>
      <c r="CS43" s="36" t="s">
        <v>143</v>
      </c>
      <c r="CT43" s="34"/>
      <c r="CU43" s="34">
        <v>1</v>
      </c>
      <c r="CV43" s="34">
        <v>0</v>
      </c>
      <c r="CW43" s="34">
        <v>1</v>
      </c>
      <c r="CX43" s="34">
        <v>1</v>
      </c>
      <c r="CY43" s="34">
        <v>1</v>
      </c>
      <c r="CZ43" s="33">
        <v>2.4990000000000001</v>
      </c>
      <c r="DA43" s="34">
        <v>476</v>
      </c>
      <c r="DB43" s="34">
        <v>476</v>
      </c>
      <c r="DC43" s="34">
        <v>640</v>
      </c>
      <c r="DD43" s="34">
        <v>0.86</v>
      </c>
      <c r="DE43" s="34">
        <v>1.04</v>
      </c>
      <c r="DF43" s="34">
        <v>9.61</v>
      </c>
      <c r="DG43" s="34">
        <v>10.95</v>
      </c>
      <c r="DH43" s="78">
        <v>66</v>
      </c>
      <c r="DI43" s="34">
        <v>0.22500000000000001</v>
      </c>
      <c r="DJ43" s="34">
        <v>480</v>
      </c>
      <c r="DK43" s="34">
        <v>1</v>
      </c>
      <c r="DL43" s="25">
        <v>2.74</v>
      </c>
      <c r="DM43" s="76">
        <v>1.4960800000000001</v>
      </c>
      <c r="DN43" s="76">
        <v>1.50095</v>
      </c>
      <c r="DO43" s="76">
        <v>1.5061599999999999</v>
      </c>
      <c r="DP43" s="76">
        <v>1.5117</v>
      </c>
      <c r="DQ43" s="76">
        <v>1.51234</v>
      </c>
      <c r="DR43" s="76">
        <v>1.5150699999999999</v>
      </c>
      <c r="DS43" s="76">
        <v>1.51867</v>
      </c>
      <c r="DT43" s="76">
        <v>1.5204</v>
      </c>
      <c r="DU43" s="76">
        <v>1.5208900000000001</v>
      </c>
      <c r="DV43" s="76">
        <v>1.5213399999999999</v>
      </c>
      <c r="DW43" s="76">
        <v>1.5233699999999999</v>
      </c>
      <c r="DX43" s="76">
        <v>1.52346</v>
      </c>
      <c r="DY43" s="76">
        <v>1.5258799999999999</v>
      </c>
      <c r="DZ43" s="76">
        <v>1.5305599999999999</v>
      </c>
      <c r="EA43" s="76">
        <v>1.5311399999999999</v>
      </c>
      <c r="EB43" s="76">
        <v>1.5362</v>
      </c>
      <c r="EC43" s="76">
        <v>1.5409600000000001</v>
      </c>
      <c r="ED43" s="76">
        <v>1.54925</v>
      </c>
      <c r="EE43" s="24"/>
      <c r="EF43" s="24"/>
      <c r="EG43" s="24"/>
      <c r="EH43" s="24"/>
      <c r="EI43" s="24"/>
      <c r="EJ43" s="24">
        <v>1.0156E-2</v>
      </c>
      <c r="EK43" s="24">
        <v>1.0258E-2</v>
      </c>
      <c r="EL43" s="77">
        <v>0.26829999999999998</v>
      </c>
      <c r="EM43" s="77">
        <v>0.52490000000000003</v>
      </c>
      <c r="EN43" s="77">
        <v>0.30120000000000002</v>
      </c>
      <c r="EO43" s="77">
        <v>0.23799999999999999</v>
      </c>
      <c r="EP43" s="77">
        <v>0.55579999999999996</v>
      </c>
      <c r="EQ43" s="77">
        <v>0.81610000000000005</v>
      </c>
      <c r="ER43" s="77">
        <v>0.26569999999999999</v>
      </c>
      <c r="ES43" s="77">
        <v>0.56689999999999996</v>
      </c>
      <c r="ET43" s="77">
        <v>0.25090000000000001</v>
      </c>
      <c r="EU43" s="77">
        <v>0.2356</v>
      </c>
      <c r="EV43" s="77">
        <v>0.49299999999999999</v>
      </c>
      <c r="EW43" s="77">
        <v>0.80800000000000005</v>
      </c>
      <c r="EX43" s="77">
        <v>3.8E-3</v>
      </c>
      <c r="EY43" s="77">
        <v>1.8E-3</v>
      </c>
      <c r="EZ43" s="77">
        <v>-4.0000000000000002E-4</v>
      </c>
      <c r="FA43" s="77">
        <v>-1.4E-3</v>
      </c>
      <c r="FB43" s="77">
        <v>-7.4999999999999997E-3</v>
      </c>
      <c r="FC43" s="26" t="s">
        <v>351</v>
      </c>
      <c r="FD43" s="145" t="s">
        <v>143</v>
      </c>
      <c r="FE43" s="156">
        <v>41671</v>
      </c>
      <c r="FF43" s="136">
        <v>2.1</v>
      </c>
      <c r="FG43" s="34">
        <v>1</v>
      </c>
      <c r="FH43" s="34">
        <v>1</v>
      </c>
      <c r="FI43" s="34">
        <v>648</v>
      </c>
      <c r="FJ43" s="34">
        <v>122</v>
      </c>
      <c r="FK43" s="27">
        <v>20</v>
      </c>
      <c r="FL43" s="27"/>
      <c r="FM43">
        <f t="shared" si="0"/>
        <v>0.587565</v>
      </c>
      <c r="FN43" s="27">
        <f t="shared" si="30"/>
        <v>20</v>
      </c>
      <c r="FO43">
        <f t="shared" si="1"/>
        <v>0</v>
      </c>
      <c r="FP43" s="208">
        <f t="shared" si="2"/>
        <v>0</v>
      </c>
      <c r="FQ43" s="208">
        <f t="shared" si="3"/>
        <v>0</v>
      </c>
      <c r="FR43" s="208">
        <f t="shared" si="4"/>
        <v>0</v>
      </c>
      <c r="FS43" s="208">
        <f t="shared" si="5"/>
        <v>0</v>
      </c>
      <c r="FT43" s="208">
        <f t="shared" si="6"/>
        <v>1.5238739690602341</v>
      </c>
      <c r="FU43" s="208">
        <f t="shared" si="7"/>
        <v>0.43382586106998755</v>
      </c>
      <c r="FV43" s="208">
        <f t="shared" si="8"/>
        <v>0</v>
      </c>
      <c r="FX43">
        <f t="shared" si="31"/>
        <v>0.587565</v>
      </c>
      <c r="FY43" s="207">
        <f>G43*POWER($FX43,2)/(POWER($FX43,2)-J43)</f>
        <v>1.2225850755437362</v>
      </c>
      <c r="FZ43" s="207">
        <f>H43*POWER($FX43,2)/(POWER($FX43,2)-K43)</f>
        <v>0.10117469300114321</v>
      </c>
      <c r="GA43" s="207">
        <f>I43*POWER($FX43,2)/(POWER($FX43,2)-L43)</f>
        <v>-2.8326199392685373E-3</v>
      </c>
      <c r="GB43" s="206">
        <f t="shared" si="9"/>
        <v>1.5234589422119686</v>
      </c>
      <c r="GD43">
        <f t="shared" si="10"/>
        <v>0.587565</v>
      </c>
      <c r="GE43">
        <f t="shared" si="11"/>
        <v>6432.8</v>
      </c>
      <c r="GF43">
        <f t="shared" si="12"/>
        <v>20613.136726414024</v>
      </c>
      <c r="GG43">
        <f t="shared" si="13"/>
        <v>670.28134972528255</v>
      </c>
      <c r="GH43">
        <f t="shared" si="14"/>
        <v>1.0002771621807613</v>
      </c>
      <c r="GI43">
        <f t="shared" si="15"/>
        <v>101325</v>
      </c>
      <c r="GJ43">
        <v>101325</v>
      </c>
      <c r="GK43">
        <v>15</v>
      </c>
      <c r="GL43">
        <v>20</v>
      </c>
      <c r="GM43">
        <f t="shared" si="16"/>
        <v>2.771621807613478E-4</v>
      </c>
      <c r="GN43">
        <f t="shared" si="17"/>
        <v>1.0173924999999999</v>
      </c>
      <c r="GO43">
        <f t="shared" si="18"/>
        <v>1.0002724240455492</v>
      </c>
      <c r="GQ43">
        <f t="shared" si="19"/>
        <v>0.587565</v>
      </c>
      <c r="GR43">
        <v>101363</v>
      </c>
      <c r="GS43">
        <f t="shared" si="20"/>
        <v>1.0002724240455492</v>
      </c>
      <c r="GT43" s="206">
        <f t="shared" si="21"/>
        <v>1.5234589422119686</v>
      </c>
      <c r="GU43">
        <f t="shared" si="22"/>
        <v>1.5238739690602341</v>
      </c>
      <c r="GW43" s="208">
        <f t="shared" si="23"/>
        <v>0</v>
      </c>
      <c r="GX43" s="208">
        <f t="shared" si="24"/>
        <v>0</v>
      </c>
      <c r="GY43">
        <f t="shared" si="25"/>
        <v>1.5238739690602341</v>
      </c>
      <c r="GZ43" s="208">
        <f t="shared" si="26"/>
        <v>1.5238739690602341</v>
      </c>
      <c r="HB43" s="208">
        <f t="shared" si="27"/>
        <v>1.5238739690602341</v>
      </c>
      <c r="HC43">
        <f t="shared" si="28"/>
        <v>1.0002724240455492</v>
      </c>
      <c r="HD43" s="206">
        <f t="shared" si="29"/>
        <v>1.5234589422119686</v>
      </c>
    </row>
    <row r="44" spans="1:212" x14ac:dyDescent="0.3">
      <c r="A44" s="141" t="s">
        <v>141</v>
      </c>
      <c r="B44" s="32">
        <v>1.63775</v>
      </c>
      <c r="C44" s="32">
        <v>1.6413199999999999</v>
      </c>
      <c r="D44" s="33">
        <v>42.41</v>
      </c>
      <c r="E44" s="33">
        <v>42.2</v>
      </c>
      <c r="F44" s="34" t="s">
        <v>347</v>
      </c>
      <c r="G44" s="37">
        <v>1.3322244999999999</v>
      </c>
      <c r="H44" s="37">
        <v>0.28924160999999998</v>
      </c>
      <c r="I44" s="37">
        <v>1.15161734</v>
      </c>
      <c r="J44" s="37">
        <v>8.4029848000000008E-3</v>
      </c>
      <c r="K44" s="37">
        <v>3.4423971999999997E-2</v>
      </c>
      <c r="L44" s="37">
        <v>88.431053199999994</v>
      </c>
      <c r="M44" s="35">
        <v>3.3400000000000002E-6</v>
      </c>
      <c r="N44" s="35">
        <v>1.16E-8</v>
      </c>
      <c r="O44" s="35">
        <v>-1.7999999999999999E-11</v>
      </c>
      <c r="P44" s="35">
        <v>6.3200000000000005E-7</v>
      </c>
      <c r="Q44" s="35">
        <v>7.2099999999999999E-10</v>
      </c>
      <c r="R44" s="35">
        <v>0.20599999999999999</v>
      </c>
      <c r="S44" s="33">
        <v>3.5</v>
      </c>
      <c r="T44" s="33">
        <v>4.4000000000000004</v>
      </c>
      <c r="U44" s="33">
        <v>5.4</v>
      </c>
      <c r="V44" s="33">
        <v>1.3</v>
      </c>
      <c r="W44" s="33">
        <v>2.2000000000000002</v>
      </c>
      <c r="X44" s="33">
        <v>3.1</v>
      </c>
      <c r="Y44" s="33">
        <v>3.5</v>
      </c>
      <c r="Z44" s="33">
        <v>4.5999999999999996</v>
      </c>
      <c r="AA44" s="33">
        <v>5.7</v>
      </c>
      <c r="AB44" s="33">
        <v>2.1</v>
      </c>
      <c r="AC44" s="33">
        <v>3.1</v>
      </c>
      <c r="AD44" s="33">
        <v>4.2</v>
      </c>
      <c r="AE44" s="33">
        <v>3.6</v>
      </c>
      <c r="AF44" s="33">
        <v>4.8</v>
      </c>
      <c r="AG44" s="33">
        <v>6</v>
      </c>
      <c r="AH44" s="33">
        <v>2.5</v>
      </c>
      <c r="AI44" s="34">
        <v>3.7</v>
      </c>
      <c r="AJ44" s="34">
        <v>4.8</v>
      </c>
      <c r="AK44" s="33">
        <v>4.21</v>
      </c>
      <c r="AL44" s="36">
        <v>0.183</v>
      </c>
      <c r="AM44" s="36">
        <v>0.53500000000000003</v>
      </c>
      <c r="AN44" s="36">
        <v>0.91400000000000003</v>
      </c>
      <c r="AO44" s="36">
        <v>0.97699999999999998</v>
      </c>
      <c r="AP44" s="36">
        <v>0.999</v>
      </c>
      <c r="AQ44" s="36">
        <v>0.99399999999999999</v>
      </c>
      <c r="AR44" s="36">
        <v>0.99199999999999999</v>
      </c>
      <c r="AS44" s="36">
        <v>0.99199999999999999</v>
      </c>
      <c r="AT44" s="36">
        <v>0.99199999999999999</v>
      </c>
      <c r="AU44" s="36">
        <v>0.99299999999999999</v>
      </c>
      <c r="AV44" s="36">
        <v>0.98899999999999999</v>
      </c>
      <c r="AW44" s="36">
        <v>0.98199999999999998</v>
      </c>
      <c r="AX44" s="36">
        <v>0.97799999999999998</v>
      </c>
      <c r="AY44" s="36">
        <v>0.97499999999999998</v>
      </c>
      <c r="AZ44" s="36">
        <v>0.97099999999999997</v>
      </c>
      <c r="BA44" s="36">
        <v>0.96799999999999997</v>
      </c>
      <c r="BB44" s="36">
        <v>0.95699999999999996</v>
      </c>
      <c r="BC44" s="36">
        <v>0.94</v>
      </c>
      <c r="BD44" s="36">
        <v>0.91</v>
      </c>
      <c r="BE44" s="36">
        <v>0.88</v>
      </c>
      <c r="BF44" s="36">
        <v>0.73</v>
      </c>
      <c r="BG44" s="36">
        <v>0.45</v>
      </c>
      <c r="BH44" s="36">
        <v>0.15</v>
      </c>
      <c r="BI44" s="36">
        <v>0.02</v>
      </c>
      <c r="BJ44" s="36" t="s">
        <v>143</v>
      </c>
      <c r="BK44" s="36" t="s">
        <v>143</v>
      </c>
      <c r="BL44" s="36" t="s">
        <v>143</v>
      </c>
      <c r="BM44" s="36" t="s">
        <v>143</v>
      </c>
      <c r="BN44" s="36" t="s">
        <v>143</v>
      </c>
      <c r="BO44" s="36" t="s">
        <v>143</v>
      </c>
      <c r="BP44" s="36">
        <v>0.50700000000000001</v>
      </c>
      <c r="BQ44" s="36">
        <v>0.77900000000000003</v>
      </c>
      <c r="BR44" s="36">
        <v>0.96499999999999997</v>
      </c>
      <c r="BS44" s="36">
        <v>0.99099999999999999</v>
      </c>
      <c r="BT44" s="36">
        <v>0.999</v>
      </c>
      <c r="BU44" s="36">
        <v>0.998</v>
      </c>
      <c r="BV44" s="36">
        <v>0.997</v>
      </c>
      <c r="BW44" s="36">
        <v>0.997</v>
      </c>
      <c r="BX44" s="36">
        <v>0.997</v>
      </c>
      <c r="BY44" s="36">
        <v>0.997</v>
      </c>
      <c r="BZ44" s="36">
        <v>0.996</v>
      </c>
      <c r="CA44" s="36">
        <v>0.99299999999999999</v>
      </c>
      <c r="CB44" s="36">
        <v>0.99099999999999999</v>
      </c>
      <c r="CC44" s="36">
        <v>0.99</v>
      </c>
      <c r="CD44" s="36">
        <v>0.98799999999999999</v>
      </c>
      <c r="CE44" s="36">
        <v>0.98699999999999999</v>
      </c>
      <c r="CF44" s="36">
        <v>0.98299999999999998</v>
      </c>
      <c r="CG44" s="36">
        <v>0.97599999999999998</v>
      </c>
      <c r="CH44" s="36">
        <v>0.96299999999999997</v>
      </c>
      <c r="CI44" s="36">
        <v>0.95</v>
      </c>
      <c r="CJ44" s="36">
        <v>0.88200000000000001</v>
      </c>
      <c r="CK44" s="36">
        <v>0.72699999999999998</v>
      </c>
      <c r="CL44" s="36">
        <v>0.46800000000000003</v>
      </c>
      <c r="CM44" s="36">
        <v>0.23</v>
      </c>
      <c r="CN44" s="36">
        <v>4.8000000000000001E-2</v>
      </c>
      <c r="CO44" s="36" t="s">
        <v>143</v>
      </c>
      <c r="CP44" s="36" t="s">
        <v>143</v>
      </c>
      <c r="CQ44" s="36" t="s">
        <v>143</v>
      </c>
      <c r="CR44" s="36" t="s">
        <v>143</v>
      </c>
      <c r="CS44" s="36" t="s">
        <v>143</v>
      </c>
      <c r="CT44" s="34"/>
      <c r="CU44" s="34">
        <v>1</v>
      </c>
      <c r="CV44" s="34">
        <v>1</v>
      </c>
      <c r="CW44" s="34">
        <v>3.4</v>
      </c>
      <c r="CX44" s="34">
        <v>1</v>
      </c>
      <c r="CY44" s="34">
        <v>1</v>
      </c>
      <c r="CZ44" s="33">
        <v>3.1960000000000002</v>
      </c>
      <c r="DA44" s="34">
        <v>551</v>
      </c>
      <c r="DB44" s="34">
        <v>554</v>
      </c>
      <c r="DC44" s="34" t="s">
        <v>143</v>
      </c>
      <c r="DD44" s="34">
        <v>0.69</v>
      </c>
      <c r="DE44" s="34">
        <v>0.81</v>
      </c>
      <c r="DF44" s="34">
        <v>6.56</v>
      </c>
      <c r="DG44" s="34">
        <v>7.56</v>
      </c>
      <c r="DH44" s="78">
        <v>79</v>
      </c>
      <c r="DI44" s="34">
        <v>0.251</v>
      </c>
      <c r="DJ44" s="34">
        <v>530</v>
      </c>
      <c r="DK44" s="34">
        <v>3</v>
      </c>
      <c r="DL44" s="25">
        <v>4.21</v>
      </c>
      <c r="DM44" s="76">
        <v>1.5969899999999999</v>
      </c>
      <c r="DN44" s="76">
        <v>1.60439</v>
      </c>
      <c r="DO44" s="76">
        <v>1.6122300000000001</v>
      </c>
      <c r="DP44" s="76">
        <v>1.6204400000000001</v>
      </c>
      <c r="DQ44" s="76">
        <v>1.6213900000000001</v>
      </c>
      <c r="DR44" s="76">
        <v>1.6254</v>
      </c>
      <c r="DS44" s="76">
        <v>1.63069</v>
      </c>
      <c r="DT44" s="76">
        <v>1.63324</v>
      </c>
      <c r="DU44" s="76">
        <v>1.63395</v>
      </c>
      <c r="DV44" s="76">
        <v>1.63462</v>
      </c>
      <c r="DW44" s="76">
        <v>1.6376200000000001</v>
      </c>
      <c r="DX44" s="76">
        <v>1.63775</v>
      </c>
      <c r="DY44" s="76">
        <v>1.6413199999999999</v>
      </c>
      <c r="DZ44" s="76">
        <v>1.64828</v>
      </c>
      <c r="EA44" s="76">
        <v>1.6491499999999999</v>
      </c>
      <c r="EB44" s="76">
        <v>1.6567000000000001</v>
      </c>
      <c r="EC44" s="76">
        <v>1.6638500000000001</v>
      </c>
      <c r="ED44" s="76">
        <v>1.6763600000000001</v>
      </c>
      <c r="EE44" s="24">
        <v>1.6903699999999999</v>
      </c>
      <c r="EF44" s="24"/>
      <c r="EG44" s="24"/>
      <c r="EH44" s="24"/>
      <c r="EI44" s="24"/>
      <c r="EJ44" s="24">
        <v>1.5037999999999999E-2</v>
      </c>
      <c r="EK44" s="24">
        <v>1.5198E-2</v>
      </c>
      <c r="EL44" s="77">
        <v>0.26640000000000003</v>
      </c>
      <c r="EM44" s="77">
        <v>0.5212</v>
      </c>
      <c r="EN44" s="77">
        <v>0.3</v>
      </c>
      <c r="EO44" s="77">
        <v>0.23769999999999999</v>
      </c>
      <c r="EP44" s="77">
        <v>0.5605</v>
      </c>
      <c r="EQ44" s="77">
        <v>0.83189999999999997</v>
      </c>
      <c r="ER44" s="77">
        <v>0.2636</v>
      </c>
      <c r="ES44" s="77">
        <v>0.56269999999999998</v>
      </c>
      <c r="ET44" s="77">
        <v>0.24990000000000001</v>
      </c>
      <c r="EU44" s="77">
        <v>0.23519999999999999</v>
      </c>
      <c r="EV44" s="77">
        <v>0.49709999999999999</v>
      </c>
      <c r="EW44" s="77">
        <v>0.82320000000000004</v>
      </c>
      <c r="EX44" s="77">
        <v>4.1500000000000002E-2</v>
      </c>
      <c r="EY44" s="77">
        <v>1.9400000000000001E-2</v>
      </c>
      <c r="EZ44" s="77">
        <v>-3.8999999999999998E-3</v>
      </c>
      <c r="FA44" s="77">
        <v>-1.2E-2</v>
      </c>
      <c r="FB44" s="77">
        <v>-6.1699999999999998E-2</v>
      </c>
      <c r="FC44" s="26" t="s">
        <v>142</v>
      </c>
      <c r="FD44" s="145" t="s">
        <v>663</v>
      </c>
      <c r="FE44" s="156">
        <v>41671</v>
      </c>
      <c r="FF44" s="136">
        <v>18.7</v>
      </c>
      <c r="FG44" s="34">
        <v>1</v>
      </c>
      <c r="FH44" s="34">
        <v>1</v>
      </c>
      <c r="FI44" s="34">
        <v>561</v>
      </c>
      <c r="FJ44" s="34">
        <v>152</v>
      </c>
      <c r="FK44">
        <v>20</v>
      </c>
      <c r="FM44">
        <f t="shared" si="0"/>
        <v>0.587565</v>
      </c>
      <c r="FN44">
        <f t="shared" si="30"/>
        <v>20</v>
      </c>
      <c r="FO44">
        <f t="shared" si="1"/>
        <v>0</v>
      </c>
      <c r="FP44" s="208">
        <f t="shared" si="2"/>
        <v>0</v>
      </c>
      <c r="FQ44" s="208">
        <f t="shared" si="3"/>
        <v>0</v>
      </c>
      <c r="FR44" s="208">
        <f t="shared" si="4"/>
        <v>0</v>
      </c>
      <c r="FS44" s="208">
        <f t="shared" si="5"/>
        <v>0</v>
      </c>
      <c r="FT44" s="208">
        <f t="shared" si="6"/>
        <v>1.638195616824472</v>
      </c>
      <c r="FU44" s="208">
        <f t="shared" si="7"/>
        <v>0.51388395307961388</v>
      </c>
      <c r="FV44" s="208">
        <f t="shared" si="8"/>
        <v>0</v>
      </c>
      <c r="FX44">
        <f t="shared" si="31"/>
        <v>0.587565</v>
      </c>
      <c r="FY44" s="207">
        <f>G44*POWER($FX44,2)/(POWER($FX44,2)-J44)</f>
        <v>1.3654598829568592</v>
      </c>
      <c r="FZ44" s="207">
        <f>H44*POWER($FX44,2)/(POWER($FX44,2)-K44)</f>
        <v>0.32127689876181514</v>
      </c>
      <c r="GA44" s="207">
        <f>I44*POWER($FX44,2)/(POWER($FX44,2)-L44)</f>
        <v>-4.5135060282472756E-3</v>
      </c>
      <c r="GB44" s="206">
        <f t="shared" si="9"/>
        <v>1.6377494544924833</v>
      </c>
      <c r="GD44">
        <f t="shared" si="10"/>
        <v>0.587565</v>
      </c>
      <c r="GE44">
        <f t="shared" si="11"/>
        <v>6432.8</v>
      </c>
      <c r="GF44">
        <f t="shared" si="12"/>
        <v>20613.136726414024</v>
      </c>
      <c r="GG44">
        <f t="shared" si="13"/>
        <v>670.28134972528255</v>
      </c>
      <c r="GH44">
        <f t="shared" si="14"/>
        <v>1.0002771621807613</v>
      </c>
      <c r="GI44">
        <f t="shared" si="15"/>
        <v>101325</v>
      </c>
      <c r="GJ44">
        <v>101325</v>
      </c>
      <c r="GK44">
        <v>15</v>
      </c>
      <c r="GL44">
        <v>20</v>
      </c>
      <c r="GM44">
        <f t="shared" si="16"/>
        <v>2.771621807613478E-4</v>
      </c>
      <c r="GN44">
        <f t="shared" si="17"/>
        <v>1.0173924999999999</v>
      </c>
      <c r="GO44">
        <f t="shared" si="18"/>
        <v>1.0002724240455492</v>
      </c>
      <c r="GQ44">
        <f t="shared" si="19"/>
        <v>0.587565</v>
      </c>
      <c r="GR44">
        <v>101364</v>
      </c>
      <c r="GS44">
        <f t="shared" si="20"/>
        <v>1.0002724240455492</v>
      </c>
      <c r="GT44" s="206">
        <f t="shared" si="21"/>
        <v>1.6377494544924833</v>
      </c>
      <c r="GU44">
        <f t="shared" si="22"/>
        <v>1.638195616824472</v>
      </c>
      <c r="GW44" s="208">
        <f t="shared" si="23"/>
        <v>0</v>
      </c>
      <c r="GX44" s="208">
        <f t="shared" si="24"/>
        <v>0</v>
      </c>
      <c r="GY44">
        <f t="shared" si="25"/>
        <v>1.638195616824472</v>
      </c>
      <c r="GZ44" s="208">
        <f t="shared" si="26"/>
        <v>1.638195616824472</v>
      </c>
      <c r="HB44" s="208">
        <f t="shared" si="27"/>
        <v>1.638195616824472</v>
      </c>
      <c r="HC44">
        <f t="shared" si="28"/>
        <v>1.0002724240455492</v>
      </c>
      <c r="HD44" s="206">
        <f t="shared" si="29"/>
        <v>1.6377494544924833</v>
      </c>
    </row>
    <row r="45" spans="1:212" x14ac:dyDescent="0.3">
      <c r="A45" s="141" t="s">
        <v>137</v>
      </c>
      <c r="B45" s="32">
        <v>1.55836</v>
      </c>
      <c r="C45" s="32">
        <v>1.5608200000000001</v>
      </c>
      <c r="D45" s="33">
        <v>54.01</v>
      </c>
      <c r="E45" s="33">
        <v>53.83</v>
      </c>
      <c r="F45" s="34" t="s">
        <v>309</v>
      </c>
      <c r="G45" s="37">
        <v>1.23697554</v>
      </c>
      <c r="H45" s="37">
        <v>0.15356937600000001</v>
      </c>
      <c r="I45" s="37">
        <v>0.90397627199999997</v>
      </c>
      <c r="J45" s="37">
        <v>7.4717050500000002E-3</v>
      </c>
      <c r="K45" s="37">
        <v>3.0805355600000001E-2</v>
      </c>
      <c r="L45" s="37">
        <v>70.173108400000004</v>
      </c>
      <c r="M45" s="35">
        <v>6.7700000000000004E-6</v>
      </c>
      <c r="N45" s="35">
        <v>1.31E-8</v>
      </c>
      <c r="O45" s="35">
        <v>-1.23E-11</v>
      </c>
      <c r="P45" s="35">
        <v>3.84E-7</v>
      </c>
      <c r="Q45" s="35">
        <v>5.5099999999999996E-10</v>
      </c>
      <c r="R45" s="35">
        <v>0.19600000000000001</v>
      </c>
      <c r="S45" s="33">
        <v>4.5999999999999996</v>
      </c>
      <c r="T45" s="33">
        <v>5.2</v>
      </c>
      <c r="U45" s="33">
        <v>5.7</v>
      </c>
      <c r="V45" s="33">
        <v>2.5</v>
      </c>
      <c r="W45" s="33">
        <v>3</v>
      </c>
      <c r="X45" s="33">
        <v>3.5</v>
      </c>
      <c r="Y45" s="33">
        <v>4.7</v>
      </c>
      <c r="Z45" s="33">
        <v>5.3</v>
      </c>
      <c r="AA45" s="33">
        <v>5.9</v>
      </c>
      <c r="AB45" s="33">
        <v>3.3</v>
      </c>
      <c r="AC45" s="33">
        <v>3.9</v>
      </c>
      <c r="AD45" s="33">
        <v>4.5</v>
      </c>
      <c r="AE45" s="33">
        <v>4.8</v>
      </c>
      <c r="AF45" s="33">
        <v>5.5</v>
      </c>
      <c r="AG45" s="33">
        <v>6.2</v>
      </c>
      <c r="AH45" s="33">
        <v>3.8</v>
      </c>
      <c r="AI45" s="34">
        <v>4.5</v>
      </c>
      <c r="AJ45" s="34">
        <v>5.0999999999999996</v>
      </c>
      <c r="AK45" s="33">
        <v>4.0199999999999996</v>
      </c>
      <c r="AL45" s="36">
        <v>0.04</v>
      </c>
      <c r="AM45" s="36">
        <v>0.26</v>
      </c>
      <c r="AN45" s="36">
        <v>0.8</v>
      </c>
      <c r="AO45" s="36">
        <v>0.94</v>
      </c>
      <c r="AP45" s="36">
        <v>0.99099999999999999</v>
      </c>
      <c r="AQ45" s="36">
        <v>0.996</v>
      </c>
      <c r="AR45" s="36">
        <v>0.99399999999999999</v>
      </c>
      <c r="AS45" s="36">
        <v>0.99399999999999999</v>
      </c>
      <c r="AT45" s="36">
        <v>0.99399999999999999</v>
      </c>
      <c r="AU45" s="36">
        <v>0.99399999999999999</v>
      </c>
      <c r="AV45" s="36">
        <v>0.99199999999999999</v>
      </c>
      <c r="AW45" s="36">
        <v>0.98699999999999999</v>
      </c>
      <c r="AX45" s="36">
        <v>0.98099999999999998</v>
      </c>
      <c r="AY45" s="36">
        <v>0.97499999999999998</v>
      </c>
      <c r="AZ45" s="36">
        <v>0.96699999999999997</v>
      </c>
      <c r="BA45" s="36">
        <v>0.96299999999999997</v>
      </c>
      <c r="BB45" s="36">
        <v>0.95</v>
      </c>
      <c r="BC45" s="36">
        <v>0.93</v>
      </c>
      <c r="BD45" s="36">
        <v>0.91</v>
      </c>
      <c r="BE45" s="36">
        <v>0.89</v>
      </c>
      <c r="BF45" s="36">
        <v>0.8</v>
      </c>
      <c r="BG45" s="36">
        <v>0.59</v>
      </c>
      <c r="BH45" s="36">
        <v>0.24</v>
      </c>
      <c r="BI45" s="36">
        <v>0.03</v>
      </c>
      <c r="BJ45" s="36" t="s">
        <v>143</v>
      </c>
      <c r="BK45" s="36" t="s">
        <v>143</v>
      </c>
      <c r="BL45" s="36" t="s">
        <v>143</v>
      </c>
      <c r="BM45" s="36" t="s">
        <v>143</v>
      </c>
      <c r="BN45" s="36" t="s">
        <v>143</v>
      </c>
      <c r="BO45" s="36" t="s">
        <v>143</v>
      </c>
      <c r="BP45" s="36">
        <v>0.27594593229224296</v>
      </c>
      <c r="BQ45" s="36">
        <v>0.58343078237398449</v>
      </c>
      <c r="BR45" s="36">
        <v>0.91461010385465269</v>
      </c>
      <c r="BS45" s="36">
        <v>0.97555361244784633</v>
      </c>
      <c r="BT45" s="36">
        <v>0.99639023306928143</v>
      </c>
      <c r="BU45" s="36">
        <v>0.99839807589331964</v>
      </c>
      <c r="BV45" s="36">
        <v>0.99759566612185246</v>
      </c>
      <c r="BW45" s="36">
        <v>0.99759566612185246</v>
      </c>
      <c r="BX45" s="36">
        <v>0.99759566612185246</v>
      </c>
      <c r="BY45" s="36">
        <v>0.99759566612185246</v>
      </c>
      <c r="BZ45" s="36">
        <v>0.99679228706061884</v>
      </c>
      <c r="CA45" s="36">
        <v>0.99477957819262941</v>
      </c>
      <c r="CB45" s="36">
        <v>0.99235623552738528</v>
      </c>
      <c r="CC45" s="36">
        <v>0.98992398345177923</v>
      </c>
      <c r="CD45" s="36">
        <v>0.98666696949504196</v>
      </c>
      <c r="CE45" s="36">
        <v>0.98503239810519605</v>
      </c>
      <c r="CF45" s="36">
        <v>0.9796917302662298</v>
      </c>
      <c r="CG45" s="36">
        <v>0.97138899598150008</v>
      </c>
      <c r="CH45" s="36">
        <v>0.96297842460757588</v>
      </c>
      <c r="CI45" s="36">
        <v>0.95445619834522089</v>
      </c>
      <c r="CJ45" s="36">
        <v>0.91461010385465269</v>
      </c>
      <c r="CK45" s="36">
        <v>0.80973107158438795</v>
      </c>
      <c r="CL45" s="36">
        <v>0.56504690009895331</v>
      </c>
      <c r="CM45" s="36">
        <v>0.24595094858493632</v>
      </c>
      <c r="CN45" s="36">
        <v>1.2E-2</v>
      </c>
      <c r="CO45" s="36" t="s">
        <v>143</v>
      </c>
      <c r="CP45" s="36" t="s">
        <v>143</v>
      </c>
      <c r="CQ45" s="36" t="s">
        <v>143</v>
      </c>
      <c r="CR45" s="36" t="s">
        <v>143</v>
      </c>
      <c r="CS45" s="36" t="s">
        <v>143</v>
      </c>
      <c r="CT45" s="34"/>
      <c r="CU45" s="34">
        <v>1</v>
      </c>
      <c r="CV45" s="34">
        <v>4</v>
      </c>
      <c r="CW45" s="34">
        <v>52.3</v>
      </c>
      <c r="CX45" s="34">
        <v>4.3</v>
      </c>
      <c r="CY45" s="34">
        <v>4.2</v>
      </c>
      <c r="CZ45" s="33">
        <v>2.54</v>
      </c>
      <c r="DA45" s="34">
        <v>482</v>
      </c>
      <c r="DB45" s="34">
        <v>488</v>
      </c>
      <c r="DC45" s="34">
        <v>590</v>
      </c>
      <c r="DD45" s="34">
        <v>0.83</v>
      </c>
      <c r="DE45" s="34">
        <v>0.81</v>
      </c>
      <c r="DF45" s="34">
        <v>4.4400000000000004</v>
      </c>
      <c r="DG45" s="34">
        <v>5.4</v>
      </c>
      <c r="DH45" s="78">
        <v>66</v>
      </c>
      <c r="DI45" s="34">
        <v>0.26600000000000001</v>
      </c>
      <c r="DJ45" s="34">
        <v>490</v>
      </c>
      <c r="DK45" s="34">
        <v>3</v>
      </c>
      <c r="DL45" s="25">
        <v>4.0199999999999996</v>
      </c>
      <c r="DM45" s="76">
        <v>1.5223899999999999</v>
      </c>
      <c r="DN45" s="76">
        <v>1.5301100000000001</v>
      </c>
      <c r="DO45" s="76">
        <v>1.5379799999999999</v>
      </c>
      <c r="DP45" s="76">
        <v>1.5454600000000001</v>
      </c>
      <c r="DQ45" s="76">
        <v>1.5462499999999999</v>
      </c>
      <c r="DR45" s="76">
        <v>1.5494399999999999</v>
      </c>
      <c r="DS45" s="76">
        <v>1.5533699999999999</v>
      </c>
      <c r="DT45" s="76">
        <v>1.5551900000000001</v>
      </c>
      <c r="DU45" s="76">
        <v>1.5557000000000001</v>
      </c>
      <c r="DV45" s="76">
        <v>1.5561700000000001</v>
      </c>
      <c r="DW45" s="76">
        <v>1.55827</v>
      </c>
      <c r="DX45" s="76">
        <v>1.55836</v>
      </c>
      <c r="DY45" s="76">
        <v>1.5608200000000001</v>
      </c>
      <c r="DZ45" s="76">
        <v>1.5655300000000001</v>
      </c>
      <c r="EA45" s="76">
        <v>1.56612</v>
      </c>
      <c r="EB45" s="76">
        <v>1.57114</v>
      </c>
      <c r="EC45" s="76">
        <v>1.5758000000000001</v>
      </c>
      <c r="ED45" s="76">
        <v>1.58382</v>
      </c>
      <c r="EE45" s="24">
        <v>1.59259</v>
      </c>
      <c r="EF45" s="24"/>
      <c r="EG45" s="24"/>
      <c r="EH45" s="24"/>
      <c r="EI45" s="24"/>
      <c r="EJ45" s="24">
        <v>1.0338E-2</v>
      </c>
      <c r="EK45" s="24">
        <v>1.0418E-2</v>
      </c>
      <c r="EL45" s="77">
        <v>0.308</v>
      </c>
      <c r="EM45" s="77">
        <v>0.55679999999999996</v>
      </c>
      <c r="EN45" s="77">
        <v>0.30609999999999998</v>
      </c>
      <c r="EO45" s="77">
        <v>0.23830000000000001</v>
      </c>
      <c r="EP45" s="77">
        <v>0.54190000000000005</v>
      </c>
      <c r="EQ45" s="77">
        <v>0.77580000000000005</v>
      </c>
      <c r="ER45" s="77">
        <v>0.30559999999999998</v>
      </c>
      <c r="ES45" s="77">
        <v>0.60109999999999997</v>
      </c>
      <c r="ET45" s="77">
        <v>0.25519999999999998</v>
      </c>
      <c r="EU45" s="77">
        <v>0.23649999999999999</v>
      </c>
      <c r="EV45" s="77">
        <v>0.48139999999999999</v>
      </c>
      <c r="EW45" s="77">
        <v>0.76990000000000003</v>
      </c>
      <c r="EX45" s="77">
        <v>6.3600000000000004E-2</v>
      </c>
      <c r="EY45" s="77">
        <v>2.8000000000000001E-2</v>
      </c>
      <c r="EZ45" s="77">
        <v>-4.4000000000000003E-3</v>
      </c>
      <c r="FA45" s="77">
        <v>-1.11E-2</v>
      </c>
      <c r="FB45" s="77">
        <v>-4.3999999999999997E-2</v>
      </c>
      <c r="FC45" s="26" t="s">
        <v>138</v>
      </c>
      <c r="FD45" s="145" t="s">
        <v>663</v>
      </c>
      <c r="FE45" s="156">
        <v>42887</v>
      </c>
      <c r="FF45" s="136">
        <v>9.3000000000000007</v>
      </c>
      <c r="FG45" s="125" t="s">
        <v>143</v>
      </c>
      <c r="FH45" s="34" t="s">
        <v>143</v>
      </c>
      <c r="FI45" s="34" t="s">
        <v>143</v>
      </c>
      <c r="FJ45" s="34" t="s">
        <v>143</v>
      </c>
      <c r="FK45">
        <v>20</v>
      </c>
      <c r="FM45">
        <f t="shared" si="0"/>
        <v>0.587565</v>
      </c>
      <c r="FN45" s="27">
        <f t="shared" si="30"/>
        <v>20</v>
      </c>
      <c r="FO45">
        <f t="shared" si="1"/>
        <v>0</v>
      </c>
      <c r="FP45" s="208">
        <f t="shared" si="2"/>
        <v>0</v>
      </c>
      <c r="FQ45" s="208">
        <f t="shared" si="3"/>
        <v>0</v>
      </c>
      <c r="FR45" s="208">
        <f t="shared" si="4"/>
        <v>0</v>
      </c>
      <c r="FS45" s="208">
        <f t="shared" si="5"/>
        <v>0</v>
      </c>
      <c r="FT45" s="208">
        <f t="shared" si="6"/>
        <v>1.558784164411849</v>
      </c>
      <c r="FU45" s="208">
        <f t="shared" si="7"/>
        <v>0.45862926499533463</v>
      </c>
      <c r="FV45" s="208">
        <f t="shared" si="8"/>
        <v>0</v>
      </c>
      <c r="FX45">
        <f t="shared" si="31"/>
        <v>0.587565</v>
      </c>
      <c r="FY45" s="207">
        <f>G45*POWER($FX45,2)/(POWER($FX45,2)-J45)</f>
        <v>1.2643390262040934</v>
      </c>
      <c r="FZ45" s="207">
        <f>H45*POWER($FX45,2)/(POWER($FX45,2)-K45)</f>
        <v>0.16861501495621925</v>
      </c>
      <c r="GA45" s="207">
        <f>I45*POWER($FX45,2)/(POWER($FX45,2)-L45)</f>
        <v>-4.4693054413405073E-3</v>
      </c>
      <c r="GB45" s="206">
        <f t="shared" si="9"/>
        <v>1.5583596297770845</v>
      </c>
      <c r="GD45">
        <f t="shared" si="10"/>
        <v>0.587565</v>
      </c>
      <c r="GE45">
        <f t="shared" si="11"/>
        <v>6432.8</v>
      </c>
      <c r="GF45">
        <f t="shared" si="12"/>
        <v>20613.136726414024</v>
      </c>
      <c r="GG45">
        <f t="shared" si="13"/>
        <v>670.28134972528255</v>
      </c>
      <c r="GH45">
        <f t="shared" si="14"/>
        <v>1.0002771621807613</v>
      </c>
      <c r="GI45">
        <f t="shared" si="15"/>
        <v>101325</v>
      </c>
      <c r="GJ45">
        <v>101325</v>
      </c>
      <c r="GK45">
        <v>15</v>
      </c>
      <c r="GL45">
        <v>20</v>
      </c>
      <c r="GM45">
        <f t="shared" si="16"/>
        <v>2.771621807613478E-4</v>
      </c>
      <c r="GN45">
        <f t="shared" si="17"/>
        <v>1.0173924999999999</v>
      </c>
      <c r="GO45">
        <f t="shared" si="18"/>
        <v>1.0002724240455492</v>
      </c>
      <c r="GQ45">
        <f t="shared" si="19"/>
        <v>0.587565</v>
      </c>
      <c r="GR45">
        <v>101365</v>
      </c>
      <c r="GS45">
        <f t="shared" si="20"/>
        <v>1.0002724240455492</v>
      </c>
      <c r="GT45" s="206">
        <f t="shared" si="21"/>
        <v>1.5583596297770845</v>
      </c>
      <c r="GU45">
        <f t="shared" si="22"/>
        <v>1.558784164411849</v>
      </c>
      <c r="GW45" s="208">
        <f t="shared" si="23"/>
        <v>0</v>
      </c>
      <c r="GX45" s="208">
        <f t="shared" si="24"/>
        <v>0</v>
      </c>
      <c r="GY45">
        <f t="shared" si="25"/>
        <v>1.558784164411849</v>
      </c>
      <c r="GZ45" s="208">
        <f t="shared" si="26"/>
        <v>1.558784164411849</v>
      </c>
      <c r="HB45" s="208">
        <f t="shared" si="27"/>
        <v>1.558784164411849</v>
      </c>
      <c r="HC45">
        <f t="shared" si="28"/>
        <v>1.0002724240455492</v>
      </c>
      <c r="HD45" s="206">
        <f t="shared" si="29"/>
        <v>1.5583596297770845</v>
      </c>
    </row>
    <row r="46" spans="1:212" x14ac:dyDescent="0.3">
      <c r="A46" s="141" t="s">
        <v>139</v>
      </c>
      <c r="B46" s="32">
        <v>1.6133599999999999</v>
      </c>
      <c r="C46" s="32">
        <v>1.6166400000000001</v>
      </c>
      <c r="D46" s="33">
        <v>44.49</v>
      </c>
      <c r="E46" s="33">
        <v>44.27</v>
      </c>
      <c r="F46" s="34" t="s">
        <v>333</v>
      </c>
      <c r="G46" s="37">
        <v>1.3505542399999999</v>
      </c>
      <c r="H46" s="37">
        <v>0.19757550600000001</v>
      </c>
      <c r="I46" s="37">
        <v>1.0996299199999999</v>
      </c>
      <c r="J46" s="37">
        <v>8.7628207E-3</v>
      </c>
      <c r="K46" s="37">
        <v>3.7176720099999998E-2</v>
      </c>
      <c r="L46" s="37">
        <v>90.386699399999998</v>
      </c>
      <c r="M46" s="35">
        <v>1.81E-6</v>
      </c>
      <c r="N46" s="35">
        <v>1.16E-8</v>
      </c>
      <c r="O46" s="35">
        <v>-7.9899999999999997E-12</v>
      </c>
      <c r="P46" s="35">
        <v>6.1999999999999999E-7</v>
      </c>
      <c r="Q46" s="35">
        <v>7.9400000000000005E-10</v>
      </c>
      <c r="R46" s="35">
        <v>0.20499999999999999</v>
      </c>
      <c r="S46" s="33">
        <v>2.7</v>
      </c>
      <c r="T46" s="33">
        <v>3.5</v>
      </c>
      <c r="U46" s="33">
        <v>4.4000000000000004</v>
      </c>
      <c r="V46" s="33">
        <v>0.5</v>
      </c>
      <c r="W46" s="33">
        <v>1.3</v>
      </c>
      <c r="X46" s="33">
        <v>2.2000000000000002</v>
      </c>
      <c r="Y46" s="33">
        <v>2.7</v>
      </c>
      <c r="Z46" s="33">
        <v>3.7</v>
      </c>
      <c r="AA46" s="33">
        <v>4.7</v>
      </c>
      <c r="AB46" s="33">
        <v>1.3</v>
      </c>
      <c r="AC46" s="33">
        <v>2.2999999999999998</v>
      </c>
      <c r="AD46" s="33">
        <v>3.2</v>
      </c>
      <c r="AE46" s="33">
        <v>2.8</v>
      </c>
      <c r="AF46" s="33">
        <v>3.9</v>
      </c>
      <c r="AG46" s="33">
        <v>5</v>
      </c>
      <c r="AH46" s="33">
        <v>1.7</v>
      </c>
      <c r="AI46" s="34">
        <v>2.8</v>
      </c>
      <c r="AJ46" s="34">
        <v>3.9</v>
      </c>
      <c r="AK46" s="33">
        <v>3.9</v>
      </c>
      <c r="AL46" s="36">
        <v>0.186</v>
      </c>
      <c r="AM46" s="36">
        <v>0.48599999999999999</v>
      </c>
      <c r="AN46" s="36">
        <v>0.88100000000000001</v>
      </c>
      <c r="AO46" s="36">
        <v>0.96099999999999997</v>
      </c>
      <c r="AP46" s="36">
        <v>0.996</v>
      </c>
      <c r="AQ46" s="36">
        <v>0.99399999999999999</v>
      </c>
      <c r="AR46" s="36">
        <v>0.99299999999999999</v>
      </c>
      <c r="AS46" s="36">
        <v>0.99199999999999999</v>
      </c>
      <c r="AT46" s="36">
        <v>0.99299999999999999</v>
      </c>
      <c r="AU46" s="36">
        <v>0.99199999999999999</v>
      </c>
      <c r="AV46" s="36">
        <v>0.98699999999999999</v>
      </c>
      <c r="AW46" s="36">
        <v>0.97599999999999998</v>
      </c>
      <c r="AX46" s="36">
        <v>0.96799999999999997</v>
      </c>
      <c r="AY46" s="36">
        <v>0.96099999999999997</v>
      </c>
      <c r="AZ46" s="36">
        <v>0.95199999999999996</v>
      </c>
      <c r="BA46" s="36">
        <v>0.94799999999999995</v>
      </c>
      <c r="BB46" s="36">
        <v>0.93</v>
      </c>
      <c r="BC46" s="36">
        <v>0.91</v>
      </c>
      <c r="BD46" s="36">
        <v>0.86</v>
      </c>
      <c r="BE46" s="36">
        <v>0.82</v>
      </c>
      <c r="BF46" s="36">
        <v>0.6</v>
      </c>
      <c r="BG46" s="36">
        <v>0.15</v>
      </c>
      <c r="BH46" s="36" t="s">
        <v>143</v>
      </c>
      <c r="BI46" s="36" t="s">
        <v>143</v>
      </c>
      <c r="BJ46" s="36" t="s">
        <v>143</v>
      </c>
      <c r="BK46" s="36" t="s">
        <v>143</v>
      </c>
      <c r="BL46" s="36" t="s">
        <v>143</v>
      </c>
      <c r="BM46" s="36" t="s">
        <v>143</v>
      </c>
      <c r="BN46" s="36" t="s">
        <v>143</v>
      </c>
      <c r="BO46" s="36" t="s">
        <v>143</v>
      </c>
      <c r="BP46" s="36">
        <v>0.51</v>
      </c>
      <c r="BQ46" s="36">
        <v>0.749</v>
      </c>
      <c r="BR46" s="36">
        <v>0.95099999999999996</v>
      </c>
      <c r="BS46" s="36">
        <v>0.98399999999999999</v>
      </c>
      <c r="BT46" s="36">
        <v>0.998</v>
      </c>
      <c r="BU46" s="36">
        <v>0.998</v>
      </c>
      <c r="BV46" s="36">
        <v>0.997</v>
      </c>
      <c r="BW46" s="36">
        <v>0.997</v>
      </c>
      <c r="BX46" s="36">
        <v>0.997</v>
      </c>
      <c r="BY46" s="36">
        <v>0.997</v>
      </c>
      <c r="BZ46" s="36">
        <v>0.995</v>
      </c>
      <c r="CA46" s="36">
        <v>0.99</v>
      </c>
      <c r="CB46" s="36">
        <v>0.98699999999999999</v>
      </c>
      <c r="CC46" s="36">
        <v>0.98399999999999999</v>
      </c>
      <c r="CD46" s="36">
        <v>0.98099999999999998</v>
      </c>
      <c r="CE46" s="36">
        <v>0.97899999999999998</v>
      </c>
      <c r="CF46" s="36">
        <v>0.97099999999999997</v>
      </c>
      <c r="CG46" s="36">
        <v>0.96299999999999997</v>
      </c>
      <c r="CH46" s="36">
        <v>0.94099999999999995</v>
      </c>
      <c r="CI46" s="36">
        <v>0.92400000000000004</v>
      </c>
      <c r="CJ46" s="36">
        <v>0.81499999999999995</v>
      </c>
      <c r="CK46" s="36">
        <v>0.46800000000000003</v>
      </c>
      <c r="CL46" s="36">
        <v>0.04</v>
      </c>
      <c r="CM46" s="36" t="s">
        <v>143</v>
      </c>
      <c r="CN46" s="36" t="s">
        <v>143</v>
      </c>
      <c r="CO46" s="36" t="s">
        <v>143</v>
      </c>
      <c r="CP46" s="36" t="s">
        <v>143</v>
      </c>
      <c r="CQ46" s="36" t="s">
        <v>143</v>
      </c>
      <c r="CR46" s="36" t="s">
        <v>143</v>
      </c>
      <c r="CS46" s="36" t="s">
        <v>143</v>
      </c>
      <c r="CT46" s="34"/>
      <c r="CU46" s="34">
        <v>1</v>
      </c>
      <c r="CV46" s="34">
        <v>1</v>
      </c>
      <c r="CW46" s="34">
        <v>3.4</v>
      </c>
      <c r="CX46" s="34">
        <v>1.2</v>
      </c>
      <c r="CY46" s="34">
        <v>1</v>
      </c>
      <c r="CZ46" s="127">
        <v>3.0019999999999998</v>
      </c>
      <c r="DA46" s="125">
        <v>536</v>
      </c>
      <c r="DB46" s="125">
        <v>541</v>
      </c>
      <c r="DC46" s="125">
        <v>664</v>
      </c>
      <c r="DD46" s="34">
        <v>0.76</v>
      </c>
      <c r="DE46" s="34">
        <v>0.84</v>
      </c>
      <c r="DF46" s="34">
        <v>7.3</v>
      </c>
      <c r="DG46" s="34">
        <v>8.1999999999999993</v>
      </c>
      <c r="DH46" s="78">
        <v>78</v>
      </c>
      <c r="DI46" s="34">
        <v>0.24099999999999999</v>
      </c>
      <c r="DJ46" s="34">
        <v>520</v>
      </c>
      <c r="DK46" s="34">
        <v>3</v>
      </c>
      <c r="DL46" s="25">
        <v>3.9</v>
      </c>
      <c r="DM46" s="76">
        <v>1.57535</v>
      </c>
      <c r="DN46" s="76">
        <v>1.58233</v>
      </c>
      <c r="DO46" s="76">
        <v>1.58971</v>
      </c>
      <c r="DP46" s="76">
        <v>1.5973900000000001</v>
      </c>
      <c r="DQ46" s="76">
        <v>1.5982799999999999</v>
      </c>
      <c r="DR46" s="76">
        <v>1.60199</v>
      </c>
      <c r="DS46" s="76">
        <v>1.6068800000000001</v>
      </c>
      <c r="DT46" s="76">
        <v>1.6092200000000001</v>
      </c>
      <c r="DU46" s="76">
        <v>1.6098699999999999</v>
      </c>
      <c r="DV46" s="76">
        <v>1.61049</v>
      </c>
      <c r="DW46" s="76">
        <v>1.61324</v>
      </c>
      <c r="DX46" s="76">
        <v>1.6133599999999999</v>
      </c>
      <c r="DY46" s="76">
        <v>1.6166400000000001</v>
      </c>
      <c r="DZ46" s="76">
        <v>1.623</v>
      </c>
      <c r="EA46" s="76">
        <v>1.6237999999999999</v>
      </c>
      <c r="EB46" s="76">
        <v>1.6307100000000001</v>
      </c>
      <c r="EC46" s="76">
        <v>1.63723</v>
      </c>
      <c r="ED46" s="76">
        <v>1.6486499999999999</v>
      </c>
      <c r="EE46" s="24"/>
      <c r="EF46" s="24"/>
      <c r="EG46" s="24"/>
      <c r="EH46" s="24"/>
      <c r="EI46" s="24"/>
      <c r="EJ46" s="24">
        <v>1.3785E-2</v>
      </c>
      <c r="EK46" s="24">
        <v>1.3929E-2</v>
      </c>
      <c r="EL46" s="77">
        <v>0.26939999999999997</v>
      </c>
      <c r="EM46" s="77">
        <v>0.52400000000000002</v>
      </c>
      <c r="EN46" s="77">
        <v>0.30059999999999998</v>
      </c>
      <c r="EO46" s="77">
        <v>0.23780000000000001</v>
      </c>
      <c r="EP46" s="77">
        <v>0.55900000000000005</v>
      </c>
      <c r="EQ46" s="77">
        <v>0.82840000000000003</v>
      </c>
      <c r="ER46" s="77">
        <v>0.2666</v>
      </c>
      <c r="ES46" s="77">
        <v>0.56569999999999998</v>
      </c>
      <c r="ET46" s="77">
        <v>0.25030000000000002</v>
      </c>
      <c r="EU46" s="77">
        <v>0.23530000000000001</v>
      </c>
      <c r="EV46" s="77">
        <v>0.49580000000000002</v>
      </c>
      <c r="EW46" s="77">
        <v>0.81989999999999996</v>
      </c>
      <c r="EX46" s="77">
        <v>3.73E-2</v>
      </c>
      <c r="EY46" s="77">
        <v>1.7299999999999999E-2</v>
      </c>
      <c r="EZ46" s="77">
        <v>-3.3E-3</v>
      </c>
      <c r="FA46" s="77">
        <v>-0.01</v>
      </c>
      <c r="FB46" s="77">
        <v>-4.9599999999999998E-2</v>
      </c>
      <c r="FC46" s="26" t="s">
        <v>140</v>
      </c>
      <c r="FD46" s="145" t="s">
        <v>663</v>
      </c>
      <c r="FE46" s="156">
        <v>41671</v>
      </c>
      <c r="FF46" s="136">
        <v>8.8000000000000007</v>
      </c>
      <c r="FG46" s="34" t="s">
        <v>143</v>
      </c>
      <c r="FH46" s="34" t="s">
        <v>143</v>
      </c>
      <c r="FI46" s="34" t="s">
        <v>143</v>
      </c>
      <c r="FJ46" s="34" t="s">
        <v>143</v>
      </c>
      <c r="FK46" s="27">
        <v>20</v>
      </c>
      <c r="FL46" s="27"/>
      <c r="FM46">
        <f t="shared" si="0"/>
        <v>0.587565</v>
      </c>
      <c r="FN46">
        <f t="shared" si="30"/>
        <v>20</v>
      </c>
      <c r="FO46">
        <f t="shared" si="1"/>
        <v>0</v>
      </c>
      <c r="FP46" s="208">
        <f t="shared" si="2"/>
        <v>0</v>
      </c>
      <c r="FQ46" s="208">
        <f t="shared" si="3"/>
        <v>0</v>
      </c>
      <c r="FR46" s="208">
        <f t="shared" si="4"/>
        <v>0</v>
      </c>
      <c r="FS46" s="208">
        <f t="shared" si="5"/>
        <v>0</v>
      </c>
      <c r="FT46" s="208">
        <f t="shared" si="6"/>
        <v>1.6137994865718754</v>
      </c>
      <c r="FU46" s="208">
        <f t="shared" si="7"/>
        <v>0.49707190893575565</v>
      </c>
      <c r="FV46" s="208">
        <f t="shared" si="8"/>
        <v>0</v>
      </c>
      <c r="FX46">
        <f t="shared" si="31"/>
        <v>0.587565</v>
      </c>
      <c r="FY46" s="207">
        <f>G46*POWER($FX46,2)/(POWER($FX46,2)-J46)</f>
        <v>1.3857272758887917</v>
      </c>
      <c r="FZ46" s="207">
        <f>H46*POWER($FX46,2)/(POWER($FX46,2)-K46)</f>
        <v>0.22141925990181982</v>
      </c>
      <c r="GA46" s="207">
        <f>I46*POWER($FX46,2)/(POWER($FX46,2)-L46)</f>
        <v>-4.2161477602594239E-3</v>
      </c>
      <c r="GB46" s="206">
        <f t="shared" si="9"/>
        <v>1.6133599685223234</v>
      </c>
      <c r="GD46">
        <f t="shared" si="10"/>
        <v>0.587565</v>
      </c>
      <c r="GE46">
        <f t="shared" si="11"/>
        <v>6432.8</v>
      </c>
      <c r="GF46">
        <f t="shared" si="12"/>
        <v>20613.136726414024</v>
      </c>
      <c r="GG46">
        <f t="shared" si="13"/>
        <v>670.28134972528255</v>
      </c>
      <c r="GH46">
        <f t="shared" si="14"/>
        <v>1.0002771621807613</v>
      </c>
      <c r="GI46">
        <f t="shared" si="15"/>
        <v>101325</v>
      </c>
      <c r="GJ46">
        <v>101325</v>
      </c>
      <c r="GK46">
        <v>15</v>
      </c>
      <c r="GL46">
        <v>20</v>
      </c>
      <c r="GM46">
        <f t="shared" si="16"/>
        <v>2.771621807613478E-4</v>
      </c>
      <c r="GN46">
        <f t="shared" si="17"/>
        <v>1.0173924999999999</v>
      </c>
      <c r="GO46">
        <f t="shared" si="18"/>
        <v>1.0002724240455492</v>
      </c>
      <c r="GQ46">
        <f t="shared" si="19"/>
        <v>0.587565</v>
      </c>
      <c r="GR46">
        <v>101366</v>
      </c>
      <c r="GS46">
        <f t="shared" si="20"/>
        <v>1.0002724240455492</v>
      </c>
      <c r="GT46" s="206">
        <f t="shared" si="21"/>
        <v>1.6133599685223234</v>
      </c>
      <c r="GU46">
        <f t="shared" si="22"/>
        <v>1.6137994865718754</v>
      </c>
      <c r="GW46" s="208">
        <f t="shared" si="23"/>
        <v>0</v>
      </c>
      <c r="GX46" s="208">
        <f t="shared" si="24"/>
        <v>0</v>
      </c>
      <c r="GY46">
        <f t="shared" si="25"/>
        <v>1.6137994865718754</v>
      </c>
      <c r="GZ46" s="208">
        <f t="shared" si="26"/>
        <v>1.6137994865718754</v>
      </c>
      <c r="HB46" s="208">
        <f t="shared" si="27"/>
        <v>1.6137994865718754</v>
      </c>
      <c r="HC46">
        <f t="shared" si="28"/>
        <v>1.0002724240455492</v>
      </c>
      <c r="HD46" s="206">
        <f t="shared" si="29"/>
        <v>1.6133599685223234</v>
      </c>
    </row>
    <row r="47" spans="1:212" x14ac:dyDescent="0.3">
      <c r="A47" s="141" t="s">
        <v>660</v>
      </c>
      <c r="B47" s="32">
        <v>1.6133599999999999</v>
      </c>
      <c r="C47" s="32">
        <v>1.6166400000000001</v>
      </c>
      <c r="D47" s="33">
        <v>44.49</v>
      </c>
      <c r="E47" s="33">
        <v>44.27</v>
      </c>
      <c r="F47" s="34" t="s">
        <v>333</v>
      </c>
      <c r="G47" s="37">
        <v>1.3505542399999999</v>
      </c>
      <c r="H47" s="37">
        <v>0.19757550600000001</v>
      </c>
      <c r="I47" s="37">
        <v>1.0996299199999999</v>
      </c>
      <c r="J47" s="37">
        <v>8.7628207E-3</v>
      </c>
      <c r="K47" s="37">
        <v>3.7176720099999998E-2</v>
      </c>
      <c r="L47" s="37">
        <v>90.386699399999998</v>
      </c>
      <c r="M47" s="35">
        <v>1.81E-6</v>
      </c>
      <c r="N47" s="35">
        <v>1.16E-8</v>
      </c>
      <c r="O47" s="35">
        <v>-7.9899999999999997E-12</v>
      </c>
      <c r="P47" s="35">
        <v>6.1999999999999999E-7</v>
      </c>
      <c r="Q47" s="35">
        <v>7.9400000000000005E-10</v>
      </c>
      <c r="R47" s="35">
        <v>0.20499999999999999</v>
      </c>
      <c r="S47" s="33">
        <v>2.7</v>
      </c>
      <c r="T47" s="33">
        <v>3.5</v>
      </c>
      <c r="U47" s="33">
        <v>4.4000000000000004</v>
      </c>
      <c r="V47" s="33">
        <v>0.5</v>
      </c>
      <c r="W47" s="33">
        <v>1.3</v>
      </c>
      <c r="X47" s="33">
        <v>2.2000000000000002</v>
      </c>
      <c r="Y47" s="33">
        <v>2.7</v>
      </c>
      <c r="Z47" s="33">
        <v>3.7</v>
      </c>
      <c r="AA47" s="33">
        <v>4.7</v>
      </c>
      <c r="AB47" s="33">
        <v>1.3</v>
      </c>
      <c r="AC47" s="33">
        <v>2.2999999999999998</v>
      </c>
      <c r="AD47" s="33">
        <v>3.2</v>
      </c>
      <c r="AE47" s="33">
        <v>2.8</v>
      </c>
      <c r="AF47" s="33">
        <v>3.9</v>
      </c>
      <c r="AG47" s="33">
        <v>5</v>
      </c>
      <c r="AH47" s="33">
        <v>1.7</v>
      </c>
      <c r="AI47" s="34">
        <v>2.8</v>
      </c>
      <c r="AJ47" s="34">
        <v>3.9</v>
      </c>
      <c r="AK47" s="33">
        <v>3.9</v>
      </c>
      <c r="AL47" s="36">
        <v>0.186</v>
      </c>
      <c r="AM47" s="36">
        <v>0.48599999999999999</v>
      </c>
      <c r="AN47" s="36">
        <v>0.88100000000000001</v>
      </c>
      <c r="AO47" s="36">
        <v>0.96099999999999997</v>
      </c>
      <c r="AP47" s="36">
        <v>0.999</v>
      </c>
      <c r="AQ47" s="36">
        <v>0.99399999999999999</v>
      </c>
      <c r="AR47" s="36">
        <v>0.99299999999999999</v>
      </c>
      <c r="AS47" s="36">
        <v>0.99199999999999999</v>
      </c>
      <c r="AT47" s="36">
        <v>0.99299999999999999</v>
      </c>
      <c r="AU47" s="36">
        <v>0.99299999999999999</v>
      </c>
      <c r="AV47" s="36">
        <v>0.98799999999999999</v>
      </c>
      <c r="AW47" s="36">
        <v>0.98</v>
      </c>
      <c r="AX47" s="36">
        <v>0.97499999999999998</v>
      </c>
      <c r="AY47" s="36">
        <v>0.97099999999999997</v>
      </c>
      <c r="AZ47" s="36">
        <v>0.96599999999999997</v>
      </c>
      <c r="BA47" s="36">
        <v>0.96199999999999997</v>
      </c>
      <c r="BB47" s="36">
        <v>0.95099999999999996</v>
      </c>
      <c r="BC47" s="36">
        <v>0.93400000000000005</v>
      </c>
      <c r="BD47" s="36">
        <v>0.90100000000000002</v>
      </c>
      <c r="BE47" s="36">
        <v>0.874</v>
      </c>
      <c r="BF47" s="36">
        <v>0.7</v>
      </c>
      <c r="BG47" s="36">
        <v>0.223</v>
      </c>
      <c r="BH47" s="36">
        <v>2E-3</v>
      </c>
      <c r="BI47" s="36" t="s">
        <v>143</v>
      </c>
      <c r="BJ47" s="36" t="s">
        <v>143</v>
      </c>
      <c r="BK47" s="36" t="s">
        <v>143</v>
      </c>
      <c r="BL47" s="36" t="s">
        <v>143</v>
      </c>
      <c r="BM47" s="36" t="s">
        <v>143</v>
      </c>
      <c r="BN47" s="36" t="s">
        <v>143</v>
      </c>
      <c r="BO47" s="36" t="s">
        <v>143</v>
      </c>
      <c r="BP47" s="36">
        <v>0.51</v>
      </c>
      <c r="BQ47" s="36">
        <v>0.749</v>
      </c>
      <c r="BR47" s="36">
        <v>0.95099999999999996</v>
      </c>
      <c r="BS47" s="36">
        <v>0.98399999999999999</v>
      </c>
      <c r="BT47" s="36">
        <v>0.999</v>
      </c>
      <c r="BU47" s="36">
        <v>0.998</v>
      </c>
      <c r="BV47" s="36">
        <v>0.997</v>
      </c>
      <c r="BW47" s="36">
        <v>0.997</v>
      </c>
      <c r="BX47" s="36">
        <v>0.997</v>
      </c>
      <c r="BY47" s="36">
        <v>0.997</v>
      </c>
      <c r="BZ47" s="36">
        <v>0.995</v>
      </c>
      <c r="CA47" s="36">
        <v>0.99199999999999999</v>
      </c>
      <c r="CB47" s="36">
        <v>0.99</v>
      </c>
      <c r="CC47" s="36">
        <v>0.98799999999999999</v>
      </c>
      <c r="CD47" s="36">
        <v>0.98599999999999999</v>
      </c>
      <c r="CE47" s="36">
        <v>0.98499999999999999</v>
      </c>
      <c r="CF47" s="36">
        <v>0.98</v>
      </c>
      <c r="CG47" s="36">
        <v>0.97299999999999998</v>
      </c>
      <c r="CH47" s="36">
        <v>0.95899999999999996</v>
      </c>
      <c r="CI47" s="36">
        <v>0.94799999999999995</v>
      </c>
      <c r="CJ47" s="36">
        <v>0.86699999999999999</v>
      </c>
      <c r="CK47" s="36">
        <v>0.54900000000000004</v>
      </c>
      <c r="CL47" s="36">
        <v>0.06</v>
      </c>
      <c r="CM47" s="36" t="s">
        <v>143</v>
      </c>
      <c r="CN47" s="36" t="s">
        <v>143</v>
      </c>
      <c r="CO47" s="36" t="s">
        <v>143</v>
      </c>
      <c r="CP47" s="36" t="s">
        <v>143</v>
      </c>
      <c r="CQ47" s="36" t="s">
        <v>143</v>
      </c>
      <c r="CR47" s="36" t="s">
        <v>143</v>
      </c>
      <c r="CS47" s="36" t="s">
        <v>143</v>
      </c>
      <c r="CT47" s="34"/>
      <c r="CU47" s="34">
        <v>1</v>
      </c>
      <c r="CV47" s="34">
        <v>1</v>
      </c>
      <c r="CW47" s="34">
        <v>3.4</v>
      </c>
      <c r="CX47" s="34">
        <v>1.2</v>
      </c>
      <c r="CY47" s="34">
        <v>1</v>
      </c>
      <c r="CZ47" s="127">
        <v>3.0019999999999998</v>
      </c>
      <c r="DA47" s="125">
        <v>536</v>
      </c>
      <c r="DB47" s="125">
        <v>541</v>
      </c>
      <c r="DC47" s="125">
        <v>664</v>
      </c>
      <c r="DD47" s="34">
        <v>0.76</v>
      </c>
      <c r="DE47" s="34">
        <v>0.84</v>
      </c>
      <c r="DF47" s="34">
        <v>7.3</v>
      </c>
      <c r="DG47" s="34">
        <v>8.1999999999999993</v>
      </c>
      <c r="DH47" s="78">
        <v>78</v>
      </c>
      <c r="DI47" s="34">
        <v>0.24099999999999999</v>
      </c>
      <c r="DJ47" s="34">
        <v>520</v>
      </c>
      <c r="DK47" s="34">
        <v>3</v>
      </c>
      <c r="DL47" s="25">
        <v>3.9</v>
      </c>
      <c r="DM47" s="76">
        <v>1.57535</v>
      </c>
      <c r="DN47" s="76">
        <v>1.58233</v>
      </c>
      <c r="DO47" s="76">
        <v>1.58971</v>
      </c>
      <c r="DP47" s="76">
        <v>1.5973900000000001</v>
      </c>
      <c r="DQ47" s="76">
        <v>1.5982799999999999</v>
      </c>
      <c r="DR47" s="76">
        <v>1.60199</v>
      </c>
      <c r="DS47" s="76">
        <v>1.6068800000000001</v>
      </c>
      <c r="DT47" s="76">
        <v>1.6092200000000001</v>
      </c>
      <c r="DU47" s="76">
        <v>1.6098699999999999</v>
      </c>
      <c r="DV47" s="76">
        <v>1.61049</v>
      </c>
      <c r="DW47" s="76">
        <v>1.61324</v>
      </c>
      <c r="DX47" s="76">
        <v>1.6133599999999999</v>
      </c>
      <c r="DY47" s="76">
        <v>1.6166400000000001</v>
      </c>
      <c r="DZ47" s="76">
        <v>1.623</v>
      </c>
      <c r="EA47" s="76">
        <v>1.6237999999999999</v>
      </c>
      <c r="EB47" s="76">
        <v>1.6307100000000001</v>
      </c>
      <c r="EC47" s="76">
        <v>1.63723</v>
      </c>
      <c r="ED47" s="76">
        <v>1.6486499999999999</v>
      </c>
      <c r="EE47" s="24"/>
      <c r="EF47" s="24"/>
      <c r="EG47" s="24"/>
      <c r="EH47" s="24"/>
      <c r="EI47" s="24"/>
      <c r="EJ47" s="24">
        <v>1.3785E-2</v>
      </c>
      <c r="EK47" s="24">
        <v>1.3929E-2</v>
      </c>
      <c r="EL47" s="77">
        <v>0.26939999999999997</v>
      </c>
      <c r="EM47" s="77">
        <v>0.52400000000000002</v>
      </c>
      <c r="EN47" s="77">
        <v>0.30059999999999998</v>
      </c>
      <c r="EO47" s="77">
        <v>0.23780000000000001</v>
      </c>
      <c r="EP47" s="77">
        <v>0.55900000000000005</v>
      </c>
      <c r="EQ47" s="77">
        <v>0.82840000000000003</v>
      </c>
      <c r="ER47" s="77">
        <v>0.2666</v>
      </c>
      <c r="ES47" s="77">
        <v>0.56569999999999998</v>
      </c>
      <c r="ET47" s="77">
        <v>0.25030000000000002</v>
      </c>
      <c r="EU47" s="77">
        <v>0.23530000000000001</v>
      </c>
      <c r="EV47" s="77">
        <v>0.49580000000000002</v>
      </c>
      <c r="EW47" s="77">
        <v>0.81989999999999996</v>
      </c>
      <c r="EX47" s="77">
        <v>3.73E-2</v>
      </c>
      <c r="EY47" s="77">
        <v>1.7299999999999999E-2</v>
      </c>
      <c r="EZ47" s="77">
        <v>-3.3E-3</v>
      </c>
      <c r="FA47" s="77">
        <v>-0.01</v>
      </c>
      <c r="FB47" s="77">
        <v>-4.9599999999999998E-2</v>
      </c>
      <c r="FC47" s="26" t="s">
        <v>140</v>
      </c>
      <c r="FD47" s="145" t="s">
        <v>663</v>
      </c>
      <c r="FE47" s="156">
        <v>41671</v>
      </c>
      <c r="FF47" s="136">
        <v>14.9</v>
      </c>
      <c r="FG47" s="34">
        <v>1</v>
      </c>
      <c r="FH47" s="34">
        <v>6</v>
      </c>
      <c r="FI47" s="34">
        <v>628</v>
      </c>
      <c r="FJ47" s="34">
        <v>67</v>
      </c>
      <c r="FK47">
        <v>20</v>
      </c>
      <c r="FM47">
        <f t="shared" si="0"/>
        <v>0.587565</v>
      </c>
      <c r="FN47" s="27">
        <f t="shared" si="30"/>
        <v>20</v>
      </c>
      <c r="FO47">
        <f t="shared" si="1"/>
        <v>0</v>
      </c>
      <c r="FP47" s="208">
        <f t="shared" si="2"/>
        <v>0</v>
      </c>
      <c r="FQ47" s="208">
        <f t="shared" si="3"/>
        <v>0</v>
      </c>
      <c r="FR47" s="208">
        <f t="shared" si="4"/>
        <v>0</v>
      </c>
      <c r="FS47" s="208">
        <f t="shared" si="5"/>
        <v>0</v>
      </c>
      <c r="FT47" s="208">
        <f t="shared" si="6"/>
        <v>1.6137994865718754</v>
      </c>
      <c r="FU47" s="208">
        <f t="shared" si="7"/>
        <v>0.49707190893575565</v>
      </c>
      <c r="FV47" s="208">
        <f t="shared" si="8"/>
        <v>0</v>
      </c>
      <c r="FX47">
        <f t="shared" si="31"/>
        <v>0.587565</v>
      </c>
      <c r="FY47" s="207">
        <f>G47*POWER($FX47,2)/(POWER($FX47,2)-J47)</f>
        <v>1.3857272758887917</v>
      </c>
      <c r="FZ47" s="207">
        <f>H47*POWER($FX47,2)/(POWER($FX47,2)-K47)</f>
        <v>0.22141925990181982</v>
      </c>
      <c r="GA47" s="207">
        <f>I47*POWER($FX47,2)/(POWER($FX47,2)-L47)</f>
        <v>-4.2161477602594239E-3</v>
      </c>
      <c r="GB47" s="206">
        <f t="shared" si="9"/>
        <v>1.6133599685223234</v>
      </c>
      <c r="GD47">
        <f t="shared" si="10"/>
        <v>0.587565</v>
      </c>
      <c r="GE47">
        <f t="shared" si="11"/>
        <v>6432.8</v>
      </c>
      <c r="GF47">
        <f t="shared" si="12"/>
        <v>20613.136726414024</v>
      </c>
      <c r="GG47">
        <f t="shared" si="13"/>
        <v>670.28134972528255</v>
      </c>
      <c r="GH47">
        <f t="shared" si="14"/>
        <v>1.0002771621807613</v>
      </c>
      <c r="GI47">
        <f t="shared" si="15"/>
        <v>101325</v>
      </c>
      <c r="GJ47">
        <v>101325</v>
      </c>
      <c r="GK47">
        <v>15</v>
      </c>
      <c r="GL47">
        <v>20</v>
      </c>
      <c r="GM47">
        <f t="shared" si="16"/>
        <v>2.771621807613478E-4</v>
      </c>
      <c r="GN47">
        <f t="shared" si="17"/>
        <v>1.0173924999999999</v>
      </c>
      <c r="GO47">
        <f t="shared" si="18"/>
        <v>1.0002724240455492</v>
      </c>
      <c r="GQ47">
        <f t="shared" si="19"/>
        <v>0.587565</v>
      </c>
      <c r="GR47">
        <v>101367</v>
      </c>
      <c r="GS47">
        <f t="shared" si="20"/>
        <v>1.0002724240455492</v>
      </c>
      <c r="GT47" s="206">
        <f t="shared" si="21"/>
        <v>1.6133599685223234</v>
      </c>
      <c r="GU47">
        <f t="shared" si="22"/>
        <v>1.6137994865718754</v>
      </c>
      <c r="GW47" s="208">
        <f t="shared" si="23"/>
        <v>0</v>
      </c>
      <c r="GX47" s="208">
        <f t="shared" si="24"/>
        <v>0</v>
      </c>
      <c r="GY47">
        <f t="shared" si="25"/>
        <v>1.6137994865718754</v>
      </c>
      <c r="GZ47" s="208">
        <f t="shared" si="26"/>
        <v>1.6137994865718754</v>
      </c>
      <c r="HB47" s="208">
        <f t="shared" si="27"/>
        <v>1.6137994865718754</v>
      </c>
      <c r="HC47">
        <f t="shared" si="28"/>
        <v>1.0002724240455492</v>
      </c>
      <c r="HD47" s="206">
        <f t="shared" si="29"/>
        <v>1.6133599685223234</v>
      </c>
    </row>
    <row r="48" spans="1:212" x14ac:dyDescent="0.3">
      <c r="A48" s="141" t="s">
        <v>572</v>
      </c>
      <c r="B48" s="32">
        <v>1.65412</v>
      </c>
      <c r="C48" s="32">
        <v>1.6580299999999999</v>
      </c>
      <c r="D48" s="33">
        <v>39.700000000000003</v>
      </c>
      <c r="E48" s="33">
        <v>39.46</v>
      </c>
      <c r="F48" s="34" t="s">
        <v>568</v>
      </c>
      <c r="G48" s="37">
        <v>1.4746078899999999</v>
      </c>
      <c r="H48" s="37">
        <v>0.193584488</v>
      </c>
      <c r="I48" s="37">
        <v>1.2658997400000001</v>
      </c>
      <c r="J48" s="37">
        <v>9.8614381599999995E-3</v>
      </c>
      <c r="K48" s="37">
        <v>4.4547758299999997E-2</v>
      </c>
      <c r="L48" s="37">
        <v>106.436258</v>
      </c>
      <c r="M48" s="35">
        <v>4.5399999999999997E-6</v>
      </c>
      <c r="N48" s="35">
        <v>1.1900000000000001E-8</v>
      </c>
      <c r="O48" s="35">
        <v>2.9299999999999998E-12</v>
      </c>
      <c r="P48" s="35">
        <v>6.8899999999999999E-7</v>
      </c>
      <c r="Q48" s="35">
        <v>8.6000000000000003E-10</v>
      </c>
      <c r="R48" s="35">
        <v>0.23</v>
      </c>
      <c r="S48" s="33">
        <v>4.2</v>
      </c>
      <c r="T48" s="33">
        <v>5.3</v>
      </c>
      <c r="U48" s="33">
        <v>6.5</v>
      </c>
      <c r="V48" s="33">
        <v>2</v>
      </c>
      <c r="W48" s="33">
        <v>3.1</v>
      </c>
      <c r="X48" s="33">
        <v>4.2</v>
      </c>
      <c r="Y48" s="33">
        <v>4.2</v>
      </c>
      <c r="Z48" s="33">
        <v>5.5</v>
      </c>
      <c r="AA48" s="33">
        <v>6.8</v>
      </c>
      <c r="AB48" s="33">
        <v>2.8</v>
      </c>
      <c r="AC48" s="33">
        <v>4</v>
      </c>
      <c r="AD48" s="33">
        <v>5.4</v>
      </c>
      <c r="AE48" s="33">
        <v>4.4000000000000004</v>
      </c>
      <c r="AF48" s="33">
        <v>5.8</v>
      </c>
      <c r="AG48" s="33">
        <v>7.3</v>
      </c>
      <c r="AH48" s="33">
        <v>3.3</v>
      </c>
      <c r="AI48" s="34">
        <v>4.7</v>
      </c>
      <c r="AJ48" s="34">
        <v>6.1</v>
      </c>
      <c r="AK48" s="33">
        <v>3.57</v>
      </c>
      <c r="AL48" s="36">
        <v>0.35</v>
      </c>
      <c r="AM48" s="36">
        <v>0.62</v>
      </c>
      <c r="AN48" s="36">
        <v>0.91</v>
      </c>
      <c r="AO48" s="36">
        <v>0.97</v>
      </c>
      <c r="AP48" s="36">
        <v>0.998</v>
      </c>
      <c r="AQ48" s="36">
        <v>0.99399999999999999</v>
      </c>
      <c r="AR48" s="36">
        <v>0.99199999999999999</v>
      </c>
      <c r="AS48" s="36">
        <v>0.99199999999999999</v>
      </c>
      <c r="AT48" s="36">
        <v>0.99299999999999999</v>
      </c>
      <c r="AU48" s="36">
        <v>0.99199999999999999</v>
      </c>
      <c r="AV48" s="36">
        <v>0.98499999999999999</v>
      </c>
      <c r="AW48" s="36">
        <v>0.97399999999999998</v>
      </c>
      <c r="AX48" s="36">
        <v>0.96499999999999997</v>
      </c>
      <c r="AY48" s="36">
        <v>0.95799999999999996</v>
      </c>
      <c r="AZ48" s="36">
        <v>0.94599999999999995</v>
      </c>
      <c r="BA48" s="36">
        <v>0.94</v>
      </c>
      <c r="BB48" s="36">
        <v>0.92</v>
      </c>
      <c r="BC48" s="36">
        <v>0.88</v>
      </c>
      <c r="BD48" s="36">
        <v>0.83</v>
      </c>
      <c r="BE48" s="36">
        <v>0.79</v>
      </c>
      <c r="BF48" s="36">
        <v>0.56000000000000005</v>
      </c>
      <c r="BG48" s="36">
        <v>0.08</v>
      </c>
      <c r="BH48" s="36" t="s">
        <v>143</v>
      </c>
      <c r="BI48" s="36" t="s">
        <v>143</v>
      </c>
      <c r="BJ48" s="36" t="s">
        <v>143</v>
      </c>
      <c r="BK48" s="36" t="s">
        <v>143</v>
      </c>
      <c r="BL48" s="36" t="s">
        <v>143</v>
      </c>
      <c r="BM48" s="36" t="s">
        <v>143</v>
      </c>
      <c r="BN48" s="36" t="s">
        <v>143</v>
      </c>
      <c r="BO48" s="36" t="s">
        <v>143</v>
      </c>
      <c r="BP48" s="36">
        <v>0.65700000000000003</v>
      </c>
      <c r="BQ48" s="36">
        <v>0.82599999999999996</v>
      </c>
      <c r="BR48" s="36">
        <v>0.96299999999999997</v>
      </c>
      <c r="BS48" s="36">
        <v>0.98799999999999999</v>
      </c>
      <c r="BT48" s="36">
        <v>0.999</v>
      </c>
      <c r="BU48" s="36">
        <v>0.998</v>
      </c>
      <c r="BV48" s="36">
        <v>0.997</v>
      </c>
      <c r="BW48" s="36">
        <v>0.997</v>
      </c>
      <c r="BX48" s="36">
        <v>0.997</v>
      </c>
      <c r="BY48" s="36">
        <v>0.997</v>
      </c>
      <c r="BZ48" s="36">
        <v>0.99399999999999999</v>
      </c>
      <c r="CA48" s="36">
        <v>0.99</v>
      </c>
      <c r="CB48" s="36">
        <v>0.98599999999999999</v>
      </c>
      <c r="CC48" s="36">
        <v>0.98299999999999998</v>
      </c>
      <c r="CD48" s="36">
        <v>0.97799999999999998</v>
      </c>
      <c r="CE48" s="36">
        <v>0.97599999999999998</v>
      </c>
      <c r="CF48" s="36">
        <v>0.96699999999999997</v>
      </c>
      <c r="CG48" s="36">
        <v>0.95</v>
      </c>
      <c r="CH48" s="36">
        <v>0.92800000000000005</v>
      </c>
      <c r="CI48" s="36">
        <v>0.91</v>
      </c>
      <c r="CJ48" s="36">
        <v>0.79300000000000004</v>
      </c>
      <c r="CK48" s="36">
        <v>0.372</v>
      </c>
      <c r="CL48" s="36">
        <v>1.7000000000000001E-2</v>
      </c>
      <c r="CM48" s="36" t="s">
        <v>143</v>
      </c>
      <c r="CN48" s="36" t="s">
        <v>143</v>
      </c>
      <c r="CO48" s="36" t="s">
        <v>143</v>
      </c>
      <c r="CP48" s="36" t="s">
        <v>143</v>
      </c>
      <c r="CQ48" s="36" t="s">
        <v>143</v>
      </c>
      <c r="CR48" s="36" t="s">
        <v>143</v>
      </c>
      <c r="CS48" s="36" t="s">
        <v>143</v>
      </c>
      <c r="CT48" s="34"/>
      <c r="CU48" s="34">
        <v>1</v>
      </c>
      <c r="CV48" s="34">
        <v>0</v>
      </c>
      <c r="CW48" s="34">
        <v>1</v>
      </c>
      <c r="CX48" s="34">
        <v>1</v>
      </c>
      <c r="CY48" s="34">
        <v>1</v>
      </c>
      <c r="CZ48" s="33">
        <v>3.0409999999999999</v>
      </c>
      <c r="DA48" s="34">
        <v>584</v>
      </c>
      <c r="DB48" s="34">
        <v>593</v>
      </c>
      <c r="DC48" s="34">
        <v>739</v>
      </c>
      <c r="DD48" s="34">
        <v>0.73</v>
      </c>
      <c r="DE48" s="34">
        <v>0.95</v>
      </c>
      <c r="DF48" s="34">
        <v>6.38</v>
      </c>
      <c r="DG48" s="34">
        <v>7.39</v>
      </c>
      <c r="DH48" s="78">
        <v>89.23</v>
      </c>
      <c r="DI48" s="34">
        <v>0.24299999999999999</v>
      </c>
      <c r="DJ48" s="34">
        <v>555</v>
      </c>
      <c r="DK48" s="34"/>
      <c r="DL48" s="25">
        <v>3.57</v>
      </c>
      <c r="DM48" s="76">
        <v>1.61392</v>
      </c>
      <c r="DN48" s="76">
        <v>1.6205799999999999</v>
      </c>
      <c r="DO48" s="76">
        <v>1.6277999999999999</v>
      </c>
      <c r="DP48" s="76">
        <v>1.6357699999999999</v>
      </c>
      <c r="DQ48" s="76">
        <v>1.63673</v>
      </c>
      <c r="DR48" s="76">
        <v>1.6408700000000001</v>
      </c>
      <c r="DS48" s="76">
        <v>1.64649</v>
      </c>
      <c r="DT48" s="76">
        <v>1.6492199999999999</v>
      </c>
      <c r="DU48" s="76">
        <v>1.65</v>
      </c>
      <c r="DV48" s="76">
        <v>1.65072</v>
      </c>
      <c r="DW48" s="76">
        <v>1.65398</v>
      </c>
      <c r="DX48" s="76">
        <v>1.65412</v>
      </c>
      <c r="DY48" s="76">
        <v>1.6580299999999999</v>
      </c>
      <c r="DZ48" s="76">
        <v>1.6657</v>
      </c>
      <c r="EA48" s="76">
        <v>1.6666700000000001</v>
      </c>
      <c r="EB48" s="76">
        <v>1.6751100000000001</v>
      </c>
      <c r="EC48" s="76">
        <v>1.6831799999999999</v>
      </c>
      <c r="ED48" s="76">
        <v>1.69756</v>
      </c>
      <c r="EE48" s="24" t="s">
        <v>392</v>
      </c>
      <c r="EF48" s="24" t="s">
        <v>392</v>
      </c>
      <c r="EG48" s="24" t="s">
        <v>392</v>
      </c>
      <c r="EH48" s="24" t="s">
        <v>392</v>
      </c>
      <c r="EI48" s="24" t="s">
        <v>392</v>
      </c>
      <c r="EJ48" s="24">
        <v>1.6476999999999999E-2</v>
      </c>
      <c r="EK48" s="24">
        <v>1.6674999999999999E-2</v>
      </c>
      <c r="EL48" s="77">
        <v>0.25109999999999999</v>
      </c>
      <c r="EM48" s="77">
        <v>0.50700000000000001</v>
      </c>
      <c r="EN48" s="77">
        <v>0.29720000000000002</v>
      </c>
      <c r="EO48" s="77">
        <v>0.2374</v>
      </c>
      <c r="EP48" s="77">
        <v>0.57099999999999995</v>
      </c>
      <c r="EQ48" s="77">
        <v>0.87290000000000001</v>
      </c>
      <c r="ER48" s="77">
        <v>0.24809999999999999</v>
      </c>
      <c r="ES48" s="77">
        <v>0.54730000000000001</v>
      </c>
      <c r="ET48" s="77">
        <v>0.24740000000000001</v>
      </c>
      <c r="EU48" s="77">
        <v>0.23449999999999999</v>
      </c>
      <c r="EV48" s="77">
        <v>0.50600000000000001</v>
      </c>
      <c r="EW48" s="77">
        <v>0.86250000000000004</v>
      </c>
      <c r="EX48" s="77">
        <v>2.4799999999999999E-2</v>
      </c>
      <c r="EY48" s="77">
        <v>1.15E-2</v>
      </c>
      <c r="EZ48" s="77">
        <v>-2.0999999999999999E-3</v>
      </c>
      <c r="FA48" s="77">
        <v>-6.0000000000000001E-3</v>
      </c>
      <c r="FB48" s="77">
        <v>-2.86E-2</v>
      </c>
      <c r="FC48" s="26" t="s">
        <v>569</v>
      </c>
      <c r="FD48" s="145" t="s">
        <v>663</v>
      </c>
      <c r="FE48" s="156">
        <v>41671</v>
      </c>
      <c r="FF48" s="136">
        <v>3.9</v>
      </c>
      <c r="FG48" s="34" t="s">
        <v>143</v>
      </c>
      <c r="FH48" s="34" t="s">
        <v>143</v>
      </c>
      <c r="FI48" s="34" t="s">
        <v>143</v>
      </c>
      <c r="FJ48" s="34" t="s">
        <v>143</v>
      </c>
      <c r="FK48">
        <v>20</v>
      </c>
      <c r="FM48">
        <f t="shared" si="0"/>
        <v>0.587565</v>
      </c>
      <c r="FN48">
        <f t="shared" si="30"/>
        <v>20</v>
      </c>
      <c r="FO48">
        <f t="shared" si="1"/>
        <v>0</v>
      </c>
      <c r="FP48" s="208">
        <f t="shared" si="2"/>
        <v>0</v>
      </c>
      <c r="FQ48" s="208">
        <f t="shared" si="3"/>
        <v>0</v>
      </c>
      <c r="FR48" s="208">
        <f t="shared" si="4"/>
        <v>0</v>
      </c>
      <c r="FS48" s="208">
        <f t="shared" si="5"/>
        <v>0</v>
      </c>
      <c r="FT48" s="208">
        <f t="shared" si="6"/>
        <v>1.6545707946633661</v>
      </c>
      <c r="FU48" s="208">
        <f t="shared" si="7"/>
        <v>0.52509222336010419</v>
      </c>
      <c r="FV48" s="208">
        <f t="shared" si="8"/>
        <v>0</v>
      </c>
      <c r="FX48">
        <f t="shared" si="31"/>
        <v>0.587565</v>
      </c>
      <c r="FY48" s="207">
        <f>G48*POWER($FX48,2)/(POWER($FX48,2)-J48)</f>
        <v>1.5179680679309202</v>
      </c>
      <c r="FZ48" s="207">
        <f>H48*POWER($FX48,2)/(POWER($FX48,2)-K48)</f>
        <v>0.22226486342269389</v>
      </c>
      <c r="GA48" s="207">
        <f>I48*POWER($FX48,2)/(POWER($FX48,2)-L48)</f>
        <v>-4.1193861030947585E-3</v>
      </c>
      <c r="GB48" s="206">
        <f t="shared" si="9"/>
        <v>1.6541201725541343</v>
      </c>
      <c r="GD48">
        <f t="shared" si="10"/>
        <v>0.587565</v>
      </c>
      <c r="GE48">
        <f t="shared" si="11"/>
        <v>6432.8</v>
      </c>
      <c r="GF48">
        <f t="shared" si="12"/>
        <v>20613.136726414024</v>
      </c>
      <c r="GG48">
        <f t="shared" si="13"/>
        <v>670.28134972528255</v>
      </c>
      <c r="GH48">
        <f t="shared" si="14"/>
        <v>1.0002771621807613</v>
      </c>
      <c r="GI48">
        <f t="shared" si="15"/>
        <v>101325</v>
      </c>
      <c r="GJ48">
        <v>101325</v>
      </c>
      <c r="GK48">
        <v>15</v>
      </c>
      <c r="GL48">
        <v>20</v>
      </c>
      <c r="GM48">
        <f t="shared" si="16"/>
        <v>2.771621807613478E-4</v>
      </c>
      <c r="GN48">
        <f t="shared" si="17"/>
        <v>1.0173924999999999</v>
      </c>
      <c r="GO48">
        <f t="shared" si="18"/>
        <v>1.0002724240455492</v>
      </c>
      <c r="GQ48">
        <f t="shared" si="19"/>
        <v>0.587565</v>
      </c>
      <c r="GR48">
        <v>101368</v>
      </c>
      <c r="GS48">
        <f t="shared" si="20"/>
        <v>1.0002724240455492</v>
      </c>
      <c r="GT48" s="206">
        <f t="shared" si="21"/>
        <v>1.6541201725541343</v>
      </c>
      <c r="GU48">
        <f t="shared" si="22"/>
        <v>1.6545707946633661</v>
      </c>
      <c r="GW48" s="208">
        <f t="shared" si="23"/>
        <v>0</v>
      </c>
      <c r="GX48" s="208">
        <f t="shared" si="24"/>
        <v>0</v>
      </c>
      <c r="GY48">
        <f t="shared" si="25"/>
        <v>1.6545707946633661</v>
      </c>
      <c r="GZ48" s="208">
        <f t="shared" si="26"/>
        <v>1.6545707946633661</v>
      </c>
      <c r="HB48" s="208">
        <f t="shared" si="27"/>
        <v>1.6545707946633661</v>
      </c>
      <c r="HC48">
        <f t="shared" si="28"/>
        <v>1.0002724240455492</v>
      </c>
      <c r="HD48" s="206">
        <f t="shared" si="29"/>
        <v>1.6541201725541343</v>
      </c>
    </row>
    <row r="49" spans="1:212" x14ac:dyDescent="0.3">
      <c r="A49" s="141" t="s">
        <v>89</v>
      </c>
      <c r="B49" s="43">
        <v>1.7204699999999999</v>
      </c>
      <c r="C49" s="43">
        <v>1.72539</v>
      </c>
      <c r="D49" s="39">
        <v>34.700000000000003</v>
      </c>
      <c r="E49" s="39">
        <v>34.47</v>
      </c>
      <c r="F49" s="40" t="s">
        <v>90</v>
      </c>
      <c r="G49" s="44">
        <v>1.6269365099999999</v>
      </c>
      <c r="H49" s="44">
        <v>0.24369875999999999</v>
      </c>
      <c r="I49" s="44">
        <v>1.62007141</v>
      </c>
      <c r="J49" s="44">
        <v>1.0880862999999999E-2</v>
      </c>
      <c r="K49" s="44">
        <v>4.9420775299999997E-2</v>
      </c>
      <c r="L49" s="44">
        <v>131.009163</v>
      </c>
      <c r="M49" s="45">
        <v>7.9299999999999997E-7</v>
      </c>
      <c r="N49" s="45">
        <v>6.4700000000000002E-9</v>
      </c>
      <c r="O49" s="45">
        <v>-4.9999999999999997E-12</v>
      </c>
      <c r="P49" s="45">
        <v>7.7100000000000001E-7</v>
      </c>
      <c r="Q49" s="45">
        <v>1.01E-9</v>
      </c>
      <c r="R49" s="45">
        <v>0.254</v>
      </c>
      <c r="S49" s="39">
        <v>2.7</v>
      </c>
      <c r="T49" s="39">
        <v>4.0999999999999996</v>
      </c>
      <c r="U49" s="39">
        <v>5.6</v>
      </c>
      <c r="V49" s="39">
        <v>0.4</v>
      </c>
      <c r="W49" s="39">
        <v>1.7</v>
      </c>
      <c r="X49" s="39">
        <v>3.2</v>
      </c>
      <c r="Y49" s="39">
        <v>2.4</v>
      </c>
      <c r="Z49" s="39">
        <v>4</v>
      </c>
      <c r="AA49" s="39">
        <v>5.8</v>
      </c>
      <c r="AB49" s="39">
        <v>0.9</v>
      </c>
      <c r="AC49" s="39">
        <v>2.5</v>
      </c>
      <c r="AD49" s="39">
        <v>4.2</v>
      </c>
      <c r="AE49" s="39">
        <v>2.4</v>
      </c>
      <c r="AF49" s="39">
        <v>4.0999999999999996</v>
      </c>
      <c r="AG49" s="39">
        <v>6.1</v>
      </c>
      <c r="AH49" s="39">
        <v>1.2</v>
      </c>
      <c r="AI49" s="40">
        <v>2.9</v>
      </c>
      <c r="AJ49" s="40">
        <v>4.9000000000000004</v>
      </c>
      <c r="AK49" s="39">
        <v>2.94</v>
      </c>
      <c r="AL49" s="46">
        <v>0.51</v>
      </c>
      <c r="AM49" s="46">
        <v>0.7</v>
      </c>
      <c r="AN49" s="46">
        <v>0.92</v>
      </c>
      <c r="AO49" s="46">
        <v>0.98299999999999998</v>
      </c>
      <c r="AP49" s="46">
        <v>0.999</v>
      </c>
      <c r="AQ49" s="46">
        <v>0.996</v>
      </c>
      <c r="AR49" s="46">
        <v>0.995</v>
      </c>
      <c r="AS49" s="46">
        <v>0.995</v>
      </c>
      <c r="AT49" s="46">
        <v>0.995</v>
      </c>
      <c r="AU49" s="46">
        <v>0.99299999999999999</v>
      </c>
      <c r="AV49" s="46">
        <v>0.98499999999999999</v>
      </c>
      <c r="AW49" s="46">
        <v>0.97099999999999997</v>
      </c>
      <c r="AX49" s="46">
        <v>0.95499999999999996</v>
      </c>
      <c r="AY49" s="46">
        <v>0.94</v>
      </c>
      <c r="AZ49" s="46">
        <v>0.92</v>
      </c>
      <c r="BA49" s="46">
        <v>0.91</v>
      </c>
      <c r="BB49" s="46">
        <v>0.87</v>
      </c>
      <c r="BC49" s="46">
        <v>0.82</v>
      </c>
      <c r="BD49" s="46">
        <v>0.74</v>
      </c>
      <c r="BE49" s="46">
        <v>0.68</v>
      </c>
      <c r="BF49" s="46">
        <v>0.36</v>
      </c>
      <c r="BG49" s="46">
        <v>0.01</v>
      </c>
      <c r="BH49" s="46" t="s">
        <v>143</v>
      </c>
      <c r="BI49" s="46" t="s">
        <v>143</v>
      </c>
      <c r="BJ49" s="46" t="s">
        <v>143</v>
      </c>
      <c r="BK49" s="46" t="s">
        <v>143</v>
      </c>
      <c r="BL49" s="46" t="s">
        <v>143</v>
      </c>
      <c r="BM49" s="46" t="s">
        <v>143</v>
      </c>
      <c r="BN49" s="46" t="s">
        <v>143</v>
      </c>
      <c r="BO49" s="46" t="s">
        <v>143</v>
      </c>
      <c r="BP49" s="46">
        <v>0.76400000000000001</v>
      </c>
      <c r="BQ49" s="46">
        <v>0.86699999999999999</v>
      </c>
      <c r="BR49" s="46">
        <v>0.96699999999999997</v>
      </c>
      <c r="BS49" s="46">
        <v>0.99299999999999999</v>
      </c>
      <c r="BT49" s="46">
        <v>0.999</v>
      </c>
      <c r="BU49" s="46">
        <v>0.998</v>
      </c>
      <c r="BV49" s="46">
        <v>0.998</v>
      </c>
      <c r="BW49" s="46">
        <v>0.998</v>
      </c>
      <c r="BX49" s="46">
        <v>0.998</v>
      </c>
      <c r="BY49" s="46">
        <v>0.997</v>
      </c>
      <c r="BZ49" s="46">
        <v>0.99399999999999999</v>
      </c>
      <c r="CA49" s="46">
        <v>0.98799999999999999</v>
      </c>
      <c r="CB49" s="46">
        <v>0.98199999999999998</v>
      </c>
      <c r="CC49" s="46">
        <v>0.97599999999999998</v>
      </c>
      <c r="CD49" s="46">
        <v>0.96699999999999997</v>
      </c>
      <c r="CE49" s="46">
        <v>0.96299999999999997</v>
      </c>
      <c r="CF49" s="46">
        <v>0.94599999999999995</v>
      </c>
      <c r="CG49" s="46">
        <v>0.92400000000000004</v>
      </c>
      <c r="CH49" s="46">
        <v>0.88700000000000001</v>
      </c>
      <c r="CI49" s="46">
        <v>0.85699999999999998</v>
      </c>
      <c r="CJ49" s="46">
        <v>0.66500000000000004</v>
      </c>
      <c r="CK49" s="46">
        <v>0.14099999999999999</v>
      </c>
      <c r="CL49" s="46">
        <v>4.2000000000000003E-2</v>
      </c>
      <c r="CM49" s="46">
        <v>0</v>
      </c>
      <c r="CN49" s="46" t="s">
        <v>143</v>
      </c>
      <c r="CO49" s="46" t="s">
        <v>143</v>
      </c>
      <c r="CP49" s="46" t="s">
        <v>143</v>
      </c>
      <c r="CQ49" s="46" t="s">
        <v>143</v>
      </c>
      <c r="CR49" s="46" t="s">
        <v>143</v>
      </c>
      <c r="CS49" s="46" t="s">
        <v>143</v>
      </c>
      <c r="CT49" s="40"/>
      <c r="CU49" s="40">
        <v>1</v>
      </c>
      <c r="CV49" s="40">
        <v>0</v>
      </c>
      <c r="CW49" s="40">
        <v>1</v>
      </c>
      <c r="CX49" s="40">
        <v>1</v>
      </c>
      <c r="CY49" s="40">
        <v>1</v>
      </c>
      <c r="CZ49" s="39">
        <v>3.2040000000000002</v>
      </c>
      <c r="DA49" s="40">
        <v>509</v>
      </c>
      <c r="DB49" s="40">
        <v>515</v>
      </c>
      <c r="DC49" s="40">
        <v>635</v>
      </c>
      <c r="DD49" s="40">
        <v>0.76</v>
      </c>
      <c r="DE49" s="40">
        <v>1.05</v>
      </c>
      <c r="DF49" s="40">
        <v>7.77</v>
      </c>
      <c r="DG49" s="40">
        <v>9.43</v>
      </c>
      <c r="DH49" s="79">
        <v>102.72</v>
      </c>
      <c r="DI49" s="40">
        <v>0.248</v>
      </c>
      <c r="DJ49" s="40">
        <v>570</v>
      </c>
      <c r="DK49" s="40">
        <v>4</v>
      </c>
      <c r="DL49" s="42">
        <v>2.94</v>
      </c>
      <c r="DM49" s="76">
        <v>1.6752400000000001</v>
      </c>
      <c r="DN49" s="76">
        <v>1.6819299999999999</v>
      </c>
      <c r="DO49" s="76">
        <v>1.6893899999999999</v>
      </c>
      <c r="DP49" s="76">
        <v>1.6981599999999999</v>
      </c>
      <c r="DQ49" s="76">
        <v>1.6992700000000001</v>
      </c>
      <c r="DR49" s="76">
        <v>1.7041599999999999</v>
      </c>
      <c r="DS49" s="76">
        <v>1.71099</v>
      </c>
      <c r="DT49" s="76">
        <v>1.7143699999999999</v>
      </c>
      <c r="DU49" s="76">
        <v>1.71532</v>
      </c>
      <c r="DV49" s="76">
        <v>1.7162200000000001</v>
      </c>
      <c r="DW49" s="76">
        <v>1.7202900000000001</v>
      </c>
      <c r="DX49" s="76">
        <v>1.7204699999999999</v>
      </c>
      <c r="DY49" s="76">
        <v>1.72539</v>
      </c>
      <c r="DZ49" s="76">
        <v>1.7351300000000001</v>
      </c>
      <c r="EA49" s="76">
        <v>1.73637</v>
      </c>
      <c r="EB49" s="76">
        <v>1.7472399999999999</v>
      </c>
      <c r="EC49" s="76">
        <v>1.7577700000000001</v>
      </c>
      <c r="ED49" s="76">
        <v>1.7768999999999999</v>
      </c>
      <c r="EE49" s="24"/>
      <c r="EF49" s="24"/>
      <c r="EG49" s="24"/>
      <c r="EH49" s="24"/>
      <c r="EI49" s="24"/>
      <c r="EJ49" s="24">
        <v>2.0763E-2</v>
      </c>
      <c r="EK49" s="24">
        <v>2.1045999999999999E-2</v>
      </c>
      <c r="EL49" s="77">
        <v>0.23530000000000001</v>
      </c>
      <c r="EM49" s="77">
        <v>0.49159999999999998</v>
      </c>
      <c r="EN49" s="77">
        <v>0.29399999999999998</v>
      </c>
      <c r="EO49" s="77">
        <v>0.2369</v>
      </c>
      <c r="EP49" s="77">
        <v>0.58330000000000004</v>
      </c>
      <c r="EQ49" s="77">
        <v>0.92120000000000002</v>
      </c>
      <c r="ER49" s="77">
        <v>0.23219999999999999</v>
      </c>
      <c r="ES49" s="77">
        <v>0.53049999999999997</v>
      </c>
      <c r="ET49" s="77">
        <v>0.2445</v>
      </c>
      <c r="EU49" s="77">
        <v>0.23369999999999999</v>
      </c>
      <c r="EV49" s="77">
        <v>0.51649999999999996</v>
      </c>
      <c r="EW49" s="77">
        <v>0.90880000000000005</v>
      </c>
      <c r="EX49" s="77">
        <v>1.7299999999999999E-2</v>
      </c>
      <c r="EY49" s="77">
        <v>7.7999999999999996E-3</v>
      </c>
      <c r="EZ49" s="77">
        <v>-1.1000000000000001E-3</v>
      </c>
      <c r="FA49" s="77">
        <v>-2.0999999999999999E-3</v>
      </c>
      <c r="FB49" s="77">
        <v>-4.7999999999999996E-3</v>
      </c>
      <c r="FC49" s="26" t="s">
        <v>91</v>
      </c>
      <c r="FD49" s="145" t="s">
        <v>663</v>
      </c>
      <c r="FE49" s="156">
        <v>41671</v>
      </c>
      <c r="FF49" s="136">
        <v>2.9</v>
      </c>
      <c r="FG49" s="34" t="s">
        <v>143</v>
      </c>
      <c r="FH49" s="34" t="s">
        <v>143</v>
      </c>
      <c r="FI49" s="34" t="s">
        <v>143</v>
      </c>
      <c r="FJ49" s="34" t="s">
        <v>143</v>
      </c>
      <c r="FK49" s="27">
        <v>20</v>
      </c>
      <c r="FL49" s="27"/>
      <c r="FM49">
        <f t="shared" si="0"/>
        <v>0.587565</v>
      </c>
      <c r="FN49" s="27">
        <f t="shared" si="30"/>
        <v>20</v>
      </c>
      <c r="FO49">
        <f t="shared" si="1"/>
        <v>0</v>
      </c>
      <c r="FP49" s="208">
        <f t="shared" si="2"/>
        <v>0</v>
      </c>
      <c r="FQ49" s="208">
        <f t="shared" si="3"/>
        <v>0</v>
      </c>
      <c r="FR49" s="208">
        <f t="shared" si="4"/>
        <v>0</v>
      </c>
      <c r="FS49" s="208">
        <f t="shared" si="5"/>
        <v>0</v>
      </c>
      <c r="FT49" s="208">
        <f t="shared" si="6"/>
        <v>1.7209380510391115</v>
      </c>
      <c r="FU49" s="208">
        <f t="shared" si="7"/>
        <v>0.56992980494848555</v>
      </c>
      <c r="FV49" s="208">
        <f t="shared" si="8"/>
        <v>0</v>
      </c>
      <c r="FX49">
        <f t="shared" si="31"/>
        <v>0.587565</v>
      </c>
      <c r="FY49" s="207">
        <f>G49*POWER($FX49,2)/(POWER($FX49,2)-J49)</f>
        <v>1.6798821650353482</v>
      </c>
      <c r="FZ49" s="207">
        <f>H49*POWER($FX49,2)/(POWER($FX49,2)-K49)</f>
        <v>0.28441309074450832</v>
      </c>
      <c r="GA49" s="207">
        <f>I49*POWER($FX49,2)/(POWER($FX49,2)-L49)</f>
        <v>-4.2804583546466575E-3</v>
      </c>
      <c r="GB49" s="206">
        <f t="shared" si="9"/>
        <v>1.7204693538175011</v>
      </c>
      <c r="GD49">
        <f t="shared" si="10"/>
        <v>0.587565</v>
      </c>
      <c r="GE49">
        <f t="shared" si="11"/>
        <v>6432.8</v>
      </c>
      <c r="GF49">
        <f t="shared" si="12"/>
        <v>20613.136726414024</v>
      </c>
      <c r="GG49">
        <f t="shared" si="13"/>
        <v>670.28134972528255</v>
      </c>
      <c r="GH49">
        <f t="shared" si="14"/>
        <v>1.0002771621807613</v>
      </c>
      <c r="GI49">
        <f t="shared" si="15"/>
        <v>101325</v>
      </c>
      <c r="GJ49">
        <v>101325</v>
      </c>
      <c r="GK49">
        <v>15</v>
      </c>
      <c r="GL49">
        <v>20</v>
      </c>
      <c r="GM49">
        <f t="shared" si="16"/>
        <v>2.771621807613478E-4</v>
      </c>
      <c r="GN49">
        <f t="shared" si="17"/>
        <v>1.0173924999999999</v>
      </c>
      <c r="GO49">
        <f t="shared" si="18"/>
        <v>1.0002724240455492</v>
      </c>
      <c r="GQ49">
        <f t="shared" si="19"/>
        <v>0.587565</v>
      </c>
      <c r="GR49">
        <v>101369</v>
      </c>
      <c r="GS49">
        <f t="shared" si="20"/>
        <v>1.0002724240455492</v>
      </c>
      <c r="GT49" s="206">
        <f t="shared" si="21"/>
        <v>1.7204693538175011</v>
      </c>
      <c r="GU49">
        <f t="shared" si="22"/>
        <v>1.7209380510391115</v>
      </c>
      <c r="GW49" s="208">
        <f t="shared" si="23"/>
        <v>0</v>
      </c>
      <c r="GX49" s="208">
        <f t="shared" si="24"/>
        <v>0</v>
      </c>
      <c r="GY49">
        <f t="shared" si="25"/>
        <v>1.7209380510391115</v>
      </c>
      <c r="GZ49" s="208">
        <f t="shared" si="26"/>
        <v>1.7209380510391115</v>
      </c>
      <c r="HB49" s="208">
        <f t="shared" si="27"/>
        <v>1.7209380510391115</v>
      </c>
      <c r="HC49">
        <f t="shared" si="28"/>
        <v>1.0002724240455492</v>
      </c>
      <c r="HD49" s="206">
        <f t="shared" si="29"/>
        <v>1.7204693538175011</v>
      </c>
    </row>
    <row r="50" spans="1:212" x14ac:dyDescent="0.3">
      <c r="A50" s="141" t="s">
        <v>50</v>
      </c>
      <c r="B50" s="43">
        <v>1.74397</v>
      </c>
      <c r="C50" s="43">
        <v>1.7479100000000001</v>
      </c>
      <c r="D50" s="39">
        <v>44.85</v>
      </c>
      <c r="E50" s="39">
        <v>44.57</v>
      </c>
      <c r="F50" s="40" t="s">
        <v>51</v>
      </c>
      <c r="G50" s="44">
        <v>1.8098422700000001</v>
      </c>
      <c r="H50" s="44">
        <v>0.15729555000000001</v>
      </c>
      <c r="I50" s="44">
        <v>1.0930036999999999</v>
      </c>
      <c r="J50" s="44">
        <v>1.01711622E-2</v>
      </c>
      <c r="K50" s="44">
        <v>4.4243176500000002E-2</v>
      </c>
      <c r="L50" s="44">
        <v>100.687748</v>
      </c>
      <c r="M50" s="45">
        <v>-3.6399999999999999E-6</v>
      </c>
      <c r="N50" s="45">
        <v>9.1999999999999997E-9</v>
      </c>
      <c r="O50" s="45">
        <v>-6.0000000000000003E-12</v>
      </c>
      <c r="P50" s="45">
        <v>6.4300000000000003E-7</v>
      </c>
      <c r="Q50" s="45">
        <v>6.1099999999999996E-10</v>
      </c>
      <c r="R50" s="45">
        <v>0.22</v>
      </c>
      <c r="S50" s="39">
        <v>0</v>
      </c>
      <c r="T50" s="39">
        <v>1</v>
      </c>
      <c r="U50" s="39">
        <v>2.1</v>
      </c>
      <c r="V50" s="39">
        <v>-2.2999999999999998</v>
      </c>
      <c r="W50" s="39">
        <v>-1.3</v>
      </c>
      <c r="X50" s="39">
        <v>-0.3</v>
      </c>
      <c r="Y50" s="39">
        <v>-0.1</v>
      </c>
      <c r="Z50" s="39">
        <v>1</v>
      </c>
      <c r="AA50" s="39">
        <v>2.2999999999999998</v>
      </c>
      <c r="AB50" s="39">
        <v>-1.6</v>
      </c>
      <c r="AC50" s="39">
        <v>-0.5</v>
      </c>
      <c r="AD50" s="39">
        <v>0.7</v>
      </c>
      <c r="AE50" s="39">
        <v>-0.1</v>
      </c>
      <c r="AF50" s="39">
        <v>1.2</v>
      </c>
      <c r="AG50" s="39">
        <v>2.5</v>
      </c>
      <c r="AH50" s="39">
        <v>-1.2</v>
      </c>
      <c r="AI50" s="40">
        <v>0</v>
      </c>
      <c r="AJ50" s="40">
        <v>1.3</v>
      </c>
      <c r="AK50" s="39">
        <v>1.42</v>
      </c>
      <c r="AL50" s="46">
        <v>0.4</v>
      </c>
      <c r="AM50" s="46">
        <v>0.69</v>
      </c>
      <c r="AN50" s="46">
        <v>0.88300000000000001</v>
      </c>
      <c r="AO50" s="46">
        <v>0.98499999999999999</v>
      </c>
      <c r="AP50" s="46">
        <v>0.997</v>
      </c>
      <c r="AQ50" s="46">
        <v>0.996</v>
      </c>
      <c r="AR50" s="46">
        <v>0.99299999999999999</v>
      </c>
      <c r="AS50" s="46">
        <v>0.99199999999999999</v>
      </c>
      <c r="AT50" s="46">
        <v>0.99299999999999999</v>
      </c>
      <c r="AU50" s="46">
        <v>0.99399999999999999</v>
      </c>
      <c r="AV50" s="46">
        <v>0.98299999999999998</v>
      </c>
      <c r="AW50" s="46">
        <v>0.96199999999999997</v>
      </c>
      <c r="AX50" s="46">
        <v>0.94</v>
      </c>
      <c r="AY50" s="46">
        <v>0.91500000000000004</v>
      </c>
      <c r="AZ50" s="46">
        <v>0.86499999999999999</v>
      </c>
      <c r="BA50" s="46">
        <v>0.84</v>
      </c>
      <c r="BB50" s="46">
        <v>0.76</v>
      </c>
      <c r="BC50" s="46">
        <v>0.63</v>
      </c>
      <c r="BD50" s="46">
        <v>0.43</v>
      </c>
      <c r="BE50" s="46">
        <v>0.31</v>
      </c>
      <c r="BF50" s="46">
        <v>2.5000000000000001E-2</v>
      </c>
      <c r="BG50" s="46" t="s">
        <v>143</v>
      </c>
      <c r="BH50" s="46" t="s">
        <v>143</v>
      </c>
      <c r="BI50" s="46" t="s">
        <v>143</v>
      </c>
      <c r="BJ50" s="46" t="s">
        <v>143</v>
      </c>
      <c r="BK50" s="46" t="s">
        <v>143</v>
      </c>
      <c r="BL50" s="46" t="s">
        <v>143</v>
      </c>
      <c r="BM50" s="46" t="s">
        <v>143</v>
      </c>
      <c r="BN50" s="46" t="s">
        <v>143</v>
      </c>
      <c r="BO50" s="46" t="s">
        <v>143</v>
      </c>
      <c r="BP50" s="46">
        <v>0.69299999999999995</v>
      </c>
      <c r="BQ50" s="46">
        <v>0.86199999999999999</v>
      </c>
      <c r="BR50" s="46">
        <v>0.95099999999999996</v>
      </c>
      <c r="BS50" s="46">
        <v>0.99399999999999999</v>
      </c>
      <c r="BT50" s="46">
        <v>0.999</v>
      </c>
      <c r="BU50" s="46">
        <v>0.998</v>
      </c>
      <c r="BV50" s="46">
        <v>0.997</v>
      </c>
      <c r="BW50" s="46">
        <v>0.997</v>
      </c>
      <c r="BX50" s="46">
        <v>0.997</v>
      </c>
      <c r="BY50" s="46">
        <v>0.998</v>
      </c>
      <c r="BZ50" s="46">
        <v>0.99299999999999999</v>
      </c>
      <c r="CA50" s="46">
        <v>0.98499999999999999</v>
      </c>
      <c r="CB50" s="46">
        <v>0.97599999999999998</v>
      </c>
      <c r="CC50" s="46">
        <v>0.96499999999999997</v>
      </c>
      <c r="CD50" s="46">
        <v>0.94399999999999995</v>
      </c>
      <c r="CE50" s="46">
        <v>0.93300000000000005</v>
      </c>
      <c r="CF50" s="46">
        <v>0.89600000000000002</v>
      </c>
      <c r="CG50" s="46">
        <v>0.83099999999999996</v>
      </c>
      <c r="CH50" s="46">
        <v>0.71299999999999997</v>
      </c>
      <c r="CI50" s="46">
        <v>0.626</v>
      </c>
      <c r="CJ50" s="46">
        <v>0.22900000000000001</v>
      </c>
      <c r="CK50" s="46" t="s">
        <v>143</v>
      </c>
      <c r="CL50" s="46" t="s">
        <v>143</v>
      </c>
      <c r="CM50" s="46" t="s">
        <v>143</v>
      </c>
      <c r="CN50" s="46" t="s">
        <v>143</v>
      </c>
      <c r="CO50" s="46" t="s">
        <v>143</v>
      </c>
      <c r="CP50" s="46" t="s">
        <v>143</v>
      </c>
      <c r="CQ50" s="46" t="s">
        <v>143</v>
      </c>
      <c r="CR50" s="46" t="s">
        <v>143</v>
      </c>
      <c r="CS50" s="46" t="s">
        <v>143</v>
      </c>
      <c r="CT50" s="40"/>
      <c r="CU50" s="40">
        <v>2</v>
      </c>
      <c r="CV50" s="40">
        <v>3</v>
      </c>
      <c r="CW50" s="40">
        <v>52.2</v>
      </c>
      <c r="CX50" s="40">
        <v>1</v>
      </c>
      <c r="CY50" s="40">
        <v>2.2000000000000002</v>
      </c>
      <c r="CZ50" s="39">
        <v>4.2949999999999999</v>
      </c>
      <c r="DA50" s="40">
        <v>653</v>
      </c>
      <c r="DB50" s="40">
        <v>645</v>
      </c>
      <c r="DC50" s="40">
        <v>742</v>
      </c>
      <c r="DD50" s="40">
        <v>0.51</v>
      </c>
      <c r="DE50" s="40">
        <v>0.67</v>
      </c>
      <c r="DF50" s="40">
        <v>8.06</v>
      </c>
      <c r="DG50" s="40">
        <v>9.1</v>
      </c>
      <c r="DH50" s="79">
        <v>94</v>
      </c>
      <c r="DI50" s="40">
        <v>0.28799999999999998</v>
      </c>
      <c r="DJ50" s="40">
        <v>530</v>
      </c>
      <c r="DK50" s="40">
        <v>6</v>
      </c>
      <c r="DL50" s="74">
        <v>1.42</v>
      </c>
      <c r="DM50" s="76">
        <v>1.7058199999999999</v>
      </c>
      <c r="DN50" s="76">
        <v>1.7116899999999999</v>
      </c>
      <c r="DO50" s="76">
        <v>1.7181599999999999</v>
      </c>
      <c r="DP50" s="76">
        <v>1.72563</v>
      </c>
      <c r="DQ50" s="76">
        <v>1.7265600000000001</v>
      </c>
      <c r="DR50" s="76">
        <v>1.73064</v>
      </c>
      <c r="DS50" s="76">
        <v>1.73627</v>
      </c>
      <c r="DT50" s="76">
        <v>1.7390300000000001</v>
      </c>
      <c r="DU50" s="76">
        <v>1.7398100000000001</v>
      </c>
      <c r="DV50" s="76">
        <v>1.74054</v>
      </c>
      <c r="DW50" s="76">
        <v>1.74383</v>
      </c>
      <c r="DX50" s="76">
        <v>1.74397</v>
      </c>
      <c r="DY50" s="76">
        <v>1.7479100000000001</v>
      </c>
      <c r="DZ50" s="76">
        <v>1.75562</v>
      </c>
      <c r="EA50" s="76">
        <v>1.7565900000000001</v>
      </c>
      <c r="EB50" s="76">
        <v>1.7649999999999999</v>
      </c>
      <c r="EC50" s="76">
        <v>1.77298</v>
      </c>
      <c r="ED50" s="76">
        <v>1.7870299999999999</v>
      </c>
      <c r="EE50" s="24"/>
      <c r="EF50" s="24"/>
      <c r="EG50" s="24"/>
      <c r="EH50" s="24"/>
      <c r="EI50" s="24"/>
      <c r="EJ50" s="24">
        <v>1.6587999999999999E-2</v>
      </c>
      <c r="EK50" s="24">
        <v>1.678E-2</v>
      </c>
      <c r="EL50" s="77">
        <v>0.24590000000000001</v>
      </c>
      <c r="EM50" s="77">
        <v>0.50570000000000004</v>
      </c>
      <c r="EN50" s="77">
        <v>0.2979</v>
      </c>
      <c r="EO50" s="77">
        <v>0.23769999999999999</v>
      </c>
      <c r="EP50" s="77">
        <v>0.56559999999999999</v>
      </c>
      <c r="EQ50" s="77">
        <v>0.84699999999999998</v>
      </c>
      <c r="ER50" s="77">
        <v>0.24310000000000001</v>
      </c>
      <c r="ES50" s="77">
        <v>0.5464</v>
      </c>
      <c r="ET50" s="77">
        <v>0.24809999999999999</v>
      </c>
      <c r="EU50" s="77">
        <v>0.23499999999999999</v>
      </c>
      <c r="EV50" s="77">
        <v>0.50119999999999998</v>
      </c>
      <c r="EW50" s="77">
        <v>0.83730000000000004</v>
      </c>
      <c r="EX50" s="77">
        <v>-6.1000000000000004E-3</v>
      </c>
      <c r="EY50" s="77">
        <v>-1.6999999999999999E-3</v>
      </c>
      <c r="EZ50" s="77">
        <v>-4.0000000000000002E-4</v>
      </c>
      <c r="FA50" s="77">
        <v>-2.7000000000000001E-3</v>
      </c>
      <c r="FB50" s="77">
        <v>-2.0199999999999999E-2</v>
      </c>
      <c r="FC50" s="26" t="s">
        <v>52</v>
      </c>
      <c r="FD50" s="145" t="s">
        <v>143</v>
      </c>
      <c r="FE50" s="156">
        <v>43152</v>
      </c>
      <c r="FF50" s="136">
        <v>2.4</v>
      </c>
      <c r="FG50" s="34" t="s">
        <v>143</v>
      </c>
      <c r="FH50" s="34" t="s">
        <v>143</v>
      </c>
      <c r="FI50" s="34" t="s">
        <v>143</v>
      </c>
      <c r="FJ50" s="34" t="s">
        <v>143</v>
      </c>
      <c r="FK50">
        <v>20</v>
      </c>
      <c r="FM50">
        <f t="shared" si="0"/>
        <v>0.587565</v>
      </c>
      <c r="FN50">
        <f t="shared" si="30"/>
        <v>20</v>
      </c>
      <c r="FO50">
        <f t="shared" si="1"/>
        <v>0</v>
      </c>
      <c r="FP50" s="208">
        <f t="shared" si="2"/>
        <v>0</v>
      </c>
      <c r="FQ50" s="208">
        <f t="shared" si="3"/>
        <v>0</v>
      </c>
      <c r="FR50" s="208">
        <f t="shared" si="4"/>
        <v>0</v>
      </c>
      <c r="FS50" s="208">
        <f t="shared" si="5"/>
        <v>0</v>
      </c>
      <c r="FT50" s="208">
        <f t="shared" si="6"/>
        <v>1.744447095378671</v>
      </c>
      <c r="FU50" s="208">
        <f t="shared" si="7"/>
        <v>0.58559977943371866</v>
      </c>
      <c r="FV50" s="208">
        <f t="shared" si="8"/>
        <v>0</v>
      </c>
      <c r="FX50">
        <f t="shared" si="31"/>
        <v>0.587565</v>
      </c>
      <c r="FY50" s="207">
        <f>G50*POWER($FX50,2)/(POWER($FX50,2)-J50)</f>
        <v>1.8647820380611619</v>
      </c>
      <c r="FZ50" s="207">
        <f>H50*POWER($FX50,2)/(POWER($FX50,2)-K50)</f>
        <v>0.18041680796538431</v>
      </c>
      <c r="GA50" s="207">
        <f>I50*POWER($FX50,2)/(POWER($FX50,2)-L50)</f>
        <v>-3.7605250347705998E-3</v>
      </c>
      <c r="GB50" s="206">
        <f t="shared" si="9"/>
        <v>1.7439719954723401</v>
      </c>
      <c r="GD50">
        <f t="shared" si="10"/>
        <v>0.587565</v>
      </c>
      <c r="GE50">
        <f t="shared" si="11"/>
        <v>6432.8</v>
      </c>
      <c r="GF50">
        <f t="shared" si="12"/>
        <v>20613.136726414024</v>
      </c>
      <c r="GG50">
        <f t="shared" si="13"/>
        <v>670.28134972528255</v>
      </c>
      <c r="GH50">
        <f t="shared" si="14"/>
        <v>1.0002771621807613</v>
      </c>
      <c r="GI50">
        <f t="shared" si="15"/>
        <v>101325</v>
      </c>
      <c r="GJ50">
        <v>101325</v>
      </c>
      <c r="GK50">
        <v>15</v>
      </c>
      <c r="GL50">
        <v>20</v>
      </c>
      <c r="GM50">
        <f t="shared" si="16"/>
        <v>2.771621807613478E-4</v>
      </c>
      <c r="GN50">
        <f t="shared" si="17"/>
        <v>1.0173924999999999</v>
      </c>
      <c r="GO50">
        <f t="shared" si="18"/>
        <v>1.0002724240455492</v>
      </c>
      <c r="GQ50">
        <f t="shared" si="19"/>
        <v>0.587565</v>
      </c>
      <c r="GR50">
        <v>101370</v>
      </c>
      <c r="GS50">
        <f t="shared" si="20"/>
        <v>1.0002724240455492</v>
      </c>
      <c r="GT50" s="206">
        <f t="shared" si="21"/>
        <v>1.7439719954723401</v>
      </c>
      <c r="GU50">
        <f t="shared" si="22"/>
        <v>1.744447095378671</v>
      </c>
      <c r="GW50" s="208">
        <f t="shared" si="23"/>
        <v>0</v>
      </c>
      <c r="GX50" s="208">
        <f t="shared" si="24"/>
        <v>0</v>
      </c>
      <c r="GY50">
        <f t="shared" si="25"/>
        <v>1.744447095378671</v>
      </c>
      <c r="GZ50" s="208">
        <f t="shared" si="26"/>
        <v>1.744447095378671</v>
      </c>
      <c r="HB50" s="208">
        <f t="shared" si="27"/>
        <v>1.744447095378671</v>
      </c>
      <c r="HC50">
        <f t="shared" si="28"/>
        <v>1.0002724240455492</v>
      </c>
      <c r="HD50" s="206">
        <f t="shared" si="29"/>
        <v>1.7439719954723401</v>
      </c>
    </row>
    <row r="51" spans="1:212" x14ac:dyDescent="0.3">
      <c r="A51" s="141" t="s">
        <v>57</v>
      </c>
      <c r="B51" s="32">
        <v>1.788</v>
      </c>
      <c r="C51" s="32">
        <v>1.7919499999999999</v>
      </c>
      <c r="D51" s="33">
        <v>47.49</v>
      </c>
      <c r="E51" s="33">
        <v>47.25</v>
      </c>
      <c r="F51" s="34" t="s">
        <v>59</v>
      </c>
      <c r="G51" s="37">
        <v>1.8713452900000001</v>
      </c>
      <c r="H51" s="37">
        <v>0.25078300999999997</v>
      </c>
      <c r="I51" s="37">
        <v>1.22048639</v>
      </c>
      <c r="J51" s="37">
        <v>9.3332228000000007E-3</v>
      </c>
      <c r="K51" s="37">
        <v>3.45637762E-2</v>
      </c>
      <c r="L51" s="37">
        <v>83.240486599999997</v>
      </c>
      <c r="M51" s="35">
        <v>3.1099999999999999E-6</v>
      </c>
      <c r="N51" s="35">
        <v>1.13E-8</v>
      </c>
      <c r="O51" s="35">
        <v>-2.07E-11</v>
      </c>
      <c r="P51" s="35">
        <v>5.8800000000000002E-7</v>
      </c>
      <c r="Q51" s="35">
        <v>6.3199999999999999E-10</v>
      </c>
      <c r="R51" s="35">
        <v>0.19900000000000001</v>
      </c>
      <c r="S51" s="33">
        <v>3.8</v>
      </c>
      <c r="T51" s="33">
        <v>4.8</v>
      </c>
      <c r="U51" s="33">
        <v>5.8</v>
      </c>
      <c r="V51" s="33">
        <v>1.4</v>
      </c>
      <c r="W51" s="33">
        <v>2.4</v>
      </c>
      <c r="X51" s="33">
        <v>3.3</v>
      </c>
      <c r="Y51" s="33">
        <v>3.9</v>
      </c>
      <c r="Z51" s="33">
        <v>5.0999999999999996</v>
      </c>
      <c r="AA51" s="33">
        <v>6.2</v>
      </c>
      <c r="AB51" s="33">
        <v>2.2999999999999998</v>
      </c>
      <c r="AC51" s="33">
        <v>3.5</v>
      </c>
      <c r="AD51" s="33">
        <v>4.5999999999999996</v>
      </c>
      <c r="AE51" s="33">
        <v>4</v>
      </c>
      <c r="AF51" s="33">
        <v>5.3</v>
      </c>
      <c r="AG51" s="33">
        <v>6.5</v>
      </c>
      <c r="AH51" s="33">
        <v>2.8</v>
      </c>
      <c r="AI51" s="34">
        <v>4.0999999999999996</v>
      </c>
      <c r="AJ51" s="34">
        <v>5.3</v>
      </c>
      <c r="AK51" s="33">
        <v>1.46</v>
      </c>
      <c r="AL51" s="36">
        <v>0.121</v>
      </c>
      <c r="AM51" s="36">
        <v>0.42899999999999999</v>
      </c>
      <c r="AN51" s="36">
        <v>0.86199999999999999</v>
      </c>
      <c r="AO51" s="36">
        <v>0.97099999999999997</v>
      </c>
      <c r="AP51" s="36">
        <v>0.996</v>
      </c>
      <c r="AQ51" s="36">
        <v>0.99399999999999999</v>
      </c>
      <c r="AR51" s="36">
        <v>0.99299999999999999</v>
      </c>
      <c r="AS51" s="36">
        <v>0.99199999999999999</v>
      </c>
      <c r="AT51" s="36">
        <v>0.99199999999999999</v>
      </c>
      <c r="AU51" s="36">
        <v>0.99299999999999999</v>
      </c>
      <c r="AV51" s="36">
        <v>0.98899999999999999</v>
      </c>
      <c r="AW51" s="36">
        <v>0.97599999999999998</v>
      </c>
      <c r="AX51" s="36">
        <v>0.96399999999999997</v>
      </c>
      <c r="AY51" s="36">
        <v>0.95199999999999996</v>
      </c>
      <c r="AZ51" s="36">
        <v>0.92800000000000005</v>
      </c>
      <c r="BA51" s="36">
        <v>0.91600000000000004</v>
      </c>
      <c r="BB51" s="36">
        <v>0.878</v>
      </c>
      <c r="BC51" s="36">
        <v>0.81399999999999995</v>
      </c>
      <c r="BD51" s="36">
        <v>0.70699999999999996</v>
      </c>
      <c r="BE51" s="36">
        <v>0.63400000000000001</v>
      </c>
      <c r="BF51" s="36">
        <v>0.33300000000000002</v>
      </c>
      <c r="BG51" s="36">
        <v>0.04</v>
      </c>
      <c r="BH51" s="36" t="s">
        <v>143</v>
      </c>
      <c r="BI51" s="36" t="s">
        <v>143</v>
      </c>
      <c r="BJ51" s="36" t="s">
        <v>143</v>
      </c>
      <c r="BK51" s="36" t="s">
        <v>143</v>
      </c>
      <c r="BL51" s="36" t="s">
        <v>143</v>
      </c>
      <c r="BM51" s="36" t="s">
        <v>143</v>
      </c>
      <c r="BN51" s="36" t="s">
        <v>143</v>
      </c>
      <c r="BO51" s="36" t="s">
        <v>143</v>
      </c>
      <c r="BP51" s="36">
        <v>0.43</v>
      </c>
      <c r="BQ51" s="36">
        <v>0.71299999999999997</v>
      </c>
      <c r="BR51" s="36">
        <v>0.94199999999999995</v>
      </c>
      <c r="BS51" s="36">
        <v>0.98799999999999999</v>
      </c>
      <c r="BT51" s="36">
        <v>0.998</v>
      </c>
      <c r="BU51" s="36">
        <v>0.998</v>
      </c>
      <c r="BV51" s="36">
        <v>0.997</v>
      </c>
      <c r="BW51" s="36">
        <v>0.997</v>
      </c>
      <c r="BX51" s="36">
        <v>0.997</v>
      </c>
      <c r="BY51" s="36">
        <v>0.997</v>
      </c>
      <c r="BZ51" s="36">
        <v>0.996</v>
      </c>
      <c r="CA51" s="36">
        <v>0.99</v>
      </c>
      <c r="CB51" s="36">
        <v>0.98499999999999999</v>
      </c>
      <c r="CC51" s="36">
        <v>0.98099999999999998</v>
      </c>
      <c r="CD51" s="36">
        <v>0.97099999999999997</v>
      </c>
      <c r="CE51" s="36">
        <v>0.96599999999999997</v>
      </c>
      <c r="CF51" s="36">
        <v>0.94899999999999995</v>
      </c>
      <c r="CG51" s="36">
        <v>0.92100000000000004</v>
      </c>
      <c r="CH51" s="36">
        <v>0.87</v>
      </c>
      <c r="CI51" s="36">
        <v>0.83299999999999996</v>
      </c>
      <c r="CJ51" s="36">
        <v>0.64400000000000002</v>
      </c>
      <c r="CK51" s="36">
        <v>0.27600000000000002</v>
      </c>
      <c r="CL51" s="36">
        <v>0.03</v>
      </c>
      <c r="CM51" s="36" t="s">
        <v>143</v>
      </c>
      <c r="CN51" s="36" t="s">
        <v>143</v>
      </c>
      <c r="CO51" s="36" t="s">
        <v>143</v>
      </c>
      <c r="CP51" s="36" t="s">
        <v>143</v>
      </c>
      <c r="CQ51" s="36" t="s">
        <v>143</v>
      </c>
      <c r="CR51" s="36" t="s">
        <v>143</v>
      </c>
      <c r="CS51" s="36" t="s">
        <v>143</v>
      </c>
      <c r="CT51" s="34"/>
      <c r="CU51" s="34">
        <v>1</v>
      </c>
      <c r="CV51" s="34">
        <v>1</v>
      </c>
      <c r="CW51" s="34">
        <v>51.3</v>
      </c>
      <c r="CX51" s="34">
        <v>1</v>
      </c>
      <c r="CY51" s="34">
        <v>1.3</v>
      </c>
      <c r="CZ51" s="33">
        <v>4.2809999999999997</v>
      </c>
      <c r="DA51" s="34">
        <v>653</v>
      </c>
      <c r="DB51" s="34">
        <v>659</v>
      </c>
      <c r="DC51" s="34">
        <v>729</v>
      </c>
      <c r="DD51" s="34">
        <v>0.55000000000000004</v>
      </c>
      <c r="DE51" s="34">
        <v>0.83</v>
      </c>
      <c r="DF51" s="34">
        <v>5.99</v>
      </c>
      <c r="DG51" s="34">
        <v>7.08</v>
      </c>
      <c r="DH51" s="78">
        <v>124</v>
      </c>
      <c r="DI51" s="34">
        <v>0.29499999999999998</v>
      </c>
      <c r="DJ51" s="34">
        <v>730</v>
      </c>
      <c r="DK51" s="34">
        <v>2</v>
      </c>
      <c r="DL51" s="25">
        <v>1.46</v>
      </c>
      <c r="DM51" s="76">
        <v>1.7441899999999999</v>
      </c>
      <c r="DN51" s="76">
        <v>1.7519100000000001</v>
      </c>
      <c r="DO51" s="76">
        <v>1.76014</v>
      </c>
      <c r="DP51" s="76">
        <v>1.76892</v>
      </c>
      <c r="DQ51" s="76">
        <v>1.7699499999999999</v>
      </c>
      <c r="DR51" s="76">
        <v>1.77434</v>
      </c>
      <c r="DS51" s="76">
        <v>1.7801899999999999</v>
      </c>
      <c r="DT51" s="76">
        <v>1.78301</v>
      </c>
      <c r="DU51" s="76">
        <v>1.7838000000000001</v>
      </c>
      <c r="DV51" s="76">
        <v>1.78454</v>
      </c>
      <c r="DW51" s="76">
        <v>1.7878499999999999</v>
      </c>
      <c r="DX51" s="76">
        <v>1.788</v>
      </c>
      <c r="DY51" s="76">
        <v>1.7919499999999999</v>
      </c>
      <c r="DZ51" s="76">
        <v>1.7996000000000001</v>
      </c>
      <c r="EA51" s="76">
        <v>1.8005599999999999</v>
      </c>
      <c r="EB51" s="76">
        <v>1.8088200000000001</v>
      </c>
      <c r="EC51" s="76">
        <v>1.81657</v>
      </c>
      <c r="ED51" s="76">
        <v>1.83002</v>
      </c>
      <c r="EE51" s="24"/>
      <c r="EF51" s="24"/>
      <c r="EG51" s="24"/>
      <c r="EH51" s="24"/>
      <c r="EI51" s="24"/>
      <c r="EJ51" s="24">
        <v>1.6593E-2</v>
      </c>
      <c r="EK51" s="24">
        <v>1.6761000000000002E-2</v>
      </c>
      <c r="EL51" s="77">
        <v>0.2646</v>
      </c>
      <c r="EM51" s="77">
        <v>0.5222</v>
      </c>
      <c r="EN51" s="77">
        <v>0.3009</v>
      </c>
      <c r="EO51" s="77">
        <v>0.23799999999999999</v>
      </c>
      <c r="EP51" s="77">
        <v>0.55549999999999999</v>
      </c>
      <c r="EQ51" s="77">
        <v>0.81059999999999999</v>
      </c>
      <c r="ER51" s="77">
        <v>0.26190000000000002</v>
      </c>
      <c r="ES51" s="77">
        <v>0.56410000000000005</v>
      </c>
      <c r="ET51" s="77">
        <v>0.25069999999999998</v>
      </c>
      <c r="EU51" s="77">
        <v>0.2356</v>
      </c>
      <c r="EV51" s="77">
        <v>0.49270000000000003</v>
      </c>
      <c r="EW51" s="77">
        <v>0.80249999999999999</v>
      </c>
      <c r="EX51" s="77">
        <v>1.6500000000000001E-2</v>
      </c>
      <c r="EY51" s="77">
        <v>8.6E-3</v>
      </c>
      <c r="EZ51" s="77">
        <v>-2.3999999999999998E-3</v>
      </c>
      <c r="FA51" s="77">
        <v>-8.3999999999999995E-3</v>
      </c>
      <c r="FB51" s="77">
        <v>-4.8099999999999997E-2</v>
      </c>
      <c r="FC51" s="26" t="s">
        <v>0</v>
      </c>
      <c r="FD51" s="145" t="s">
        <v>143</v>
      </c>
      <c r="FE51" s="156">
        <v>41671</v>
      </c>
      <c r="FF51" s="136">
        <v>6.2</v>
      </c>
      <c r="FG51" s="34" t="s">
        <v>143</v>
      </c>
      <c r="FH51" s="34" t="s">
        <v>143</v>
      </c>
      <c r="FI51" s="34" t="s">
        <v>143</v>
      </c>
      <c r="FJ51" s="34" t="s">
        <v>143</v>
      </c>
      <c r="FK51">
        <v>20</v>
      </c>
      <c r="FM51">
        <f t="shared" si="0"/>
        <v>0.587565</v>
      </c>
      <c r="FN51" s="27">
        <f t="shared" si="30"/>
        <v>20</v>
      </c>
      <c r="FO51">
        <f t="shared" si="1"/>
        <v>0</v>
      </c>
      <c r="FP51" s="208">
        <f t="shared" si="2"/>
        <v>0</v>
      </c>
      <c r="FQ51" s="208">
        <f t="shared" si="3"/>
        <v>0</v>
      </c>
      <c r="FR51" s="208">
        <f t="shared" si="4"/>
        <v>0</v>
      </c>
      <c r="FS51" s="208">
        <f t="shared" si="5"/>
        <v>0</v>
      </c>
      <c r="FT51" s="208">
        <f t="shared" si="6"/>
        <v>1.7884868816088744</v>
      </c>
      <c r="FU51" s="208">
        <f t="shared" si="7"/>
        <v>0.6146775098817493</v>
      </c>
      <c r="FV51" s="208">
        <f t="shared" si="8"/>
        <v>0</v>
      </c>
      <c r="FX51">
        <f t="shared" si="31"/>
        <v>0.587565</v>
      </c>
      <c r="FY51" s="207">
        <f>G51*POWER($FX51,2)/(POWER($FX51,2)-J51)</f>
        <v>1.9233420550827043</v>
      </c>
      <c r="FZ51" s="207">
        <f>H51*POWER($FX51,2)/(POWER($FX51,2)-K51)</f>
        <v>0.27868412640739482</v>
      </c>
      <c r="GA51" s="207">
        <f>I51*POWER($FX51,2)/(POWER($FX51,2)-L51)</f>
        <v>-5.0829414854266291E-3</v>
      </c>
      <c r="GB51" s="206">
        <f t="shared" si="9"/>
        <v>1.7879997874733298</v>
      </c>
      <c r="GD51">
        <f t="shared" si="10"/>
        <v>0.587565</v>
      </c>
      <c r="GE51">
        <f t="shared" si="11"/>
        <v>6432.8</v>
      </c>
      <c r="GF51">
        <f t="shared" si="12"/>
        <v>20613.136726414024</v>
      </c>
      <c r="GG51">
        <f t="shared" si="13"/>
        <v>670.28134972528255</v>
      </c>
      <c r="GH51">
        <f t="shared" si="14"/>
        <v>1.0002771621807613</v>
      </c>
      <c r="GI51">
        <f t="shared" si="15"/>
        <v>101325</v>
      </c>
      <c r="GJ51">
        <v>101325</v>
      </c>
      <c r="GK51">
        <v>15</v>
      </c>
      <c r="GL51">
        <v>20</v>
      </c>
      <c r="GM51">
        <f t="shared" si="16"/>
        <v>2.771621807613478E-4</v>
      </c>
      <c r="GN51">
        <f t="shared" si="17"/>
        <v>1.0173924999999999</v>
      </c>
      <c r="GO51">
        <f t="shared" si="18"/>
        <v>1.0002724240455492</v>
      </c>
      <c r="GQ51">
        <f t="shared" si="19"/>
        <v>0.587565</v>
      </c>
      <c r="GR51">
        <v>101371</v>
      </c>
      <c r="GS51">
        <f t="shared" si="20"/>
        <v>1.0002724240455492</v>
      </c>
      <c r="GT51" s="206">
        <f t="shared" si="21"/>
        <v>1.7879997874733298</v>
      </c>
      <c r="GU51">
        <f t="shared" si="22"/>
        <v>1.7884868816088744</v>
      </c>
      <c r="GW51" s="208">
        <f t="shared" si="23"/>
        <v>0</v>
      </c>
      <c r="GX51" s="208">
        <f t="shared" si="24"/>
        <v>0</v>
      </c>
      <c r="GY51">
        <f t="shared" si="25"/>
        <v>1.7884868816088744</v>
      </c>
      <c r="GZ51" s="208">
        <f t="shared" si="26"/>
        <v>1.7884868816088744</v>
      </c>
      <c r="HB51" s="208">
        <f t="shared" si="27"/>
        <v>1.7884868816088744</v>
      </c>
      <c r="HC51">
        <f t="shared" si="28"/>
        <v>1.0002724240455492</v>
      </c>
      <c r="HD51" s="206">
        <f t="shared" si="29"/>
        <v>1.7879997874733298</v>
      </c>
    </row>
    <row r="52" spans="1:212" x14ac:dyDescent="0.3">
      <c r="A52" s="141" t="s">
        <v>58</v>
      </c>
      <c r="B52" s="32">
        <v>1.78582</v>
      </c>
      <c r="C52" s="32">
        <v>1.7900700000000001</v>
      </c>
      <c r="D52" s="33">
        <v>44.05</v>
      </c>
      <c r="E52" s="33">
        <v>43.8</v>
      </c>
      <c r="F52" s="34" t="s">
        <v>59</v>
      </c>
      <c r="G52" s="37">
        <v>1.7965341699999999</v>
      </c>
      <c r="H52" s="37">
        <v>0.31157790299999999</v>
      </c>
      <c r="I52" s="37">
        <v>1.15981863</v>
      </c>
      <c r="J52" s="37">
        <v>9.2731349299999995E-3</v>
      </c>
      <c r="K52" s="37">
        <v>3.5820118099999999E-2</v>
      </c>
      <c r="L52" s="37">
        <v>87.3448712</v>
      </c>
      <c r="M52" s="35">
        <v>8.1699999999999997E-6</v>
      </c>
      <c r="N52" s="35">
        <v>1.24E-8</v>
      </c>
      <c r="O52" s="35">
        <v>-1.6500000000000001E-11</v>
      </c>
      <c r="P52" s="35">
        <v>7.1099999999999995E-7</v>
      </c>
      <c r="Q52" s="35">
        <v>8.5900000000000003E-10</v>
      </c>
      <c r="R52" s="35">
        <v>0.21</v>
      </c>
      <c r="S52" s="33">
        <v>6.8</v>
      </c>
      <c r="T52" s="33">
        <v>8.1</v>
      </c>
      <c r="U52" s="33">
        <v>9.4</v>
      </c>
      <c r="V52" s="33">
        <v>4.4000000000000004</v>
      </c>
      <c r="W52" s="33">
        <v>5.7</v>
      </c>
      <c r="X52" s="33">
        <v>7</v>
      </c>
      <c r="Y52" s="33">
        <v>7</v>
      </c>
      <c r="Z52" s="33">
        <v>8.5</v>
      </c>
      <c r="AA52" s="33">
        <v>10</v>
      </c>
      <c r="AB52" s="33">
        <v>5.5</v>
      </c>
      <c r="AC52" s="33">
        <v>6.9</v>
      </c>
      <c r="AD52" s="33">
        <v>8.4</v>
      </c>
      <c r="AE52" s="33">
        <v>7.2</v>
      </c>
      <c r="AF52" s="33">
        <v>8.9</v>
      </c>
      <c r="AG52" s="33">
        <v>10.5</v>
      </c>
      <c r="AH52" s="33">
        <v>6</v>
      </c>
      <c r="AI52" s="34">
        <v>7.6</v>
      </c>
      <c r="AJ52" s="34">
        <v>9.3000000000000007</v>
      </c>
      <c r="AK52" s="33">
        <v>2.21</v>
      </c>
      <c r="AL52" s="36">
        <v>0.154</v>
      </c>
      <c r="AM52" s="36">
        <v>0.47799999999999998</v>
      </c>
      <c r="AN52" s="36">
        <v>0.86799999999999999</v>
      </c>
      <c r="AO52" s="36">
        <v>0.97399999999999998</v>
      </c>
      <c r="AP52" s="36">
        <v>0.998</v>
      </c>
      <c r="AQ52" s="36">
        <v>0.996</v>
      </c>
      <c r="AR52" s="36">
        <v>0.995</v>
      </c>
      <c r="AS52" s="36">
        <v>0.99399999999999999</v>
      </c>
      <c r="AT52" s="36">
        <v>0.99399999999999999</v>
      </c>
      <c r="AU52" s="36">
        <v>0.99399999999999999</v>
      </c>
      <c r="AV52" s="36">
        <v>0.98799999999999999</v>
      </c>
      <c r="AW52" s="36">
        <v>0.97299999999999998</v>
      </c>
      <c r="AX52" s="36">
        <v>0.95899999999999996</v>
      </c>
      <c r="AY52" s="36">
        <v>0.94599999999999995</v>
      </c>
      <c r="AZ52" s="36">
        <v>0.92200000000000004</v>
      </c>
      <c r="BA52" s="36">
        <v>0.91</v>
      </c>
      <c r="BB52" s="36">
        <v>0.874</v>
      </c>
      <c r="BC52" s="36">
        <v>0.81299999999999994</v>
      </c>
      <c r="BD52" s="36">
        <v>0.71399999999999997</v>
      </c>
      <c r="BE52" s="36">
        <v>0.64800000000000002</v>
      </c>
      <c r="BF52" s="36">
        <v>0.39900000000000002</v>
      </c>
      <c r="BG52" s="36">
        <v>0.09</v>
      </c>
      <c r="BH52" s="36">
        <v>2E-3</v>
      </c>
      <c r="BI52" s="36" t="s">
        <v>143</v>
      </c>
      <c r="BJ52" s="36" t="s">
        <v>143</v>
      </c>
      <c r="BK52" s="36" t="s">
        <v>143</v>
      </c>
      <c r="BL52" s="36" t="s">
        <v>143</v>
      </c>
      <c r="BM52" s="36" t="s">
        <v>143</v>
      </c>
      <c r="BN52" s="36" t="s">
        <v>143</v>
      </c>
      <c r="BO52" s="36" t="s">
        <v>143</v>
      </c>
      <c r="BP52" s="36">
        <v>0.47299999999999998</v>
      </c>
      <c r="BQ52" s="36">
        <v>0.74399999999999999</v>
      </c>
      <c r="BR52" s="36">
        <v>0.94499999999999995</v>
      </c>
      <c r="BS52" s="36">
        <v>0.99</v>
      </c>
      <c r="BT52" s="36">
        <v>0.999</v>
      </c>
      <c r="BU52" s="36">
        <v>0.998</v>
      </c>
      <c r="BV52" s="36">
        <v>0.998</v>
      </c>
      <c r="BW52" s="36">
        <v>0.998</v>
      </c>
      <c r="BX52" s="36">
        <v>0.998</v>
      </c>
      <c r="BY52" s="36">
        <v>0.998</v>
      </c>
      <c r="BZ52" s="36">
        <v>0.995</v>
      </c>
      <c r="CA52" s="36">
        <v>0.98899999999999999</v>
      </c>
      <c r="CB52" s="36">
        <v>0.98299999999999998</v>
      </c>
      <c r="CC52" s="36">
        <v>0.97799999999999998</v>
      </c>
      <c r="CD52" s="36">
        <v>0.96799999999999997</v>
      </c>
      <c r="CE52" s="36">
        <v>0.96299999999999997</v>
      </c>
      <c r="CF52" s="36">
        <v>0.94799999999999995</v>
      </c>
      <c r="CG52" s="36">
        <v>0.92100000000000004</v>
      </c>
      <c r="CH52" s="36">
        <v>0.874</v>
      </c>
      <c r="CI52" s="36">
        <v>0.84099999999999997</v>
      </c>
      <c r="CJ52" s="36">
        <v>0.69199999999999995</v>
      </c>
      <c r="CK52" s="36">
        <v>0.38200000000000001</v>
      </c>
      <c r="CL52" s="36">
        <v>7.5999999999999998E-2</v>
      </c>
      <c r="CM52" s="36" t="s">
        <v>143</v>
      </c>
      <c r="CN52" s="36" t="s">
        <v>143</v>
      </c>
      <c r="CO52" s="36" t="s">
        <v>143</v>
      </c>
      <c r="CP52" s="36" t="s">
        <v>143</v>
      </c>
      <c r="CQ52" s="36" t="s">
        <v>143</v>
      </c>
      <c r="CR52" s="36" t="s">
        <v>143</v>
      </c>
      <c r="CS52" s="36" t="s">
        <v>143</v>
      </c>
      <c r="CT52" s="34"/>
      <c r="CU52" s="34">
        <v>1</v>
      </c>
      <c r="CV52" s="34">
        <v>2</v>
      </c>
      <c r="CW52" s="34">
        <v>52.2</v>
      </c>
      <c r="CX52" s="34">
        <v>1</v>
      </c>
      <c r="CY52" s="34">
        <v>3</v>
      </c>
      <c r="CZ52" s="33">
        <v>4.3600000000000003</v>
      </c>
      <c r="DA52" s="34">
        <v>600</v>
      </c>
      <c r="DB52" s="34">
        <v>585</v>
      </c>
      <c r="DC52" s="34">
        <v>673</v>
      </c>
      <c r="DD52" s="34">
        <v>0.56999999999999995</v>
      </c>
      <c r="DE52" s="34">
        <v>0.8</v>
      </c>
      <c r="DF52" s="34">
        <v>5.6</v>
      </c>
      <c r="DG52" s="34">
        <v>6.7</v>
      </c>
      <c r="DH52" s="78">
        <v>111</v>
      </c>
      <c r="DI52" s="34">
        <v>0.30099999999999999</v>
      </c>
      <c r="DJ52" s="34">
        <v>730</v>
      </c>
      <c r="DK52" s="34">
        <v>1</v>
      </c>
      <c r="DL52" s="25">
        <v>2.21</v>
      </c>
      <c r="DM52" s="76">
        <v>1.7426200000000001</v>
      </c>
      <c r="DN52" s="76">
        <v>1.7496799999999999</v>
      </c>
      <c r="DO52" s="76">
        <v>1.75732</v>
      </c>
      <c r="DP52" s="76">
        <v>1.7658400000000001</v>
      </c>
      <c r="DQ52" s="76">
        <v>1.7668900000000001</v>
      </c>
      <c r="DR52" s="76">
        <v>1.77138</v>
      </c>
      <c r="DS52" s="76">
        <v>1.7775099999999999</v>
      </c>
      <c r="DT52" s="76">
        <v>1.7804899999999999</v>
      </c>
      <c r="DU52" s="76">
        <v>1.7813399999999999</v>
      </c>
      <c r="DV52" s="76">
        <v>1.78213</v>
      </c>
      <c r="DW52" s="76">
        <v>1.7856700000000001</v>
      </c>
      <c r="DX52" s="76">
        <v>1.78582</v>
      </c>
      <c r="DY52" s="76">
        <v>1.7900700000000001</v>
      </c>
      <c r="DZ52" s="76">
        <v>1.79833</v>
      </c>
      <c r="EA52" s="76">
        <v>1.7993699999999999</v>
      </c>
      <c r="EB52" s="76">
        <v>1.80837</v>
      </c>
      <c r="EC52" s="76">
        <v>1.81687</v>
      </c>
      <c r="ED52" s="76">
        <v>1.83175</v>
      </c>
      <c r="EE52" s="24"/>
      <c r="EF52" s="24"/>
      <c r="EG52" s="24"/>
      <c r="EH52" s="24"/>
      <c r="EI52" s="24"/>
      <c r="EJ52" s="24">
        <v>1.7839000000000001E-2</v>
      </c>
      <c r="EK52" s="24">
        <v>1.8037999999999998E-2</v>
      </c>
      <c r="EL52" s="77">
        <v>0.252</v>
      </c>
      <c r="EM52" s="77">
        <v>0.51070000000000004</v>
      </c>
      <c r="EN52" s="77">
        <v>0.29880000000000001</v>
      </c>
      <c r="EO52" s="77">
        <v>0.23780000000000001</v>
      </c>
      <c r="EP52" s="77">
        <v>0.56259999999999999</v>
      </c>
      <c r="EQ52" s="77">
        <v>0.83389999999999997</v>
      </c>
      <c r="ER52" s="77">
        <v>0.2492</v>
      </c>
      <c r="ES52" s="77">
        <v>0.55179999999999996</v>
      </c>
      <c r="ET52" s="77">
        <v>0.24879999999999999</v>
      </c>
      <c r="EU52" s="77">
        <v>0.2351</v>
      </c>
      <c r="EV52" s="77">
        <v>0.49869999999999998</v>
      </c>
      <c r="EW52" s="77">
        <v>0.82469999999999999</v>
      </c>
      <c r="EX52" s="77">
        <v>8.8000000000000005E-3</v>
      </c>
      <c r="EY52" s="77">
        <v>5.1999999999999998E-3</v>
      </c>
      <c r="EZ52" s="77">
        <v>-1.8E-3</v>
      </c>
      <c r="FA52" s="77">
        <v>-7.1000000000000004E-3</v>
      </c>
      <c r="FB52" s="77">
        <v>-4.4299999999999999E-2</v>
      </c>
      <c r="FC52" s="26" t="s">
        <v>60</v>
      </c>
      <c r="FD52" s="145" t="s">
        <v>387</v>
      </c>
      <c r="FE52" s="156">
        <v>41671</v>
      </c>
      <c r="FF52" s="136">
        <v>4.4000000000000004</v>
      </c>
      <c r="FG52" s="34" t="s">
        <v>143</v>
      </c>
      <c r="FH52" s="34" t="s">
        <v>143</v>
      </c>
      <c r="FI52" s="34" t="s">
        <v>143</v>
      </c>
      <c r="FJ52" s="34" t="s">
        <v>143</v>
      </c>
      <c r="FK52" s="27">
        <v>20</v>
      </c>
      <c r="FL52" s="27"/>
      <c r="FM52">
        <f t="shared" si="0"/>
        <v>0.587565</v>
      </c>
      <c r="FN52">
        <f t="shared" si="30"/>
        <v>20</v>
      </c>
      <c r="FO52">
        <f t="shared" si="1"/>
        <v>0</v>
      </c>
      <c r="FP52" s="208">
        <f t="shared" si="2"/>
        <v>0</v>
      </c>
      <c r="FQ52" s="208">
        <f t="shared" si="3"/>
        <v>0</v>
      </c>
      <c r="FR52" s="208">
        <f t="shared" si="4"/>
        <v>0</v>
      </c>
      <c r="FS52" s="208">
        <f t="shared" si="5"/>
        <v>0</v>
      </c>
      <c r="FT52" s="208">
        <f t="shared" si="6"/>
        <v>1.7863107671248077</v>
      </c>
      <c r="FU52" s="208">
        <f t="shared" si="7"/>
        <v>0.61324888061679106</v>
      </c>
      <c r="FV52" s="208">
        <f t="shared" si="8"/>
        <v>0</v>
      </c>
      <c r="FX52">
        <f t="shared" si="31"/>
        <v>0.587565</v>
      </c>
      <c r="FY52" s="207">
        <f>G52*POWER($FX52,2)/(POWER($FX52,2)-J52)</f>
        <v>1.8461220043897528</v>
      </c>
      <c r="FZ52" s="207">
        <f>H52*POWER($FX52,2)/(POWER($FX52,2)-K52)</f>
        <v>0.34764870454008867</v>
      </c>
      <c r="GA52" s="207">
        <f>I52*POWER($FX52,2)/(POWER($FX52,2)-L52)</f>
        <v>-4.602401132198986E-3</v>
      </c>
      <c r="GB52" s="206">
        <f t="shared" si="9"/>
        <v>1.7858242656537184</v>
      </c>
      <c r="GD52">
        <f t="shared" si="10"/>
        <v>0.587565</v>
      </c>
      <c r="GE52">
        <f t="shared" si="11"/>
        <v>6432.8</v>
      </c>
      <c r="GF52">
        <f t="shared" si="12"/>
        <v>20613.136726414024</v>
      </c>
      <c r="GG52">
        <f t="shared" si="13"/>
        <v>670.28134972528255</v>
      </c>
      <c r="GH52">
        <f t="shared" si="14"/>
        <v>1.0002771621807613</v>
      </c>
      <c r="GI52">
        <f t="shared" si="15"/>
        <v>101325</v>
      </c>
      <c r="GJ52">
        <v>101325</v>
      </c>
      <c r="GK52">
        <v>15</v>
      </c>
      <c r="GL52">
        <v>20</v>
      </c>
      <c r="GM52">
        <f t="shared" si="16"/>
        <v>2.771621807613478E-4</v>
      </c>
      <c r="GN52">
        <f t="shared" si="17"/>
        <v>1.0173924999999999</v>
      </c>
      <c r="GO52">
        <f t="shared" si="18"/>
        <v>1.0002724240455492</v>
      </c>
      <c r="GQ52">
        <f t="shared" si="19"/>
        <v>0.587565</v>
      </c>
      <c r="GR52">
        <v>101372</v>
      </c>
      <c r="GS52">
        <f t="shared" si="20"/>
        <v>1.0002724240455492</v>
      </c>
      <c r="GT52" s="206">
        <f t="shared" si="21"/>
        <v>1.7858242656537184</v>
      </c>
      <c r="GU52">
        <f t="shared" si="22"/>
        <v>1.7863107671248077</v>
      </c>
      <c r="GW52" s="208">
        <f t="shared" si="23"/>
        <v>0</v>
      </c>
      <c r="GX52" s="208">
        <f t="shared" si="24"/>
        <v>0</v>
      </c>
      <c r="GY52">
        <f t="shared" si="25"/>
        <v>1.7863107671248077</v>
      </c>
      <c r="GZ52" s="208">
        <f t="shared" si="26"/>
        <v>1.7863107671248077</v>
      </c>
      <c r="HB52" s="208">
        <f t="shared" si="27"/>
        <v>1.7863107671248077</v>
      </c>
      <c r="HC52">
        <f t="shared" si="28"/>
        <v>1.0002724240455492</v>
      </c>
      <c r="HD52" s="206">
        <f t="shared" si="29"/>
        <v>1.7858242656537184</v>
      </c>
    </row>
    <row r="53" spans="1:212" s="123" customFormat="1" x14ac:dyDescent="0.3">
      <c r="A53" s="141" t="s">
        <v>61</v>
      </c>
      <c r="B53" s="32">
        <v>1.7725</v>
      </c>
      <c r="C53" s="32">
        <v>1.7762100000000001</v>
      </c>
      <c r="D53" s="33">
        <v>49.62</v>
      </c>
      <c r="E53" s="33">
        <v>49.38</v>
      </c>
      <c r="F53" s="34" t="s">
        <v>14</v>
      </c>
      <c r="G53" s="37">
        <v>1.7583695800000001</v>
      </c>
      <c r="H53" s="37">
        <v>0.31353778500000001</v>
      </c>
      <c r="I53" s="37">
        <v>1.1892523100000001</v>
      </c>
      <c r="J53" s="37">
        <v>8.7281002599999997E-3</v>
      </c>
      <c r="K53" s="37">
        <v>2.9302083199999999E-2</v>
      </c>
      <c r="L53" s="37">
        <v>85.178064399999997</v>
      </c>
      <c r="M53" s="35">
        <v>3.89E-6</v>
      </c>
      <c r="N53" s="35">
        <v>1.02E-8</v>
      </c>
      <c r="O53" s="35">
        <v>-1.9100000000000001E-11</v>
      </c>
      <c r="P53" s="35">
        <v>5.8800000000000002E-7</v>
      </c>
      <c r="Q53" s="35">
        <v>7.5699999999999997E-10</v>
      </c>
      <c r="R53" s="35">
        <v>0.18099999999999999</v>
      </c>
      <c r="S53" s="33">
        <v>4.2</v>
      </c>
      <c r="T53" s="33">
        <v>5.2</v>
      </c>
      <c r="U53" s="33">
        <v>6.2</v>
      </c>
      <c r="V53" s="33">
        <v>1.9</v>
      </c>
      <c r="W53" s="33">
        <v>2.8</v>
      </c>
      <c r="X53" s="33">
        <v>3.7</v>
      </c>
      <c r="Y53" s="33">
        <v>4.3</v>
      </c>
      <c r="Z53" s="33">
        <v>5.4</v>
      </c>
      <c r="AA53" s="33">
        <v>6.5</v>
      </c>
      <c r="AB53" s="33">
        <v>2.7</v>
      </c>
      <c r="AC53" s="33">
        <v>3.9</v>
      </c>
      <c r="AD53" s="33">
        <v>4.9000000000000004</v>
      </c>
      <c r="AE53" s="33">
        <v>4.4000000000000004</v>
      </c>
      <c r="AF53" s="33">
        <v>5.6</v>
      </c>
      <c r="AG53" s="33">
        <v>6.8</v>
      </c>
      <c r="AH53" s="33">
        <v>3.2</v>
      </c>
      <c r="AI53" s="34">
        <v>4.4000000000000004</v>
      </c>
      <c r="AJ53" s="34">
        <v>5.5</v>
      </c>
      <c r="AK53" s="33">
        <v>1.44</v>
      </c>
      <c r="AL53" s="36">
        <v>0.13900000000000001</v>
      </c>
      <c r="AM53" s="36">
        <v>0.44900000000000001</v>
      </c>
      <c r="AN53" s="36">
        <v>0.86799999999999999</v>
      </c>
      <c r="AO53" s="36">
        <v>0.97299999999999998</v>
      </c>
      <c r="AP53" s="36">
        <v>0.998</v>
      </c>
      <c r="AQ53" s="36">
        <v>0.996</v>
      </c>
      <c r="AR53" s="36">
        <v>0.996</v>
      </c>
      <c r="AS53" s="36">
        <v>0.995</v>
      </c>
      <c r="AT53" s="36">
        <v>0.995</v>
      </c>
      <c r="AU53" s="36">
        <v>0.996</v>
      </c>
      <c r="AV53" s="36">
        <v>0.99299999999999999</v>
      </c>
      <c r="AW53" s="36">
        <v>0.98599999999999999</v>
      </c>
      <c r="AX53" s="36">
        <v>0.97799999999999998</v>
      </c>
      <c r="AY53" s="36">
        <v>0.97099999999999997</v>
      </c>
      <c r="AZ53" s="36">
        <v>0.95799999999999996</v>
      </c>
      <c r="BA53" s="36">
        <v>0.95</v>
      </c>
      <c r="BB53" s="36">
        <v>0.92900000000000005</v>
      </c>
      <c r="BC53" s="36">
        <v>0.89100000000000001</v>
      </c>
      <c r="BD53" s="36">
        <v>0.82799999999999996</v>
      </c>
      <c r="BE53" s="36">
        <v>0.78500000000000003</v>
      </c>
      <c r="BF53" s="36">
        <v>0.6</v>
      </c>
      <c r="BG53" s="36">
        <v>0.33200000000000002</v>
      </c>
      <c r="BH53" s="36">
        <v>0.11700000000000001</v>
      </c>
      <c r="BI53" s="36">
        <v>2.7E-2</v>
      </c>
      <c r="BJ53" s="36" t="s">
        <v>143</v>
      </c>
      <c r="BK53" s="36" t="s">
        <v>143</v>
      </c>
      <c r="BL53" s="36" t="s">
        <v>143</v>
      </c>
      <c r="BM53" s="36" t="s">
        <v>143</v>
      </c>
      <c r="BN53" s="36" t="s">
        <v>143</v>
      </c>
      <c r="BO53" s="36" t="s">
        <v>143</v>
      </c>
      <c r="BP53" s="36">
        <v>0.45400000000000001</v>
      </c>
      <c r="BQ53" s="36">
        <v>0.72599999999999998</v>
      </c>
      <c r="BR53" s="36">
        <v>0.94499999999999995</v>
      </c>
      <c r="BS53" s="36">
        <v>0.98899999999999999</v>
      </c>
      <c r="BT53" s="36">
        <v>0.999</v>
      </c>
      <c r="BU53" s="36">
        <v>0.998</v>
      </c>
      <c r="BV53" s="36">
        <v>0.998</v>
      </c>
      <c r="BW53" s="36">
        <v>0.998</v>
      </c>
      <c r="BX53" s="36">
        <v>0.998</v>
      </c>
      <c r="BY53" s="36">
        <v>0.998</v>
      </c>
      <c r="BZ53" s="36">
        <v>0.997</v>
      </c>
      <c r="CA53" s="36">
        <v>0.99399999999999999</v>
      </c>
      <c r="CB53" s="36">
        <v>0.99099999999999999</v>
      </c>
      <c r="CC53" s="36">
        <v>0.98799999999999999</v>
      </c>
      <c r="CD53" s="36">
        <v>0.98299999999999998</v>
      </c>
      <c r="CE53" s="36">
        <v>0.98</v>
      </c>
      <c r="CF53" s="36">
        <v>0.97099999999999997</v>
      </c>
      <c r="CG53" s="36">
        <v>0.95499999999999996</v>
      </c>
      <c r="CH53" s="36">
        <v>0.92700000000000005</v>
      </c>
      <c r="CI53" s="36">
        <v>0.90800000000000003</v>
      </c>
      <c r="CJ53" s="36">
        <v>0.81499999999999995</v>
      </c>
      <c r="CK53" s="36">
        <v>0.64300000000000002</v>
      </c>
      <c r="CL53" s="36">
        <v>0.42399999999999999</v>
      </c>
      <c r="CM53" s="36">
        <v>0.23599999999999999</v>
      </c>
      <c r="CN53" s="36">
        <v>6.9000000000000006E-2</v>
      </c>
      <c r="CO53" s="36" t="s">
        <v>143</v>
      </c>
      <c r="CP53" s="36" t="s">
        <v>143</v>
      </c>
      <c r="CQ53" s="36" t="s">
        <v>143</v>
      </c>
      <c r="CR53" s="36" t="s">
        <v>143</v>
      </c>
      <c r="CS53" s="36" t="s">
        <v>143</v>
      </c>
      <c r="CT53" s="34"/>
      <c r="CU53" s="34">
        <v>1</v>
      </c>
      <c r="CV53" s="34">
        <v>1</v>
      </c>
      <c r="CW53" s="34">
        <v>51.3</v>
      </c>
      <c r="CX53" s="34">
        <v>1</v>
      </c>
      <c r="CY53" s="34">
        <v>1</v>
      </c>
      <c r="CZ53" s="33">
        <v>4.24</v>
      </c>
      <c r="DA53" s="34">
        <v>668</v>
      </c>
      <c r="DB53" s="34">
        <v>659</v>
      </c>
      <c r="DC53" s="34">
        <v>745</v>
      </c>
      <c r="DD53" s="34">
        <v>0.56000000000000005</v>
      </c>
      <c r="DE53" s="34">
        <v>0.8</v>
      </c>
      <c r="DF53" s="34">
        <v>5.8</v>
      </c>
      <c r="DG53" s="34">
        <v>7</v>
      </c>
      <c r="DH53" s="78">
        <v>123</v>
      </c>
      <c r="DI53" s="34">
        <v>0.29199999999999998</v>
      </c>
      <c r="DJ53" s="34">
        <v>770</v>
      </c>
      <c r="DK53" s="34">
        <v>2</v>
      </c>
      <c r="DL53" s="28">
        <v>1.44</v>
      </c>
      <c r="DM53" s="76">
        <v>1.73085</v>
      </c>
      <c r="DN53" s="76">
        <v>1.73824</v>
      </c>
      <c r="DO53" s="76">
        <v>1.7461</v>
      </c>
      <c r="DP53" s="76">
        <v>1.75447</v>
      </c>
      <c r="DQ53" s="76">
        <v>1.75546</v>
      </c>
      <c r="DR53" s="76">
        <v>1.75962</v>
      </c>
      <c r="DS53" s="76">
        <v>1.76515</v>
      </c>
      <c r="DT53" s="76">
        <v>1.7678</v>
      </c>
      <c r="DU53" s="76">
        <v>1.7685500000000001</v>
      </c>
      <c r="DV53" s="76">
        <v>1.7692399999999999</v>
      </c>
      <c r="DW53" s="76">
        <v>1.7723599999999999</v>
      </c>
      <c r="DX53" s="76">
        <v>1.7725</v>
      </c>
      <c r="DY53" s="76">
        <v>1.7762100000000001</v>
      </c>
      <c r="DZ53" s="76">
        <v>1.7833699999999999</v>
      </c>
      <c r="EA53" s="76">
        <v>1.78427</v>
      </c>
      <c r="EB53" s="76">
        <v>1.79196</v>
      </c>
      <c r="EC53" s="76">
        <v>1.79915</v>
      </c>
      <c r="ED53" s="76"/>
      <c r="EE53" s="24"/>
      <c r="EF53" s="24"/>
      <c r="EG53" s="24"/>
      <c r="EH53" s="24"/>
      <c r="EI53" s="24"/>
      <c r="EJ53" s="24">
        <v>1.5568E-2</v>
      </c>
      <c r="EK53" s="24">
        <v>1.5719E-2</v>
      </c>
      <c r="EL53" s="77">
        <v>0.26740000000000003</v>
      </c>
      <c r="EM53" s="77">
        <v>0.52559999999999996</v>
      </c>
      <c r="EN53" s="77">
        <v>0.30180000000000001</v>
      </c>
      <c r="EO53" s="77">
        <v>0.2382</v>
      </c>
      <c r="EP53" s="77">
        <v>0.55179999999999996</v>
      </c>
      <c r="EQ53" s="77"/>
      <c r="ER53" s="77">
        <v>0.26479999999999998</v>
      </c>
      <c r="ES53" s="77">
        <v>0.56789999999999996</v>
      </c>
      <c r="ET53" s="77">
        <v>0.2515</v>
      </c>
      <c r="EU53" s="77">
        <v>0.2359</v>
      </c>
      <c r="EV53" s="77">
        <v>0.48949999999999999</v>
      </c>
      <c r="EW53" s="77"/>
      <c r="EX53" s="77">
        <v>1.26E-2</v>
      </c>
      <c r="EY53" s="77">
        <v>7.0000000000000001E-3</v>
      </c>
      <c r="EZ53" s="77">
        <v>-2.3E-3</v>
      </c>
      <c r="FA53" s="77">
        <v>-8.5000000000000006E-3</v>
      </c>
      <c r="FB53" s="77"/>
      <c r="FC53" s="26" t="s">
        <v>62</v>
      </c>
      <c r="FD53" s="145" t="s">
        <v>143</v>
      </c>
      <c r="FE53" s="156">
        <v>42193</v>
      </c>
      <c r="FF53" s="136">
        <v>5.6</v>
      </c>
      <c r="FG53" s="125" t="s">
        <v>143</v>
      </c>
      <c r="FH53" s="125" t="s">
        <v>143</v>
      </c>
      <c r="FI53" s="125" t="s">
        <v>143</v>
      </c>
      <c r="FJ53" s="125" t="s">
        <v>143</v>
      </c>
      <c r="FK53">
        <v>20</v>
      </c>
      <c r="FL53"/>
      <c r="FM53">
        <f t="shared" si="0"/>
        <v>0.587565</v>
      </c>
      <c r="FN53" s="27">
        <f t="shared" si="30"/>
        <v>20</v>
      </c>
      <c r="FO53">
        <f t="shared" si="1"/>
        <v>0</v>
      </c>
      <c r="FP53" s="208">
        <f t="shared" si="2"/>
        <v>0</v>
      </c>
      <c r="FQ53" s="208">
        <f t="shared" si="3"/>
        <v>0</v>
      </c>
      <c r="FR53" s="208">
        <f t="shared" si="4"/>
        <v>0</v>
      </c>
      <c r="FS53" s="208">
        <f t="shared" si="5"/>
        <v>0</v>
      </c>
      <c r="FT53" s="208">
        <f t="shared" si="6"/>
        <v>1.7729826795502741</v>
      </c>
      <c r="FU53" s="208">
        <f t="shared" si="7"/>
        <v>0.60448068858996729</v>
      </c>
      <c r="FV53" s="208">
        <f t="shared" si="8"/>
        <v>0</v>
      </c>
      <c r="FX53">
        <f t="shared" si="31"/>
        <v>0.587565</v>
      </c>
      <c r="FY53" s="207">
        <f>G53*POWER($FX53,2)/(POWER($FX53,2)-J53)</f>
        <v>1.8039773643456616</v>
      </c>
      <c r="FZ53" s="207">
        <f>H53*POWER($FX53,2)/(POWER($FX53,2)-K53)</f>
        <v>0.34261794321201</v>
      </c>
      <c r="GA53" s="207">
        <f>I53*POWER($FX53,2)/(POWER($FX53,2)-L53)</f>
        <v>-4.8397382619808542E-3</v>
      </c>
      <c r="GB53" s="206">
        <f t="shared" si="9"/>
        <v>1.7724998079818486</v>
      </c>
      <c r="GD53">
        <f t="shared" si="10"/>
        <v>0.587565</v>
      </c>
      <c r="GE53">
        <f t="shared" si="11"/>
        <v>6432.8</v>
      </c>
      <c r="GF53">
        <f t="shared" si="12"/>
        <v>20613.136726414024</v>
      </c>
      <c r="GG53">
        <f t="shared" si="13"/>
        <v>670.28134972528255</v>
      </c>
      <c r="GH53">
        <f t="shared" si="14"/>
        <v>1.0002771621807613</v>
      </c>
      <c r="GI53">
        <f t="shared" si="15"/>
        <v>101325</v>
      </c>
      <c r="GJ53">
        <v>101325</v>
      </c>
      <c r="GK53">
        <v>15</v>
      </c>
      <c r="GL53">
        <v>20</v>
      </c>
      <c r="GM53">
        <f t="shared" si="16"/>
        <v>2.771621807613478E-4</v>
      </c>
      <c r="GN53">
        <f t="shared" si="17"/>
        <v>1.0173924999999999</v>
      </c>
      <c r="GO53">
        <f t="shared" si="18"/>
        <v>1.0002724240455492</v>
      </c>
      <c r="GQ53">
        <f t="shared" si="19"/>
        <v>0.587565</v>
      </c>
      <c r="GR53">
        <v>101373</v>
      </c>
      <c r="GS53">
        <f t="shared" si="20"/>
        <v>1.0002724240455492</v>
      </c>
      <c r="GT53" s="206">
        <f t="shared" si="21"/>
        <v>1.7724998079818486</v>
      </c>
      <c r="GU53">
        <f t="shared" si="22"/>
        <v>1.7729826795502741</v>
      </c>
      <c r="GW53" s="208">
        <f t="shared" si="23"/>
        <v>0</v>
      </c>
      <c r="GX53" s="208">
        <f t="shared" si="24"/>
        <v>0</v>
      </c>
      <c r="GY53">
        <f t="shared" si="25"/>
        <v>1.7729826795502741</v>
      </c>
      <c r="GZ53" s="208">
        <f t="shared" si="26"/>
        <v>1.7729826795502741</v>
      </c>
      <c r="HB53" s="208">
        <f t="shared" si="27"/>
        <v>1.7729826795502741</v>
      </c>
      <c r="HC53">
        <f t="shared" si="28"/>
        <v>1.0002724240455492</v>
      </c>
      <c r="HD53" s="206">
        <f t="shared" si="29"/>
        <v>1.7724998079818486</v>
      </c>
    </row>
    <row r="54" spans="1:212" x14ac:dyDescent="0.3">
      <c r="A54" s="141" t="s">
        <v>63</v>
      </c>
      <c r="B54" s="32">
        <v>1.7433000000000001</v>
      </c>
      <c r="C54" s="32">
        <v>1.74688</v>
      </c>
      <c r="D54" s="33">
        <v>49.4</v>
      </c>
      <c r="E54" s="33">
        <v>49.16</v>
      </c>
      <c r="F54" s="34" t="s">
        <v>14</v>
      </c>
      <c r="G54" s="37">
        <v>1.5169743600000001</v>
      </c>
      <c r="H54" s="37">
        <v>0.45587546400000001</v>
      </c>
      <c r="I54" s="37">
        <v>1.0746924200000001</v>
      </c>
      <c r="J54" s="37">
        <v>7.5094320299999998E-3</v>
      </c>
      <c r="K54" s="37">
        <v>2.60046715E-2</v>
      </c>
      <c r="L54" s="37">
        <v>80.594515900000005</v>
      </c>
      <c r="M54" s="35">
        <v>8.9800000000000004E-6</v>
      </c>
      <c r="N54" s="35">
        <v>1.26E-8</v>
      </c>
      <c r="O54" s="35">
        <v>-1.23E-11</v>
      </c>
      <c r="P54" s="35">
        <v>6.2399999999999998E-7</v>
      </c>
      <c r="Q54" s="35">
        <v>6.8600000000000001E-10</v>
      </c>
      <c r="R54" s="35">
        <v>0.19400000000000001</v>
      </c>
      <c r="S54" s="33">
        <v>7</v>
      </c>
      <c r="T54" s="33">
        <v>8.1</v>
      </c>
      <c r="U54" s="33">
        <v>9.1999999999999993</v>
      </c>
      <c r="V54" s="33">
        <v>4.7</v>
      </c>
      <c r="W54" s="33">
        <v>5.7</v>
      </c>
      <c r="X54" s="33">
        <v>6.7</v>
      </c>
      <c r="Y54" s="33">
        <v>7.1</v>
      </c>
      <c r="Z54" s="33">
        <v>8.4</v>
      </c>
      <c r="AA54" s="33">
        <v>9.6</v>
      </c>
      <c r="AB54" s="33">
        <v>5.6</v>
      </c>
      <c r="AC54" s="33">
        <v>6.9</v>
      </c>
      <c r="AD54" s="33">
        <v>8</v>
      </c>
      <c r="AE54" s="33">
        <v>7.3</v>
      </c>
      <c r="AF54" s="33">
        <v>8.6999999999999993</v>
      </c>
      <c r="AG54" s="33">
        <v>10</v>
      </c>
      <c r="AH54" s="33">
        <v>6.2</v>
      </c>
      <c r="AI54" s="34">
        <v>7.5</v>
      </c>
      <c r="AJ54" s="34">
        <v>8.8000000000000007</v>
      </c>
      <c r="AK54" s="33">
        <v>2.29</v>
      </c>
      <c r="AL54" s="36">
        <v>0.1</v>
      </c>
      <c r="AM54" s="36">
        <v>0.43</v>
      </c>
      <c r="AN54" s="36">
        <v>0.85</v>
      </c>
      <c r="AO54" s="36">
        <v>0.97</v>
      </c>
      <c r="AP54" s="36">
        <v>0.995</v>
      </c>
      <c r="AQ54" s="36">
        <v>0.996</v>
      </c>
      <c r="AR54" s="36">
        <v>0.996</v>
      </c>
      <c r="AS54" s="36">
        <v>0.99399999999999999</v>
      </c>
      <c r="AT54" s="36">
        <v>0.99399999999999999</v>
      </c>
      <c r="AU54" s="36">
        <v>0.995</v>
      </c>
      <c r="AV54" s="36">
        <v>0.99199999999999999</v>
      </c>
      <c r="AW54" s="36">
        <v>0.98499999999999999</v>
      </c>
      <c r="AX54" s="36">
        <v>0.97599999999999998</v>
      </c>
      <c r="AY54" s="36">
        <v>0.96699999999999997</v>
      </c>
      <c r="AZ54" s="36">
        <v>0.95</v>
      </c>
      <c r="BA54" s="36">
        <v>0.94</v>
      </c>
      <c r="BB54" s="36">
        <v>0.92</v>
      </c>
      <c r="BC54" s="36">
        <v>0.88</v>
      </c>
      <c r="BD54" s="36">
        <v>0.81</v>
      </c>
      <c r="BE54" s="36">
        <v>0.76</v>
      </c>
      <c r="BF54" s="36">
        <v>0.55000000000000004</v>
      </c>
      <c r="BG54" s="36">
        <v>0.27</v>
      </c>
      <c r="BH54" s="36">
        <v>0.2</v>
      </c>
      <c r="BI54" s="36">
        <v>0.08</v>
      </c>
      <c r="BJ54" s="150" t="s">
        <v>143</v>
      </c>
      <c r="BK54" s="36" t="s">
        <v>143</v>
      </c>
      <c r="BL54" s="36" t="s">
        <v>143</v>
      </c>
      <c r="BM54" s="36" t="s">
        <v>143</v>
      </c>
      <c r="BN54" s="36" t="s">
        <v>143</v>
      </c>
      <c r="BO54" s="36" t="s">
        <v>143</v>
      </c>
      <c r="BP54" s="36">
        <v>0.39800000000000002</v>
      </c>
      <c r="BQ54" s="36">
        <v>0.71299999999999997</v>
      </c>
      <c r="BR54" s="36">
        <v>0.93700000000000006</v>
      </c>
      <c r="BS54" s="36">
        <v>0.98799999999999999</v>
      </c>
      <c r="BT54" s="36">
        <v>0.998</v>
      </c>
      <c r="BU54" s="36">
        <v>0.998</v>
      </c>
      <c r="BV54" s="36">
        <v>0.998</v>
      </c>
      <c r="BW54" s="36">
        <v>0.998</v>
      </c>
      <c r="BX54" s="36">
        <v>0.998</v>
      </c>
      <c r="BY54" s="36">
        <v>0.998</v>
      </c>
      <c r="BZ54" s="36">
        <v>0.997</v>
      </c>
      <c r="CA54" s="36">
        <v>0.99399999999999999</v>
      </c>
      <c r="CB54" s="36">
        <v>0.99</v>
      </c>
      <c r="CC54" s="36">
        <v>0.98699999999999999</v>
      </c>
      <c r="CD54" s="36">
        <v>0.98</v>
      </c>
      <c r="CE54" s="36">
        <v>0.97599999999999998</v>
      </c>
      <c r="CF54" s="36">
        <v>0.96599999999999997</v>
      </c>
      <c r="CG54" s="36">
        <v>0.94799999999999995</v>
      </c>
      <c r="CH54" s="36">
        <v>0.91800000000000004</v>
      </c>
      <c r="CI54" s="36">
        <v>0.89800000000000002</v>
      </c>
      <c r="CJ54" s="36">
        <v>0.78800000000000003</v>
      </c>
      <c r="CK54" s="36">
        <v>0.59199999999999997</v>
      </c>
      <c r="CL54" s="36">
        <v>0.34799999999999998</v>
      </c>
      <c r="CM54" s="36">
        <v>0.152</v>
      </c>
      <c r="CN54" s="36">
        <v>2.5999999999999999E-2</v>
      </c>
      <c r="CO54" s="36" t="s">
        <v>143</v>
      </c>
      <c r="CP54" s="36" t="s">
        <v>143</v>
      </c>
      <c r="CQ54" s="36" t="s">
        <v>143</v>
      </c>
      <c r="CR54" s="36" t="s">
        <v>143</v>
      </c>
      <c r="CS54" s="36" t="s">
        <v>143</v>
      </c>
      <c r="CT54" s="34"/>
      <c r="CU54" s="34">
        <v>2</v>
      </c>
      <c r="CV54" s="34">
        <v>1</v>
      </c>
      <c r="CW54" s="34">
        <v>52.3</v>
      </c>
      <c r="CX54" s="34">
        <v>1</v>
      </c>
      <c r="CY54" s="34">
        <v>3.3</v>
      </c>
      <c r="CZ54" s="33">
        <v>4.1150000000000002</v>
      </c>
      <c r="DA54" s="34">
        <v>589</v>
      </c>
      <c r="DB54" s="34">
        <v>585</v>
      </c>
      <c r="DC54" s="34">
        <v>669</v>
      </c>
      <c r="DD54" s="34">
        <v>0.56999999999999995</v>
      </c>
      <c r="DE54" s="34">
        <v>0.8</v>
      </c>
      <c r="DF54" s="34">
        <v>5.27</v>
      </c>
      <c r="DG54" s="34">
        <v>6.38</v>
      </c>
      <c r="DH54" s="78">
        <v>109</v>
      </c>
      <c r="DI54" s="34">
        <v>0.30099999999999999</v>
      </c>
      <c r="DJ54" s="34">
        <v>660</v>
      </c>
      <c r="DK54" s="34">
        <v>2</v>
      </c>
      <c r="DL54" s="25">
        <v>2.29</v>
      </c>
      <c r="DM54" s="76"/>
      <c r="DN54" s="76"/>
      <c r="DO54" s="76"/>
      <c r="DP54" s="76">
        <v>1.7258800000000001</v>
      </c>
      <c r="DQ54" s="76">
        <v>1.7268300000000001</v>
      </c>
      <c r="DR54" s="76">
        <v>1.7308600000000001</v>
      </c>
      <c r="DS54" s="76">
        <v>1.7362</v>
      </c>
      <c r="DT54" s="76">
        <v>1.7387600000000001</v>
      </c>
      <c r="DU54" s="76">
        <v>1.7394799999999999</v>
      </c>
      <c r="DV54" s="76">
        <v>1.7401500000000001</v>
      </c>
      <c r="DW54" s="76">
        <v>1.7431700000000001</v>
      </c>
      <c r="DX54" s="76">
        <v>1.7433000000000001</v>
      </c>
      <c r="DY54" s="76">
        <v>1.74688</v>
      </c>
      <c r="DZ54" s="76">
        <v>1.7538100000000001</v>
      </c>
      <c r="EA54" s="76">
        <v>1.75467</v>
      </c>
      <c r="EB54" s="76">
        <v>1.7621199999999999</v>
      </c>
      <c r="EC54" s="76">
        <v>1.76908</v>
      </c>
      <c r="ED54" s="76"/>
      <c r="EE54" s="24"/>
      <c r="EF54" s="24"/>
      <c r="EG54" s="24"/>
      <c r="EH54" s="24"/>
      <c r="EI54" s="24"/>
      <c r="EJ54" s="24">
        <v>1.5047E-2</v>
      </c>
      <c r="EK54" s="24">
        <v>1.5193999999999999E-2</v>
      </c>
      <c r="EL54" s="77">
        <v>0.26740000000000003</v>
      </c>
      <c r="EM54" s="77">
        <v>0.52529999999999999</v>
      </c>
      <c r="EN54" s="77">
        <v>0.30170000000000002</v>
      </c>
      <c r="EO54" s="77">
        <v>0.23810000000000001</v>
      </c>
      <c r="EP54" s="77">
        <v>0.55230000000000001</v>
      </c>
      <c r="EQ54" s="77"/>
      <c r="ER54" s="77">
        <v>0.26479999999999998</v>
      </c>
      <c r="ES54" s="77">
        <v>0.56759999999999999</v>
      </c>
      <c r="ET54" s="77">
        <v>0.25140000000000001</v>
      </c>
      <c r="EU54" s="77">
        <v>0.23580000000000001</v>
      </c>
      <c r="EV54" s="77">
        <v>0.4899</v>
      </c>
      <c r="EW54" s="77"/>
      <c r="EX54" s="77">
        <v>1.34E-2</v>
      </c>
      <c r="EY54" s="77">
        <v>7.1999999999999998E-3</v>
      </c>
      <c r="EZ54" s="77">
        <v>-2.2000000000000001E-3</v>
      </c>
      <c r="FA54" s="77">
        <v>-8.3999999999999995E-3</v>
      </c>
      <c r="FB54" s="77"/>
      <c r="FC54" s="26" t="s">
        <v>64</v>
      </c>
      <c r="FD54" s="145" t="s">
        <v>143</v>
      </c>
      <c r="FE54" s="156">
        <v>41671</v>
      </c>
      <c r="FF54" s="136">
        <v>4.2</v>
      </c>
      <c r="FG54" s="34" t="s">
        <v>143</v>
      </c>
      <c r="FH54" s="34" t="s">
        <v>143</v>
      </c>
      <c r="FI54" s="34" t="s">
        <v>143</v>
      </c>
      <c r="FJ54" s="34" t="s">
        <v>143</v>
      </c>
      <c r="FK54">
        <v>20</v>
      </c>
      <c r="FM54">
        <f t="shared" si="0"/>
        <v>0.587565</v>
      </c>
      <c r="FN54">
        <f t="shared" si="30"/>
        <v>20</v>
      </c>
      <c r="FO54">
        <f t="shared" si="1"/>
        <v>0</v>
      </c>
      <c r="FP54" s="208">
        <f t="shared" si="2"/>
        <v>0</v>
      </c>
      <c r="FQ54" s="208">
        <f t="shared" si="3"/>
        <v>0</v>
      </c>
      <c r="FR54" s="208">
        <f t="shared" si="4"/>
        <v>0</v>
      </c>
      <c r="FS54" s="208">
        <f t="shared" si="5"/>
        <v>0</v>
      </c>
      <c r="FT54" s="208">
        <f t="shared" si="6"/>
        <v>1.7437744479570205</v>
      </c>
      <c r="FU54" s="208">
        <f t="shared" si="7"/>
        <v>0.58515289283505745</v>
      </c>
      <c r="FV54" s="208">
        <f t="shared" si="8"/>
        <v>0</v>
      </c>
      <c r="FX54">
        <f t="shared" si="31"/>
        <v>0.587565</v>
      </c>
      <c r="FY54" s="207">
        <f>G54*POWER($FX54,2)/(POWER($FX54,2)-J54)</f>
        <v>1.5507049889360256</v>
      </c>
      <c r="FZ54" s="207">
        <f>H54*POWER($FX54,2)/(POWER($FX54,2)-K54)</f>
        <v>0.49301159634478203</v>
      </c>
      <c r="GA54" s="207">
        <f>I54*POWER($FX54,2)/(POWER($FX54,2)-L54)</f>
        <v>-4.6233296378846885E-3</v>
      </c>
      <c r="GB54" s="206">
        <f t="shared" si="9"/>
        <v>1.7432995312461146</v>
      </c>
      <c r="GD54">
        <f t="shared" si="10"/>
        <v>0.587565</v>
      </c>
      <c r="GE54">
        <f t="shared" si="11"/>
        <v>6432.8</v>
      </c>
      <c r="GF54">
        <f t="shared" si="12"/>
        <v>20613.136726414024</v>
      </c>
      <c r="GG54">
        <f t="shared" si="13"/>
        <v>670.28134972528255</v>
      </c>
      <c r="GH54">
        <f t="shared" si="14"/>
        <v>1.0002771621807613</v>
      </c>
      <c r="GI54">
        <f t="shared" si="15"/>
        <v>101325</v>
      </c>
      <c r="GJ54">
        <v>101325</v>
      </c>
      <c r="GK54">
        <v>15</v>
      </c>
      <c r="GL54">
        <v>20</v>
      </c>
      <c r="GM54">
        <f t="shared" si="16"/>
        <v>2.771621807613478E-4</v>
      </c>
      <c r="GN54">
        <f t="shared" si="17"/>
        <v>1.0173924999999999</v>
      </c>
      <c r="GO54">
        <f t="shared" si="18"/>
        <v>1.0002724240455492</v>
      </c>
      <c r="GQ54">
        <f t="shared" si="19"/>
        <v>0.587565</v>
      </c>
      <c r="GR54">
        <v>101374</v>
      </c>
      <c r="GS54">
        <f t="shared" si="20"/>
        <v>1.0002724240455492</v>
      </c>
      <c r="GT54" s="206">
        <f t="shared" si="21"/>
        <v>1.7432995312461146</v>
      </c>
      <c r="GU54">
        <f t="shared" si="22"/>
        <v>1.7437744479570205</v>
      </c>
      <c r="GW54" s="208">
        <f t="shared" si="23"/>
        <v>0</v>
      </c>
      <c r="GX54" s="208">
        <f t="shared" si="24"/>
        <v>0</v>
      </c>
      <c r="GY54">
        <f t="shared" si="25"/>
        <v>1.7437744479570205</v>
      </c>
      <c r="GZ54" s="208">
        <f t="shared" si="26"/>
        <v>1.7437744479570205</v>
      </c>
      <c r="HB54" s="208">
        <f t="shared" si="27"/>
        <v>1.7437744479570205</v>
      </c>
      <c r="HC54">
        <f t="shared" si="28"/>
        <v>1.0002724240455492</v>
      </c>
      <c r="HD54" s="206">
        <f t="shared" si="29"/>
        <v>1.7432995312461146</v>
      </c>
    </row>
    <row r="55" spans="1:212" x14ac:dyDescent="0.3">
      <c r="A55" s="141" t="s">
        <v>53</v>
      </c>
      <c r="B55" s="32">
        <v>1.7495000000000001</v>
      </c>
      <c r="C55" s="32">
        <v>1.7545900000000001</v>
      </c>
      <c r="D55" s="33">
        <v>34.82</v>
      </c>
      <c r="E55" s="33">
        <v>34.56</v>
      </c>
      <c r="F55" s="34" t="s">
        <v>45</v>
      </c>
      <c r="G55" s="37">
        <v>1.74028764</v>
      </c>
      <c r="H55" s="37">
        <v>0.22671055400000001</v>
      </c>
      <c r="I55" s="37">
        <v>1.32525548</v>
      </c>
      <c r="J55" s="37">
        <v>1.0792558000000001E-2</v>
      </c>
      <c r="K55" s="37">
        <v>5.3862663900000003E-2</v>
      </c>
      <c r="L55" s="37">
        <v>106.268665</v>
      </c>
      <c r="M55" s="35">
        <v>9.2099999999999995E-7</v>
      </c>
      <c r="N55" s="35">
        <v>1.0999999999999999E-8</v>
      </c>
      <c r="O55" s="35">
        <v>-1.7500000000000001E-11</v>
      </c>
      <c r="P55" s="35">
        <v>7.6700000000000003E-7</v>
      </c>
      <c r="Q55" s="35">
        <v>1.0999999999999999E-9</v>
      </c>
      <c r="R55" s="35">
        <v>0.26400000000000001</v>
      </c>
      <c r="S55" s="33">
        <v>2.5</v>
      </c>
      <c r="T55" s="33">
        <v>3.9</v>
      </c>
      <c r="U55" s="33">
        <v>5.6</v>
      </c>
      <c r="V55" s="33">
        <v>0.2</v>
      </c>
      <c r="W55" s="33">
        <v>1.5</v>
      </c>
      <c r="X55" s="33">
        <v>3.1</v>
      </c>
      <c r="Y55" s="33">
        <v>2.6</v>
      </c>
      <c r="Z55" s="33">
        <v>4.3</v>
      </c>
      <c r="AA55" s="33">
        <v>6.3</v>
      </c>
      <c r="AB55" s="33">
        <v>1.1000000000000001</v>
      </c>
      <c r="AC55" s="33">
        <v>2.7</v>
      </c>
      <c r="AD55" s="33">
        <v>4.7</v>
      </c>
      <c r="AE55" s="33">
        <v>2.7</v>
      </c>
      <c r="AF55" s="33">
        <v>4.5999999999999996</v>
      </c>
      <c r="AG55" s="33">
        <v>6.8</v>
      </c>
      <c r="AH55" s="33">
        <v>1.6</v>
      </c>
      <c r="AI55" s="34">
        <v>3.4</v>
      </c>
      <c r="AJ55" s="34">
        <v>5.6</v>
      </c>
      <c r="AK55" s="33">
        <v>2.57</v>
      </c>
      <c r="AL55" s="36">
        <v>0.372</v>
      </c>
      <c r="AM55" s="36">
        <v>0.68200000000000005</v>
      </c>
      <c r="AN55" s="36">
        <v>0.92400000000000004</v>
      </c>
      <c r="AO55" s="36">
        <v>0.98699999999999999</v>
      </c>
      <c r="AP55" s="36">
        <v>0.996</v>
      </c>
      <c r="AQ55" s="36">
        <v>0.99299999999999999</v>
      </c>
      <c r="AR55" s="36">
        <v>0.99199999999999999</v>
      </c>
      <c r="AS55" s="36">
        <v>0.99199999999999999</v>
      </c>
      <c r="AT55" s="36">
        <v>0.99</v>
      </c>
      <c r="AU55" s="36">
        <v>0.98499999999999999</v>
      </c>
      <c r="AV55" s="36">
        <v>0.97099999999999997</v>
      </c>
      <c r="AW55" s="36">
        <v>0.94299999999999995</v>
      </c>
      <c r="AX55" s="36">
        <v>0.91400000000000003</v>
      </c>
      <c r="AY55" s="36">
        <v>0.874</v>
      </c>
      <c r="AZ55" s="36">
        <v>0.81200000000000006</v>
      </c>
      <c r="BA55" s="36">
        <v>0.77900000000000003</v>
      </c>
      <c r="BB55" s="36">
        <v>0.68300000000000005</v>
      </c>
      <c r="BC55" s="36">
        <v>0.51500000000000001</v>
      </c>
      <c r="BD55" s="36">
        <v>0.246</v>
      </c>
      <c r="BE55" s="36">
        <v>0.09</v>
      </c>
      <c r="BF55" s="36" t="s">
        <v>143</v>
      </c>
      <c r="BG55" s="36" t="s">
        <v>143</v>
      </c>
      <c r="BH55" s="36" t="s">
        <v>143</v>
      </c>
      <c r="BI55" s="36" t="s">
        <v>143</v>
      </c>
      <c r="BJ55" s="36" t="s">
        <v>143</v>
      </c>
      <c r="BK55" s="36" t="s">
        <v>143</v>
      </c>
      <c r="BL55" s="36" t="s">
        <v>143</v>
      </c>
      <c r="BM55" s="36" t="s">
        <v>143</v>
      </c>
      <c r="BN55" s="36" t="s">
        <v>143</v>
      </c>
      <c r="BO55" s="36" t="s">
        <v>143</v>
      </c>
      <c r="BP55" s="36">
        <v>0.67300000000000004</v>
      </c>
      <c r="BQ55" s="36">
        <v>0.85799999999999998</v>
      </c>
      <c r="BR55" s="36">
        <v>0.96899999999999997</v>
      </c>
      <c r="BS55" s="36">
        <v>0.995</v>
      </c>
      <c r="BT55" s="36">
        <v>0.998</v>
      </c>
      <c r="BU55" s="36">
        <v>0.997</v>
      </c>
      <c r="BV55" s="36">
        <v>0.997</v>
      </c>
      <c r="BW55" s="36">
        <v>0.997</v>
      </c>
      <c r="BX55" s="36">
        <v>0.996</v>
      </c>
      <c r="BY55" s="36">
        <v>0.99399999999999999</v>
      </c>
      <c r="BZ55" s="36">
        <v>0.98799999999999999</v>
      </c>
      <c r="CA55" s="36">
        <v>0.97699999999999998</v>
      </c>
      <c r="CB55" s="36">
        <v>0.96499999999999997</v>
      </c>
      <c r="CC55" s="36">
        <v>0.94799999999999995</v>
      </c>
      <c r="CD55" s="36">
        <v>0.92</v>
      </c>
      <c r="CE55" s="36">
        <v>0.90500000000000003</v>
      </c>
      <c r="CF55" s="36">
        <v>0.85899999999999999</v>
      </c>
      <c r="CG55" s="36">
        <v>0.76700000000000002</v>
      </c>
      <c r="CH55" s="36">
        <v>0.57099999999999995</v>
      </c>
      <c r="CI55" s="36">
        <v>0.38200000000000001</v>
      </c>
      <c r="CJ55" s="36" t="s">
        <v>143</v>
      </c>
      <c r="CK55" s="36" t="s">
        <v>143</v>
      </c>
      <c r="CL55" s="36" t="s">
        <v>143</v>
      </c>
      <c r="CM55" s="36" t="s">
        <v>143</v>
      </c>
      <c r="CN55" s="36" t="s">
        <v>143</v>
      </c>
      <c r="CO55" s="36" t="s">
        <v>143</v>
      </c>
      <c r="CP55" s="36" t="s">
        <v>143</v>
      </c>
      <c r="CQ55" s="36" t="s">
        <v>143</v>
      </c>
      <c r="CR55" s="36" t="s">
        <v>143</v>
      </c>
      <c r="CS55" s="36" t="s">
        <v>143</v>
      </c>
      <c r="CT55" s="34"/>
      <c r="CU55" s="34">
        <v>1</v>
      </c>
      <c r="CV55" s="34">
        <v>2</v>
      </c>
      <c r="CW55" s="34">
        <v>51.3</v>
      </c>
      <c r="CX55" s="34">
        <v>1.2</v>
      </c>
      <c r="CY55" s="34">
        <v>1.2</v>
      </c>
      <c r="CZ55" s="33">
        <v>3.73</v>
      </c>
      <c r="DA55" s="34">
        <v>568</v>
      </c>
      <c r="DB55" s="34">
        <v>563</v>
      </c>
      <c r="DC55" s="34">
        <v>669</v>
      </c>
      <c r="DD55" s="34">
        <v>0.62</v>
      </c>
      <c r="DE55" s="34">
        <v>0.83</v>
      </c>
      <c r="DF55" s="34">
        <v>7.3</v>
      </c>
      <c r="DG55" s="34">
        <v>8.39</v>
      </c>
      <c r="DH55" s="78">
        <v>96</v>
      </c>
      <c r="DI55" s="34">
        <v>0.27100000000000002</v>
      </c>
      <c r="DJ55" s="34">
        <v>530</v>
      </c>
      <c r="DK55" s="34">
        <v>5</v>
      </c>
      <c r="DL55" s="25">
        <v>2.57</v>
      </c>
      <c r="DM55" s="76">
        <v>1.7034400000000001</v>
      </c>
      <c r="DN55" s="76">
        <v>1.71021</v>
      </c>
      <c r="DO55" s="76">
        <v>1.7177199999999999</v>
      </c>
      <c r="DP55" s="76">
        <v>1.7265900000000001</v>
      </c>
      <c r="DQ55" s="76">
        <v>1.72773</v>
      </c>
      <c r="DR55" s="76">
        <v>1.73272</v>
      </c>
      <c r="DS55" s="76">
        <v>1.7397199999999999</v>
      </c>
      <c r="DT55" s="76">
        <v>1.7432000000000001</v>
      </c>
      <c r="DU55" s="76">
        <v>1.7441899999999999</v>
      </c>
      <c r="DV55" s="76">
        <v>1.7451099999999999</v>
      </c>
      <c r="DW55" s="76">
        <v>1.7493099999999999</v>
      </c>
      <c r="DX55" s="76">
        <v>1.7495000000000001</v>
      </c>
      <c r="DY55" s="76">
        <v>1.7545900000000001</v>
      </c>
      <c r="DZ55" s="76">
        <v>1.7647200000000001</v>
      </c>
      <c r="EA55" s="76">
        <v>1.7660199999999999</v>
      </c>
      <c r="EB55" s="76">
        <v>1.7774099999999999</v>
      </c>
      <c r="EC55" s="76">
        <v>1.78854</v>
      </c>
      <c r="ED55" s="76"/>
      <c r="EE55" s="24"/>
      <c r="EF55" s="24"/>
      <c r="EG55" s="24"/>
      <c r="EH55" s="24"/>
      <c r="EI55" s="24"/>
      <c r="EJ55" s="24">
        <v>2.1524999999999999E-2</v>
      </c>
      <c r="EK55" s="24">
        <v>2.1833000000000002E-2</v>
      </c>
      <c r="EL55" s="77">
        <v>0.23169999999999999</v>
      </c>
      <c r="EM55" s="77">
        <v>0.48699999999999999</v>
      </c>
      <c r="EN55" s="77">
        <v>0.2928</v>
      </c>
      <c r="EO55" s="77">
        <v>0.2366</v>
      </c>
      <c r="EP55" s="77">
        <v>0.58940000000000003</v>
      </c>
      <c r="EQ55" s="77"/>
      <c r="ER55" s="77">
        <v>0.22839999999999999</v>
      </c>
      <c r="ES55" s="77">
        <v>0.52539999999999998</v>
      </c>
      <c r="ET55" s="77">
        <v>0.24340000000000001</v>
      </c>
      <c r="EU55" s="77">
        <v>0.23330000000000001</v>
      </c>
      <c r="EV55" s="77">
        <v>0.52180000000000004</v>
      </c>
      <c r="EW55" s="77"/>
      <c r="EX55" s="77">
        <v>8.5000000000000006E-3</v>
      </c>
      <c r="EY55" s="77">
        <v>2.8999999999999998E-3</v>
      </c>
      <c r="EZ55" s="77">
        <v>5.0000000000000001E-4</v>
      </c>
      <c r="FA55" s="77">
        <v>4.1999999999999997E-3</v>
      </c>
      <c r="FB55" s="77"/>
      <c r="FC55" s="26" t="s">
        <v>54</v>
      </c>
      <c r="FD55" s="145" t="s">
        <v>143</v>
      </c>
      <c r="FE55" s="156">
        <v>44440</v>
      </c>
      <c r="FF55" s="136">
        <v>2.2000000000000002</v>
      </c>
      <c r="FG55" s="34" t="s">
        <v>143</v>
      </c>
      <c r="FH55" s="34" t="s">
        <v>143</v>
      </c>
      <c r="FI55" s="34" t="s">
        <v>143</v>
      </c>
      <c r="FJ55" s="34" t="s">
        <v>143</v>
      </c>
      <c r="FK55" s="27">
        <v>20</v>
      </c>
      <c r="FL55" s="27"/>
      <c r="FM55">
        <f t="shared" si="0"/>
        <v>0.587565</v>
      </c>
      <c r="FN55" s="27">
        <f t="shared" si="30"/>
        <v>20</v>
      </c>
      <c r="FO55">
        <f t="shared" si="1"/>
        <v>0</v>
      </c>
      <c r="FP55" s="208">
        <f t="shared" si="2"/>
        <v>0</v>
      </c>
      <c r="FQ55" s="208">
        <f t="shared" si="3"/>
        <v>0</v>
      </c>
      <c r="FR55" s="208">
        <f t="shared" si="4"/>
        <v>0</v>
      </c>
      <c r="FS55" s="208">
        <f t="shared" si="5"/>
        <v>0</v>
      </c>
      <c r="FT55" s="208">
        <f t="shared" si="6"/>
        <v>1.7499761224920605</v>
      </c>
      <c r="FU55" s="208">
        <f t="shared" si="7"/>
        <v>0.58926987710991019</v>
      </c>
      <c r="FV55" s="208">
        <f t="shared" si="8"/>
        <v>0</v>
      </c>
      <c r="FX55">
        <f t="shared" si="31"/>
        <v>0.587565</v>
      </c>
      <c r="FY55" s="207">
        <f>G55*POWER($FX55,2)/(POWER($FX55,2)-J55)</f>
        <v>1.796447642665312</v>
      </c>
      <c r="FZ55" s="207">
        <f>H55*POWER($FX55,2)/(POWER($FX55,2)-K55)</f>
        <v>0.26862027643506342</v>
      </c>
      <c r="GA55" s="207">
        <f>I55*POWER($FX55,2)/(POWER($FX55,2)-L55)</f>
        <v>-4.3193599708299555E-3</v>
      </c>
      <c r="GB55" s="206">
        <f t="shared" si="9"/>
        <v>1.7494995167560194</v>
      </c>
      <c r="GD55">
        <f t="shared" si="10"/>
        <v>0.587565</v>
      </c>
      <c r="GE55">
        <f t="shared" si="11"/>
        <v>6432.8</v>
      </c>
      <c r="GF55">
        <f t="shared" si="12"/>
        <v>20613.136726414024</v>
      </c>
      <c r="GG55">
        <f t="shared" si="13"/>
        <v>670.28134972528255</v>
      </c>
      <c r="GH55">
        <f t="shared" si="14"/>
        <v>1.0002771621807613</v>
      </c>
      <c r="GI55">
        <f t="shared" si="15"/>
        <v>101325</v>
      </c>
      <c r="GJ55">
        <v>101325</v>
      </c>
      <c r="GK55">
        <v>15</v>
      </c>
      <c r="GL55">
        <v>20</v>
      </c>
      <c r="GM55">
        <f t="shared" si="16"/>
        <v>2.771621807613478E-4</v>
      </c>
      <c r="GN55">
        <f t="shared" si="17"/>
        <v>1.0173924999999999</v>
      </c>
      <c r="GO55">
        <f t="shared" si="18"/>
        <v>1.0002724240455492</v>
      </c>
      <c r="GQ55">
        <f t="shared" si="19"/>
        <v>0.587565</v>
      </c>
      <c r="GR55">
        <v>101375</v>
      </c>
      <c r="GS55">
        <f t="shared" si="20"/>
        <v>1.0002724240455492</v>
      </c>
      <c r="GT55" s="206">
        <f t="shared" si="21"/>
        <v>1.7494995167560194</v>
      </c>
      <c r="GU55">
        <f t="shared" si="22"/>
        <v>1.7499761224920605</v>
      </c>
      <c r="GW55" s="208">
        <f t="shared" si="23"/>
        <v>0</v>
      </c>
      <c r="GX55" s="208">
        <f t="shared" si="24"/>
        <v>0</v>
      </c>
      <c r="GY55">
        <f t="shared" si="25"/>
        <v>1.7499761224920605</v>
      </c>
      <c r="GZ55" s="208">
        <f t="shared" si="26"/>
        <v>1.7499761224920605</v>
      </c>
      <c r="HB55" s="208">
        <f t="shared" si="27"/>
        <v>1.7499761224920605</v>
      </c>
      <c r="HC55">
        <f t="shared" si="28"/>
        <v>1.0002724240455492</v>
      </c>
      <c r="HD55" s="206">
        <f t="shared" si="29"/>
        <v>1.7494995167560194</v>
      </c>
    </row>
    <row r="56" spans="1:212" x14ac:dyDescent="0.3">
      <c r="A56" s="141" t="s">
        <v>377</v>
      </c>
      <c r="B56" s="32">
        <v>1.7200299999999999</v>
      </c>
      <c r="C56" s="32">
        <v>1.7234100000000001</v>
      </c>
      <c r="D56" s="33">
        <v>50.62</v>
      </c>
      <c r="E56" s="33">
        <v>50.39</v>
      </c>
      <c r="F56" s="34" t="s">
        <v>90</v>
      </c>
      <c r="G56" s="37">
        <v>1.7287801700000001</v>
      </c>
      <c r="H56" s="37">
        <v>0.169257825</v>
      </c>
      <c r="I56" s="37">
        <v>1.19386956</v>
      </c>
      <c r="J56" s="37">
        <v>8.8601463500000005E-3</v>
      </c>
      <c r="K56" s="37">
        <v>3.6341650900000001E-2</v>
      </c>
      <c r="L56" s="37">
        <v>82.900906899999995</v>
      </c>
      <c r="M56" s="35">
        <v>4.0999999999999997E-6</v>
      </c>
      <c r="N56" s="35">
        <v>1.2299999999999999E-8</v>
      </c>
      <c r="O56" s="35">
        <v>-7.8500000000000007E-12</v>
      </c>
      <c r="P56" s="35">
        <v>5.0800000000000005E-7</v>
      </c>
      <c r="Q56" s="35">
        <v>5.7599999999999998E-10</v>
      </c>
      <c r="R56" s="35">
        <v>0.20499999999999999</v>
      </c>
      <c r="S56" s="33">
        <v>4.0999999999999996</v>
      </c>
      <c r="T56" s="33">
        <v>5</v>
      </c>
      <c r="U56" s="33">
        <v>5.8</v>
      </c>
      <c r="V56" s="33">
        <v>1.8</v>
      </c>
      <c r="W56" s="33">
        <v>2.6</v>
      </c>
      <c r="X56" s="33">
        <v>3.4</v>
      </c>
      <c r="Y56" s="33">
        <v>4.2</v>
      </c>
      <c r="Z56" s="33">
        <v>5.0999999999999996</v>
      </c>
      <c r="AA56" s="33">
        <v>6.1</v>
      </c>
      <c r="AB56" s="33">
        <v>2.7</v>
      </c>
      <c r="AC56" s="33">
        <v>3.6</v>
      </c>
      <c r="AD56" s="33">
        <v>4.5999999999999996</v>
      </c>
      <c r="AE56" s="33">
        <v>4.4000000000000004</v>
      </c>
      <c r="AF56" s="33">
        <v>5.4</v>
      </c>
      <c r="AG56" s="33">
        <v>6.5</v>
      </c>
      <c r="AH56" s="33">
        <v>3.2</v>
      </c>
      <c r="AI56" s="34">
        <v>4.3</v>
      </c>
      <c r="AJ56" s="34">
        <v>5.3</v>
      </c>
      <c r="AK56" s="33">
        <v>1.97</v>
      </c>
      <c r="AL56" s="36">
        <v>0.12</v>
      </c>
      <c r="AM56" s="36">
        <v>0.44</v>
      </c>
      <c r="AN56" s="36">
        <v>0.88</v>
      </c>
      <c r="AO56" s="36">
        <v>0.97699999999999998</v>
      </c>
      <c r="AP56" s="36">
        <v>0.995</v>
      </c>
      <c r="AQ56" s="36">
        <v>0.995</v>
      </c>
      <c r="AR56" s="36">
        <v>0.99399999999999999</v>
      </c>
      <c r="AS56" s="36">
        <v>0.99399999999999999</v>
      </c>
      <c r="AT56" s="36">
        <v>0.99299999999999999</v>
      </c>
      <c r="AU56" s="36">
        <v>0.99399999999999999</v>
      </c>
      <c r="AV56" s="36">
        <v>0.98799999999999999</v>
      </c>
      <c r="AW56" s="36">
        <v>0.97699999999999998</v>
      </c>
      <c r="AX56" s="36">
        <v>0.97</v>
      </c>
      <c r="AY56" s="36">
        <v>0.95099999999999996</v>
      </c>
      <c r="AZ56" s="36">
        <v>0.92600000000000005</v>
      </c>
      <c r="BA56" s="36">
        <v>0.91200000000000003</v>
      </c>
      <c r="BB56" s="36">
        <v>0.876</v>
      </c>
      <c r="BC56" s="36">
        <v>0.81</v>
      </c>
      <c r="BD56" s="36">
        <v>0.68700000000000006</v>
      </c>
      <c r="BE56" s="36">
        <v>0.57999999999999996</v>
      </c>
      <c r="BF56" s="36">
        <v>0.18</v>
      </c>
      <c r="BG56" s="36" t="s">
        <v>143</v>
      </c>
      <c r="BH56" s="36" t="s">
        <v>143</v>
      </c>
      <c r="BI56" s="36" t="s">
        <v>143</v>
      </c>
      <c r="BJ56" s="36" t="s">
        <v>143</v>
      </c>
      <c r="BK56" s="36" t="s">
        <v>143</v>
      </c>
      <c r="BL56" s="36" t="s">
        <v>143</v>
      </c>
      <c r="BM56" s="36" t="s">
        <v>143</v>
      </c>
      <c r="BN56" s="36" t="s">
        <v>143</v>
      </c>
      <c r="BO56" s="36" t="s">
        <v>143</v>
      </c>
      <c r="BP56" s="36">
        <v>0.42799999999999999</v>
      </c>
      <c r="BQ56" s="36">
        <v>0.72</v>
      </c>
      <c r="BR56" s="36">
        <v>0.95</v>
      </c>
      <c r="BS56" s="36">
        <v>0.99099999999999999</v>
      </c>
      <c r="BT56" s="36">
        <v>0.99799699197390601</v>
      </c>
      <c r="BU56" s="36">
        <v>0.998</v>
      </c>
      <c r="BV56" s="36">
        <v>0.998</v>
      </c>
      <c r="BW56" s="36">
        <v>0.99759566612185246</v>
      </c>
      <c r="BX56" s="36">
        <v>0.99719409794761227</v>
      </c>
      <c r="BY56" s="36">
        <v>0.99759566612185246</v>
      </c>
      <c r="BZ56" s="36">
        <v>0.995</v>
      </c>
      <c r="CA56" s="36">
        <v>0.99099999999999999</v>
      </c>
      <c r="CB56" s="36">
        <v>0.98799999999999999</v>
      </c>
      <c r="CC56" s="36">
        <v>0.98</v>
      </c>
      <c r="CD56" s="36">
        <v>0.97</v>
      </c>
      <c r="CE56" s="36">
        <v>0.96399999999999997</v>
      </c>
      <c r="CF56" s="36">
        <v>0.94799999999999995</v>
      </c>
      <c r="CG56" s="36">
        <v>0.91900000000000004</v>
      </c>
      <c r="CH56" s="36">
        <v>0.86099999999999999</v>
      </c>
      <c r="CI56" s="36">
        <v>0.80400000000000005</v>
      </c>
      <c r="CJ56" s="36">
        <v>0.504</v>
      </c>
      <c r="CK56" s="36">
        <v>0.06</v>
      </c>
      <c r="CL56" s="36" t="s">
        <v>143</v>
      </c>
      <c r="CM56" s="36" t="s">
        <v>143</v>
      </c>
      <c r="CN56" s="36" t="s">
        <v>143</v>
      </c>
      <c r="CO56" s="36" t="s">
        <v>143</v>
      </c>
      <c r="CP56" s="36" t="s">
        <v>143</v>
      </c>
      <c r="CQ56" s="36" t="s">
        <v>143</v>
      </c>
      <c r="CR56" s="36" t="s">
        <v>143</v>
      </c>
      <c r="CS56" s="36" t="s">
        <v>143</v>
      </c>
      <c r="CT56" s="34"/>
      <c r="CU56" s="34">
        <v>2</v>
      </c>
      <c r="CV56" s="34">
        <v>2</v>
      </c>
      <c r="CW56" s="34">
        <v>52.3</v>
      </c>
      <c r="CX56" s="34">
        <v>1</v>
      </c>
      <c r="CY56" s="34">
        <v>3</v>
      </c>
      <c r="CZ56" s="33">
        <v>3.6890000000000001</v>
      </c>
      <c r="DA56" s="34">
        <v>636</v>
      </c>
      <c r="DB56" s="34">
        <v>631</v>
      </c>
      <c r="DC56" s="34">
        <v>714</v>
      </c>
      <c r="DD56" s="34">
        <v>0.64</v>
      </c>
      <c r="DE56" s="34">
        <v>0.86</v>
      </c>
      <c r="DF56" s="34">
        <v>5.68</v>
      </c>
      <c r="DG56" s="34">
        <v>6.83</v>
      </c>
      <c r="DH56" s="78">
        <v>116</v>
      </c>
      <c r="DI56" s="34">
        <v>0.28599999999999998</v>
      </c>
      <c r="DJ56" s="34">
        <v>780</v>
      </c>
      <c r="DK56" s="34">
        <v>2</v>
      </c>
      <c r="DL56" s="25">
        <v>1.97</v>
      </c>
      <c r="DM56" s="76">
        <v>1.6789000000000001</v>
      </c>
      <c r="DN56" s="76">
        <v>1.6867000000000001</v>
      </c>
      <c r="DO56" s="76">
        <v>1.6948799999999999</v>
      </c>
      <c r="DP56" s="76">
        <v>1.7032400000000001</v>
      </c>
      <c r="DQ56" s="76">
        <v>1.7041900000000001</v>
      </c>
      <c r="DR56" s="76">
        <v>1.7081500000000001</v>
      </c>
      <c r="DS56" s="76">
        <v>1.7132799999999999</v>
      </c>
      <c r="DT56" s="76">
        <v>1.7157199999999999</v>
      </c>
      <c r="DU56" s="76">
        <v>1.71641</v>
      </c>
      <c r="DV56" s="76">
        <v>1.71705</v>
      </c>
      <c r="DW56" s="76">
        <v>1.7199</v>
      </c>
      <c r="DX56" s="76">
        <v>1.7200299999999999</v>
      </c>
      <c r="DY56" s="76">
        <v>1.7234100000000001</v>
      </c>
      <c r="DZ56" s="76">
        <v>1.7299500000000001</v>
      </c>
      <c r="EA56" s="76">
        <v>1.7307699999999999</v>
      </c>
      <c r="EB56" s="76">
        <v>1.7377899999999999</v>
      </c>
      <c r="EC56" s="76">
        <v>1.74438</v>
      </c>
      <c r="ED56" s="76">
        <v>1.7557799999999999</v>
      </c>
      <c r="EE56" s="24"/>
      <c r="EF56" s="24"/>
      <c r="EG56" s="24"/>
      <c r="EH56" s="24"/>
      <c r="EI56" s="24"/>
      <c r="EJ56" s="24">
        <v>1.4224000000000001E-2</v>
      </c>
      <c r="EK56" s="24">
        <v>1.4357E-2</v>
      </c>
      <c r="EL56" s="77">
        <v>0.27789999999999998</v>
      </c>
      <c r="EM56" s="77">
        <v>0.53280000000000005</v>
      </c>
      <c r="EN56" s="77">
        <v>0.30249999999999999</v>
      </c>
      <c r="EO56" s="77">
        <v>0.23810000000000001</v>
      </c>
      <c r="EP56" s="77">
        <v>0.55149999999999999</v>
      </c>
      <c r="EQ56" s="77">
        <v>0.80149999999999999</v>
      </c>
      <c r="ER56" s="77">
        <v>0.27529999999999999</v>
      </c>
      <c r="ES56" s="77">
        <v>0.57550000000000001</v>
      </c>
      <c r="ET56" s="77">
        <v>0.25209999999999999</v>
      </c>
      <c r="EU56" s="77">
        <v>0.2359</v>
      </c>
      <c r="EV56" s="77">
        <v>0.4894</v>
      </c>
      <c r="EW56" s="77">
        <v>0.79410000000000003</v>
      </c>
      <c r="EX56" s="77">
        <v>2.5600000000000001E-2</v>
      </c>
      <c r="EY56" s="77">
        <v>1.1900000000000001E-2</v>
      </c>
      <c r="EZ56" s="77">
        <v>-2.3999999999999998E-3</v>
      </c>
      <c r="FA56" s="77">
        <v>-7.1999999999999998E-3</v>
      </c>
      <c r="FB56" s="77">
        <v>-3.5400000000000001E-2</v>
      </c>
      <c r="FC56" s="26" t="s">
        <v>379</v>
      </c>
      <c r="FD56" s="145" t="s">
        <v>143</v>
      </c>
      <c r="FE56" s="156">
        <v>44440</v>
      </c>
      <c r="FF56" s="136">
        <v>3.5</v>
      </c>
      <c r="FG56" s="34">
        <v>1</v>
      </c>
      <c r="FH56" s="34">
        <v>4</v>
      </c>
      <c r="FI56" s="34">
        <v>702</v>
      </c>
      <c r="FJ56" s="34"/>
      <c r="FK56">
        <v>20</v>
      </c>
      <c r="FM56">
        <f t="shared" si="0"/>
        <v>0.587565</v>
      </c>
      <c r="FN56">
        <f t="shared" si="30"/>
        <v>20</v>
      </c>
      <c r="FO56">
        <f t="shared" si="1"/>
        <v>0</v>
      </c>
      <c r="FP56" s="208">
        <f t="shared" si="2"/>
        <v>0</v>
      </c>
      <c r="FQ56" s="208">
        <f t="shared" si="3"/>
        <v>0</v>
      </c>
      <c r="FR56" s="208">
        <f t="shared" si="4"/>
        <v>0</v>
      </c>
      <c r="FS56" s="208">
        <f t="shared" si="5"/>
        <v>0</v>
      </c>
      <c r="FT56" s="208">
        <f t="shared" si="6"/>
        <v>1.7204963493362921</v>
      </c>
      <c r="FU56" s="208">
        <f t="shared" si="7"/>
        <v>0.56963436418672153</v>
      </c>
      <c r="FV56" s="208">
        <f t="shared" si="8"/>
        <v>0</v>
      </c>
      <c r="FX56">
        <f t="shared" si="31"/>
        <v>0.587565</v>
      </c>
      <c r="FY56" s="207">
        <f>G56*POWER($FX56,2)/(POWER($FX56,2)-J56)</f>
        <v>1.7743167287049817</v>
      </c>
      <c r="FZ56" s="207">
        <f>H56*POWER($FX56,2)/(POWER($FX56,2)-K56)</f>
        <v>0.18917135184237804</v>
      </c>
      <c r="GA56" s="207">
        <f>I56*POWER($FX56,2)/(POWER($FX56,2)-L56)</f>
        <v>-4.9925426785158121E-3</v>
      </c>
      <c r="GB56" s="206">
        <f t="shared" si="9"/>
        <v>1.7200277724120747</v>
      </c>
      <c r="GD56">
        <f t="shared" si="10"/>
        <v>0.587565</v>
      </c>
      <c r="GE56">
        <f t="shared" si="11"/>
        <v>6432.8</v>
      </c>
      <c r="GF56">
        <f t="shared" si="12"/>
        <v>20613.136726414024</v>
      </c>
      <c r="GG56">
        <f t="shared" si="13"/>
        <v>670.28134972528255</v>
      </c>
      <c r="GH56">
        <f t="shared" si="14"/>
        <v>1.0002771621807613</v>
      </c>
      <c r="GI56">
        <f t="shared" si="15"/>
        <v>101325</v>
      </c>
      <c r="GJ56">
        <v>101325</v>
      </c>
      <c r="GK56">
        <v>15</v>
      </c>
      <c r="GL56">
        <v>20</v>
      </c>
      <c r="GM56">
        <f t="shared" si="16"/>
        <v>2.771621807613478E-4</v>
      </c>
      <c r="GN56">
        <f t="shared" si="17"/>
        <v>1.0173924999999999</v>
      </c>
      <c r="GO56">
        <f t="shared" si="18"/>
        <v>1.0002724240455492</v>
      </c>
      <c r="GQ56">
        <f t="shared" si="19"/>
        <v>0.587565</v>
      </c>
      <c r="GR56">
        <v>101376</v>
      </c>
      <c r="GS56">
        <f t="shared" si="20"/>
        <v>1.0002724240455492</v>
      </c>
      <c r="GT56" s="206">
        <f t="shared" si="21"/>
        <v>1.7200277724120747</v>
      </c>
      <c r="GU56">
        <f t="shared" si="22"/>
        <v>1.7204963493362921</v>
      </c>
      <c r="GW56" s="208">
        <f t="shared" si="23"/>
        <v>0</v>
      </c>
      <c r="GX56" s="208">
        <f t="shared" si="24"/>
        <v>0</v>
      </c>
      <c r="GY56">
        <f t="shared" si="25"/>
        <v>1.7204963493362921</v>
      </c>
      <c r="GZ56" s="208">
        <f t="shared" si="26"/>
        <v>1.7204963493362921</v>
      </c>
      <c r="HB56" s="208">
        <f t="shared" si="27"/>
        <v>1.7204963493362921</v>
      </c>
      <c r="HC56">
        <f t="shared" si="28"/>
        <v>1.0002724240455492</v>
      </c>
      <c r="HD56" s="206">
        <f t="shared" si="29"/>
        <v>1.7200277724120747</v>
      </c>
    </row>
    <row r="57" spans="1:212" x14ac:dyDescent="0.3">
      <c r="A57" s="141" t="s">
        <v>380</v>
      </c>
      <c r="B57" s="32">
        <v>1.6778999999999999</v>
      </c>
      <c r="C57" s="32">
        <v>1.68083</v>
      </c>
      <c r="D57" s="33">
        <v>55.2</v>
      </c>
      <c r="E57" s="33">
        <v>54.92</v>
      </c>
      <c r="F57" s="34" t="s">
        <v>381</v>
      </c>
      <c r="G57" s="37">
        <v>1.1736570399999999</v>
      </c>
      <c r="H57" s="37">
        <v>0.58899239800000003</v>
      </c>
      <c r="I57" s="37">
        <v>0.97801439400000001</v>
      </c>
      <c r="J57" s="37">
        <v>5.7703179700000001E-3</v>
      </c>
      <c r="K57" s="37">
        <v>2.0040167800000001E-2</v>
      </c>
      <c r="L57" s="37">
        <v>95.4873482</v>
      </c>
      <c r="M57" s="35">
        <v>-5.6699999999999999E-6</v>
      </c>
      <c r="N57" s="35">
        <v>8.2700000000000006E-9</v>
      </c>
      <c r="O57" s="35">
        <v>1.27E-12</v>
      </c>
      <c r="P57" s="35">
        <v>5.2499999999999995E-7</v>
      </c>
      <c r="Q57" s="35">
        <v>6.3E-10</v>
      </c>
      <c r="R57" s="35">
        <v>0.16200000000000001</v>
      </c>
      <c r="S57" s="33">
        <v>-1</v>
      </c>
      <c r="T57" s="33">
        <v>-0.3</v>
      </c>
      <c r="U57" s="33">
        <v>0.3</v>
      </c>
      <c r="V57" s="33">
        <v>-3.2</v>
      </c>
      <c r="W57" s="33">
        <v>-2.6</v>
      </c>
      <c r="X57" s="33">
        <v>-2</v>
      </c>
      <c r="Y57" s="33">
        <v>-1.2</v>
      </c>
      <c r="Z57" s="33">
        <v>-0.4</v>
      </c>
      <c r="AA57" s="33">
        <v>0.3</v>
      </c>
      <c r="AB57" s="33">
        <v>-2.7</v>
      </c>
      <c r="AC57" s="33">
        <v>-1.9</v>
      </c>
      <c r="AD57" s="33">
        <v>-1.2</v>
      </c>
      <c r="AE57" s="33">
        <v>-1.2</v>
      </c>
      <c r="AF57" s="33">
        <v>-0.3</v>
      </c>
      <c r="AG57" s="33">
        <v>0.5</v>
      </c>
      <c r="AH57" s="33">
        <v>-2.2999999999999998</v>
      </c>
      <c r="AI57" s="34">
        <v>-1.5</v>
      </c>
      <c r="AJ57" s="34">
        <v>-0.7</v>
      </c>
      <c r="AK57" s="33">
        <v>1.44</v>
      </c>
      <c r="AL57" s="36">
        <v>0.27</v>
      </c>
      <c r="AM57" s="36">
        <v>0.51</v>
      </c>
      <c r="AN57" s="36">
        <v>0.85</v>
      </c>
      <c r="AO57" s="36">
        <v>0.97499999999999998</v>
      </c>
      <c r="AP57" s="36">
        <v>0.99199999999999999</v>
      </c>
      <c r="AQ57" s="36">
        <v>0.99299999999999999</v>
      </c>
      <c r="AR57" s="36">
        <v>0.98899999999999999</v>
      </c>
      <c r="AS57" s="36">
        <v>0.98799999999999999</v>
      </c>
      <c r="AT57" s="36">
        <v>0.99</v>
      </c>
      <c r="AU57" s="36">
        <v>0.99099999999999999</v>
      </c>
      <c r="AV57" s="36">
        <v>0.98599999999999999</v>
      </c>
      <c r="AW57" s="36">
        <v>0.96799999999999997</v>
      </c>
      <c r="AX57" s="36">
        <v>0.95799999999999996</v>
      </c>
      <c r="AY57" s="36">
        <v>0.95199999999999996</v>
      </c>
      <c r="AZ57" s="36">
        <v>0.94299999999999995</v>
      </c>
      <c r="BA57" s="36">
        <v>0.94</v>
      </c>
      <c r="BB57" s="36">
        <v>0.92</v>
      </c>
      <c r="BC57" s="36">
        <v>0.87</v>
      </c>
      <c r="BD57" s="36">
        <v>0.79</v>
      </c>
      <c r="BE57" s="36">
        <v>0.73</v>
      </c>
      <c r="BF57" s="36">
        <v>0.46</v>
      </c>
      <c r="BG57" s="36">
        <v>0.15</v>
      </c>
      <c r="BH57" s="36">
        <v>0.01</v>
      </c>
      <c r="BI57" s="36" t="s">
        <v>143</v>
      </c>
      <c r="BJ57" s="36" t="s">
        <v>143</v>
      </c>
      <c r="BK57" s="36" t="s">
        <v>143</v>
      </c>
      <c r="BL57" s="36" t="s">
        <v>143</v>
      </c>
      <c r="BM57" s="36" t="s">
        <v>143</v>
      </c>
      <c r="BN57" s="36" t="s">
        <v>143</v>
      </c>
      <c r="BO57" s="36" t="s">
        <v>143</v>
      </c>
      <c r="BP57" s="36">
        <v>0.5923051457504459</v>
      </c>
      <c r="BQ57" s="36">
        <v>0.76388515537432244</v>
      </c>
      <c r="BR57" s="36">
        <v>0.93706036811768023</v>
      </c>
      <c r="BS57" s="36">
        <v>0.98992398345177923</v>
      </c>
      <c r="BT57" s="36">
        <v>0.99679228706061884</v>
      </c>
      <c r="BU57" s="36">
        <v>0.99719409794761227</v>
      </c>
      <c r="BV57" s="36">
        <v>0.9955853942020696</v>
      </c>
      <c r="BW57" s="36">
        <v>0.99518260853786011</v>
      </c>
      <c r="BX57" s="36">
        <v>0.99598793558098164</v>
      </c>
      <c r="BY57" s="36">
        <v>0.99639023306928143</v>
      </c>
      <c r="BZ57" s="36">
        <v>0.99437630276961064</v>
      </c>
      <c r="CA57" s="36">
        <v>0.98707497819691115</v>
      </c>
      <c r="CB57" s="36">
        <v>0.98298344487654954</v>
      </c>
      <c r="CC57" s="36">
        <v>0.98051621335792249</v>
      </c>
      <c r="CD57" s="36">
        <v>0.97679780967123486</v>
      </c>
      <c r="CE57" s="36">
        <v>0.97555361244784633</v>
      </c>
      <c r="CF57" s="36">
        <v>0.96719742348509086</v>
      </c>
      <c r="CG57" s="36">
        <v>0.94581827477183755</v>
      </c>
      <c r="CH57" s="36">
        <v>0.91001978913232728</v>
      </c>
      <c r="CI57" s="36">
        <v>0.88171685734224992</v>
      </c>
      <c r="CJ57" s="36">
        <v>0.73299857893126263</v>
      </c>
      <c r="CK57" s="36">
        <v>0.46820549200462053</v>
      </c>
      <c r="CL57" s="36">
        <v>0.152</v>
      </c>
      <c r="CM57" s="36">
        <v>3.2000000000000001E-2</v>
      </c>
      <c r="CN57" s="36" t="s">
        <v>143</v>
      </c>
      <c r="CO57" s="36" t="s">
        <v>143</v>
      </c>
      <c r="CP57" s="36" t="s">
        <v>143</v>
      </c>
      <c r="CQ57" s="36" t="s">
        <v>143</v>
      </c>
      <c r="CR57" s="36" t="s">
        <v>143</v>
      </c>
      <c r="CS57" s="36" t="s">
        <v>143</v>
      </c>
      <c r="CT57" s="34"/>
      <c r="CU57" s="34">
        <v>3</v>
      </c>
      <c r="CV57" s="34">
        <v>1</v>
      </c>
      <c r="CW57" s="34">
        <v>53.3</v>
      </c>
      <c r="CX57" s="34">
        <v>3.3</v>
      </c>
      <c r="CY57" s="34">
        <v>4.3</v>
      </c>
      <c r="CZ57" s="33">
        <v>4.0999999999999996</v>
      </c>
      <c r="DA57" s="34">
        <v>614</v>
      </c>
      <c r="DB57" s="34">
        <v>606</v>
      </c>
      <c r="DC57" s="34">
        <v>714</v>
      </c>
      <c r="DD57" s="34">
        <v>0.51</v>
      </c>
      <c r="DE57" s="34">
        <v>0.68</v>
      </c>
      <c r="DF57" s="34">
        <v>7.6</v>
      </c>
      <c r="DG57" s="34">
        <v>9.3000000000000007</v>
      </c>
      <c r="DH57" s="78">
        <v>87</v>
      </c>
      <c r="DI57" s="34">
        <v>0.28799999999999998</v>
      </c>
      <c r="DJ57" s="34">
        <v>560</v>
      </c>
      <c r="DK57" s="34">
        <v>6</v>
      </c>
      <c r="DL57" s="25">
        <v>1.44</v>
      </c>
      <c r="DM57" s="76">
        <v>1.64541</v>
      </c>
      <c r="DN57" s="76">
        <v>1.65107</v>
      </c>
      <c r="DO57" s="76">
        <v>1.65713</v>
      </c>
      <c r="DP57" s="76">
        <v>1.6636599999999999</v>
      </c>
      <c r="DQ57" s="76">
        <v>1.6644300000000001</v>
      </c>
      <c r="DR57" s="76">
        <v>1.6677200000000001</v>
      </c>
      <c r="DS57" s="76">
        <v>1.6720900000000001</v>
      </c>
      <c r="DT57" s="76">
        <v>1.6741900000000001</v>
      </c>
      <c r="DU57" s="76">
        <v>1.6747799999999999</v>
      </c>
      <c r="DV57" s="76">
        <v>1.67533</v>
      </c>
      <c r="DW57" s="76">
        <v>1.6777899999999999</v>
      </c>
      <c r="DX57" s="76">
        <v>1.6778999999999999</v>
      </c>
      <c r="DY57" s="76">
        <v>1.68083</v>
      </c>
      <c r="DZ57" s="76">
        <v>1.6864699999999999</v>
      </c>
      <c r="EA57" s="76">
        <v>1.6871700000000001</v>
      </c>
      <c r="EB57" s="76">
        <v>1.6932</v>
      </c>
      <c r="EC57" s="76">
        <v>1.69882</v>
      </c>
      <c r="ED57" s="76">
        <v>1.70842</v>
      </c>
      <c r="EE57" s="24">
        <v>1.7188099999999999</v>
      </c>
      <c r="EF57" s="24"/>
      <c r="EG57" s="24"/>
      <c r="EH57" s="24"/>
      <c r="EI57" s="24"/>
      <c r="EJ57" s="24">
        <v>1.2281E-2</v>
      </c>
      <c r="EK57" s="24">
        <v>1.2396000000000001E-2</v>
      </c>
      <c r="EL57" s="77">
        <v>0.26729999999999998</v>
      </c>
      <c r="EM57" s="77">
        <v>0.52690000000000003</v>
      </c>
      <c r="EN57" s="77">
        <v>0.3024</v>
      </c>
      <c r="EO57" s="77">
        <v>0.23830000000000001</v>
      </c>
      <c r="EP57" s="77">
        <v>0.54849999999999999</v>
      </c>
      <c r="EQ57" s="77">
        <v>0.78180000000000005</v>
      </c>
      <c r="ER57" s="77">
        <v>0.26479999999999998</v>
      </c>
      <c r="ES57" s="77">
        <v>0.56950000000000001</v>
      </c>
      <c r="ET57" s="77">
        <v>0.25209999999999999</v>
      </c>
      <c r="EU57" s="77">
        <v>0.2361</v>
      </c>
      <c r="EV57" s="77">
        <v>0.48659999999999998</v>
      </c>
      <c r="EW57" s="77">
        <v>0.77459999999999996</v>
      </c>
      <c r="EX57" s="77">
        <v>-1.26E-2</v>
      </c>
      <c r="EY57" s="77">
        <v>-4.7000000000000002E-3</v>
      </c>
      <c r="EZ57" s="77">
        <v>-1E-4</v>
      </c>
      <c r="FA57" s="77">
        <v>-2.3999999999999998E-3</v>
      </c>
      <c r="FB57" s="77">
        <v>-2.2599999999999999E-2</v>
      </c>
      <c r="FC57" s="26" t="s">
        <v>382</v>
      </c>
      <c r="FD57" s="145" t="s">
        <v>143</v>
      </c>
      <c r="FE57" s="156">
        <v>42564</v>
      </c>
      <c r="FF57" s="136">
        <v>1.7</v>
      </c>
      <c r="FG57" s="34" t="s">
        <v>143</v>
      </c>
      <c r="FH57" s="34" t="s">
        <v>143</v>
      </c>
      <c r="FI57" s="34" t="s">
        <v>143</v>
      </c>
      <c r="FJ57" s="34" t="s">
        <v>143</v>
      </c>
      <c r="FK57">
        <v>20</v>
      </c>
      <c r="FM57">
        <f t="shared" si="0"/>
        <v>0.587565</v>
      </c>
      <c r="FN57" s="27">
        <f t="shared" si="30"/>
        <v>20</v>
      </c>
      <c r="FO57">
        <f t="shared" si="1"/>
        <v>0</v>
      </c>
      <c r="FP57" s="208">
        <f t="shared" si="2"/>
        <v>0</v>
      </c>
      <c r="FQ57" s="208">
        <f t="shared" si="3"/>
        <v>0</v>
      </c>
      <c r="FR57" s="208">
        <f t="shared" si="4"/>
        <v>0</v>
      </c>
      <c r="FS57" s="208">
        <f t="shared" si="5"/>
        <v>0</v>
      </c>
      <c r="FT57" s="208">
        <f t="shared" si="6"/>
        <v>1.6783569484203784</v>
      </c>
      <c r="FU57" s="208">
        <f t="shared" si="7"/>
        <v>0.54126806816063844</v>
      </c>
      <c r="FV57" s="208">
        <f t="shared" si="8"/>
        <v>0</v>
      </c>
      <c r="FX57">
        <f t="shared" si="31"/>
        <v>0.587565</v>
      </c>
      <c r="FY57" s="207">
        <f>G57*POWER($FX57,2)/(POWER($FX57,2)-J57)</f>
        <v>1.1936073381155443</v>
      </c>
      <c r="FZ57" s="207">
        <f>H57*POWER($FX57,2)/(POWER($FX57,2)-K57)</f>
        <v>0.62528938482780405</v>
      </c>
      <c r="GA57" s="207">
        <f>I57*POWER($FX57,2)/(POWER($FX57,2)-L57)</f>
        <v>-3.5488225023685457E-3</v>
      </c>
      <c r="GB57" s="206">
        <f t="shared" si="9"/>
        <v>1.6778998481557175</v>
      </c>
      <c r="GD57">
        <f t="shared" si="10"/>
        <v>0.587565</v>
      </c>
      <c r="GE57">
        <f t="shared" si="11"/>
        <v>6432.8</v>
      </c>
      <c r="GF57">
        <f t="shared" si="12"/>
        <v>20613.136726414024</v>
      </c>
      <c r="GG57">
        <f t="shared" si="13"/>
        <v>670.28134972528255</v>
      </c>
      <c r="GH57">
        <f t="shared" si="14"/>
        <v>1.0002771621807613</v>
      </c>
      <c r="GI57">
        <f t="shared" si="15"/>
        <v>101325</v>
      </c>
      <c r="GJ57">
        <v>101325</v>
      </c>
      <c r="GK57">
        <v>15</v>
      </c>
      <c r="GL57">
        <v>20</v>
      </c>
      <c r="GM57">
        <f t="shared" si="16"/>
        <v>2.771621807613478E-4</v>
      </c>
      <c r="GN57">
        <f t="shared" si="17"/>
        <v>1.0173924999999999</v>
      </c>
      <c r="GO57">
        <f t="shared" si="18"/>
        <v>1.0002724240455492</v>
      </c>
      <c r="GQ57">
        <f t="shared" si="19"/>
        <v>0.587565</v>
      </c>
      <c r="GR57">
        <v>101377</v>
      </c>
      <c r="GS57">
        <f t="shared" si="20"/>
        <v>1.0002724240455492</v>
      </c>
      <c r="GT57" s="206">
        <f t="shared" si="21"/>
        <v>1.6778998481557175</v>
      </c>
      <c r="GU57">
        <f t="shared" si="22"/>
        <v>1.6783569484203784</v>
      </c>
      <c r="GW57" s="208">
        <f t="shared" si="23"/>
        <v>0</v>
      </c>
      <c r="GX57" s="208">
        <f t="shared" si="24"/>
        <v>0</v>
      </c>
      <c r="GY57">
        <f t="shared" si="25"/>
        <v>1.6783569484203784</v>
      </c>
      <c r="GZ57" s="208">
        <f t="shared" si="26"/>
        <v>1.6783569484203784</v>
      </c>
      <c r="HB57" s="208">
        <f t="shared" si="27"/>
        <v>1.6783569484203784</v>
      </c>
      <c r="HC57">
        <f t="shared" si="28"/>
        <v>1.0002724240455492</v>
      </c>
      <c r="HD57" s="206">
        <f t="shared" si="29"/>
        <v>1.6778998481557175</v>
      </c>
    </row>
    <row r="58" spans="1:212" x14ac:dyDescent="0.3">
      <c r="A58" s="141" t="s">
        <v>1</v>
      </c>
      <c r="B58" s="166">
        <v>1.6968000000000001</v>
      </c>
      <c r="C58" s="166">
        <v>1.6998</v>
      </c>
      <c r="D58" s="127">
        <v>55.41</v>
      </c>
      <c r="E58" s="127">
        <v>55.19</v>
      </c>
      <c r="F58" s="125" t="s">
        <v>707</v>
      </c>
      <c r="G58" s="167">
        <v>1.5078121200000001</v>
      </c>
      <c r="H58" s="167">
        <v>0.31886682900000002</v>
      </c>
      <c r="I58" s="167">
        <v>1.14287213</v>
      </c>
      <c r="J58" s="167">
        <v>7.4609872700000003E-3</v>
      </c>
      <c r="K58" s="167">
        <v>2.4202483399999999E-2</v>
      </c>
      <c r="L58" s="167">
        <v>80.956516500000006</v>
      </c>
      <c r="M58" s="168">
        <v>2.6800000000000002E-6</v>
      </c>
      <c r="N58" s="168">
        <v>1.15E-8</v>
      </c>
      <c r="O58" s="168">
        <v>-1.44E-11</v>
      </c>
      <c r="P58" s="168">
        <v>3.72E-7</v>
      </c>
      <c r="Q58" s="168">
        <v>5.5299999999999995E-10</v>
      </c>
      <c r="R58" s="168">
        <v>0.22600000000000001</v>
      </c>
      <c r="S58" s="127">
        <v>3.2</v>
      </c>
      <c r="T58" s="127">
        <v>3.8</v>
      </c>
      <c r="U58" s="127">
        <v>4.4000000000000004</v>
      </c>
      <c r="V58" s="127">
        <v>0.9</v>
      </c>
      <c r="W58" s="127">
        <v>1.5</v>
      </c>
      <c r="X58" s="127">
        <v>2.1</v>
      </c>
      <c r="Y58" s="127">
        <v>3.2</v>
      </c>
      <c r="Z58" s="127">
        <v>4</v>
      </c>
      <c r="AA58" s="127">
        <v>4.7</v>
      </c>
      <c r="AB58" s="127">
        <v>1.8</v>
      </c>
      <c r="AC58" s="127">
        <v>2.5</v>
      </c>
      <c r="AD58" s="127">
        <v>3.2</v>
      </c>
      <c r="AE58" s="127">
        <v>3.4</v>
      </c>
      <c r="AF58" s="127">
        <v>4.2</v>
      </c>
      <c r="AG58" s="127">
        <v>5</v>
      </c>
      <c r="AH58" s="127">
        <v>2.2000000000000002</v>
      </c>
      <c r="AI58" s="125">
        <v>3</v>
      </c>
      <c r="AJ58" s="125">
        <v>3.8</v>
      </c>
      <c r="AK58" s="127">
        <v>1.73</v>
      </c>
      <c r="AL58" s="169">
        <v>0.09</v>
      </c>
      <c r="AM58" s="169">
        <v>0.37</v>
      </c>
      <c r="AN58" s="169">
        <v>0.84</v>
      </c>
      <c r="AO58" s="169">
        <v>0.96</v>
      </c>
      <c r="AP58" s="169">
        <v>0.995</v>
      </c>
      <c r="AQ58" s="169">
        <v>0.995</v>
      </c>
      <c r="AR58" s="169">
        <v>0.99399999999999999</v>
      </c>
      <c r="AS58" s="169">
        <v>0.99199999999999999</v>
      </c>
      <c r="AT58" s="169">
        <v>0.99299999999999999</v>
      </c>
      <c r="AU58" s="169">
        <v>0.995</v>
      </c>
      <c r="AV58" s="169">
        <v>0.99199999999999999</v>
      </c>
      <c r="AW58" s="169">
        <v>0.98399999999999999</v>
      </c>
      <c r="AX58" s="169">
        <v>0.97699999999999998</v>
      </c>
      <c r="AY58" s="169">
        <v>0.97099999999999997</v>
      </c>
      <c r="AZ58" s="169">
        <v>0.96</v>
      </c>
      <c r="BA58" s="169">
        <v>0.95299999999999996</v>
      </c>
      <c r="BB58" s="169">
        <v>0.93</v>
      </c>
      <c r="BC58" s="169">
        <v>0.9</v>
      </c>
      <c r="BD58" s="169">
        <v>0.84</v>
      </c>
      <c r="BE58" s="169">
        <v>0.8</v>
      </c>
      <c r="BF58" s="169">
        <v>0.61</v>
      </c>
      <c r="BG58" s="169">
        <v>0.33</v>
      </c>
      <c r="BH58" s="169">
        <v>0.12</v>
      </c>
      <c r="BI58" s="169">
        <v>0.04</v>
      </c>
      <c r="BJ58" s="169" t="s">
        <v>143</v>
      </c>
      <c r="BK58" s="169" t="s">
        <v>143</v>
      </c>
      <c r="BL58" s="169" t="s">
        <v>143</v>
      </c>
      <c r="BM58" s="169" t="s">
        <v>143</v>
      </c>
      <c r="BN58" s="169" t="s">
        <v>143</v>
      </c>
      <c r="BO58" s="169" t="s">
        <v>143</v>
      </c>
      <c r="BP58" s="169">
        <v>0.38167789096181753</v>
      </c>
      <c r="BQ58" s="169">
        <v>0.67186294554764192</v>
      </c>
      <c r="BR58" s="169">
        <v>0.93263501022798856</v>
      </c>
      <c r="BS58" s="169">
        <v>0.9838037943397453</v>
      </c>
      <c r="BT58" s="169">
        <v>0.99799699197390601</v>
      </c>
      <c r="BU58" s="169">
        <v>0.99799699197390601</v>
      </c>
      <c r="BV58" s="169">
        <v>0.99759566612185246</v>
      </c>
      <c r="BW58" s="169">
        <v>0.99679228706061884</v>
      </c>
      <c r="BX58" s="169">
        <v>0.99719409794761227</v>
      </c>
      <c r="BY58" s="169">
        <v>0.99799699197390601</v>
      </c>
      <c r="BZ58" s="169">
        <v>0.99679228706061884</v>
      </c>
      <c r="CA58" s="169">
        <v>0.99356901509790518</v>
      </c>
      <c r="CB58" s="169">
        <v>0.99073572947436994</v>
      </c>
      <c r="CC58" s="169">
        <v>0.9882974890527767</v>
      </c>
      <c r="CD58" s="169">
        <v>0.9838037943397453</v>
      </c>
      <c r="CE58" s="169">
        <v>0.98092806520672071</v>
      </c>
      <c r="CF58" s="169">
        <v>0.97138899598150008</v>
      </c>
      <c r="CG58" s="169">
        <v>0.95873151551418268</v>
      </c>
      <c r="CH58" s="169">
        <v>0.93263501022798856</v>
      </c>
      <c r="CI58" s="169">
        <v>0.91461010385465269</v>
      </c>
      <c r="CJ58" s="169">
        <v>0.82060079618600934</v>
      </c>
      <c r="CK58" s="169">
        <v>0.64180866467793563</v>
      </c>
      <c r="CL58" s="169">
        <v>0.42822547366766478</v>
      </c>
      <c r="CM58" s="169">
        <v>0.23899999999999999</v>
      </c>
      <c r="CN58" s="169">
        <v>8.8999999999999996E-2</v>
      </c>
      <c r="CO58" s="169">
        <v>1.9E-2</v>
      </c>
      <c r="CP58" s="169">
        <v>0</v>
      </c>
      <c r="CQ58" s="169" t="s">
        <v>143</v>
      </c>
      <c r="CR58" s="169" t="s">
        <v>143</v>
      </c>
      <c r="CS58" s="169" t="s">
        <v>143</v>
      </c>
      <c r="CT58" s="125"/>
      <c r="CU58" s="125">
        <v>3</v>
      </c>
      <c r="CV58" s="125">
        <v>2</v>
      </c>
      <c r="CW58" s="125">
        <v>52.3</v>
      </c>
      <c r="CX58" s="125">
        <v>1</v>
      </c>
      <c r="CY58" s="125">
        <v>3</v>
      </c>
      <c r="CZ58" s="127">
        <v>3.63</v>
      </c>
      <c r="DA58" s="125">
        <v>661</v>
      </c>
      <c r="DB58" s="125">
        <v>653</v>
      </c>
      <c r="DC58" s="125">
        <v>734</v>
      </c>
      <c r="DD58" s="125">
        <v>0.63</v>
      </c>
      <c r="DE58" s="125">
        <v>0.89</v>
      </c>
      <c r="DF58" s="125">
        <v>5.5</v>
      </c>
      <c r="DG58" s="125">
        <v>6.9</v>
      </c>
      <c r="DH58" s="170">
        <v>111</v>
      </c>
      <c r="DI58" s="125">
        <v>0.28299999999999997</v>
      </c>
      <c r="DJ58" s="125">
        <v>730</v>
      </c>
      <c r="DK58" s="125">
        <v>2</v>
      </c>
      <c r="DL58" s="178">
        <v>1.73</v>
      </c>
      <c r="DM58" s="172">
        <v>1.6578299999999999</v>
      </c>
      <c r="DN58" s="172">
        <v>1.66554</v>
      </c>
      <c r="DO58" s="172">
        <v>1.67357</v>
      </c>
      <c r="DP58" s="172">
        <v>1.68157</v>
      </c>
      <c r="DQ58" s="172">
        <v>1.6824600000000001</v>
      </c>
      <c r="DR58" s="172">
        <v>1.6861200000000001</v>
      </c>
      <c r="DS58" s="172">
        <v>1.6907700000000001</v>
      </c>
      <c r="DT58" s="172">
        <v>1.6929700000000001</v>
      </c>
      <c r="DU58" s="172">
        <v>1.6935800000000001</v>
      </c>
      <c r="DV58" s="172">
        <v>1.69415</v>
      </c>
      <c r="DW58" s="172">
        <v>1.69669</v>
      </c>
      <c r="DX58" s="172">
        <v>1.6968000000000001</v>
      </c>
      <c r="DY58" s="172">
        <v>1.6998</v>
      </c>
      <c r="DZ58" s="172">
        <v>1.7055400000000001</v>
      </c>
      <c r="EA58" s="172">
        <v>1.7062600000000001</v>
      </c>
      <c r="EB58" s="172">
        <v>1.7123699999999999</v>
      </c>
      <c r="EC58" s="172">
        <v>1.71804</v>
      </c>
      <c r="ED58" s="172">
        <v>1.7277199999999999</v>
      </c>
      <c r="EE58" s="173">
        <v>1.7381899999999999</v>
      </c>
      <c r="EF58" s="173"/>
      <c r="EG58" s="173"/>
      <c r="EH58" s="173"/>
      <c r="EI58" s="173"/>
      <c r="EJ58" s="173">
        <v>1.2574999999999999E-2</v>
      </c>
      <c r="EK58" s="173">
        <v>1.2678999999999999E-2</v>
      </c>
      <c r="EL58" s="174">
        <v>0.2903</v>
      </c>
      <c r="EM58" s="174">
        <v>0.54469999999999996</v>
      </c>
      <c r="EN58" s="174">
        <v>0.3049</v>
      </c>
      <c r="EO58" s="174">
        <v>0.2384</v>
      </c>
      <c r="EP58" s="174">
        <v>0.54269999999999996</v>
      </c>
      <c r="EQ58" s="174">
        <v>0.77010000000000001</v>
      </c>
      <c r="ER58" s="174">
        <v>0.28799999999999998</v>
      </c>
      <c r="ES58" s="174">
        <v>0.58850000000000002</v>
      </c>
      <c r="ET58" s="174">
        <v>0.25419999999999998</v>
      </c>
      <c r="EU58" s="174">
        <v>0.23649999999999999</v>
      </c>
      <c r="EV58" s="174">
        <v>0.4819</v>
      </c>
      <c r="EW58" s="174">
        <v>0.76380000000000003</v>
      </c>
      <c r="EX58" s="174">
        <v>2.7300000000000001E-2</v>
      </c>
      <c r="EY58" s="174">
        <v>1.2699999999999999E-2</v>
      </c>
      <c r="EZ58" s="174">
        <v>-2.5999999999999999E-3</v>
      </c>
      <c r="FA58" s="174">
        <v>-7.9000000000000008E-3</v>
      </c>
      <c r="FB58" s="174">
        <v>-3.8600000000000002E-2</v>
      </c>
      <c r="FC58" s="175" t="s">
        <v>5</v>
      </c>
      <c r="FD58" s="171" t="s">
        <v>143</v>
      </c>
      <c r="FE58" s="177">
        <v>43474</v>
      </c>
      <c r="FF58" s="136">
        <v>4.0999999999999996</v>
      </c>
      <c r="FG58" s="34" t="s">
        <v>143</v>
      </c>
      <c r="FH58" s="34" t="s">
        <v>143</v>
      </c>
      <c r="FI58" s="34" t="s">
        <v>143</v>
      </c>
      <c r="FJ58" s="34" t="s">
        <v>143</v>
      </c>
      <c r="FK58" s="27">
        <v>20</v>
      </c>
      <c r="FL58" s="27"/>
      <c r="FM58">
        <f t="shared" si="0"/>
        <v>0.587565</v>
      </c>
      <c r="FN58">
        <f t="shared" si="30"/>
        <v>20</v>
      </c>
      <c r="FO58">
        <f t="shared" si="1"/>
        <v>0</v>
      </c>
      <c r="FP58" s="208">
        <f t="shared" si="2"/>
        <v>0</v>
      </c>
      <c r="FQ58" s="208">
        <f t="shared" si="3"/>
        <v>0</v>
      </c>
      <c r="FR58" s="208">
        <f t="shared" si="4"/>
        <v>0</v>
      </c>
      <c r="FS58" s="208">
        <f t="shared" si="5"/>
        <v>0</v>
      </c>
      <c r="FT58" s="208">
        <f t="shared" si="6"/>
        <v>1.6972620652983637</v>
      </c>
      <c r="FU58" s="208">
        <f t="shared" si="7"/>
        <v>0.55403893033167417</v>
      </c>
      <c r="FV58" s="208">
        <f t="shared" si="8"/>
        <v>0</v>
      </c>
      <c r="FX58">
        <f t="shared" si="31"/>
        <v>0.587565</v>
      </c>
      <c r="FY58" s="207">
        <f>G58*POWER($FX58,2)/(POWER($FX58,2)-J58)</f>
        <v>1.5411179563566544</v>
      </c>
      <c r="FZ58" s="207">
        <f>H58*POWER($FX58,2)/(POWER($FX58,2)-K58)</f>
        <v>0.34290621980503055</v>
      </c>
      <c r="GA58" s="207">
        <f>I58*POWER($FX58,2)/(POWER($FX58,2)-L58)</f>
        <v>-4.8945598105145606E-3</v>
      </c>
      <c r="GB58" s="206">
        <f t="shared" si="9"/>
        <v>1.6967998162279398</v>
      </c>
      <c r="GD58">
        <f t="shared" si="10"/>
        <v>0.587565</v>
      </c>
      <c r="GE58">
        <f t="shared" si="11"/>
        <v>6432.8</v>
      </c>
      <c r="GF58">
        <f t="shared" si="12"/>
        <v>20613.136726414024</v>
      </c>
      <c r="GG58">
        <f t="shared" si="13"/>
        <v>670.28134972528255</v>
      </c>
      <c r="GH58">
        <f t="shared" si="14"/>
        <v>1.0002771621807613</v>
      </c>
      <c r="GI58">
        <f t="shared" si="15"/>
        <v>101325</v>
      </c>
      <c r="GJ58">
        <v>101325</v>
      </c>
      <c r="GK58">
        <v>15</v>
      </c>
      <c r="GL58">
        <v>20</v>
      </c>
      <c r="GM58">
        <f t="shared" si="16"/>
        <v>2.771621807613478E-4</v>
      </c>
      <c r="GN58">
        <f t="shared" si="17"/>
        <v>1.0173924999999999</v>
      </c>
      <c r="GO58">
        <f t="shared" si="18"/>
        <v>1.0002724240455492</v>
      </c>
      <c r="GQ58">
        <f t="shared" si="19"/>
        <v>0.587565</v>
      </c>
      <c r="GR58">
        <v>101378</v>
      </c>
      <c r="GS58">
        <f t="shared" si="20"/>
        <v>1.0002724240455492</v>
      </c>
      <c r="GT58" s="206">
        <f t="shared" si="21"/>
        <v>1.6967998162279398</v>
      </c>
      <c r="GU58">
        <f t="shared" si="22"/>
        <v>1.6972620652983637</v>
      </c>
      <c r="GW58" s="208">
        <f t="shared" si="23"/>
        <v>0</v>
      </c>
      <c r="GX58" s="208">
        <f t="shared" si="24"/>
        <v>0</v>
      </c>
      <c r="GY58">
        <f t="shared" si="25"/>
        <v>1.6972620652983637</v>
      </c>
      <c r="GZ58" s="208">
        <f t="shared" si="26"/>
        <v>1.6972620652983637</v>
      </c>
      <c r="HB58" s="208">
        <f t="shared" si="27"/>
        <v>1.6972620652983637</v>
      </c>
      <c r="HC58">
        <f t="shared" si="28"/>
        <v>1.0002724240455492</v>
      </c>
      <c r="HD58" s="206">
        <f t="shared" si="29"/>
        <v>1.6967998162279398</v>
      </c>
    </row>
    <row r="59" spans="1:212" x14ac:dyDescent="0.3">
      <c r="A59" s="141" t="s">
        <v>6</v>
      </c>
      <c r="B59" s="32">
        <v>1.64049</v>
      </c>
      <c r="C59" s="32">
        <v>1.6430400000000001</v>
      </c>
      <c r="D59" s="33">
        <v>60.1</v>
      </c>
      <c r="E59" s="33">
        <v>59.86</v>
      </c>
      <c r="F59" s="34" t="s">
        <v>381</v>
      </c>
      <c r="G59" s="37">
        <v>1.22718116</v>
      </c>
      <c r="H59" s="37">
        <v>0.42078374299999999</v>
      </c>
      <c r="I59" s="37">
        <v>1.01284843</v>
      </c>
      <c r="J59" s="37">
        <v>6.0207568199999997E-3</v>
      </c>
      <c r="K59" s="37">
        <v>1.9686288900000001E-2</v>
      </c>
      <c r="L59" s="37">
        <v>88.437009900000007</v>
      </c>
      <c r="M59" s="35">
        <v>-2.3599999999999999E-6</v>
      </c>
      <c r="N59" s="35">
        <v>1.15E-8</v>
      </c>
      <c r="O59" s="35">
        <v>1.1100000000000001E-11</v>
      </c>
      <c r="P59" s="35">
        <v>3.1E-7</v>
      </c>
      <c r="Q59" s="35">
        <v>2.7800000000000002E-10</v>
      </c>
      <c r="R59" s="35">
        <v>0.23400000000000001</v>
      </c>
      <c r="S59" s="33">
        <v>0.6</v>
      </c>
      <c r="T59" s="33">
        <v>1.1000000000000001</v>
      </c>
      <c r="U59" s="33">
        <v>1.6</v>
      </c>
      <c r="V59" s="33">
        <v>-1.6</v>
      </c>
      <c r="W59" s="33">
        <v>-1.2</v>
      </c>
      <c r="X59" s="33">
        <v>-0.7</v>
      </c>
      <c r="Y59" s="33">
        <v>0.5</v>
      </c>
      <c r="Z59" s="33">
        <v>1</v>
      </c>
      <c r="AA59" s="33">
        <v>1.6</v>
      </c>
      <c r="AB59" s="33">
        <v>-0.9</v>
      </c>
      <c r="AC59" s="33">
        <v>-0.4</v>
      </c>
      <c r="AD59" s="33">
        <v>0.1</v>
      </c>
      <c r="AE59" s="33">
        <v>0.7</v>
      </c>
      <c r="AF59" s="33">
        <v>1.3</v>
      </c>
      <c r="AG59" s="33">
        <v>1.9</v>
      </c>
      <c r="AH59" s="33">
        <v>-0.4</v>
      </c>
      <c r="AI59" s="34">
        <v>0.1</v>
      </c>
      <c r="AJ59" s="34">
        <v>0.7</v>
      </c>
      <c r="AK59" s="33">
        <v>1.74</v>
      </c>
      <c r="AL59" s="36">
        <v>0.21</v>
      </c>
      <c r="AM59" s="36">
        <v>0.49</v>
      </c>
      <c r="AN59" s="36">
        <v>0.87</v>
      </c>
      <c r="AO59" s="36">
        <v>0.97</v>
      </c>
      <c r="AP59" s="36">
        <v>0.99399999999999999</v>
      </c>
      <c r="AQ59" s="36">
        <v>0.99399999999999999</v>
      </c>
      <c r="AR59" s="36">
        <v>0.99099999999999999</v>
      </c>
      <c r="AS59" s="36">
        <v>0.99</v>
      </c>
      <c r="AT59" s="36">
        <v>0.99199999999999999</v>
      </c>
      <c r="AU59" s="36">
        <v>0.99199999999999999</v>
      </c>
      <c r="AV59" s="36">
        <v>0.98799999999999999</v>
      </c>
      <c r="AW59" s="36">
        <v>0.97599999999999998</v>
      </c>
      <c r="AX59" s="36">
        <v>0.96899999999999997</v>
      </c>
      <c r="AY59" s="36">
        <v>0.96299999999999997</v>
      </c>
      <c r="AZ59" s="36">
        <v>0.95499999999999996</v>
      </c>
      <c r="BA59" s="36">
        <v>0.95</v>
      </c>
      <c r="BB59" s="36">
        <v>0.93</v>
      </c>
      <c r="BC59" s="36">
        <v>0.9</v>
      </c>
      <c r="BD59" s="36">
        <v>0.83</v>
      </c>
      <c r="BE59" s="36">
        <v>0.78</v>
      </c>
      <c r="BF59" s="36">
        <v>0.56999999999999995</v>
      </c>
      <c r="BG59" s="36">
        <v>0.24</v>
      </c>
      <c r="BH59" s="36">
        <v>0.04</v>
      </c>
      <c r="BI59" s="36" t="s">
        <v>143</v>
      </c>
      <c r="BJ59" s="36" t="s">
        <v>143</v>
      </c>
      <c r="BK59" s="36" t="s">
        <v>143</v>
      </c>
      <c r="BL59" s="36" t="s">
        <v>143</v>
      </c>
      <c r="BM59" s="36" t="s">
        <v>143</v>
      </c>
      <c r="BN59" s="36" t="s">
        <v>143</v>
      </c>
      <c r="BO59" s="36" t="s">
        <v>143</v>
      </c>
      <c r="BP59" s="36">
        <v>0.53600000000000003</v>
      </c>
      <c r="BQ59" s="36">
        <v>0.752</v>
      </c>
      <c r="BR59" s="36">
        <v>0.94599999999999995</v>
      </c>
      <c r="BS59" s="36">
        <v>0.98789023755901428</v>
      </c>
      <c r="BT59" s="36">
        <v>0.99759566612185246</v>
      </c>
      <c r="BU59" s="36">
        <v>0.99759566612185246</v>
      </c>
      <c r="BV59" s="36">
        <v>0.996</v>
      </c>
      <c r="BW59" s="36">
        <v>0.996</v>
      </c>
      <c r="BX59" s="36">
        <v>0.99679228706061884</v>
      </c>
      <c r="BY59" s="36">
        <v>0.99719409794761227</v>
      </c>
      <c r="BZ59" s="36">
        <v>0.995</v>
      </c>
      <c r="CA59" s="36">
        <v>0.99</v>
      </c>
      <c r="CB59" s="36">
        <v>0.98699999999999999</v>
      </c>
      <c r="CC59" s="36">
        <v>0.98499999999999999</v>
      </c>
      <c r="CD59" s="36">
        <v>0.98199999999999998</v>
      </c>
      <c r="CE59" s="36">
        <v>0.97899999999999998</v>
      </c>
      <c r="CF59" s="36">
        <v>0.97099999999999997</v>
      </c>
      <c r="CG59" s="36">
        <v>0.95899999999999996</v>
      </c>
      <c r="CH59" s="36">
        <v>0.92800000000000005</v>
      </c>
      <c r="CI59" s="36">
        <v>0.90500000000000003</v>
      </c>
      <c r="CJ59" s="36">
        <v>0.79900000000000004</v>
      </c>
      <c r="CK59" s="36">
        <v>0.56499999999999995</v>
      </c>
      <c r="CL59" s="36">
        <v>0.25</v>
      </c>
      <c r="CM59" s="36">
        <v>0.06</v>
      </c>
      <c r="CN59" s="36" t="s">
        <v>143</v>
      </c>
      <c r="CO59" s="36" t="s">
        <v>143</v>
      </c>
      <c r="CP59" s="36" t="s">
        <v>143</v>
      </c>
      <c r="CQ59" s="36" t="s">
        <v>143</v>
      </c>
      <c r="CR59" s="36" t="s">
        <v>143</v>
      </c>
      <c r="CS59" s="36" t="s">
        <v>143</v>
      </c>
      <c r="CT59" s="34"/>
      <c r="CU59" s="34">
        <v>4</v>
      </c>
      <c r="CV59" s="34">
        <v>2</v>
      </c>
      <c r="CW59" s="34">
        <v>53.2</v>
      </c>
      <c r="CX59" s="34">
        <v>4.3</v>
      </c>
      <c r="CY59" s="34">
        <v>4.3</v>
      </c>
      <c r="CZ59" s="33">
        <v>3.74</v>
      </c>
      <c r="DA59" s="34">
        <v>639</v>
      </c>
      <c r="DB59" s="34">
        <v>627</v>
      </c>
      <c r="DC59" s="34">
        <v>716</v>
      </c>
      <c r="DD59" s="34">
        <v>0.59</v>
      </c>
      <c r="DE59" s="34">
        <v>0.88</v>
      </c>
      <c r="DF59" s="34">
        <v>6.8</v>
      </c>
      <c r="DG59" s="34">
        <v>8.1</v>
      </c>
      <c r="DH59" s="78">
        <v>91</v>
      </c>
      <c r="DI59" s="34">
        <v>0.27200000000000002</v>
      </c>
      <c r="DJ59" s="34">
        <v>600</v>
      </c>
      <c r="DK59" s="34">
        <v>5</v>
      </c>
      <c r="DL59" s="25">
        <v>1.74</v>
      </c>
      <c r="DM59" s="76">
        <v>1.6077600000000001</v>
      </c>
      <c r="DN59" s="76">
        <v>1.61416</v>
      </c>
      <c r="DO59" s="76">
        <v>1.62086</v>
      </c>
      <c r="DP59" s="76">
        <v>1.6275900000000001</v>
      </c>
      <c r="DQ59" s="76">
        <v>1.6283399999999999</v>
      </c>
      <c r="DR59" s="76">
        <v>1.6314299999999999</v>
      </c>
      <c r="DS59" s="76">
        <v>1.6353800000000001</v>
      </c>
      <c r="DT59" s="76">
        <v>1.63724</v>
      </c>
      <c r="DU59" s="76">
        <v>1.6377600000000001</v>
      </c>
      <c r="DV59" s="76">
        <v>1.63825</v>
      </c>
      <c r="DW59" s="76">
        <v>1.6404000000000001</v>
      </c>
      <c r="DX59" s="76">
        <v>1.64049</v>
      </c>
      <c r="DY59" s="76">
        <v>1.6430400000000001</v>
      </c>
      <c r="DZ59" s="76">
        <v>1.6478999999999999</v>
      </c>
      <c r="EA59" s="76">
        <v>1.6485000000000001</v>
      </c>
      <c r="EB59" s="76">
        <v>1.6536599999999999</v>
      </c>
      <c r="EC59" s="76">
        <v>1.6584399999999999</v>
      </c>
      <c r="ED59" s="76">
        <v>1.6665700000000001</v>
      </c>
      <c r="EE59" s="24">
        <v>1.6753199999999999</v>
      </c>
      <c r="EF59" s="24"/>
      <c r="EG59" s="24"/>
      <c r="EH59" s="24"/>
      <c r="EI59" s="24"/>
      <c r="EJ59" s="24">
        <v>1.0657E-2</v>
      </c>
      <c r="EK59" s="24">
        <v>1.0743000000000001E-2</v>
      </c>
      <c r="EL59" s="77">
        <v>0.28999999999999998</v>
      </c>
      <c r="EM59" s="77">
        <v>0.54530000000000001</v>
      </c>
      <c r="EN59" s="77">
        <v>0.30520000000000003</v>
      </c>
      <c r="EO59" s="77">
        <v>0.23849999999999999</v>
      </c>
      <c r="EP59" s="77">
        <v>0.54110000000000003</v>
      </c>
      <c r="EQ59" s="77">
        <v>0.76300000000000001</v>
      </c>
      <c r="ER59" s="77">
        <v>0.28770000000000001</v>
      </c>
      <c r="ES59" s="77">
        <v>0.58919999999999995</v>
      </c>
      <c r="ET59" s="77">
        <v>0.2545</v>
      </c>
      <c r="EU59" s="77">
        <v>0.2366</v>
      </c>
      <c r="EV59" s="77">
        <v>0.48039999999999999</v>
      </c>
      <c r="EW59" s="77">
        <v>0.75690000000000002</v>
      </c>
      <c r="EX59" s="77">
        <v>5.1999999999999998E-3</v>
      </c>
      <c r="EY59" s="77">
        <v>2.3E-3</v>
      </c>
      <c r="EZ59" s="77">
        <v>-5.0000000000000001E-4</v>
      </c>
      <c r="FA59" s="77">
        <v>-1.6999999999999999E-3</v>
      </c>
      <c r="FB59" s="77">
        <v>-8.9999999999999993E-3</v>
      </c>
      <c r="FC59" s="26" t="s">
        <v>7</v>
      </c>
      <c r="FD59" s="145" t="s">
        <v>143</v>
      </c>
      <c r="FE59" s="156">
        <v>41671</v>
      </c>
      <c r="FF59" s="136">
        <v>1.7</v>
      </c>
      <c r="FG59" s="34" t="s">
        <v>143</v>
      </c>
      <c r="FH59" s="34" t="s">
        <v>143</v>
      </c>
      <c r="FI59" s="34" t="s">
        <v>143</v>
      </c>
      <c r="FJ59" s="34" t="s">
        <v>143</v>
      </c>
      <c r="FK59">
        <v>20</v>
      </c>
      <c r="FM59">
        <f t="shared" si="0"/>
        <v>0.587565</v>
      </c>
      <c r="FN59" s="27">
        <f t="shared" si="30"/>
        <v>20</v>
      </c>
      <c r="FO59">
        <f t="shared" si="1"/>
        <v>0</v>
      </c>
      <c r="FP59" s="208">
        <f t="shared" si="2"/>
        <v>0</v>
      </c>
      <c r="FQ59" s="208">
        <f t="shared" si="3"/>
        <v>0</v>
      </c>
      <c r="FR59" s="208">
        <f t="shared" si="4"/>
        <v>0</v>
      </c>
      <c r="FS59" s="208">
        <f t="shared" si="5"/>
        <v>0</v>
      </c>
      <c r="FT59" s="208">
        <f t="shared" si="6"/>
        <v>1.6409415085916716</v>
      </c>
      <c r="FU59" s="208">
        <f t="shared" si="7"/>
        <v>0.51576763271466375</v>
      </c>
      <c r="FV59" s="208">
        <f t="shared" si="8"/>
        <v>0</v>
      </c>
      <c r="FX59">
        <f t="shared" si="31"/>
        <v>0.587565</v>
      </c>
      <c r="FY59" s="207">
        <f>G59*POWER($FX59,2)/(POWER($FX59,2)-J59)</f>
        <v>1.2489627069902656</v>
      </c>
      <c r="FZ59" s="207">
        <f>H59*POWER($FX59,2)/(POWER($FX59,2)-K59)</f>
        <v>0.44622918441043513</v>
      </c>
      <c r="GA59" s="207">
        <f>I59*POWER($FX59,2)/(POWER($FX59,2)-L59)</f>
        <v>-3.9693639670875169E-3</v>
      </c>
      <c r="GB59" s="206">
        <f t="shared" si="9"/>
        <v>1.6404945984164694</v>
      </c>
      <c r="GD59">
        <f t="shared" si="10"/>
        <v>0.587565</v>
      </c>
      <c r="GE59">
        <f t="shared" si="11"/>
        <v>6432.8</v>
      </c>
      <c r="GF59">
        <f t="shared" si="12"/>
        <v>20613.136726414024</v>
      </c>
      <c r="GG59">
        <f t="shared" si="13"/>
        <v>670.28134972528255</v>
      </c>
      <c r="GH59">
        <f t="shared" si="14"/>
        <v>1.0002771621807613</v>
      </c>
      <c r="GI59">
        <f t="shared" si="15"/>
        <v>101325</v>
      </c>
      <c r="GJ59">
        <v>101325</v>
      </c>
      <c r="GK59">
        <v>15</v>
      </c>
      <c r="GL59">
        <v>20</v>
      </c>
      <c r="GM59">
        <f t="shared" si="16"/>
        <v>2.771621807613478E-4</v>
      </c>
      <c r="GN59">
        <f t="shared" si="17"/>
        <v>1.0173924999999999</v>
      </c>
      <c r="GO59">
        <f t="shared" si="18"/>
        <v>1.0002724240455492</v>
      </c>
      <c r="GQ59">
        <f t="shared" si="19"/>
        <v>0.587565</v>
      </c>
      <c r="GR59">
        <v>101379</v>
      </c>
      <c r="GS59">
        <f t="shared" si="20"/>
        <v>1.0002724240455492</v>
      </c>
      <c r="GT59" s="206">
        <f t="shared" si="21"/>
        <v>1.6404945984164694</v>
      </c>
      <c r="GU59">
        <f t="shared" si="22"/>
        <v>1.6409415085916716</v>
      </c>
      <c r="GW59" s="208">
        <f t="shared" si="23"/>
        <v>0</v>
      </c>
      <c r="GX59" s="208">
        <f t="shared" si="24"/>
        <v>0</v>
      </c>
      <c r="GY59">
        <f t="shared" si="25"/>
        <v>1.6409415085916716</v>
      </c>
      <c r="GZ59" s="208">
        <f t="shared" si="26"/>
        <v>1.6409415085916716</v>
      </c>
      <c r="HB59" s="208">
        <f t="shared" si="27"/>
        <v>1.6409415085916716</v>
      </c>
      <c r="HC59">
        <f t="shared" si="28"/>
        <v>1.0002724240455492</v>
      </c>
      <c r="HD59" s="206">
        <f t="shared" si="29"/>
        <v>1.6404945984164694</v>
      </c>
    </row>
    <row r="60" spans="1:212" x14ac:dyDescent="0.3">
      <c r="A60" s="141" t="s">
        <v>8</v>
      </c>
      <c r="B60" s="32">
        <v>1.65113</v>
      </c>
      <c r="C60" s="32">
        <v>1.65391</v>
      </c>
      <c r="D60" s="33">
        <v>55.89</v>
      </c>
      <c r="E60" s="33">
        <v>55.63</v>
      </c>
      <c r="F60" s="34" t="s">
        <v>347</v>
      </c>
      <c r="G60" s="37">
        <v>1.1422978100000001</v>
      </c>
      <c r="H60" s="37">
        <v>0.53513844099999996</v>
      </c>
      <c r="I60" s="37">
        <v>1.0408838499999999</v>
      </c>
      <c r="J60" s="37">
        <v>5.8577859399999996E-3</v>
      </c>
      <c r="K60" s="37">
        <v>1.9854614699999999E-2</v>
      </c>
      <c r="L60" s="37">
        <v>100.834017</v>
      </c>
      <c r="M60" s="35">
        <v>1.3599999999999999E-6</v>
      </c>
      <c r="N60" s="35">
        <v>1.4899999999999999E-8</v>
      </c>
      <c r="O60" s="35">
        <v>-1.29E-11</v>
      </c>
      <c r="P60" s="35">
        <v>3.41E-7</v>
      </c>
      <c r="Q60" s="35">
        <v>2.09E-10</v>
      </c>
      <c r="R60" s="35">
        <v>0.26200000000000001</v>
      </c>
      <c r="S60" s="33">
        <v>2.2000000000000002</v>
      </c>
      <c r="T60" s="33">
        <v>2.9</v>
      </c>
      <c r="U60" s="33">
        <v>3.6</v>
      </c>
      <c r="V60" s="33">
        <v>0</v>
      </c>
      <c r="W60" s="33">
        <v>0.6</v>
      </c>
      <c r="X60" s="33">
        <v>1.3</v>
      </c>
      <c r="Y60" s="33">
        <v>2.4</v>
      </c>
      <c r="Z60" s="33">
        <v>3.1</v>
      </c>
      <c r="AA60" s="33">
        <v>3.9</v>
      </c>
      <c r="AB60" s="33">
        <v>1</v>
      </c>
      <c r="AC60" s="33">
        <v>1.7</v>
      </c>
      <c r="AD60" s="33">
        <v>2.4</v>
      </c>
      <c r="AE60" s="33">
        <v>2.7</v>
      </c>
      <c r="AF60" s="33">
        <v>3.4</v>
      </c>
      <c r="AG60" s="33">
        <v>4.2</v>
      </c>
      <c r="AH60" s="33">
        <v>1.6</v>
      </c>
      <c r="AI60" s="34">
        <v>2.2999999999999998</v>
      </c>
      <c r="AJ60" s="34">
        <v>3.1</v>
      </c>
      <c r="AK60" s="33">
        <v>1.82</v>
      </c>
      <c r="AL60" s="36">
        <v>0.37</v>
      </c>
      <c r="AM60" s="36">
        <v>0.62</v>
      </c>
      <c r="AN60" s="36">
        <v>0.9</v>
      </c>
      <c r="AO60" s="36">
        <v>0.97799999999999998</v>
      </c>
      <c r="AP60" s="36">
        <v>0.99399999999999999</v>
      </c>
      <c r="AQ60" s="36">
        <v>0.99399999999999999</v>
      </c>
      <c r="AR60" s="36">
        <v>0.99199999999999999</v>
      </c>
      <c r="AS60" s="36">
        <v>0.99099999999999999</v>
      </c>
      <c r="AT60" s="36">
        <v>0.99299999999999999</v>
      </c>
      <c r="AU60" s="36">
        <v>0.99299999999999999</v>
      </c>
      <c r="AV60" s="36">
        <v>0.98799999999999999</v>
      </c>
      <c r="AW60" s="36">
        <v>0.98</v>
      </c>
      <c r="AX60" s="36">
        <v>0.97499999999999998</v>
      </c>
      <c r="AY60" s="36">
        <v>0.97299999999999998</v>
      </c>
      <c r="AZ60" s="36">
        <v>0.96799999999999997</v>
      </c>
      <c r="BA60" s="36">
        <v>0.96399999999999997</v>
      </c>
      <c r="BB60" s="36">
        <v>0.95</v>
      </c>
      <c r="BC60" s="36">
        <v>0.92</v>
      </c>
      <c r="BD60" s="36">
        <v>0.873</v>
      </c>
      <c r="BE60" s="36">
        <v>0.84</v>
      </c>
      <c r="BF60" s="36">
        <v>0.65500000000000003</v>
      </c>
      <c r="BG60" s="36">
        <v>0.35</v>
      </c>
      <c r="BH60" s="36">
        <v>0.1</v>
      </c>
      <c r="BI60" s="36">
        <v>0.02</v>
      </c>
      <c r="BJ60" s="36" t="s">
        <v>143</v>
      </c>
      <c r="BK60" s="36" t="s">
        <v>143</v>
      </c>
      <c r="BL60" s="36" t="s">
        <v>143</v>
      </c>
      <c r="BM60" s="36" t="s">
        <v>143</v>
      </c>
      <c r="BN60" s="36" t="s">
        <v>143</v>
      </c>
      <c r="BO60" s="36" t="s">
        <v>143</v>
      </c>
      <c r="BP60" s="36">
        <v>0.67186294554764192</v>
      </c>
      <c r="BQ60" s="36">
        <v>0.82595555007539534</v>
      </c>
      <c r="BR60" s="36">
        <v>0.95873151551418268</v>
      </c>
      <c r="BS60" s="36">
        <v>0.99114122862593856</v>
      </c>
      <c r="BT60" s="36">
        <v>0.99759566612185246</v>
      </c>
      <c r="BU60" s="36">
        <v>0.99759566612185246</v>
      </c>
      <c r="BV60" s="36">
        <v>0.99679228706061884</v>
      </c>
      <c r="BW60" s="36">
        <v>0.99639023306928143</v>
      </c>
      <c r="BX60" s="36">
        <v>0.99719409794761227</v>
      </c>
      <c r="BY60" s="36">
        <v>0.99719409794761227</v>
      </c>
      <c r="BZ60" s="36">
        <v>0.99518260853786011</v>
      </c>
      <c r="CA60" s="36">
        <v>0.99195148124665999</v>
      </c>
      <c r="CB60" s="36">
        <v>0.98992398345177923</v>
      </c>
      <c r="CC60" s="36">
        <v>0.98911123774118292</v>
      </c>
      <c r="CD60" s="36">
        <v>0.98707497819691115</v>
      </c>
      <c r="CE60" s="36">
        <v>0.98544142228142195</v>
      </c>
      <c r="CF60" s="36">
        <v>0.9796917302662298</v>
      </c>
      <c r="CG60" s="36">
        <v>0.96719742348509086</v>
      </c>
      <c r="CH60" s="36">
        <v>0.9471215046166197</v>
      </c>
      <c r="CI60" s="36">
        <v>0.93263501022798856</v>
      </c>
      <c r="CJ60" s="36">
        <v>0.84429947650708459</v>
      </c>
      <c r="CK60" s="36">
        <v>0.65709357049118378</v>
      </c>
      <c r="CL60" s="36">
        <v>0.39810717055349726</v>
      </c>
      <c r="CM60" s="36">
        <v>0.20912791051825463</v>
      </c>
      <c r="CN60" s="36">
        <v>7.8E-2</v>
      </c>
      <c r="CO60" s="36">
        <v>1.4E-2</v>
      </c>
      <c r="CP60" s="36" t="s">
        <v>143</v>
      </c>
      <c r="CQ60" s="36" t="s">
        <v>143</v>
      </c>
      <c r="CR60" s="36" t="s">
        <v>143</v>
      </c>
      <c r="CS60" s="36" t="s">
        <v>143</v>
      </c>
      <c r="CT60" s="34"/>
      <c r="CU60" s="34">
        <v>2</v>
      </c>
      <c r="CV60" s="34">
        <v>2</v>
      </c>
      <c r="CW60" s="34">
        <v>51.2</v>
      </c>
      <c r="CX60" s="34">
        <v>1</v>
      </c>
      <c r="CY60" s="34">
        <v>2.2999999999999998</v>
      </c>
      <c r="CZ60" s="33">
        <v>3.7679999999999998</v>
      </c>
      <c r="DA60" s="34">
        <v>689</v>
      </c>
      <c r="DB60" s="34">
        <v>673</v>
      </c>
      <c r="DC60" s="34" t="s">
        <v>143</v>
      </c>
      <c r="DD60" s="34">
        <v>0.54</v>
      </c>
      <c r="DE60" s="34">
        <v>0.75</v>
      </c>
      <c r="DF60" s="34">
        <v>6.6</v>
      </c>
      <c r="DG60" s="34">
        <v>7.4</v>
      </c>
      <c r="DH60" s="78">
        <v>90</v>
      </c>
      <c r="DI60" s="34">
        <v>0.26600000000000001</v>
      </c>
      <c r="DJ60" s="34">
        <v>600</v>
      </c>
      <c r="DK60" s="34">
        <v>4</v>
      </c>
      <c r="DL60" s="25">
        <v>1.82</v>
      </c>
      <c r="DM60" s="76">
        <v>1.6191500000000001</v>
      </c>
      <c r="DN60" s="76">
        <v>1.6248800000000001</v>
      </c>
      <c r="DO60" s="76">
        <v>1.631</v>
      </c>
      <c r="DP60" s="76">
        <v>1.63747</v>
      </c>
      <c r="DQ60" s="76">
        <v>1.6382300000000001</v>
      </c>
      <c r="DR60" s="76">
        <v>1.64141</v>
      </c>
      <c r="DS60" s="76">
        <v>1.6456</v>
      </c>
      <c r="DT60" s="76">
        <v>1.6476</v>
      </c>
      <c r="DU60" s="76">
        <v>1.6481600000000001</v>
      </c>
      <c r="DV60" s="76">
        <v>1.6486799999999999</v>
      </c>
      <c r="DW60" s="76">
        <v>1.65103</v>
      </c>
      <c r="DX60" s="76">
        <v>1.65113</v>
      </c>
      <c r="DY60" s="76">
        <v>1.65391</v>
      </c>
      <c r="DZ60" s="76">
        <v>1.6592499999999999</v>
      </c>
      <c r="EA60" s="76">
        <v>1.6599200000000001</v>
      </c>
      <c r="EB60" s="76">
        <v>1.6656200000000001</v>
      </c>
      <c r="EC60" s="76">
        <v>1.67092</v>
      </c>
      <c r="ED60" s="76">
        <v>1.67997</v>
      </c>
      <c r="EE60" s="24">
        <v>1.6897500000000001</v>
      </c>
      <c r="EF60" s="24">
        <v>1.69876</v>
      </c>
      <c r="EG60" s="24"/>
      <c r="EH60" s="24"/>
      <c r="EI60" s="24"/>
      <c r="EJ60" s="24">
        <v>1.1650000000000001E-2</v>
      </c>
      <c r="EK60" s="24">
        <v>1.1755E-2</v>
      </c>
      <c r="EL60" s="77">
        <v>0.27289999999999998</v>
      </c>
      <c r="EM60" s="77">
        <v>0.53139999999999998</v>
      </c>
      <c r="EN60" s="77">
        <v>0.30309999999999998</v>
      </c>
      <c r="EO60" s="77">
        <v>0.2384</v>
      </c>
      <c r="EP60" s="77">
        <v>0.54669999999999996</v>
      </c>
      <c r="EQ60" s="77">
        <v>0.77710000000000001</v>
      </c>
      <c r="ER60" s="77">
        <v>0.27039999999999997</v>
      </c>
      <c r="ES60" s="77">
        <v>0.57440000000000002</v>
      </c>
      <c r="ET60" s="77">
        <v>0.25269999999999998</v>
      </c>
      <c r="EU60" s="77">
        <v>0.23619999999999999</v>
      </c>
      <c r="EV60" s="77">
        <v>0.48509999999999998</v>
      </c>
      <c r="EW60" s="77">
        <v>0.7702</v>
      </c>
      <c r="EX60" s="77">
        <v>-5.7999999999999996E-3</v>
      </c>
      <c r="EY60" s="77">
        <v>-1.8E-3</v>
      </c>
      <c r="EZ60" s="77">
        <v>-5.0000000000000001E-4</v>
      </c>
      <c r="FA60" s="77">
        <v>-3.0999999999999999E-3</v>
      </c>
      <c r="FB60" s="77">
        <v>-2.3599999999999999E-2</v>
      </c>
      <c r="FC60" s="26" t="s">
        <v>13</v>
      </c>
      <c r="FD60" s="145" t="s">
        <v>143</v>
      </c>
      <c r="FE60" s="156">
        <v>42564</v>
      </c>
      <c r="FF60" s="136">
        <v>1.4</v>
      </c>
      <c r="FG60" s="34" t="s">
        <v>143</v>
      </c>
      <c r="FH60" s="34" t="s">
        <v>143</v>
      </c>
      <c r="FI60" s="34" t="s">
        <v>143</v>
      </c>
      <c r="FJ60" s="34" t="s">
        <v>143</v>
      </c>
      <c r="FK60">
        <v>20</v>
      </c>
      <c r="FM60">
        <f t="shared" si="0"/>
        <v>0.587565</v>
      </c>
      <c r="FN60">
        <f t="shared" si="30"/>
        <v>20</v>
      </c>
      <c r="FO60">
        <f t="shared" si="1"/>
        <v>0</v>
      </c>
      <c r="FP60" s="208">
        <f t="shared" si="2"/>
        <v>0</v>
      </c>
      <c r="FQ60" s="208">
        <f t="shared" si="3"/>
        <v>0</v>
      </c>
      <c r="FR60" s="208">
        <f t="shared" si="4"/>
        <v>0</v>
      </c>
      <c r="FS60" s="208">
        <f t="shared" si="5"/>
        <v>0</v>
      </c>
      <c r="FT60" s="208">
        <f t="shared" si="6"/>
        <v>1.6515800687466489</v>
      </c>
      <c r="FU60" s="208">
        <f t="shared" si="7"/>
        <v>0.52304964081829675</v>
      </c>
      <c r="FV60" s="208">
        <f t="shared" si="8"/>
        <v>0</v>
      </c>
      <c r="FX60">
        <f t="shared" si="31"/>
        <v>0.587565</v>
      </c>
      <c r="FY60" s="207">
        <f>G60*POWER($FX60,2)/(POWER($FX60,2)-J60)</f>
        <v>1.1620144630846589</v>
      </c>
      <c r="FZ60" s="207">
        <f>H60*POWER($FX60,2)/(POWER($FX60,2)-K60)</f>
        <v>0.56779266803105632</v>
      </c>
      <c r="GA60" s="207">
        <f>I60*POWER($FX60,2)/(POWER($FX60,2)-L60)</f>
        <v>-3.5759917935463538E-3</v>
      </c>
      <c r="GB60" s="206">
        <f t="shared" si="9"/>
        <v>1.6511302611611747</v>
      </c>
      <c r="GD60">
        <f t="shared" si="10"/>
        <v>0.587565</v>
      </c>
      <c r="GE60">
        <f t="shared" si="11"/>
        <v>6432.8</v>
      </c>
      <c r="GF60">
        <f t="shared" si="12"/>
        <v>20613.136726414024</v>
      </c>
      <c r="GG60">
        <f t="shared" si="13"/>
        <v>670.28134972528255</v>
      </c>
      <c r="GH60">
        <f t="shared" si="14"/>
        <v>1.0002771621807613</v>
      </c>
      <c r="GI60">
        <f t="shared" si="15"/>
        <v>101325</v>
      </c>
      <c r="GJ60">
        <v>101325</v>
      </c>
      <c r="GK60">
        <v>15</v>
      </c>
      <c r="GL60">
        <v>20</v>
      </c>
      <c r="GM60">
        <f t="shared" si="16"/>
        <v>2.771621807613478E-4</v>
      </c>
      <c r="GN60">
        <f t="shared" si="17"/>
        <v>1.0173924999999999</v>
      </c>
      <c r="GO60">
        <f t="shared" si="18"/>
        <v>1.0002724240455492</v>
      </c>
      <c r="GQ60">
        <f t="shared" si="19"/>
        <v>0.587565</v>
      </c>
      <c r="GR60">
        <v>101380</v>
      </c>
      <c r="GS60">
        <f t="shared" si="20"/>
        <v>1.0002724240455492</v>
      </c>
      <c r="GT60" s="206">
        <f t="shared" si="21"/>
        <v>1.6511302611611747</v>
      </c>
      <c r="GU60">
        <f t="shared" si="22"/>
        <v>1.6515800687466489</v>
      </c>
      <c r="GW60" s="208">
        <f t="shared" si="23"/>
        <v>0</v>
      </c>
      <c r="GX60" s="208">
        <f t="shared" si="24"/>
        <v>0</v>
      </c>
      <c r="GY60">
        <f t="shared" si="25"/>
        <v>1.6515800687466489</v>
      </c>
      <c r="GZ60" s="208">
        <f t="shared" si="26"/>
        <v>1.6515800687466489</v>
      </c>
      <c r="HB60" s="208">
        <f t="shared" si="27"/>
        <v>1.6515800687466489</v>
      </c>
      <c r="HC60">
        <f t="shared" si="28"/>
        <v>1.0002724240455492</v>
      </c>
      <c r="HD60" s="206">
        <f t="shared" si="29"/>
        <v>1.6511302611611747</v>
      </c>
    </row>
    <row r="61" spans="1:212" x14ac:dyDescent="0.3">
      <c r="A61" s="141" t="s">
        <v>711</v>
      </c>
      <c r="B61" s="43">
        <v>1.7442899999999999</v>
      </c>
      <c r="C61" s="43">
        <v>1.7477799999999999</v>
      </c>
      <c r="D61" s="39">
        <v>50.77</v>
      </c>
      <c r="E61" s="39">
        <v>50.54</v>
      </c>
      <c r="F61" s="40" t="s">
        <v>51</v>
      </c>
      <c r="G61" s="44">
        <v>1.5044198600000001</v>
      </c>
      <c r="H61" s="44">
        <v>0.474120561</v>
      </c>
      <c r="I61" s="44">
        <v>1.17784354</v>
      </c>
      <c r="J61" s="44">
        <v>7.1966559200000004E-3</v>
      </c>
      <c r="K61" s="44">
        <v>2.4914322700000002E-2</v>
      </c>
      <c r="L61" s="44">
        <v>83.144321000000005</v>
      </c>
      <c r="M61" s="45">
        <v>5.0100000000000003E-6</v>
      </c>
      <c r="N61" s="45">
        <v>1.1199999999999999E-8</v>
      </c>
      <c r="O61" s="45">
        <v>-1.0799999999999999E-11</v>
      </c>
      <c r="P61" s="45">
        <v>4.6800000000000001E-7</v>
      </c>
      <c r="Q61" s="45">
        <v>3.3399999999999998E-10</v>
      </c>
      <c r="R61" s="45">
        <v>0.22600000000000001</v>
      </c>
      <c r="S61" s="39">
        <v>4.7</v>
      </c>
      <c r="T61" s="39">
        <v>5.6</v>
      </c>
      <c r="U61" s="39">
        <v>6.6</v>
      </c>
      <c r="V61" s="39">
        <v>2.4</v>
      </c>
      <c r="W61" s="39">
        <v>3.3</v>
      </c>
      <c r="X61" s="39">
        <v>4.0999999999999996</v>
      </c>
      <c r="Y61" s="39">
        <v>4.7</v>
      </c>
      <c r="Z61" s="39">
        <v>5.7</v>
      </c>
      <c r="AA61" s="39">
        <v>6.7</v>
      </c>
      <c r="AB61" s="39">
        <v>3.3</v>
      </c>
      <c r="AC61" s="39">
        <v>4.2</v>
      </c>
      <c r="AD61" s="39">
        <v>5.2</v>
      </c>
      <c r="AE61" s="39">
        <v>4.9000000000000004</v>
      </c>
      <c r="AF61" s="39">
        <v>5.9</v>
      </c>
      <c r="AG61" s="39">
        <v>7</v>
      </c>
      <c r="AH61" s="39">
        <v>3.7</v>
      </c>
      <c r="AI61" s="40">
        <v>4.7</v>
      </c>
      <c r="AJ61" s="40">
        <v>5.8</v>
      </c>
      <c r="AK61" s="39">
        <v>1.71</v>
      </c>
      <c r="AL61" s="46"/>
      <c r="AM61" s="46">
        <v>0.41</v>
      </c>
      <c r="AN61" s="46">
        <v>0.88</v>
      </c>
      <c r="AO61" s="46">
        <v>0.98</v>
      </c>
      <c r="AP61" s="46">
        <v>0.995</v>
      </c>
      <c r="AQ61" s="46">
        <v>0.99399999999999999</v>
      </c>
      <c r="AR61" s="46">
        <v>0.99299999999999999</v>
      </c>
      <c r="AS61" s="46">
        <v>0.99299999999999999</v>
      </c>
      <c r="AT61" s="46">
        <v>0.99299999999999999</v>
      </c>
      <c r="AU61" s="46">
        <v>0.99399999999999999</v>
      </c>
      <c r="AV61" s="46">
        <v>0.99199999999999999</v>
      </c>
      <c r="AW61" s="46">
        <v>0.98</v>
      </c>
      <c r="AX61" s="46">
        <v>0.97</v>
      </c>
      <c r="AY61" s="46">
        <v>0.95</v>
      </c>
      <c r="AZ61" s="46">
        <v>0.9</v>
      </c>
      <c r="BA61" s="46">
        <v>0.87</v>
      </c>
      <c r="BB61" s="46">
        <v>0.8</v>
      </c>
      <c r="BC61" s="46">
        <v>0.67</v>
      </c>
      <c r="BD61" s="46">
        <v>0.5</v>
      </c>
      <c r="BE61" s="46">
        <v>0.39</v>
      </c>
      <c r="BF61" s="46">
        <v>0.09</v>
      </c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>
        <v>0.7</v>
      </c>
      <c r="BR61" s="46">
        <v>0.95015196064682517</v>
      </c>
      <c r="BS61" s="46">
        <v>0.99195148124665999</v>
      </c>
      <c r="BT61" s="46">
        <v>0.99799699197390601</v>
      </c>
      <c r="BU61" s="46">
        <v>0.99759566612185246</v>
      </c>
      <c r="BV61" s="46">
        <v>0.99719409794761227</v>
      </c>
      <c r="BW61" s="46">
        <v>0.99719409794761227</v>
      </c>
      <c r="BX61" s="46">
        <v>0.99719409794761227</v>
      </c>
      <c r="BY61" s="46">
        <v>0.99759566612185246</v>
      </c>
      <c r="BZ61" s="46">
        <v>0.99679228706061884</v>
      </c>
      <c r="CA61" s="46">
        <v>0.99195148124665999</v>
      </c>
      <c r="CB61" s="46">
        <v>0.98789023755901428</v>
      </c>
      <c r="CC61" s="46">
        <v>0.9796917302662298</v>
      </c>
      <c r="CD61" s="46">
        <v>0.95873151551418268</v>
      </c>
      <c r="CE61" s="46">
        <v>0.95</v>
      </c>
      <c r="CF61" s="46">
        <v>0.91</v>
      </c>
      <c r="CG61" s="46">
        <v>0.85</v>
      </c>
      <c r="CH61" s="46">
        <v>0.76</v>
      </c>
      <c r="CI61" s="46">
        <v>0.69</v>
      </c>
      <c r="CJ61" s="46">
        <v>0.38</v>
      </c>
      <c r="CK61" s="46"/>
      <c r="CL61" s="46"/>
      <c r="CM61" s="46"/>
      <c r="CN61" s="46"/>
      <c r="CO61" s="46"/>
      <c r="CP61" s="46"/>
      <c r="CQ61" s="46"/>
      <c r="CR61" s="46"/>
      <c r="CS61" s="46"/>
      <c r="CT61" s="40"/>
      <c r="CU61" s="40">
        <v>2</v>
      </c>
      <c r="CV61" s="40">
        <v>1</v>
      </c>
      <c r="CW61" s="40">
        <v>52.3</v>
      </c>
      <c r="CX61" s="40">
        <v>1</v>
      </c>
      <c r="CY61" s="40">
        <v>3.3</v>
      </c>
      <c r="CZ61" s="39">
        <v>4.09</v>
      </c>
      <c r="DA61" s="40">
        <v>625</v>
      </c>
      <c r="DB61" s="40"/>
      <c r="DC61" s="40"/>
      <c r="DD61" s="40">
        <v>0.59499999999999997</v>
      </c>
      <c r="DE61" s="40">
        <v>0.83699999999999997</v>
      </c>
      <c r="DF61" s="40">
        <v>5.7</v>
      </c>
      <c r="DG61" s="40">
        <v>6.8</v>
      </c>
      <c r="DH61" s="79">
        <v>117</v>
      </c>
      <c r="DI61" s="40">
        <v>0.29099999999999998</v>
      </c>
      <c r="DJ61" s="126">
        <v>740</v>
      </c>
      <c r="DK61" s="40"/>
      <c r="DL61" s="42">
        <v>1.71</v>
      </c>
      <c r="DM61" s="76">
        <v>1.7031799999999999</v>
      </c>
      <c r="DN61" s="76">
        <v>1.7107699999999999</v>
      </c>
      <c r="DO61" s="76">
        <v>1.7187699999999999</v>
      </c>
      <c r="DP61" s="76">
        <v>1.72709</v>
      </c>
      <c r="DQ61" s="76">
        <v>1.7280500000000001</v>
      </c>
      <c r="DR61" s="76">
        <v>1.73207</v>
      </c>
      <c r="DS61" s="76">
        <v>1.7373400000000001</v>
      </c>
      <c r="DT61" s="76">
        <v>1.7398499999999999</v>
      </c>
      <c r="DU61" s="76">
        <v>1.7405600000000001</v>
      </c>
      <c r="DV61" s="76">
        <v>1.7412099999999999</v>
      </c>
      <c r="DW61" s="76">
        <v>1.7441599999999999</v>
      </c>
      <c r="DX61" s="76">
        <v>1.7442899999999999</v>
      </c>
      <c r="DY61" s="76">
        <v>1.7477799999999999</v>
      </c>
      <c r="DZ61" s="76">
        <v>1.75451</v>
      </c>
      <c r="EA61" s="76">
        <v>1.75535</v>
      </c>
      <c r="EB61" s="76">
        <v>1.76257</v>
      </c>
      <c r="EC61" s="76">
        <v>1.7693099999999999</v>
      </c>
      <c r="ED61" s="76">
        <v>1.7808999999999999</v>
      </c>
      <c r="EE61" s="24" t="s">
        <v>392</v>
      </c>
      <c r="EF61" s="24" t="s">
        <v>392</v>
      </c>
      <c r="EG61" s="24" t="s">
        <v>392</v>
      </c>
      <c r="EH61" s="24" t="s">
        <v>392</v>
      </c>
      <c r="EI61" s="24" t="s">
        <v>392</v>
      </c>
      <c r="EJ61" s="24">
        <v>1.4659999999999999E-2</v>
      </c>
      <c r="EK61" s="24">
        <v>1.4796999999999999E-2</v>
      </c>
      <c r="EL61" s="77">
        <v>0.27400000000000002</v>
      </c>
      <c r="EM61" s="77">
        <v>0.53069999999999995</v>
      </c>
      <c r="EN61" s="77">
        <v>0.30249999999999999</v>
      </c>
      <c r="EO61" s="77">
        <v>0.2382</v>
      </c>
      <c r="EP61" s="77">
        <v>0.54990000000000006</v>
      </c>
      <c r="EQ61" s="77">
        <v>0.79049999999999998</v>
      </c>
      <c r="ER61" s="77">
        <v>0.27150000000000002</v>
      </c>
      <c r="ES61" s="77">
        <v>0.57340000000000002</v>
      </c>
      <c r="ET61" s="77">
        <v>0.25209999999999999</v>
      </c>
      <c r="EU61" s="77">
        <v>0.23599999999999999</v>
      </c>
      <c r="EV61" s="77">
        <v>0.4879</v>
      </c>
      <c r="EW61" s="77">
        <v>0.78320000000000001</v>
      </c>
      <c r="EX61" s="77">
        <v>1.89E-2</v>
      </c>
      <c r="EY61" s="77">
        <v>9.4999999999999998E-3</v>
      </c>
      <c r="EZ61" s="77">
        <v>-2.3999999999999998E-3</v>
      </c>
      <c r="FA61" s="77">
        <v>-8.5000000000000006E-3</v>
      </c>
      <c r="FB61" s="77">
        <v>-4.8399999999999999E-2</v>
      </c>
      <c r="FC61" s="26" t="s">
        <v>713</v>
      </c>
      <c r="FD61" s="146"/>
      <c r="FE61" s="156">
        <v>44440</v>
      </c>
      <c r="FF61" s="136">
        <v>5.2</v>
      </c>
      <c r="FG61" s="34" t="s">
        <v>143</v>
      </c>
      <c r="FH61" s="34" t="s">
        <v>143</v>
      </c>
      <c r="FI61" s="34" t="s">
        <v>143</v>
      </c>
      <c r="FJ61" s="34" t="s">
        <v>143</v>
      </c>
      <c r="FK61" s="27">
        <v>20</v>
      </c>
      <c r="FL61" s="27"/>
      <c r="FM61">
        <f t="shared" si="0"/>
        <v>0.587565</v>
      </c>
      <c r="FN61" s="27">
        <f t="shared" si="30"/>
        <v>20</v>
      </c>
      <c r="FO61">
        <f t="shared" si="1"/>
        <v>0</v>
      </c>
      <c r="FP61" s="208">
        <f t="shared" si="2"/>
        <v>0</v>
      </c>
      <c r="FQ61" s="208">
        <f t="shared" si="3"/>
        <v>0</v>
      </c>
      <c r="FR61" s="208">
        <f t="shared" si="4"/>
        <v>0</v>
      </c>
      <c r="FS61" s="208">
        <f t="shared" si="5"/>
        <v>0</v>
      </c>
      <c r="FT61" s="208">
        <f t="shared" si="6"/>
        <v>1.7447615559479761</v>
      </c>
      <c r="FU61" s="208">
        <f t="shared" si="7"/>
        <v>0.58580866828055977</v>
      </c>
      <c r="FV61" s="208">
        <f t="shared" si="8"/>
        <v>0</v>
      </c>
      <c r="FX61">
        <f t="shared" si="31"/>
        <v>0.587565</v>
      </c>
      <c r="FY61" s="207">
        <f>G61*POWER($FX61,2)/(POWER($FX61,2)-J61)</f>
        <v>1.5364483804730737</v>
      </c>
      <c r="FZ61" s="207">
        <f>H61*POWER($FX61,2)/(POWER($FX61,2)-K61)</f>
        <v>0.51099760616050538</v>
      </c>
      <c r="GA61" s="207">
        <f>I61*POWER($FX61,2)/(POWER($FX61,2)-L61)</f>
        <v>-4.9110446761078917E-3</v>
      </c>
      <c r="GB61" s="206">
        <f t="shared" si="9"/>
        <v>1.744286370398356</v>
      </c>
      <c r="GD61">
        <f t="shared" si="10"/>
        <v>0.587565</v>
      </c>
      <c r="GE61">
        <f t="shared" si="11"/>
        <v>6432.8</v>
      </c>
      <c r="GF61">
        <f t="shared" si="12"/>
        <v>20613.136726414024</v>
      </c>
      <c r="GG61">
        <f t="shared" si="13"/>
        <v>670.28134972528255</v>
      </c>
      <c r="GH61">
        <f t="shared" si="14"/>
        <v>1.0002771621807613</v>
      </c>
      <c r="GI61">
        <f t="shared" si="15"/>
        <v>101325</v>
      </c>
      <c r="GJ61">
        <v>101325</v>
      </c>
      <c r="GK61">
        <v>15</v>
      </c>
      <c r="GL61">
        <v>20</v>
      </c>
      <c r="GM61">
        <f t="shared" si="16"/>
        <v>2.771621807613478E-4</v>
      </c>
      <c r="GN61">
        <f t="shared" si="17"/>
        <v>1.0173924999999999</v>
      </c>
      <c r="GO61">
        <f t="shared" si="18"/>
        <v>1.0002724240455492</v>
      </c>
      <c r="GQ61">
        <f t="shared" si="19"/>
        <v>0.587565</v>
      </c>
      <c r="GR61">
        <v>101381</v>
      </c>
      <c r="GS61">
        <f t="shared" si="20"/>
        <v>1.0002724240455492</v>
      </c>
      <c r="GT61" s="206">
        <f t="shared" si="21"/>
        <v>1.744286370398356</v>
      </c>
      <c r="GU61">
        <f t="shared" si="22"/>
        <v>1.7447615559479761</v>
      </c>
      <c r="GW61" s="208">
        <f t="shared" si="23"/>
        <v>0</v>
      </c>
      <c r="GX61" s="208">
        <f t="shared" si="24"/>
        <v>0</v>
      </c>
      <c r="GY61">
        <f t="shared" si="25"/>
        <v>1.7447615559479761</v>
      </c>
      <c r="GZ61" s="208">
        <f t="shared" si="26"/>
        <v>1.7447615559479761</v>
      </c>
      <c r="HB61" s="208">
        <f t="shared" si="27"/>
        <v>1.7447615559479761</v>
      </c>
      <c r="HC61">
        <f t="shared" si="28"/>
        <v>1.0002724240455492</v>
      </c>
      <c r="HD61" s="206">
        <f t="shared" si="29"/>
        <v>1.744286370398356</v>
      </c>
    </row>
    <row r="62" spans="1:212" x14ac:dyDescent="0.3">
      <c r="A62" s="141" t="s">
        <v>607</v>
      </c>
      <c r="B62" s="32">
        <v>1.7549999999999999</v>
      </c>
      <c r="C62" s="32">
        <v>1.75844</v>
      </c>
      <c r="D62" s="33">
        <v>52.3</v>
      </c>
      <c r="E62" s="33">
        <v>52.07</v>
      </c>
      <c r="F62" s="34" t="s">
        <v>16</v>
      </c>
      <c r="G62" s="37">
        <v>1.42288601</v>
      </c>
      <c r="H62" s="37">
        <v>0.59366133600000004</v>
      </c>
      <c r="I62" s="37">
        <v>1.1613526000000001</v>
      </c>
      <c r="J62" s="37">
        <v>6.7028345200000001E-3</v>
      </c>
      <c r="K62" s="37">
        <v>2.1941621000000001E-2</v>
      </c>
      <c r="L62" s="37">
        <v>80.740770100000006</v>
      </c>
      <c r="M62" s="35">
        <v>2.7700000000000002E-6</v>
      </c>
      <c r="N62" s="35">
        <v>1.24E-8</v>
      </c>
      <c r="O62" s="35">
        <v>1.2200000000000001E-11</v>
      </c>
      <c r="P62" s="35">
        <v>5.1900000000000003E-7</v>
      </c>
      <c r="Q62" s="35">
        <v>6.0199999999999999E-10</v>
      </c>
      <c r="R62" s="35">
        <v>0.184</v>
      </c>
      <c r="S62" s="33">
        <v>3.5</v>
      </c>
      <c r="T62" s="33">
        <v>4.4000000000000004</v>
      </c>
      <c r="U62" s="33">
        <v>5.2</v>
      </c>
      <c r="V62" s="33">
        <v>1.2</v>
      </c>
      <c r="W62" s="33">
        <v>2</v>
      </c>
      <c r="X62" s="33">
        <v>2.8</v>
      </c>
      <c r="Y62" s="33">
        <v>3.5</v>
      </c>
      <c r="Z62" s="33">
        <v>4.5</v>
      </c>
      <c r="AA62" s="33">
        <v>5.4</v>
      </c>
      <c r="AB62" s="33">
        <v>2</v>
      </c>
      <c r="AC62" s="33">
        <v>3</v>
      </c>
      <c r="AD62" s="33">
        <v>3.9</v>
      </c>
      <c r="AE62" s="33">
        <v>3.9</v>
      </c>
      <c r="AF62" s="33">
        <v>4.9000000000000004</v>
      </c>
      <c r="AG62" s="33">
        <v>5.9</v>
      </c>
      <c r="AH62" s="33">
        <v>2.7</v>
      </c>
      <c r="AI62" s="34">
        <v>3.7</v>
      </c>
      <c r="AJ62" s="34">
        <v>4.7</v>
      </c>
      <c r="AK62" s="33">
        <v>1.43</v>
      </c>
      <c r="AL62" s="36">
        <v>0.1</v>
      </c>
      <c r="AM62" s="36">
        <v>0.38</v>
      </c>
      <c r="AN62" s="36">
        <v>0.85</v>
      </c>
      <c r="AO62" s="36">
        <v>0.96299999999999997</v>
      </c>
      <c r="AP62" s="36">
        <v>0.995</v>
      </c>
      <c r="AQ62" s="36">
        <v>0.995</v>
      </c>
      <c r="AR62" s="36">
        <v>0.99399999999999999</v>
      </c>
      <c r="AS62" s="36">
        <v>0.99299999999999999</v>
      </c>
      <c r="AT62" s="36">
        <v>0.99399999999999999</v>
      </c>
      <c r="AU62" s="36">
        <v>0.995</v>
      </c>
      <c r="AV62" s="36">
        <v>0.99299999999999999</v>
      </c>
      <c r="AW62" s="36">
        <v>0.98599999999999999</v>
      </c>
      <c r="AX62" s="36">
        <v>0.97899999999999998</v>
      </c>
      <c r="AY62" s="36">
        <v>0.97099999999999997</v>
      </c>
      <c r="AZ62" s="36">
        <v>0.95599999999999996</v>
      </c>
      <c r="BA62" s="36">
        <v>0.95</v>
      </c>
      <c r="BB62" s="36">
        <v>0.93</v>
      </c>
      <c r="BC62" s="36">
        <v>0.89</v>
      </c>
      <c r="BD62" s="36">
        <v>0.83</v>
      </c>
      <c r="BE62" s="36">
        <v>0.79</v>
      </c>
      <c r="BF62" s="36">
        <v>0.61</v>
      </c>
      <c r="BG62" s="36">
        <v>0.35</v>
      </c>
      <c r="BH62" s="36">
        <v>0.14000000000000001</v>
      </c>
      <c r="BI62" s="36">
        <v>0.03</v>
      </c>
      <c r="BJ62" s="36">
        <v>0.01</v>
      </c>
      <c r="BK62" s="36" t="s">
        <v>143</v>
      </c>
      <c r="BL62" s="36" t="s">
        <v>143</v>
      </c>
      <c r="BM62" s="36" t="s">
        <v>143</v>
      </c>
      <c r="BN62" s="36" t="s">
        <v>143</v>
      </c>
      <c r="BO62" s="36" t="s">
        <v>143</v>
      </c>
      <c r="BP62" s="36">
        <v>0.39800000000000002</v>
      </c>
      <c r="BQ62" s="36">
        <v>0.67900000000000005</v>
      </c>
      <c r="BR62" s="36">
        <v>0.93700000000000006</v>
      </c>
      <c r="BS62" s="36">
        <v>0.98499999999999999</v>
      </c>
      <c r="BT62" s="36">
        <v>0.998</v>
      </c>
      <c r="BU62" s="36">
        <v>0.998</v>
      </c>
      <c r="BV62" s="36">
        <v>0.998</v>
      </c>
      <c r="BW62" s="36">
        <v>0.997</v>
      </c>
      <c r="BX62" s="36">
        <v>0.998</v>
      </c>
      <c r="BY62" s="36">
        <v>0.998</v>
      </c>
      <c r="BZ62" s="36">
        <v>0.997</v>
      </c>
      <c r="CA62" s="36">
        <v>0.99399999999999999</v>
      </c>
      <c r="CB62" s="36">
        <v>0.99199999999999999</v>
      </c>
      <c r="CC62" s="36">
        <v>0.98799999999999999</v>
      </c>
      <c r="CD62" s="36">
        <v>0.98199999999999998</v>
      </c>
      <c r="CE62" s="36">
        <v>0.98</v>
      </c>
      <c r="CF62" s="36">
        <v>0.97099999999999997</v>
      </c>
      <c r="CG62" s="36">
        <v>0.95399999999999996</v>
      </c>
      <c r="CH62" s="36">
        <v>0.92800000000000005</v>
      </c>
      <c r="CI62" s="36">
        <v>0.91</v>
      </c>
      <c r="CJ62" s="36">
        <v>0.82099999999999995</v>
      </c>
      <c r="CK62" s="36">
        <v>0.65700000000000003</v>
      </c>
      <c r="CL62" s="36">
        <v>0.45500000000000002</v>
      </c>
      <c r="CM62" s="36">
        <v>0.28299999999999997</v>
      </c>
      <c r="CN62" s="36">
        <v>0.217</v>
      </c>
      <c r="CO62" s="36">
        <v>0.11799999999999999</v>
      </c>
      <c r="CP62" s="36">
        <v>2.1999999999999999E-2</v>
      </c>
      <c r="CQ62" s="36" t="s">
        <v>143</v>
      </c>
      <c r="CR62" s="36" t="s">
        <v>143</v>
      </c>
      <c r="CS62" s="36" t="s">
        <v>143</v>
      </c>
      <c r="CT62" s="34"/>
      <c r="CU62" s="34">
        <v>1</v>
      </c>
      <c r="CV62" s="34">
        <v>1</v>
      </c>
      <c r="CW62" s="34">
        <v>51.3</v>
      </c>
      <c r="CX62" s="34">
        <v>1</v>
      </c>
      <c r="CY62" s="34">
        <v>2</v>
      </c>
      <c r="CZ62" s="33">
        <v>4.2210000000000001</v>
      </c>
      <c r="DA62" s="34">
        <v>668</v>
      </c>
      <c r="DB62" s="34">
        <v>670</v>
      </c>
      <c r="DC62" s="34">
        <v>750</v>
      </c>
      <c r="DD62" s="34">
        <v>0.56000000000000005</v>
      </c>
      <c r="DE62" s="34">
        <v>0.89</v>
      </c>
      <c r="DF62" s="34">
        <v>5.83</v>
      </c>
      <c r="DG62" s="34">
        <v>7.06</v>
      </c>
      <c r="DH62" s="78">
        <v>121.8</v>
      </c>
      <c r="DI62" s="34">
        <v>0.29499999999999998</v>
      </c>
      <c r="DJ62" s="34">
        <v>797</v>
      </c>
      <c r="DK62" s="34"/>
      <c r="DL62" s="25">
        <v>1.43</v>
      </c>
      <c r="DM62" s="76">
        <v>1.71387</v>
      </c>
      <c r="DN62" s="76">
        <v>1.7215499999999999</v>
      </c>
      <c r="DO62" s="76">
        <v>1.7296199999999999</v>
      </c>
      <c r="DP62" s="76">
        <v>1.7379599999999999</v>
      </c>
      <c r="DQ62" s="76">
        <v>1.73892</v>
      </c>
      <c r="DR62" s="76">
        <v>1.74292</v>
      </c>
      <c r="DS62" s="76">
        <v>1.74814</v>
      </c>
      <c r="DT62" s="76">
        <v>1.7506200000000001</v>
      </c>
      <c r="DU62" s="76">
        <v>1.75132</v>
      </c>
      <c r="DV62" s="76">
        <v>1.75197</v>
      </c>
      <c r="DW62" s="76">
        <v>1.7548699999999999</v>
      </c>
      <c r="DX62" s="76">
        <v>1.7549999999999999</v>
      </c>
      <c r="DY62" s="76">
        <v>1.75844</v>
      </c>
      <c r="DZ62" s="76">
        <v>1.7650600000000001</v>
      </c>
      <c r="EA62" s="76">
        <v>1.76589</v>
      </c>
      <c r="EB62" s="76">
        <v>1.7729600000000001</v>
      </c>
      <c r="EC62" s="76">
        <v>1.7795399999999999</v>
      </c>
      <c r="ED62" s="76">
        <v>1.7908200000000001</v>
      </c>
      <c r="EE62" s="24">
        <v>1.8030600000000001</v>
      </c>
      <c r="EF62" s="24">
        <v>1.81436</v>
      </c>
      <c r="EG62" s="24">
        <v>1.8247100000000001</v>
      </c>
      <c r="EH62" s="24" t="s">
        <v>392</v>
      </c>
      <c r="EI62" s="24" t="s">
        <v>392</v>
      </c>
      <c r="EJ62" s="24">
        <v>1.4435999999999999E-2</v>
      </c>
      <c r="EK62" s="24">
        <v>1.4566000000000001E-2</v>
      </c>
      <c r="EL62" s="77">
        <v>0.27679999999999999</v>
      </c>
      <c r="EM62" s="77">
        <v>0.53369999999999995</v>
      </c>
      <c r="EN62" s="77">
        <v>0.30320000000000003</v>
      </c>
      <c r="EO62" s="77">
        <v>0.23830000000000001</v>
      </c>
      <c r="EP62" s="77">
        <v>0.54730000000000001</v>
      </c>
      <c r="EQ62" s="77">
        <v>0.78129999999999999</v>
      </c>
      <c r="ER62" s="77">
        <v>0.27439999999999998</v>
      </c>
      <c r="ES62" s="77">
        <v>0.57669999999999999</v>
      </c>
      <c r="ET62" s="77">
        <v>0.25269999999999998</v>
      </c>
      <c r="EU62" s="77">
        <v>0.23619999999999999</v>
      </c>
      <c r="EV62" s="77">
        <v>0.48570000000000002</v>
      </c>
      <c r="EW62" s="77">
        <v>0.77429999999999999</v>
      </c>
      <c r="EX62" s="77">
        <v>1.7500000000000002E-2</v>
      </c>
      <c r="EY62" s="77">
        <v>8.8999999999999999E-3</v>
      </c>
      <c r="EZ62" s="77">
        <v>-2.3999999999999998E-3</v>
      </c>
      <c r="FA62" s="77">
        <v>-8.5000000000000006E-3</v>
      </c>
      <c r="FB62" s="77">
        <v>-4.8399999999999999E-2</v>
      </c>
      <c r="FC62" s="26" t="s">
        <v>614</v>
      </c>
      <c r="FD62" s="145"/>
      <c r="FE62" s="156">
        <v>41671</v>
      </c>
      <c r="FF62" s="136">
        <v>11.8</v>
      </c>
      <c r="FG62" s="34" t="s">
        <v>143</v>
      </c>
      <c r="FH62" s="34" t="s">
        <v>143</v>
      </c>
      <c r="FI62" s="34" t="s">
        <v>143</v>
      </c>
      <c r="FJ62" s="34" t="s">
        <v>143</v>
      </c>
      <c r="FK62">
        <v>20</v>
      </c>
      <c r="FM62">
        <f t="shared" si="0"/>
        <v>0.587565</v>
      </c>
      <c r="FN62">
        <f t="shared" si="30"/>
        <v>20</v>
      </c>
      <c r="FO62">
        <f t="shared" si="1"/>
        <v>0</v>
      </c>
      <c r="FP62" s="208">
        <f t="shared" si="2"/>
        <v>0</v>
      </c>
      <c r="FQ62" s="208">
        <f t="shared" si="3"/>
        <v>0</v>
      </c>
      <c r="FR62" s="208">
        <f t="shared" si="4"/>
        <v>0</v>
      </c>
      <c r="FS62" s="208">
        <f t="shared" si="5"/>
        <v>0</v>
      </c>
      <c r="FT62" s="208">
        <f t="shared" si="6"/>
        <v>1.7554780304779114</v>
      </c>
      <c r="FU62" s="208">
        <f t="shared" si="7"/>
        <v>0.59291631092753805</v>
      </c>
      <c r="FV62" s="208">
        <f t="shared" si="8"/>
        <v>0</v>
      </c>
      <c r="FX62">
        <f t="shared" si="31"/>
        <v>0.587565</v>
      </c>
      <c r="FY62" s="207">
        <f>G62*POWER($FX62,2)/(POWER($FX62,2)-J62)</f>
        <v>1.4510589200806741</v>
      </c>
      <c r="FZ62" s="207">
        <f>H62*POWER($FX62,2)/(POWER($FX62,2)-K62)</f>
        <v>0.63395287429048064</v>
      </c>
      <c r="GA62" s="207">
        <f>I62*POWER($FX62,2)/(POWER($FX62,2)-L62)</f>
        <v>-4.9870530649917776E-3</v>
      </c>
      <c r="GB62" s="206">
        <f t="shared" si="9"/>
        <v>1.7549999262980507</v>
      </c>
      <c r="GD62">
        <f t="shared" si="10"/>
        <v>0.587565</v>
      </c>
      <c r="GE62">
        <f t="shared" si="11"/>
        <v>6432.8</v>
      </c>
      <c r="GF62">
        <f t="shared" si="12"/>
        <v>20613.136726414024</v>
      </c>
      <c r="GG62">
        <f t="shared" si="13"/>
        <v>670.28134972528255</v>
      </c>
      <c r="GH62">
        <f t="shared" si="14"/>
        <v>1.0002771621807613</v>
      </c>
      <c r="GI62">
        <f t="shared" si="15"/>
        <v>101325</v>
      </c>
      <c r="GJ62">
        <v>101325</v>
      </c>
      <c r="GK62">
        <v>15</v>
      </c>
      <c r="GL62">
        <v>20</v>
      </c>
      <c r="GM62">
        <f t="shared" si="16"/>
        <v>2.771621807613478E-4</v>
      </c>
      <c r="GN62">
        <f t="shared" si="17"/>
        <v>1.0173924999999999</v>
      </c>
      <c r="GO62">
        <f t="shared" si="18"/>
        <v>1.0002724240455492</v>
      </c>
      <c r="GQ62">
        <f t="shared" si="19"/>
        <v>0.587565</v>
      </c>
      <c r="GR62">
        <v>101382</v>
      </c>
      <c r="GS62">
        <f t="shared" si="20"/>
        <v>1.0002724240455492</v>
      </c>
      <c r="GT62" s="206">
        <f t="shared" si="21"/>
        <v>1.7549999262980507</v>
      </c>
      <c r="GU62">
        <f t="shared" si="22"/>
        <v>1.7554780304779114</v>
      </c>
      <c r="GW62" s="208">
        <f t="shared" si="23"/>
        <v>0</v>
      </c>
      <c r="GX62" s="208">
        <f t="shared" si="24"/>
        <v>0</v>
      </c>
      <c r="GY62">
        <f t="shared" si="25"/>
        <v>1.7554780304779114</v>
      </c>
      <c r="GZ62" s="208">
        <f t="shared" si="26"/>
        <v>1.7554780304779114</v>
      </c>
      <c r="HB62" s="208">
        <f t="shared" si="27"/>
        <v>1.7554780304779114</v>
      </c>
      <c r="HC62">
        <f t="shared" si="28"/>
        <v>1.0002724240455492</v>
      </c>
      <c r="HD62" s="206">
        <f t="shared" si="29"/>
        <v>1.7549999262980507</v>
      </c>
    </row>
    <row r="63" spans="1:212" x14ac:dyDescent="0.3">
      <c r="A63" s="141" t="s">
        <v>15</v>
      </c>
      <c r="B63" s="32">
        <v>1.72916</v>
      </c>
      <c r="C63" s="32">
        <v>1.7323500000000001</v>
      </c>
      <c r="D63" s="33">
        <v>54.5</v>
      </c>
      <c r="E63" s="33">
        <v>54.27</v>
      </c>
      <c r="F63" s="34" t="s">
        <v>16</v>
      </c>
      <c r="G63" s="37">
        <v>1.26661442</v>
      </c>
      <c r="H63" s="37">
        <v>0.66591931800000004</v>
      </c>
      <c r="I63" s="37">
        <v>1.1249612</v>
      </c>
      <c r="J63" s="37">
        <v>5.8927806200000004E-3</v>
      </c>
      <c r="K63" s="37">
        <v>1.9750904100000001E-2</v>
      </c>
      <c r="L63" s="37">
        <v>78.889417399999999</v>
      </c>
      <c r="M63" s="35">
        <v>1.9599999999999999E-6</v>
      </c>
      <c r="N63" s="35">
        <v>9.6500000000000004E-9</v>
      </c>
      <c r="O63" s="35">
        <v>4.3999999999999998E-12</v>
      </c>
      <c r="P63" s="35">
        <v>4.9100000000000004E-7</v>
      </c>
      <c r="Q63" s="35">
        <v>5.2800000000000004E-10</v>
      </c>
      <c r="R63" s="35">
        <v>0.161</v>
      </c>
      <c r="S63" s="33">
        <v>3.1</v>
      </c>
      <c r="T63" s="33">
        <v>3.9</v>
      </c>
      <c r="U63" s="33">
        <v>4.5999999999999996</v>
      </c>
      <c r="V63" s="33">
        <v>0.8</v>
      </c>
      <c r="W63" s="33">
        <v>1.5</v>
      </c>
      <c r="X63" s="33">
        <v>2.2000000000000002</v>
      </c>
      <c r="Y63" s="33">
        <v>3</v>
      </c>
      <c r="Z63" s="33">
        <v>3.8</v>
      </c>
      <c r="AA63" s="33">
        <v>4.5999999999999996</v>
      </c>
      <c r="AB63" s="33">
        <v>1.5</v>
      </c>
      <c r="AC63" s="33">
        <v>2.2999999999999998</v>
      </c>
      <c r="AD63" s="33">
        <v>3.1</v>
      </c>
      <c r="AE63" s="33">
        <v>3.1</v>
      </c>
      <c r="AF63" s="33">
        <v>4</v>
      </c>
      <c r="AG63" s="33">
        <v>4.9000000000000004</v>
      </c>
      <c r="AH63" s="33">
        <v>2</v>
      </c>
      <c r="AI63" s="34">
        <v>2.9</v>
      </c>
      <c r="AJ63" s="34">
        <v>3.7</v>
      </c>
      <c r="AK63" s="33">
        <v>1.52</v>
      </c>
      <c r="AL63" s="36">
        <v>0.1</v>
      </c>
      <c r="AM63" s="36">
        <v>0.37</v>
      </c>
      <c r="AN63" s="36">
        <v>0.85</v>
      </c>
      <c r="AO63" s="36">
        <v>0.96</v>
      </c>
      <c r="AP63" s="36">
        <v>0.995</v>
      </c>
      <c r="AQ63" s="36">
        <v>0.997</v>
      </c>
      <c r="AR63" s="36">
        <v>0.997</v>
      </c>
      <c r="AS63" s="36">
        <v>0.996</v>
      </c>
      <c r="AT63" s="36">
        <v>0.995</v>
      </c>
      <c r="AU63" s="36">
        <v>0.997</v>
      </c>
      <c r="AV63" s="36">
        <v>0.99399999999999999</v>
      </c>
      <c r="AW63" s="36">
        <v>0.98699999999999999</v>
      </c>
      <c r="AX63" s="36">
        <v>0.97899999999999998</v>
      </c>
      <c r="AY63" s="36">
        <v>0.97199999999999998</v>
      </c>
      <c r="AZ63" s="36">
        <v>0.95899999999999996</v>
      </c>
      <c r="BA63" s="36">
        <v>0.95199999999999996</v>
      </c>
      <c r="BB63" s="36">
        <v>0.94</v>
      </c>
      <c r="BC63" s="36">
        <v>0.91</v>
      </c>
      <c r="BD63" s="36">
        <v>0.86</v>
      </c>
      <c r="BE63" s="36">
        <v>0.82</v>
      </c>
      <c r="BF63" s="36">
        <v>0.67</v>
      </c>
      <c r="BG63" s="36">
        <v>0.43</v>
      </c>
      <c r="BH63" s="36">
        <v>0.2</v>
      </c>
      <c r="BI63" s="36">
        <v>7.0000000000000007E-2</v>
      </c>
      <c r="BJ63" s="36">
        <v>0.03</v>
      </c>
      <c r="BK63" s="36">
        <v>0.01</v>
      </c>
      <c r="BL63" s="36" t="s">
        <v>143</v>
      </c>
      <c r="BM63" s="36" t="s">
        <v>143</v>
      </c>
      <c r="BN63" s="36" t="s">
        <v>143</v>
      </c>
      <c r="BO63" s="36" t="s">
        <v>143</v>
      </c>
      <c r="BP63" s="36">
        <v>0.39800000000000002</v>
      </c>
      <c r="BQ63" s="36">
        <v>0.67200000000000004</v>
      </c>
      <c r="BR63" s="36">
        <v>0.93700000000000006</v>
      </c>
      <c r="BS63" s="36">
        <v>0.98399999999999999</v>
      </c>
      <c r="BT63" s="36">
        <v>0.998</v>
      </c>
      <c r="BU63" s="36">
        <v>0.999</v>
      </c>
      <c r="BV63" s="36">
        <v>0.999</v>
      </c>
      <c r="BW63" s="36">
        <v>0.998</v>
      </c>
      <c r="BX63" s="36">
        <v>0.998</v>
      </c>
      <c r="BY63" s="36">
        <v>0.999</v>
      </c>
      <c r="BZ63" s="36">
        <v>0.998</v>
      </c>
      <c r="CA63" s="36">
        <v>0.995</v>
      </c>
      <c r="CB63" s="36">
        <v>0.99199999999999999</v>
      </c>
      <c r="CC63" s="36">
        <v>0.98899999999999999</v>
      </c>
      <c r="CD63" s="36">
        <v>0.98299999999999998</v>
      </c>
      <c r="CE63" s="36">
        <v>0.98099999999999998</v>
      </c>
      <c r="CF63" s="36">
        <v>0.97599999999999998</v>
      </c>
      <c r="CG63" s="36">
        <v>0.96299999999999997</v>
      </c>
      <c r="CH63" s="36">
        <v>0.94099999999999995</v>
      </c>
      <c r="CI63" s="36">
        <v>0.92400000000000004</v>
      </c>
      <c r="CJ63" s="36">
        <v>0.85199999999999998</v>
      </c>
      <c r="CK63" s="36">
        <v>0.71299999999999997</v>
      </c>
      <c r="CL63" s="36">
        <v>0.52500000000000002</v>
      </c>
      <c r="CM63" s="36">
        <v>0.377</v>
      </c>
      <c r="CN63" s="36">
        <v>0.28100000000000003</v>
      </c>
      <c r="CO63" s="36">
        <v>0.16800000000000001</v>
      </c>
      <c r="CP63" s="36">
        <v>7.2999999999999995E-2</v>
      </c>
      <c r="CQ63" s="36">
        <v>1.4E-2</v>
      </c>
      <c r="CR63" s="36" t="s">
        <v>143</v>
      </c>
      <c r="CS63" s="36" t="s">
        <v>143</v>
      </c>
      <c r="CT63" s="34"/>
      <c r="CU63" s="34">
        <v>1</v>
      </c>
      <c r="CV63" s="34">
        <v>0</v>
      </c>
      <c r="CW63" s="34">
        <v>52.3</v>
      </c>
      <c r="CX63" s="34">
        <v>1</v>
      </c>
      <c r="CY63" s="34">
        <v>2.2999999999999998</v>
      </c>
      <c r="CZ63" s="33">
        <v>4.0199999999999996</v>
      </c>
      <c r="DA63" s="34">
        <v>668</v>
      </c>
      <c r="DB63" s="34">
        <v>668</v>
      </c>
      <c r="DC63" s="34">
        <v>740</v>
      </c>
      <c r="DD63" s="34">
        <v>0.52</v>
      </c>
      <c r="DE63" s="34">
        <v>0.82</v>
      </c>
      <c r="DF63" s="34">
        <v>5.81</v>
      </c>
      <c r="DG63" s="34">
        <v>6.91</v>
      </c>
      <c r="DH63" s="78">
        <v>117</v>
      </c>
      <c r="DI63" s="34">
        <v>0.28999999999999998</v>
      </c>
      <c r="DJ63" s="34">
        <v>740</v>
      </c>
      <c r="DK63" s="34">
        <v>2</v>
      </c>
      <c r="DL63" s="25">
        <v>1.52</v>
      </c>
      <c r="DM63" s="76">
        <v>1.6892499999999999</v>
      </c>
      <c r="DN63" s="76">
        <v>1.69695</v>
      </c>
      <c r="DO63" s="76">
        <v>1.7050000000000001</v>
      </c>
      <c r="DP63" s="76">
        <v>1.71315</v>
      </c>
      <c r="DQ63" s="76">
        <v>1.71407</v>
      </c>
      <c r="DR63" s="76">
        <v>1.71787</v>
      </c>
      <c r="DS63" s="76">
        <v>1.7227699999999999</v>
      </c>
      <c r="DT63" s="76">
        <v>1.72509</v>
      </c>
      <c r="DU63" s="76">
        <v>1.7257400000000001</v>
      </c>
      <c r="DV63" s="76">
        <v>1.72634</v>
      </c>
      <c r="DW63" s="76">
        <v>1.7290399999999999</v>
      </c>
      <c r="DX63" s="76">
        <v>1.72916</v>
      </c>
      <c r="DY63" s="76">
        <v>1.7323500000000001</v>
      </c>
      <c r="DZ63" s="76">
        <v>1.73847</v>
      </c>
      <c r="EA63" s="76">
        <v>1.7392300000000001</v>
      </c>
      <c r="EB63" s="76">
        <v>1.7457499999999999</v>
      </c>
      <c r="EC63" s="76">
        <v>1.7518</v>
      </c>
      <c r="ED63" s="76">
        <v>1.76214</v>
      </c>
      <c r="EE63" s="24">
        <v>1.7733099999999999</v>
      </c>
      <c r="EF63" s="24">
        <v>1.78359</v>
      </c>
      <c r="EG63" s="24">
        <v>1.7929600000000001</v>
      </c>
      <c r="EH63" s="24"/>
      <c r="EI63" s="24"/>
      <c r="EJ63" s="24">
        <v>1.3379E-2</v>
      </c>
      <c r="EK63" s="24">
        <v>1.3493E-2</v>
      </c>
      <c r="EL63" s="77">
        <v>0.28410000000000002</v>
      </c>
      <c r="EM63" s="77">
        <v>0.53979999999999995</v>
      </c>
      <c r="EN63" s="77">
        <v>0.30420000000000003</v>
      </c>
      <c r="EO63" s="77">
        <v>0.2384</v>
      </c>
      <c r="EP63" s="77">
        <v>0.54430000000000001</v>
      </c>
      <c r="EQ63" s="77">
        <v>0.77259999999999995</v>
      </c>
      <c r="ER63" s="77">
        <v>0.28170000000000001</v>
      </c>
      <c r="ES63" s="77">
        <v>0.58330000000000004</v>
      </c>
      <c r="ET63" s="77">
        <v>0.25359999999999999</v>
      </c>
      <c r="EU63" s="77">
        <v>0.2364</v>
      </c>
      <c r="EV63" s="77">
        <v>0.48320000000000002</v>
      </c>
      <c r="EW63" s="77">
        <v>0.7661</v>
      </c>
      <c r="EX63" s="77">
        <v>2.0400000000000001E-2</v>
      </c>
      <c r="EY63" s="77">
        <v>9.9000000000000008E-3</v>
      </c>
      <c r="EZ63" s="77">
        <v>-2.3999999999999998E-3</v>
      </c>
      <c r="FA63" s="77">
        <v>-7.9000000000000008E-3</v>
      </c>
      <c r="FB63" s="77">
        <v>-4.2299999999999997E-2</v>
      </c>
      <c r="FC63" s="26" t="s">
        <v>17</v>
      </c>
      <c r="FD63" s="145" t="s">
        <v>143</v>
      </c>
      <c r="FE63" s="156">
        <v>42796</v>
      </c>
      <c r="FF63" s="136">
        <v>9.6</v>
      </c>
      <c r="FG63" s="34" t="s">
        <v>143</v>
      </c>
      <c r="FH63" s="34" t="s">
        <v>143</v>
      </c>
      <c r="FI63" s="34" t="s">
        <v>143</v>
      </c>
      <c r="FJ63" s="34" t="s">
        <v>143</v>
      </c>
      <c r="FK63">
        <v>20</v>
      </c>
      <c r="FM63">
        <f t="shared" si="0"/>
        <v>0.587565</v>
      </c>
      <c r="FN63" s="27">
        <f t="shared" si="30"/>
        <v>20</v>
      </c>
      <c r="FO63">
        <f t="shared" si="1"/>
        <v>0</v>
      </c>
      <c r="FP63" s="208">
        <f t="shared" si="2"/>
        <v>0</v>
      </c>
      <c r="FQ63" s="208">
        <f t="shared" si="3"/>
        <v>0</v>
      </c>
      <c r="FR63" s="208">
        <f t="shared" si="4"/>
        <v>0</v>
      </c>
      <c r="FS63" s="208">
        <f t="shared" si="5"/>
        <v>0</v>
      </c>
      <c r="FT63" s="208">
        <f t="shared" si="6"/>
        <v>1.7296309037896007</v>
      </c>
      <c r="FU63" s="208">
        <f t="shared" si="7"/>
        <v>0.57573643572753253</v>
      </c>
      <c r="FV63" s="208">
        <f t="shared" si="8"/>
        <v>0</v>
      </c>
      <c r="FX63">
        <f t="shared" si="31"/>
        <v>0.587565</v>
      </c>
      <c r="FY63" s="207">
        <f>G63*POWER($FX63,2)/(POWER($FX63,2)-J63)</f>
        <v>1.2886097174514251</v>
      </c>
      <c r="FZ63" s="207">
        <f>H63*POWER($FX63,2)/(POWER($FX63,2)-K63)</f>
        <v>0.70632867918027598</v>
      </c>
      <c r="GA63" s="207">
        <f>I63*POWER($FX63,2)/(POWER($FX63,2)-L63)</f>
        <v>-4.9446475762088297E-3</v>
      </c>
      <c r="GB63" s="206">
        <f t="shared" si="9"/>
        <v>1.7291598390708398</v>
      </c>
      <c r="GD63">
        <f t="shared" si="10"/>
        <v>0.587565</v>
      </c>
      <c r="GE63">
        <f t="shared" si="11"/>
        <v>6432.8</v>
      </c>
      <c r="GF63">
        <f t="shared" si="12"/>
        <v>20613.136726414024</v>
      </c>
      <c r="GG63">
        <f t="shared" si="13"/>
        <v>670.28134972528255</v>
      </c>
      <c r="GH63">
        <f t="shared" si="14"/>
        <v>1.0002771621807613</v>
      </c>
      <c r="GI63">
        <f t="shared" si="15"/>
        <v>101325</v>
      </c>
      <c r="GJ63">
        <v>101325</v>
      </c>
      <c r="GK63">
        <v>15</v>
      </c>
      <c r="GL63">
        <v>20</v>
      </c>
      <c r="GM63">
        <f t="shared" si="16"/>
        <v>2.771621807613478E-4</v>
      </c>
      <c r="GN63">
        <f t="shared" si="17"/>
        <v>1.0173924999999999</v>
      </c>
      <c r="GO63">
        <f t="shared" si="18"/>
        <v>1.0002724240455492</v>
      </c>
      <c r="GQ63">
        <f t="shared" si="19"/>
        <v>0.587565</v>
      </c>
      <c r="GR63">
        <v>101383</v>
      </c>
      <c r="GS63">
        <f t="shared" si="20"/>
        <v>1.0002724240455492</v>
      </c>
      <c r="GT63" s="206">
        <f t="shared" si="21"/>
        <v>1.7291598390708398</v>
      </c>
      <c r="GU63">
        <f t="shared" si="22"/>
        <v>1.7296309037896007</v>
      </c>
      <c r="GW63" s="208">
        <f t="shared" si="23"/>
        <v>0</v>
      </c>
      <c r="GX63" s="208">
        <f t="shared" si="24"/>
        <v>0</v>
      </c>
      <c r="GY63">
        <f t="shared" si="25"/>
        <v>1.7296309037896007</v>
      </c>
      <c r="GZ63" s="208">
        <f t="shared" si="26"/>
        <v>1.7296309037896007</v>
      </c>
      <c r="HB63" s="208">
        <f t="shared" si="27"/>
        <v>1.7296309037896007</v>
      </c>
      <c r="HC63">
        <f t="shared" si="28"/>
        <v>1.0002724240455492</v>
      </c>
      <c r="HD63" s="206">
        <f t="shared" si="29"/>
        <v>1.7291598390708398</v>
      </c>
    </row>
    <row r="64" spans="1:212" x14ac:dyDescent="0.3">
      <c r="A64" s="141" t="s">
        <v>364</v>
      </c>
      <c r="B64" s="32">
        <v>1.6516</v>
      </c>
      <c r="C64" s="32">
        <v>1.65425</v>
      </c>
      <c r="D64" s="33">
        <v>58.52</v>
      </c>
      <c r="E64" s="33">
        <v>58.26</v>
      </c>
      <c r="F64" s="34" t="s">
        <v>293</v>
      </c>
      <c r="G64" s="37">
        <v>1.23679889</v>
      </c>
      <c r="H64" s="37">
        <v>0.44505183700000001</v>
      </c>
      <c r="I64" s="37">
        <v>1.01745888</v>
      </c>
      <c r="J64" s="37">
        <v>6.1010553800000004E-3</v>
      </c>
      <c r="K64" s="37">
        <v>2.01388334E-2</v>
      </c>
      <c r="L64" s="37">
        <v>90.638037999999995</v>
      </c>
      <c r="M64" s="35">
        <v>-3.4000000000000001E-6</v>
      </c>
      <c r="N64" s="35">
        <v>1.1700000000000001E-8</v>
      </c>
      <c r="O64" s="35">
        <v>2.3800000000000001E-11</v>
      </c>
      <c r="P64" s="35">
        <v>4.9599999999999999E-7</v>
      </c>
      <c r="Q64" s="35">
        <v>4.4400000000000002E-10</v>
      </c>
      <c r="R64" s="35">
        <v>0.107</v>
      </c>
      <c r="S64" s="33">
        <v>0.2</v>
      </c>
      <c r="T64" s="33">
        <v>0.8</v>
      </c>
      <c r="U64" s="33">
        <v>1.3</v>
      </c>
      <c r="V64" s="33">
        <v>-2</v>
      </c>
      <c r="W64" s="33">
        <v>-1.5</v>
      </c>
      <c r="X64" s="33">
        <v>-1</v>
      </c>
      <c r="Y64" s="33">
        <v>0</v>
      </c>
      <c r="Z64" s="33">
        <v>0.7</v>
      </c>
      <c r="AA64" s="33">
        <v>1.3</v>
      </c>
      <c r="AB64" s="33">
        <v>-1.4</v>
      </c>
      <c r="AC64" s="33">
        <v>-0.7</v>
      </c>
      <c r="AD64" s="33">
        <v>-0.2</v>
      </c>
      <c r="AE64" s="33">
        <v>0.3</v>
      </c>
      <c r="AF64" s="33">
        <v>1</v>
      </c>
      <c r="AG64" s="33">
        <v>1.7</v>
      </c>
      <c r="AH64" s="33">
        <v>-0.8</v>
      </c>
      <c r="AI64" s="34">
        <v>-0.1</v>
      </c>
      <c r="AJ64" s="34">
        <v>0.5</v>
      </c>
      <c r="AK64" s="33">
        <v>1.65</v>
      </c>
      <c r="AL64" s="36">
        <v>0.224</v>
      </c>
      <c r="AM64" s="36">
        <v>0.49399999999999999</v>
      </c>
      <c r="AN64" s="36">
        <v>0.86299999999999999</v>
      </c>
      <c r="AO64" s="36">
        <v>0.97199999999999998</v>
      </c>
      <c r="AP64" s="36">
        <v>0.998</v>
      </c>
      <c r="AQ64" s="36">
        <v>0.997</v>
      </c>
      <c r="AR64" s="36">
        <v>0.996</v>
      </c>
      <c r="AS64" s="36">
        <v>0.995</v>
      </c>
      <c r="AT64" s="36">
        <v>0.995</v>
      </c>
      <c r="AU64" s="36">
        <v>0.995</v>
      </c>
      <c r="AV64" s="36">
        <v>0.99199999999999999</v>
      </c>
      <c r="AW64" s="36">
        <v>0.98399999999999999</v>
      </c>
      <c r="AX64" s="36">
        <v>0.98</v>
      </c>
      <c r="AY64" s="36">
        <v>0.97699999999999998</v>
      </c>
      <c r="AZ64" s="36">
        <v>0.97299999999999998</v>
      </c>
      <c r="BA64" s="36">
        <v>0.97</v>
      </c>
      <c r="BB64" s="36">
        <v>0.96099999999999997</v>
      </c>
      <c r="BC64" s="36">
        <v>0.94499999999999995</v>
      </c>
      <c r="BD64" s="36">
        <v>0.91700000000000004</v>
      </c>
      <c r="BE64" s="36">
        <v>0.89400000000000002</v>
      </c>
      <c r="BF64" s="36">
        <v>0.78500000000000003</v>
      </c>
      <c r="BG64" s="36">
        <v>0.56999999999999995</v>
      </c>
      <c r="BH64" s="36">
        <v>0.30099999999999999</v>
      </c>
      <c r="BI64" s="36">
        <v>0.111</v>
      </c>
      <c r="BJ64" s="36">
        <v>1.6E-2</v>
      </c>
      <c r="BK64" s="36"/>
      <c r="BL64" s="36" t="s">
        <v>143</v>
      </c>
      <c r="BM64" s="36" t="s">
        <v>143</v>
      </c>
      <c r="BN64" s="36" t="s">
        <v>143</v>
      </c>
      <c r="BO64" s="36" t="s">
        <v>143</v>
      </c>
      <c r="BP64" s="36">
        <v>0.55000000000000004</v>
      </c>
      <c r="BQ64" s="36">
        <v>0.754</v>
      </c>
      <c r="BR64" s="36">
        <v>0.94299999999999995</v>
      </c>
      <c r="BS64" s="36">
        <v>0.98899999999999999</v>
      </c>
      <c r="BT64" s="36">
        <v>0.999</v>
      </c>
      <c r="BU64" s="36">
        <v>0.999</v>
      </c>
      <c r="BV64" s="36">
        <v>0.998</v>
      </c>
      <c r="BW64" s="36">
        <v>0.998</v>
      </c>
      <c r="BX64" s="36">
        <v>0.998</v>
      </c>
      <c r="BY64" s="36">
        <v>0.998</v>
      </c>
      <c r="BZ64" s="36">
        <v>0.997</v>
      </c>
      <c r="CA64" s="36">
        <v>0.99399999999999999</v>
      </c>
      <c r="CB64" s="36">
        <v>0.99199999999999999</v>
      </c>
      <c r="CC64" s="36">
        <v>0.99099999999999999</v>
      </c>
      <c r="CD64" s="36">
        <v>0.98899999999999999</v>
      </c>
      <c r="CE64" s="36">
        <v>0.98799999999999999</v>
      </c>
      <c r="CF64" s="36">
        <v>0.98399999999999999</v>
      </c>
      <c r="CG64" s="36">
        <v>0.97799999999999998</v>
      </c>
      <c r="CH64" s="36">
        <v>0.96599999999999997</v>
      </c>
      <c r="CI64" s="36">
        <v>0.95599999999999996</v>
      </c>
      <c r="CJ64" s="36">
        <v>0.90800000000000003</v>
      </c>
      <c r="CK64" s="36">
        <v>0.79900000000000004</v>
      </c>
      <c r="CL64" s="36">
        <v>0.61899999999999999</v>
      </c>
      <c r="CM64" s="36">
        <v>0.41499999999999998</v>
      </c>
      <c r="CN64" s="36">
        <v>0.191</v>
      </c>
      <c r="CO64" s="36">
        <v>0.05</v>
      </c>
      <c r="CP64" s="36" t="s">
        <v>143</v>
      </c>
      <c r="CQ64" s="36" t="s">
        <v>143</v>
      </c>
      <c r="CR64" s="36" t="s">
        <v>143</v>
      </c>
      <c r="CS64" s="36" t="s">
        <v>143</v>
      </c>
      <c r="CT64" s="34"/>
      <c r="CU64" s="34">
        <v>3</v>
      </c>
      <c r="CV64" s="34">
        <v>2</v>
      </c>
      <c r="CW64" s="34">
        <v>53.3</v>
      </c>
      <c r="CX64" s="34">
        <v>3.3</v>
      </c>
      <c r="CY64" s="34">
        <v>4.3</v>
      </c>
      <c r="CZ64" s="33">
        <v>3.84</v>
      </c>
      <c r="DA64" s="34">
        <v>618</v>
      </c>
      <c r="DB64" s="34">
        <v>626</v>
      </c>
      <c r="DC64" s="34">
        <v>716</v>
      </c>
      <c r="DD64" s="34">
        <v>0.53</v>
      </c>
      <c r="DE64" s="34">
        <v>0.74</v>
      </c>
      <c r="DF64" s="34">
        <v>7.1</v>
      </c>
      <c r="DG64" s="34">
        <v>8.1999999999999993</v>
      </c>
      <c r="DH64" s="78">
        <v>90</v>
      </c>
      <c r="DI64" s="34">
        <v>0.27700000000000002</v>
      </c>
      <c r="DJ64" s="34">
        <v>600</v>
      </c>
      <c r="DK64" s="34">
        <v>5</v>
      </c>
      <c r="DL64" s="25">
        <v>1.65</v>
      </c>
      <c r="DM64" s="76">
        <v>1.6187499999999999</v>
      </c>
      <c r="DN64" s="76">
        <v>1.6249899999999999</v>
      </c>
      <c r="DO64" s="76">
        <v>1.6315599999999999</v>
      </c>
      <c r="DP64" s="76">
        <v>1.63828</v>
      </c>
      <c r="DQ64" s="76">
        <v>1.6390400000000001</v>
      </c>
      <c r="DR64" s="76">
        <v>1.6422000000000001</v>
      </c>
      <c r="DS64" s="76">
        <v>1.64628</v>
      </c>
      <c r="DT64" s="76">
        <v>1.64821</v>
      </c>
      <c r="DU64" s="76">
        <v>1.6487499999999999</v>
      </c>
      <c r="DV64" s="76">
        <v>1.6492500000000001</v>
      </c>
      <c r="DW64" s="76">
        <v>1.6515</v>
      </c>
      <c r="DX64" s="76">
        <v>1.6516</v>
      </c>
      <c r="DY64" s="76">
        <v>1.65425</v>
      </c>
      <c r="DZ64" s="76">
        <v>1.65934</v>
      </c>
      <c r="EA64" s="76">
        <v>1.65998</v>
      </c>
      <c r="EB64" s="76">
        <v>1.6653899999999999</v>
      </c>
      <c r="EC64" s="76">
        <v>1.67042</v>
      </c>
      <c r="ED64" s="76">
        <v>1.6789700000000001</v>
      </c>
      <c r="EE64" s="24">
        <v>1.6881999999999999</v>
      </c>
      <c r="EF64" s="24"/>
      <c r="EG64" s="24"/>
      <c r="EH64" s="24"/>
      <c r="EI64" s="24"/>
      <c r="EJ64" s="24">
        <v>1.1135000000000001E-2</v>
      </c>
      <c r="EK64" s="24">
        <v>1.1228999999999999E-2</v>
      </c>
      <c r="EL64" s="77">
        <v>0.28349999999999997</v>
      </c>
      <c r="EM64" s="77">
        <v>0.54</v>
      </c>
      <c r="EN64" s="77">
        <v>0.3044</v>
      </c>
      <c r="EO64" s="77">
        <v>0.23849999999999999</v>
      </c>
      <c r="EP64" s="77">
        <v>0.54330000000000001</v>
      </c>
      <c r="EQ64" s="77">
        <v>0.76870000000000005</v>
      </c>
      <c r="ER64" s="77">
        <v>0.28120000000000001</v>
      </c>
      <c r="ES64" s="77">
        <v>0.58360000000000001</v>
      </c>
      <c r="ET64" s="77">
        <v>0.25380000000000003</v>
      </c>
      <c r="EU64" s="77">
        <v>0.23649999999999999</v>
      </c>
      <c r="EV64" s="77">
        <v>0.48230000000000001</v>
      </c>
      <c r="EW64" s="77">
        <v>0.76219999999999999</v>
      </c>
      <c r="EX64" s="77">
        <v>1E-3</v>
      </c>
      <c r="EY64" s="77">
        <v>6.9999999999999999E-4</v>
      </c>
      <c r="EZ64" s="77">
        <v>-5.0000000000000001E-4</v>
      </c>
      <c r="FA64" s="77">
        <v>-2.0999999999999999E-3</v>
      </c>
      <c r="FB64" s="77">
        <v>-1.4E-2</v>
      </c>
      <c r="FC64" s="26" t="s">
        <v>366</v>
      </c>
      <c r="FD64" s="145" t="s">
        <v>143</v>
      </c>
      <c r="FE64" s="156">
        <v>42564</v>
      </c>
      <c r="FF64" s="136">
        <v>2</v>
      </c>
      <c r="FG64" s="34" t="s">
        <v>143</v>
      </c>
      <c r="FH64" s="34" t="s">
        <v>143</v>
      </c>
      <c r="FI64" s="34" t="s">
        <v>143</v>
      </c>
      <c r="FJ64" s="34" t="s">
        <v>143</v>
      </c>
      <c r="FK64" s="27">
        <v>20</v>
      </c>
      <c r="FL64" s="27"/>
      <c r="FM64">
        <f t="shared" si="0"/>
        <v>0.587565</v>
      </c>
      <c r="FN64">
        <f t="shared" si="30"/>
        <v>20</v>
      </c>
      <c r="FO64">
        <f t="shared" si="1"/>
        <v>0</v>
      </c>
      <c r="FP64" s="208">
        <f t="shared" si="2"/>
        <v>0</v>
      </c>
      <c r="FQ64" s="208">
        <f t="shared" si="3"/>
        <v>0</v>
      </c>
      <c r="FR64" s="208">
        <f t="shared" si="4"/>
        <v>0</v>
      </c>
      <c r="FS64" s="208">
        <f t="shared" si="5"/>
        <v>0</v>
      </c>
      <c r="FT64" s="208">
        <f t="shared" si="6"/>
        <v>1.6520493898878432</v>
      </c>
      <c r="FU64" s="208">
        <f t="shared" si="7"/>
        <v>0.52337030515358696</v>
      </c>
      <c r="FV64" s="208">
        <f t="shared" si="8"/>
        <v>0</v>
      </c>
      <c r="FX64">
        <f t="shared" si="31"/>
        <v>0.587565</v>
      </c>
      <c r="FY64" s="207">
        <f>G64*POWER($FX64,2)/(POWER($FX64,2)-J64)</f>
        <v>1.2590491878306034</v>
      </c>
      <c r="FZ64" s="207">
        <f>H64*POWER($FX64,2)/(POWER($FX64,2)-K64)</f>
        <v>0.47262180269855092</v>
      </c>
      <c r="GA64" s="207">
        <f>I64*POWER($FX64,2)/(POWER($FX64,2)-L64)</f>
        <v>-3.8902324811852158E-3</v>
      </c>
      <c r="GB64" s="206">
        <f t="shared" si="9"/>
        <v>1.6515994544828263</v>
      </c>
      <c r="GD64">
        <f t="shared" si="10"/>
        <v>0.587565</v>
      </c>
      <c r="GE64">
        <f t="shared" si="11"/>
        <v>6432.8</v>
      </c>
      <c r="GF64">
        <f t="shared" si="12"/>
        <v>20613.136726414024</v>
      </c>
      <c r="GG64">
        <f t="shared" si="13"/>
        <v>670.28134972528255</v>
      </c>
      <c r="GH64">
        <f t="shared" si="14"/>
        <v>1.0002771621807613</v>
      </c>
      <c r="GI64">
        <f t="shared" si="15"/>
        <v>101325</v>
      </c>
      <c r="GJ64">
        <v>101325</v>
      </c>
      <c r="GK64">
        <v>15</v>
      </c>
      <c r="GL64">
        <v>20</v>
      </c>
      <c r="GM64">
        <f t="shared" si="16"/>
        <v>2.771621807613478E-4</v>
      </c>
      <c r="GN64">
        <f t="shared" si="17"/>
        <v>1.0173924999999999</v>
      </c>
      <c r="GO64">
        <f t="shared" si="18"/>
        <v>1.0002724240455492</v>
      </c>
      <c r="GQ64">
        <f t="shared" si="19"/>
        <v>0.587565</v>
      </c>
      <c r="GR64">
        <v>101384</v>
      </c>
      <c r="GS64">
        <f t="shared" si="20"/>
        <v>1.0002724240455492</v>
      </c>
      <c r="GT64" s="206">
        <f t="shared" si="21"/>
        <v>1.6515994544828263</v>
      </c>
      <c r="GU64">
        <f t="shared" si="22"/>
        <v>1.6520493898878432</v>
      </c>
      <c r="GW64" s="208">
        <f t="shared" si="23"/>
        <v>0</v>
      </c>
      <c r="GX64" s="208">
        <f t="shared" si="24"/>
        <v>0</v>
      </c>
      <c r="GY64">
        <f t="shared" si="25"/>
        <v>1.6520493898878432</v>
      </c>
      <c r="GZ64" s="208">
        <f t="shared" si="26"/>
        <v>1.6520493898878432</v>
      </c>
      <c r="HB64" s="208">
        <f t="shared" si="27"/>
        <v>1.6520493898878432</v>
      </c>
      <c r="HC64">
        <f t="shared" si="28"/>
        <v>1.0002724240455492</v>
      </c>
      <c r="HD64" s="206">
        <f t="shared" si="29"/>
        <v>1.6515994544828263</v>
      </c>
    </row>
    <row r="65" spans="1:212" x14ac:dyDescent="0.3">
      <c r="A65" s="141" t="s">
        <v>367</v>
      </c>
      <c r="B65" s="32">
        <v>1.7130000000000001</v>
      </c>
      <c r="C65" s="32">
        <v>1.7161599999999999</v>
      </c>
      <c r="D65" s="33">
        <v>53.83</v>
      </c>
      <c r="E65" s="33">
        <v>53.61</v>
      </c>
      <c r="F65" s="34" t="s">
        <v>365</v>
      </c>
      <c r="G65" s="37">
        <v>1.3318316699999999</v>
      </c>
      <c r="H65" s="37">
        <v>0.54662320600000003</v>
      </c>
      <c r="I65" s="37">
        <v>1.1908401500000001</v>
      </c>
      <c r="J65" s="37">
        <v>6.20023871E-3</v>
      </c>
      <c r="K65" s="37">
        <v>2.1646543899999999E-2</v>
      </c>
      <c r="L65" s="37">
        <v>82.582773599999996</v>
      </c>
      <c r="M65" s="35">
        <v>4.0999999999999997E-6</v>
      </c>
      <c r="N65" s="35">
        <v>1.2499999999999999E-8</v>
      </c>
      <c r="O65" s="35">
        <v>-1.6E-11</v>
      </c>
      <c r="P65" s="35">
        <v>4.3000000000000001E-7</v>
      </c>
      <c r="Q65" s="35">
        <v>6.29E-10</v>
      </c>
      <c r="R65" s="35">
        <v>0.21299999999999999</v>
      </c>
      <c r="S65" s="33">
        <v>4</v>
      </c>
      <c r="T65" s="33">
        <v>4.7</v>
      </c>
      <c r="U65" s="33">
        <v>5.4</v>
      </c>
      <c r="V65" s="33">
        <v>1.7</v>
      </c>
      <c r="W65" s="33">
        <v>2.4</v>
      </c>
      <c r="X65" s="33">
        <v>3</v>
      </c>
      <c r="Y65" s="33">
        <v>4.0999999999999996</v>
      </c>
      <c r="Z65" s="33">
        <v>5</v>
      </c>
      <c r="AA65" s="33">
        <v>5.8</v>
      </c>
      <c r="AB65" s="33">
        <v>2.6</v>
      </c>
      <c r="AC65" s="33">
        <v>3.5</v>
      </c>
      <c r="AD65" s="33">
        <v>4.3</v>
      </c>
      <c r="AE65" s="33">
        <v>4.3</v>
      </c>
      <c r="AF65" s="33">
        <v>5.2</v>
      </c>
      <c r="AG65" s="33">
        <v>6.2</v>
      </c>
      <c r="AH65" s="33">
        <v>3.1</v>
      </c>
      <c r="AI65" s="34">
        <v>4.0999999999999996</v>
      </c>
      <c r="AJ65" s="34">
        <v>5</v>
      </c>
      <c r="AK65" s="33">
        <v>1.81</v>
      </c>
      <c r="AL65" s="36">
        <v>0.1</v>
      </c>
      <c r="AM65" s="36">
        <v>0.42</v>
      </c>
      <c r="AN65" s="36">
        <v>0.88</v>
      </c>
      <c r="AO65" s="36">
        <v>0.97899999999999998</v>
      </c>
      <c r="AP65" s="36">
        <v>0.99399999999999999</v>
      </c>
      <c r="AQ65" s="36">
        <v>0.996</v>
      </c>
      <c r="AR65" s="36">
        <v>0.995</v>
      </c>
      <c r="AS65" s="36">
        <v>0.99399999999999999</v>
      </c>
      <c r="AT65" s="36">
        <v>0.99399999999999999</v>
      </c>
      <c r="AU65" s="36">
        <v>0.995</v>
      </c>
      <c r="AV65" s="36">
        <v>0.99399999999999999</v>
      </c>
      <c r="AW65" s="36">
        <v>0.98699999999999999</v>
      </c>
      <c r="AX65" s="36">
        <v>0.97899999999999998</v>
      </c>
      <c r="AY65" s="36">
        <v>0.97</v>
      </c>
      <c r="AZ65" s="36">
        <v>0.95199999999999996</v>
      </c>
      <c r="BA65" s="36">
        <v>0.94299999999999995</v>
      </c>
      <c r="BB65" s="36">
        <v>0.91500000000000004</v>
      </c>
      <c r="BC65" s="36">
        <v>0.87</v>
      </c>
      <c r="BD65" s="36">
        <v>0.78</v>
      </c>
      <c r="BE65" s="36">
        <v>0.72</v>
      </c>
      <c r="BF65" s="36">
        <v>0.47</v>
      </c>
      <c r="BG65" s="36">
        <v>0.185</v>
      </c>
      <c r="BH65" s="36">
        <v>0.04</v>
      </c>
      <c r="BI65" s="36">
        <v>0.01</v>
      </c>
      <c r="BJ65" s="36" t="s">
        <v>143</v>
      </c>
      <c r="BK65" s="36" t="s">
        <v>143</v>
      </c>
      <c r="BL65" s="36" t="s">
        <v>143</v>
      </c>
      <c r="BM65" s="36" t="s">
        <v>143</v>
      </c>
      <c r="BN65" s="36" t="s">
        <v>143</v>
      </c>
      <c r="BO65" s="36" t="s">
        <v>143</v>
      </c>
      <c r="BP65" s="36">
        <v>0.39810717055349726</v>
      </c>
      <c r="BQ65" s="36">
        <v>0.7068051677550784</v>
      </c>
      <c r="BR65" s="36">
        <v>0.95015196064682517</v>
      </c>
      <c r="BS65" s="36">
        <v>0.99154647908126026</v>
      </c>
      <c r="BT65" s="36">
        <v>0.99759566612185246</v>
      </c>
      <c r="BU65" s="36">
        <v>0.99839807589331964</v>
      </c>
      <c r="BV65" s="36">
        <v>0.99799699197390601</v>
      </c>
      <c r="BW65" s="36">
        <v>0.99759566612185246</v>
      </c>
      <c r="BX65" s="36">
        <v>0.99759566612185246</v>
      </c>
      <c r="BY65" s="36">
        <v>0.99799699197390601</v>
      </c>
      <c r="BZ65" s="36">
        <v>0.99759566612185246</v>
      </c>
      <c r="CA65" s="36">
        <v>0.99477957819262941</v>
      </c>
      <c r="CB65" s="36">
        <v>0.99154647908126026</v>
      </c>
      <c r="CC65" s="36">
        <v>0.98789023755901428</v>
      </c>
      <c r="CD65" s="36">
        <v>0.98051621335792249</v>
      </c>
      <c r="CE65" s="36">
        <v>0.97679780967123486</v>
      </c>
      <c r="CF65" s="36">
        <v>0.96509138226141078</v>
      </c>
      <c r="CG65" s="36">
        <v>0.94581827477183755</v>
      </c>
      <c r="CH65" s="36">
        <v>0.90539447731304334</v>
      </c>
      <c r="CI65" s="36">
        <v>0.87686553097315523</v>
      </c>
      <c r="CJ65" s="36">
        <v>0.73933138595313264</v>
      </c>
      <c r="CK65" s="36">
        <v>0.50917689849551717</v>
      </c>
      <c r="CL65" s="36">
        <v>0.27594593229224296</v>
      </c>
      <c r="CM65" s="36">
        <v>0.13700000000000001</v>
      </c>
      <c r="CN65" s="36">
        <v>4.3999999999999997E-2</v>
      </c>
      <c r="CO65" s="36">
        <v>0.01</v>
      </c>
      <c r="CP65" s="36" t="s">
        <v>143</v>
      </c>
      <c r="CQ65" s="36" t="s">
        <v>143</v>
      </c>
      <c r="CR65" s="36" t="s">
        <v>143</v>
      </c>
      <c r="CS65" s="36" t="s">
        <v>143</v>
      </c>
      <c r="CT65" s="34"/>
      <c r="CU65" s="34">
        <v>3</v>
      </c>
      <c r="CV65" s="34">
        <v>2</v>
      </c>
      <c r="CW65" s="34">
        <v>52.3</v>
      </c>
      <c r="CX65" s="34">
        <v>1</v>
      </c>
      <c r="CY65" s="34">
        <v>3.3</v>
      </c>
      <c r="CZ65" s="33">
        <v>3.7490000000000001</v>
      </c>
      <c r="DA65" s="34">
        <v>643</v>
      </c>
      <c r="DB65" s="34">
        <v>635</v>
      </c>
      <c r="DC65" s="34">
        <v>717</v>
      </c>
      <c r="DD65" s="34">
        <v>0.62</v>
      </c>
      <c r="DE65" s="34">
        <v>0.84</v>
      </c>
      <c r="DF65" s="34">
        <v>5.6</v>
      </c>
      <c r="DG65" s="34">
        <v>6.7</v>
      </c>
      <c r="DH65" s="78">
        <v>115</v>
      </c>
      <c r="DI65" s="34">
        <v>0.28899999999999998</v>
      </c>
      <c r="DJ65" s="34">
        <v>740</v>
      </c>
      <c r="DK65" s="34">
        <v>2</v>
      </c>
      <c r="DL65" s="25">
        <v>1.81</v>
      </c>
      <c r="DM65" s="76">
        <v>1.6729400000000001</v>
      </c>
      <c r="DN65" s="76">
        <v>1.68075</v>
      </c>
      <c r="DO65" s="76">
        <v>1.6889000000000001</v>
      </c>
      <c r="DP65" s="76">
        <v>1.6971000000000001</v>
      </c>
      <c r="DQ65" s="76">
        <v>1.6980200000000001</v>
      </c>
      <c r="DR65" s="76">
        <v>1.70181</v>
      </c>
      <c r="DS65" s="76">
        <v>1.70668</v>
      </c>
      <c r="DT65" s="76">
        <v>1.7089700000000001</v>
      </c>
      <c r="DU65" s="76">
        <v>1.7096199999999999</v>
      </c>
      <c r="DV65" s="76">
        <v>1.7102200000000001</v>
      </c>
      <c r="DW65" s="76">
        <v>1.71289</v>
      </c>
      <c r="DX65" s="76">
        <v>1.7130000000000001</v>
      </c>
      <c r="DY65" s="76">
        <v>1.7161599999999999</v>
      </c>
      <c r="DZ65" s="76">
        <v>1.7222200000000001</v>
      </c>
      <c r="EA65" s="76">
        <v>1.7229699999999999</v>
      </c>
      <c r="EB65" s="76">
        <v>1.7294400000000001</v>
      </c>
      <c r="EC65" s="76">
        <v>1.7354499999999999</v>
      </c>
      <c r="ED65" s="76">
        <v>1.74573</v>
      </c>
      <c r="EE65" s="24">
        <v>1.7568699999999999</v>
      </c>
      <c r="EF65" s="24"/>
      <c r="EG65" s="24"/>
      <c r="EH65" s="24"/>
      <c r="EI65" s="24"/>
      <c r="EJ65" s="24">
        <v>1.3245E-2</v>
      </c>
      <c r="EK65" s="24">
        <v>1.3358999999999999E-2</v>
      </c>
      <c r="EL65" s="77">
        <v>0.28610000000000002</v>
      </c>
      <c r="EM65" s="77">
        <v>0.54079999999999995</v>
      </c>
      <c r="EN65" s="77">
        <v>0.30420000000000003</v>
      </c>
      <c r="EO65" s="77">
        <v>0.23830000000000001</v>
      </c>
      <c r="EP65" s="77">
        <v>0.54500000000000004</v>
      </c>
      <c r="EQ65" s="77">
        <v>0.77639999999999998</v>
      </c>
      <c r="ER65" s="77">
        <v>0.28360000000000002</v>
      </c>
      <c r="ES65" s="77">
        <v>0.58430000000000004</v>
      </c>
      <c r="ET65" s="77">
        <v>0.25359999999999999</v>
      </c>
      <c r="EU65" s="77">
        <v>0.23630000000000001</v>
      </c>
      <c r="EV65" s="77">
        <v>0.48380000000000001</v>
      </c>
      <c r="EW65" s="77">
        <v>0.76980000000000004</v>
      </c>
      <c r="EX65" s="77">
        <v>2.6599999999999999E-2</v>
      </c>
      <c r="EY65" s="77">
        <v>1.24E-2</v>
      </c>
      <c r="EZ65" s="77">
        <v>-2.5999999999999999E-3</v>
      </c>
      <c r="FA65" s="77">
        <v>-8.3000000000000001E-3</v>
      </c>
      <c r="FB65" s="77">
        <v>-4.2799999999999998E-2</v>
      </c>
      <c r="FC65" s="26" t="s">
        <v>368</v>
      </c>
      <c r="FD65" s="145" t="s">
        <v>143</v>
      </c>
      <c r="FE65" s="156">
        <v>41671</v>
      </c>
      <c r="FF65" s="136">
        <v>3.3</v>
      </c>
      <c r="FG65" s="34" t="s">
        <v>143</v>
      </c>
      <c r="FH65" s="34" t="s">
        <v>143</v>
      </c>
      <c r="FI65" s="34" t="s">
        <v>143</v>
      </c>
      <c r="FJ65" s="34" t="s">
        <v>143</v>
      </c>
      <c r="FK65">
        <v>20</v>
      </c>
      <c r="FM65">
        <f t="shared" si="0"/>
        <v>0.587565</v>
      </c>
      <c r="FN65" s="27">
        <f t="shared" si="30"/>
        <v>20</v>
      </c>
      <c r="FO65">
        <f t="shared" si="1"/>
        <v>0</v>
      </c>
      <c r="FP65" s="208">
        <f t="shared" si="2"/>
        <v>0</v>
      </c>
      <c r="FQ65" s="208">
        <f t="shared" si="3"/>
        <v>0</v>
      </c>
      <c r="FR65" s="208">
        <f t="shared" si="4"/>
        <v>0</v>
      </c>
      <c r="FS65" s="208">
        <f t="shared" si="5"/>
        <v>0</v>
      </c>
      <c r="FT65" s="208">
        <f t="shared" si="6"/>
        <v>1.7134696163483953</v>
      </c>
      <c r="FU65" s="208">
        <f t="shared" si="7"/>
        <v>0.56492922537923762</v>
      </c>
      <c r="FV65" s="208">
        <f t="shared" si="8"/>
        <v>0</v>
      </c>
      <c r="FX65">
        <f t="shared" si="31"/>
        <v>0.587565</v>
      </c>
      <c r="FY65" s="207">
        <f>G65*POWER($FX65,2)/(POWER($FX65,2)-J65)</f>
        <v>1.3561882639614038</v>
      </c>
      <c r="FZ65" s="207">
        <f>H65*POWER($FX65,2)/(POWER($FX65,2)-K65)</f>
        <v>0.5831899922805458</v>
      </c>
      <c r="GA65" s="207">
        <f>I65*POWER($FX65,2)/(POWER($FX65,2)-L65)</f>
        <v>-4.999138728105857E-3</v>
      </c>
      <c r="GB65" s="206">
        <f t="shared" si="9"/>
        <v>1.7130029531538595</v>
      </c>
      <c r="GD65">
        <f t="shared" si="10"/>
        <v>0.587565</v>
      </c>
      <c r="GE65">
        <f t="shared" si="11"/>
        <v>6432.8</v>
      </c>
      <c r="GF65">
        <f t="shared" si="12"/>
        <v>20613.136726414024</v>
      </c>
      <c r="GG65">
        <f t="shared" si="13"/>
        <v>670.28134972528255</v>
      </c>
      <c r="GH65">
        <f t="shared" si="14"/>
        <v>1.0002771621807613</v>
      </c>
      <c r="GI65">
        <f t="shared" si="15"/>
        <v>101325</v>
      </c>
      <c r="GJ65">
        <v>101325</v>
      </c>
      <c r="GK65">
        <v>15</v>
      </c>
      <c r="GL65">
        <v>20</v>
      </c>
      <c r="GM65">
        <f t="shared" si="16"/>
        <v>2.771621807613478E-4</v>
      </c>
      <c r="GN65">
        <f t="shared" si="17"/>
        <v>1.0173924999999999</v>
      </c>
      <c r="GO65">
        <f t="shared" si="18"/>
        <v>1.0002724240455492</v>
      </c>
      <c r="GQ65">
        <f t="shared" si="19"/>
        <v>0.587565</v>
      </c>
      <c r="GR65">
        <v>101385</v>
      </c>
      <c r="GS65">
        <f t="shared" si="20"/>
        <v>1.0002724240455492</v>
      </c>
      <c r="GT65" s="206">
        <f t="shared" si="21"/>
        <v>1.7130029531538595</v>
      </c>
      <c r="GU65">
        <f t="shared" si="22"/>
        <v>1.7134696163483953</v>
      </c>
      <c r="GW65" s="208">
        <f t="shared" si="23"/>
        <v>0</v>
      </c>
      <c r="GX65" s="208">
        <f t="shared" si="24"/>
        <v>0</v>
      </c>
      <c r="GY65">
        <f t="shared" si="25"/>
        <v>1.7134696163483953</v>
      </c>
      <c r="GZ65" s="208">
        <f t="shared" si="26"/>
        <v>1.7134696163483953</v>
      </c>
      <c r="HB65" s="208">
        <f t="shared" si="27"/>
        <v>1.7134696163483953</v>
      </c>
      <c r="HC65">
        <f t="shared" si="28"/>
        <v>1.0002724240455492</v>
      </c>
      <c r="HD65" s="206">
        <f t="shared" si="29"/>
        <v>1.7130029531538595</v>
      </c>
    </row>
    <row r="66" spans="1:212" x14ac:dyDescent="0.3">
      <c r="A66" s="141" t="s">
        <v>369</v>
      </c>
      <c r="B66" s="32">
        <v>1.6910000000000001</v>
      </c>
      <c r="C66" s="32">
        <v>1.69401</v>
      </c>
      <c r="D66" s="33">
        <v>54.71</v>
      </c>
      <c r="E66" s="33">
        <v>54.48</v>
      </c>
      <c r="F66" s="34" t="s">
        <v>381</v>
      </c>
      <c r="G66" s="37">
        <v>1.4623190500000001</v>
      </c>
      <c r="H66" s="37">
        <v>0.34439958900000001</v>
      </c>
      <c r="I66" s="37">
        <v>1.1550837199999999</v>
      </c>
      <c r="J66" s="37">
        <v>7.2427015600000002E-3</v>
      </c>
      <c r="K66" s="37">
        <v>2.4335313099999999E-2</v>
      </c>
      <c r="L66" s="37">
        <v>85.4686868</v>
      </c>
      <c r="M66" s="35">
        <v>2.1100000000000001E-6</v>
      </c>
      <c r="N66" s="35">
        <v>1.11E-8</v>
      </c>
      <c r="O66" s="35">
        <v>1.8199999999999999E-12</v>
      </c>
      <c r="P66" s="35">
        <v>4.7399999999999998E-7</v>
      </c>
      <c r="Q66" s="35">
        <v>-3.4699999999999999E-10</v>
      </c>
      <c r="R66" s="35">
        <v>0.14599999999999999</v>
      </c>
      <c r="S66" s="33">
        <v>3</v>
      </c>
      <c r="T66" s="33">
        <v>3.9</v>
      </c>
      <c r="U66" s="33">
        <v>4.5999999999999996</v>
      </c>
      <c r="V66" s="33">
        <v>0.8</v>
      </c>
      <c r="W66" s="33">
        <v>1.6</v>
      </c>
      <c r="X66" s="33">
        <v>2.2999999999999998</v>
      </c>
      <c r="Y66" s="33">
        <v>2.9</v>
      </c>
      <c r="Z66" s="33">
        <v>3.7</v>
      </c>
      <c r="AA66" s="33">
        <v>4.4000000000000004</v>
      </c>
      <c r="AB66" s="33">
        <v>1.5</v>
      </c>
      <c r="AC66" s="33">
        <v>2.2000000000000002</v>
      </c>
      <c r="AD66" s="33">
        <v>2.9</v>
      </c>
      <c r="AE66" s="33">
        <v>3.1</v>
      </c>
      <c r="AF66" s="33">
        <v>3.8</v>
      </c>
      <c r="AG66" s="33">
        <v>4.4000000000000004</v>
      </c>
      <c r="AH66" s="33">
        <v>2</v>
      </c>
      <c r="AI66" s="34">
        <v>2.7</v>
      </c>
      <c r="AJ66" s="34">
        <v>3.3</v>
      </c>
      <c r="AK66" s="33">
        <v>1.83</v>
      </c>
      <c r="AL66" s="36">
        <v>0.14000000000000001</v>
      </c>
      <c r="AM66" s="36">
        <v>0.42</v>
      </c>
      <c r="AN66" s="36">
        <v>0.86</v>
      </c>
      <c r="AO66" s="36">
        <v>0.96599999999999997</v>
      </c>
      <c r="AP66" s="36">
        <v>0.995</v>
      </c>
      <c r="AQ66" s="36">
        <v>0.996</v>
      </c>
      <c r="AR66" s="36">
        <v>0.995</v>
      </c>
      <c r="AS66" s="36">
        <v>0.995</v>
      </c>
      <c r="AT66" s="36">
        <v>0.99399999999999999</v>
      </c>
      <c r="AU66" s="36">
        <v>0.99399999999999999</v>
      </c>
      <c r="AV66" s="36">
        <v>0.99199999999999999</v>
      </c>
      <c r="AW66" s="36">
        <v>0.98399999999999999</v>
      </c>
      <c r="AX66" s="36">
        <v>0.97699999999999998</v>
      </c>
      <c r="AY66" s="36">
        <v>0.97</v>
      </c>
      <c r="AZ66" s="36">
        <v>0.95699999999999996</v>
      </c>
      <c r="BA66" s="36">
        <v>0.95</v>
      </c>
      <c r="BB66" s="36">
        <v>0.93</v>
      </c>
      <c r="BC66" s="36">
        <v>0.89</v>
      </c>
      <c r="BD66" s="36">
        <v>0.83</v>
      </c>
      <c r="BE66" s="36">
        <v>0.78200000000000003</v>
      </c>
      <c r="BF66" s="36">
        <v>0.55000000000000004</v>
      </c>
      <c r="BG66" s="36">
        <v>0.2</v>
      </c>
      <c r="BH66" s="36">
        <v>0.02</v>
      </c>
      <c r="BI66" s="36"/>
      <c r="BJ66" s="149"/>
      <c r="BK66" s="36" t="s">
        <v>143</v>
      </c>
      <c r="BL66" s="36" t="s">
        <v>143</v>
      </c>
      <c r="BM66" s="36" t="s">
        <v>143</v>
      </c>
      <c r="BN66" s="36" t="s">
        <v>143</v>
      </c>
      <c r="BO66" s="36" t="s">
        <v>143</v>
      </c>
      <c r="BP66" s="36">
        <v>0.45500000000000002</v>
      </c>
      <c r="BQ66" s="36">
        <v>0.70699999999999996</v>
      </c>
      <c r="BR66" s="36">
        <v>0.94099999999999995</v>
      </c>
      <c r="BS66" s="36">
        <v>0.98599999999999999</v>
      </c>
      <c r="BT66" s="36">
        <v>0.99839807589331964</v>
      </c>
      <c r="BU66" s="36">
        <v>0.99839807589331964</v>
      </c>
      <c r="BV66" s="36">
        <v>0.99759566612185246</v>
      </c>
      <c r="BW66" s="36">
        <v>0.998</v>
      </c>
      <c r="BX66" s="36">
        <v>0.998</v>
      </c>
      <c r="BY66" s="36">
        <v>0.998</v>
      </c>
      <c r="BZ66" s="36">
        <v>0.997</v>
      </c>
      <c r="CA66" s="36">
        <v>0.99399999999999999</v>
      </c>
      <c r="CB66" s="36">
        <v>0.99099999999999999</v>
      </c>
      <c r="CC66" s="36">
        <v>0.98799999999999999</v>
      </c>
      <c r="CD66" s="36">
        <v>0.98299999999999998</v>
      </c>
      <c r="CE66" s="36">
        <v>0.98</v>
      </c>
      <c r="CF66" s="36">
        <v>0.97099999999999997</v>
      </c>
      <c r="CG66" s="36">
        <v>0.95399999999999996</v>
      </c>
      <c r="CH66" s="36">
        <v>0.92800000000000005</v>
      </c>
      <c r="CI66" s="36">
        <v>0.90600000000000003</v>
      </c>
      <c r="CJ66" s="36">
        <v>0.78700000000000003</v>
      </c>
      <c r="CK66" s="36">
        <v>0.52500000000000002</v>
      </c>
      <c r="CL66" s="36">
        <v>0.20899999999999999</v>
      </c>
      <c r="CM66" s="36">
        <v>7.0000000000000007E-2</v>
      </c>
      <c r="CN66" s="36">
        <v>1.4E-2</v>
      </c>
      <c r="CO66" s="36">
        <v>1E-3</v>
      </c>
      <c r="CP66" s="36">
        <v>0</v>
      </c>
      <c r="CQ66" s="36" t="s">
        <v>143</v>
      </c>
      <c r="CR66" s="36" t="s">
        <v>143</v>
      </c>
      <c r="CS66" s="36" t="s">
        <v>143</v>
      </c>
      <c r="CT66" s="34"/>
      <c r="CU66" s="34">
        <v>3</v>
      </c>
      <c r="CV66" s="34">
        <v>3</v>
      </c>
      <c r="CW66" s="34">
        <v>52</v>
      </c>
      <c r="CX66" s="34">
        <v>1.2</v>
      </c>
      <c r="CY66" s="34">
        <v>4.3</v>
      </c>
      <c r="CZ66" s="33">
        <v>3.51</v>
      </c>
      <c r="DA66" s="34">
        <v>656</v>
      </c>
      <c r="DB66" s="34">
        <v>645</v>
      </c>
      <c r="DC66" s="34">
        <v>722</v>
      </c>
      <c r="DD66" s="34">
        <v>0.64900000000000002</v>
      </c>
      <c r="DE66" s="34">
        <v>0.90800000000000003</v>
      </c>
      <c r="DF66" s="34">
        <v>6.3</v>
      </c>
      <c r="DG66" s="34">
        <v>7.5</v>
      </c>
      <c r="DH66" s="78">
        <v>110</v>
      </c>
      <c r="DI66" s="34">
        <v>0.28499999999999998</v>
      </c>
      <c r="DJ66" s="34">
        <v>700</v>
      </c>
      <c r="DK66" s="34">
        <v>3</v>
      </c>
      <c r="DL66" s="25">
        <v>1.83</v>
      </c>
      <c r="DM66" s="76">
        <v>1.6529400000000001</v>
      </c>
      <c r="DN66" s="76">
        <v>1.66032</v>
      </c>
      <c r="DO66" s="76">
        <v>1.66804</v>
      </c>
      <c r="DP66" s="76">
        <v>1.67584</v>
      </c>
      <c r="DQ66" s="76">
        <v>1.67672</v>
      </c>
      <c r="DR66" s="76">
        <v>1.6803300000000001</v>
      </c>
      <c r="DS66" s="76">
        <v>1.6849700000000001</v>
      </c>
      <c r="DT66" s="76">
        <v>1.68716</v>
      </c>
      <c r="DU66" s="76">
        <v>1.68777</v>
      </c>
      <c r="DV66" s="76">
        <v>1.68834</v>
      </c>
      <c r="DW66" s="76">
        <v>1.69089</v>
      </c>
      <c r="DX66" s="76">
        <v>1.6910000000000001</v>
      </c>
      <c r="DY66" s="76">
        <v>1.69401</v>
      </c>
      <c r="DZ66" s="76">
        <v>1.6997899999999999</v>
      </c>
      <c r="EA66" s="76">
        <v>1.70051</v>
      </c>
      <c r="EB66" s="76">
        <v>1.7066699999999999</v>
      </c>
      <c r="EC66" s="76">
        <v>1.7123900000000001</v>
      </c>
      <c r="ED66" s="76">
        <v>1.7221900000000001</v>
      </c>
      <c r="EE66" s="24">
        <v>1.73281</v>
      </c>
      <c r="EF66" s="24"/>
      <c r="EG66" s="24"/>
      <c r="EH66" s="24"/>
      <c r="EI66" s="24"/>
      <c r="EJ66" s="24">
        <v>1.2631E-2</v>
      </c>
      <c r="EK66" s="24">
        <v>1.2737999999999999E-2</v>
      </c>
      <c r="EL66" s="77">
        <v>0.28589999999999999</v>
      </c>
      <c r="EM66" s="77">
        <v>0.54090000000000005</v>
      </c>
      <c r="EN66" s="77">
        <v>0.30430000000000001</v>
      </c>
      <c r="EO66" s="77">
        <v>0.2384</v>
      </c>
      <c r="EP66" s="77">
        <v>0.54469999999999996</v>
      </c>
      <c r="EQ66" s="77">
        <v>0.77559999999999996</v>
      </c>
      <c r="ER66" s="77">
        <v>0.28339999999999999</v>
      </c>
      <c r="ES66" s="77">
        <v>0.58440000000000003</v>
      </c>
      <c r="ET66" s="77">
        <v>0.25359999999999999</v>
      </c>
      <c r="EU66" s="77">
        <v>0.23630000000000001</v>
      </c>
      <c r="EV66" s="77">
        <v>0.48349999999999999</v>
      </c>
      <c r="EW66" s="77">
        <v>0.76900000000000002</v>
      </c>
      <c r="EX66" s="77">
        <v>2.23E-2</v>
      </c>
      <c r="EY66" s="77">
        <v>1.0500000000000001E-2</v>
      </c>
      <c r="EZ66" s="77">
        <v>-2.3E-3</v>
      </c>
      <c r="FA66" s="77">
        <v>-7.1000000000000004E-3</v>
      </c>
      <c r="FB66" s="77">
        <v>-3.6700000000000003E-2</v>
      </c>
      <c r="FC66" s="26" t="s">
        <v>376</v>
      </c>
      <c r="FD66" s="145" t="s">
        <v>666</v>
      </c>
      <c r="FE66" s="156">
        <v>41671</v>
      </c>
      <c r="FF66" s="136">
        <v>3.3</v>
      </c>
      <c r="FG66" s="125" t="s">
        <v>143</v>
      </c>
      <c r="FH66" s="34" t="s">
        <v>143</v>
      </c>
      <c r="FI66" s="34" t="s">
        <v>143</v>
      </c>
      <c r="FJ66" s="34" t="s">
        <v>143</v>
      </c>
      <c r="FK66">
        <v>20</v>
      </c>
      <c r="FM66">
        <f t="shared" si="0"/>
        <v>0.587565</v>
      </c>
      <c r="FN66">
        <f t="shared" si="30"/>
        <v>20</v>
      </c>
      <c r="FO66">
        <f t="shared" si="1"/>
        <v>0</v>
      </c>
      <c r="FP66" s="208">
        <f t="shared" si="2"/>
        <v>0</v>
      </c>
      <c r="FQ66" s="208">
        <f t="shared" si="3"/>
        <v>0</v>
      </c>
      <c r="FR66" s="208">
        <f t="shared" si="4"/>
        <v>0</v>
      </c>
      <c r="FS66" s="208">
        <f t="shared" si="5"/>
        <v>0</v>
      </c>
      <c r="FT66" s="208">
        <f t="shared" si="6"/>
        <v>1.6914625271592438</v>
      </c>
      <c r="FU66" s="208">
        <f t="shared" si="7"/>
        <v>0.55012908973795027</v>
      </c>
      <c r="FV66" s="208">
        <f t="shared" si="8"/>
        <v>0</v>
      </c>
      <c r="FX66">
        <f t="shared" si="31"/>
        <v>0.587565</v>
      </c>
      <c r="FY66" s="207">
        <f>G66*POWER($FX66,2)/(POWER($FX66,2)-J66)</f>
        <v>1.49365471889943</v>
      </c>
      <c r="FZ66" s="207">
        <f>H66*POWER($FX66,2)/(POWER($FX66,2)-K66)</f>
        <v>0.37051720173366837</v>
      </c>
      <c r="GA66" s="207">
        <f>I66*POWER($FX66,2)/(POWER($FX66,2)-L66)</f>
        <v>-4.6846382529376054E-3</v>
      </c>
      <c r="GB66" s="206">
        <f t="shared" si="9"/>
        <v>1.6910018575921675</v>
      </c>
      <c r="GD66">
        <f t="shared" si="10"/>
        <v>0.587565</v>
      </c>
      <c r="GE66">
        <f t="shared" si="11"/>
        <v>6432.8</v>
      </c>
      <c r="GF66">
        <f t="shared" si="12"/>
        <v>20613.136726414024</v>
      </c>
      <c r="GG66">
        <f t="shared" si="13"/>
        <v>670.28134972528255</v>
      </c>
      <c r="GH66">
        <f t="shared" si="14"/>
        <v>1.0002771621807613</v>
      </c>
      <c r="GI66">
        <f t="shared" si="15"/>
        <v>101325</v>
      </c>
      <c r="GJ66">
        <v>101325</v>
      </c>
      <c r="GK66">
        <v>15</v>
      </c>
      <c r="GL66">
        <v>20</v>
      </c>
      <c r="GM66">
        <f t="shared" si="16"/>
        <v>2.771621807613478E-4</v>
      </c>
      <c r="GN66">
        <f t="shared" si="17"/>
        <v>1.0173924999999999</v>
      </c>
      <c r="GO66">
        <f t="shared" si="18"/>
        <v>1.0002724240455492</v>
      </c>
      <c r="GQ66">
        <f t="shared" si="19"/>
        <v>0.587565</v>
      </c>
      <c r="GR66">
        <v>101386</v>
      </c>
      <c r="GS66">
        <f t="shared" si="20"/>
        <v>1.0002724240455492</v>
      </c>
      <c r="GT66" s="206">
        <f t="shared" si="21"/>
        <v>1.6910018575921675</v>
      </c>
      <c r="GU66">
        <f t="shared" si="22"/>
        <v>1.6914625271592438</v>
      </c>
      <c r="GW66" s="208">
        <f t="shared" si="23"/>
        <v>0</v>
      </c>
      <c r="GX66" s="208">
        <f t="shared" si="24"/>
        <v>0</v>
      </c>
      <c r="GY66">
        <f t="shared" si="25"/>
        <v>1.6914625271592438</v>
      </c>
      <c r="GZ66" s="208">
        <f t="shared" si="26"/>
        <v>1.6914625271592438</v>
      </c>
      <c r="HB66" s="208">
        <f t="shared" si="27"/>
        <v>1.6914625271592438</v>
      </c>
      <c r="HC66">
        <f t="shared" si="28"/>
        <v>1.0002724240455492</v>
      </c>
      <c r="HD66" s="206">
        <f t="shared" si="29"/>
        <v>1.6910018575921675</v>
      </c>
    </row>
    <row r="67" spans="1:212" x14ac:dyDescent="0.3">
      <c r="A67" s="141" t="s">
        <v>384</v>
      </c>
      <c r="B67" s="32">
        <v>1.883</v>
      </c>
      <c r="C67" s="32">
        <v>1.88815</v>
      </c>
      <c r="D67" s="33">
        <v>40.76</v>
      </c>
      <c r="E67" s="33">
        <v>40.520000000000003</v>
      </c>
      <c r="F67" s="34" t="s">
        <v>385</v>
      </c>
      <c r="G67" s="37">
        <v>1.9648507500000001</v>
      </c>
      <c r="H67" s="37">
        <v>0.47523125900000002</v>
      </c>
      <c r="I67" s="37">
        <v>1.4836010900000001</v>
      </c>
      <c r="J67" s="37">
        <v>9.8206015500000004E-3</v>
      </c>
      <c r="K67" s="37">
        <v>3.4471343799999998E-2</v>
      </c>
      <c r="L67" s="37">
        <v>110.739863</v>
      </c>
      <c r="M67" s="35">
        <v>1.6700000000000001E-6</v>
      </c>
      <c r="N67" s="35">
        <v>8.9000000000000003E-9</v>
      </c>
      <c r="O67" s="35">
        <v>-8.7300000000000002E-12</v>
      </c>
      <c r="P67" s="35">
        <v>7.4700000000000001E-7</v>
      </c>
      <c r="Q67" s="35">
        <v>7.4600000000000001E-10</v>
      </c>
      <c r="R67" s="35">
        <v>0.20699999999999999</v>
      </c>
      <c r="S67" s="33">
        <v>3.4</v>
      </c>
      <c r="T67" s="33">
        <v>4.8</v>
      </c>
      <c r="U67" s="33">
        <v>6.3</v>
      </c>
      <c r="V67" s="33">
        <v>0.9</v>
      </c>
      <c r="W67" s="33">
        <v>2.2999999999999998</v>
      </c>
      <c r="X67" s="33">
        <v>3.7</v>
      </c>
      <c r="Y67" s="33">
        <v>3.3</v>
      </c>
      <c r="Z67" s="33">
        <v>4.9000000000000004</v>
      </c>
      <c r="AA67" s="33">
        <v>6.6</v>
      </c>
      <c r="AB67" s="33">
        <v>1.7</v>
      </c>
      <c r="AC67" s="33">
        <v>3.3</v>
      </c>
      <c r="AD67" s="33">
        <v>4.9000000000000004</v>
      </c>
      <c r="AE67" s="33">
        <v>3.4</v>
      </c>
      <c r="AF67" s="33">
        <v>5.2</v>
      </c>
      <c r="AG67" s="33">
        <v>6.9</v>
      </c>
      <c r="AH67" s="33">
        <v>2.2000000000000002</v>
      </c>
      <c r="AI67" s="34">
        <v>3.9</v>
      </c>
      <c r="AJ67" s="34">
        <v>5.6</v>
      </c>
      <c r="AK67" s="33">
        <v>1.18</v>
      </c>
      <c r="AL67" s="36">
        <v>0.32300000000000001</v>
      </c>
      <c r="AM67" s="36">
        <v>0.61599999999999999</v>
      </c>
      <c r="AN67" s="36">
        <v>0.91</v>
      </c>
      <c r="AO67" s="36">
        <v>0.98299999999999998</v>
      </c>
      <c r="AP67" s="36">
        <v>0.995</v>
      </c>
      <c r="AQ67" s="36">
        <v>0.99199999999999999</v>
      </c>
      <c r="AR67" s="36">
        <v>0.99099999999999999</v>
      </c>
      <c r="AS67" s="36">
        <v>0.99</v>
      </c>
      <c r="AT67" s="36">
        <v>0.99</v>
      </c>
      <c r="AU67" s="36">
        <v>0.99</v>
      </c>
      <c r="AV67" s="36">
        <v>0.97799999999999998</v>
      </c>
      <c r="AW67" s="36">
        <v>0.95</v>
      </c>
      <c r="AX67" s="36">
        <v>0.92700000000000005</v>
      </c>
      <c r="AY67" s="36">
        <v>0.90300000000000002</v>
      </c>
      <c r="AZ67" s="36">
        <v>0.86199999999999999</v>
      </c>
      <c r="BA67" s="36">
        <v>0.84099999999999997</v>
      </c>
      <c r="BB67" s="36">
        <v>0.78</v>
      </c>
      <c r="BC67" s="36">
        <v>0.68500000000000005</v>
      </c>
      <c r="BD67" s="36">
        <v>0.54</v>
      </c>
      <c r="BE67" s="36">
        <v>0.45300000000000001</v>
      </c>
      <c r="BF67" s="36">
        <v>0.16600000000000001</v>
      </c>
      <c r="BG67" s="36">
        <v>6.0000000000000001E-3</v>
      </c>
      <c r="BH67" s="36"/>
      <c r="BI67" s="36"/>
      <c r="BJ67" s="36"/>
      <c r="BK67" s="36"/>
      <c r="BL67" s="36"/>
      <c r="BM67" s="36"/>
      <c r="BN67" s="36"/>
      <c r="BO67" s="36"/>
      <c r="BP67" s="36">
        <v>0.63600000000000001</v>
      </c>
      <c r="BQ67" s="36">
        <v>0.82399999999999995</v>
      </c>
      <c r="BR67" s="36">
        <v>0.96299999999999997</v>
      </c>
      <c r="BS67" s="36">
        <v>0.99299999999999999</v>
      </c>
      <c r="BT67" s="36">
        <v>0.998</v>
      </c>
      <c r="BU67" s="36">
        <v>0.997</v>
      </c>
      <c r="BV67" s="36">
        <v>0.996</v>
      </c>
      <c r="BW67" s="36">
        <v>0.996</v>
      </c>
      <c r="BX67" s="36">
        <v>0.996</v>
      </c>
      <c r="BY67" s="36">
        <v>0.996</v>
      </c>
      <c r="BZ67" s="36">
        <v>0.99099999999999999</v>
      </c>
      <c r="CA67" s="36">
        <v>0.98</v>
      </c>
      <c r="CB67" s="36">
        <v>0.97</v>
      </c>
      <c r="CC67" s="36">
        <v>0.96</v>
      </c>
      <c r="CD67" s="36">
        <v>0.94199999999999995</v>
      </c>
      <c r="CE67" s="36">
        <v>0.93300000000000005</v>
      </c>
      <c r="CF67" s="36">
        <v>0.90500000000000003</v>
      </c>
      <c r="CG67" s="36">
        <v>0.86</v>
      </c>
      <c r="CH67" s="36">
        <v>0.78200000000000003</v>
      </c>
      <c r="CI67" s="36">
        <v>0.72899999999999998</v>
      </c>
      <c r="CJ67" s="36">
        <v>0.48799999999999999</v>
      </c>
      <c r="CK67" s="36">
        <v>0.129</v>
      </c>
      <c r="CL67" s="36">
        <v>0.06</v>
      </c>
      <c r="CM67" s="36">
        <v>1E-3</v>
      </c>
      <c r="CN67" s="36" t="s">
        <v>143</v>
      </c>
      <c r="CO67" s="36" t="s">
        <v>143</v>
      </c>
      <c r="CP67" s="36" t="s">
        <v>143</v>
      </c>
      <c r="CQ67" s="36" t="s">
        <v>143</v>
      </c>
      <c r="CR67" s="36" t="s">
        <v>143</v>
      </c>
      <c r="CS67" s="36" t="s">
        <v>143</v>
      </c>
      <c r="CT67" s="34"/>
      <c r="CU67" s="34">
        <v>1</v>
      </c>
      <c r="CV67" s="34">
        <v>0</v>
      </c>
      <c r="CW67" s="34">
        <v>2.2999999999999998</v>
      </c>
      <c r="CX67" s="34">
        <v>1</v>
      </c>
      <c r="CY67" s="34">
        <v>1</v>
      </c>
      <c r="CZ67" s="33">
        <v>5.51</v>
      </c>
      <c r="DA67" s="34">
        <v>719</v>
      </c>
      <c r="DB67" s="34">
        <v>720</v>
      </c>
      <c r="DC67" s="34">
        <v>830</v>
      </c>
      <c r="DD67" s="34">
        <v>0.44</v>
      </c>
      <c r="DE67" s="34">
        <v>0.79</v>
      </c>
      <c r="DF67" s="34">
        <v>6.74</v>
      </c>
      <c r="DG67" s="34">
        <v>7.72</v>
      </c>
      <c r="DH67" s="78">
        <v>125.51</v>
      </c>
      <c r="DI67" s="34">
        <v>0.30099999999999999</v>
      </c>
      <c r="DJ67" s="34">
        <v>650</v>
      </c>
      <c r="DK67" s="34">
        <v>2</v>
      </c>
      <c r="DL67" s="25">
        <v>1.18</v>
      </c>
      <c r="DM67" s="76">
        <v>1.8359000000000001</v>
      </c>
      <c r="DN67" s="76">
        <v>1.84267</v>
      </c>
      <c r="DO67" s="76">
        <v>1.85026</v>
      </c>
      <c r="DP67" s="76">
        <v>1.85937</v>
      </c>
      <c r="DQ67" s="76">
        <v>1.8605400000000001</v>
      </c>
      <c r="DR67" s="76">
        <v>1.86572</v>
      </c>
      <c r="DS67" s="76">
        <v>1.8729800000000001</v>
      </c>
      <c r="DT67" s="76">
        <v>1.87656</v>
      </c>
      <c r="DU67" s="76">
        <v>1.87757</v>
      </c>
      <c r="DV67" s="76">
        <v>1.87853</v>
      </c>
      <c r="DW67" s="76">
        <v>1.8828100000000001</v>
      </c>
      <c r="DX67" s="76">
        <v>1.883</v>
      </c>
      <c r="DY67" s="76">
        <v>1.88815</v>
      </c>
      <c r="DZ67" s="76">
        <v>1.89822</v>
      </c>
      <c r="EA67" s="76">
        <v>1.8995</v>
      </c>
      <c r="EB67" s="76">
        <v>1.9105000000000001</v>
      </c>
      <c r="EC67" s="76">
        <v>1.92093</v>
      </c>
      <c r="ED67" s="76">
        <v>1.9392</v>
      </c>
      <c r="EE67" s="24"/>
      <c r="EF67" s="24"/>
      <c r="EG67" s="24"/>
      <c r="EH67" s="24"/>
      <c r="EI67" s="24"/>
      <c r="EJ67" s="24">
        <v>2.1663000000000002E-2</v>
      </c>
      <c r="EK67" s="24">
        <v>2.1921E-2</v>
      </c>
      <c r="EL67" s="77">
        <v>0.23910000000000001</v>
      </c>
      <c r="EM67" s="77">
        <v>0.50039999999999996</v>
      </c>
      <c r="EN67" s="77">
        <v>0.29720000000000002</v>
      </c>
      <c r="EO67" s="77">
        <v>0.23769999999999999</v>
      </c>
      <c r="EP67" s="77">
        <v>0.56669999999999998</v>
      </c>
      <c r="EQ67" s="77">
        <v>0.84360000000000002</v>
      </c>
      <c r="ER67" s="77">
        <v>0.23630000000000001</v>
      </c>
      <c r="ES67" s="77">
        <v>0.54069999999999996</v>
      </c>
      <c r="ET67" s="77">
        <v>0.2475</v>
      </c>
      <c r="EU67" s="77">
        <v>0.2349</v>
      </c>
      <c r="EV67" s="77">
        <v>0.50209999999999999</v>
      </c>
      <c r="EW67" s="77">
        <v>0.8337</v>
      </c>
      <c r="EX67" s="77">
        <v>1.1999999999999999E-3</v>
      </c>
      <c r="EY67" s="77">
        <v>2.5000000000000001E-3</v>
      </c>
      <c r="EZ67" s="77">
        <v>-1.9E-3</v>
      </c>
      <c r="FA67" s="77">
        <v>-8.5000000000000006E-3</v>
      </c>
      <c r="FB67" s="77">
        <v>-5.7500000000000002E-2</v>
      </c>
      <c r="FC67" s="26" t="s">
        <v>391</v>
      </c>
      <c r="FD67" s="145" t="s">
        <v>143</v>
      </c>
      <c r="FE67" s="156">
        <v>41671</v>
      </c>
      <c r="FF67" s="136">
        <v>14.4</v>
      </c>
      <c r="FG67" s="125"/>
      <c r="FH67" s="34"/>
      <c r="FI67" s="34"/>
      <c r="FJ67" s="34"/>
      <c r="FK67" s="27">
        <v>20</v>
      </c>
      <c r="FL67" s="27"/>
      <c r="FM67">
        <f t="shared" si="0"/>
        <v>0.587565</v>
      </c>
      <c r="FN67" s="27">
        <f t="shared" si="30"/>
        <v>20</v>
      </c>
      <c r="FO67">
        <f t="shared" si="1"/>
        <v>0</v>
      </c>
      <c r="FP67" s="208">
        <f t="shared" si="2"/>
        <v>0</v>
      </c>
      <c r="FQ67" s="208">
        <f t="shared" si="3"/>
        <v>0</v>
      </c>
      <c r="FR67" s="208">
        <f t="shared" si="4"/>
        <v>0</v>
      </c>
      <c r="FS67" s="208">
        <f t="shared" si="5"/>
        <v>0</v>
      </c>
      <c r="FT67" s="208">
        <f t="shared" si="6"/>
        <v>1.8835124298126831</v>
      </c>
      <c r="FU67" s="208">
        <f t="shared" si="7"/>
        <v>0.67629473342850199</v>
      </c>
      <c r="FV67" s="208">
        <f t="shared" si="8"/>
        <v>0</v>
      </c>
      <c r="FX67">
        <f t="shared" si="31"/>
        <v>0.587565</v>
      </c>
      <c r="FY67" s="207">
        <f>G67*POWER($FX67,2)/(POWER($FX67,2)-J67)</f>
        <v>2.0223800415245892</v>
      </c>
      <c r="FZ67" s="207">
        <f>H67*POWER($FX67,2)/(POWER($FX67,2)-K67)</f>
        <v>0.52794651306098073</v>
      </c>
      <c r="GA67" s="207">
        <f>I67*POWER($FX67,2)/(POWER($FX67,2)-L67)</f>
        <v>-4.6396052353409427E-3</v>
      </c>
      <c r="GB67" s="206">
        <f t="shared" si="9"/>
        <v>1.8829994554832534</v>
      </c>
      <c r="GD67">
        <f t="shared" si="10"/>
        <v>0.587565</v>
      </c>
      <c r="GE67">
        <f t="shared" si="11"/>
        <v>6432.8</v>
      </c>
      <c r="GF67">
        <f t="shared" si="12"/>
        <v>20613.136726414024</v>
      </c>
      <c r="GG67">
        <f t="shared" si="13"/>
        <v>670.28134972528255</v>
      </c>
      <c r="GH67">
        <f t="shared" si="14"/>
        <v>1.0002771621807613</v>
      </c>
      <c r="GI67">
        <f t="shared" si="15"/>
        <v>101325</v>
      </c>
      <c r="GJ67">
        <v>101325</v>
      </c>
      <c r="GK67">
        <v>15</v>
      </c>
      <c r="GL67">
        <v>20</v>
      </c>
      <c r="GM67">
        <f t="shared" si="16"/>
        <v>2.771621807613478E-4</v>
      </c>
      <c r="GN67">
        <f t="shared" si="17"/>
        <v>1.0173924999999999</v>
      </c>
      <c r="GO67">
        <f t="shared" si="18"/>
        <v>1.0002724240455492</v>
      </c>
      <c r="GQ67">
        <f t="shared" si="19"/>
        <v>0.587565</v>
      </c>
      <c r="GR67">
        <v>101387</v>
      </c>
      <c r="GS67">
        <f t="shared" si="20"/>
        <v>1.0002724240455492</v>
      </c>
      <c r="GT67" s="206">
        <f t="shared" si="21"/>
        <v>1.8829994554832534</v>
      </c>
      <c r="GU67">
        <f t="shared" si="22"/>
        <v>1.8835124298126831</v>
      </c>
      <c r="GW67" s="208">
        <f t="shared" si="23"/>
        <v>0</v>
      </c>
      <c r="GX67" s="208">
        <f t="shared" si="24"/>
        <v>0</v>
      </c>
      <c r="GY67">
        <f t="shared" si="25"/>
        <v>1.8835124298126831</v>
      </c>
      <c r="GZ67" s="208">
        <f t="shared" si="26"/>
        <v>1.8835124298126831</v>
      </c>
      <c r="HB67" s="208">
        <f t="shared" si="27"/>
        <v>1.8835124298126831</v>
      </c>
      <c r="HC67">
        <f t="shared" si="28"/>
        <v>1.0002724240455492</v>
      </c>
      <c r="HD67" s="206">
        <f t="shared" si="29"/>
        <v>1.8829994554832534</v>
      </c>
    </row>
    <row r="68" spans="1:212" s="9" customFormat="1" x14ac:dyDescent="0.3">
      <c r="A68" s="141" t="s">
        <v>79</v>
      </c>
      <c r="B68" s="32">
        <v>1.8340399999999999</v>
      </c>
      <c r="C68" s="32">
        <v>1.83935</v>
      </c>
      <c r="D68" s="33">
        <v>37.299999999999997</v>
      </c>
      <c r="E68" s="33">
        <v>37.04</v>
      </c>
      <c r="F68" s="34" t="s">
        <v>372</v>
      </c>
      <c r="G68" s="37">
        <v>1.9855033099999999</v>
      </c>
      <c r="H68" s="37">
        <v>0.27405704199999997</v>
      </c>
      <c r="I68" s="37">
        <v>1.28945661</v>
      </c>
      <c r="J68" s="37">
        <v>1.0958331E-2</v>
      </c>
      <c r="K68" s="37">
        <v>4.74551603E-2</v>
      </c>
      <c r="L68" s="37">
        <v>96.908528599999997</v>
      </c>
      <c r="M68" s="35">
        <v>8.1000000000000004E-6</v>
      </c>
      <c r="N68" s="35">
        <v>1.2499999999999999E-8</v>
      </c>
      <c r="O68" s="35">
        <v>-1.7300000000000001E-11</v>
      </c>
      <c r="P68" s="35">
        <v>8.2699999999999998E-7</v>
      </c>
      <c r="Q68" s="35">
        <v>1.08E-9</v>
      </c>
      <c r="R68" s="35">
        <v>0.23799999999999999</v>
      </c>
      <c r="S68" s="33">
        <v>7.1</v>
      </c>
      <c r="T68" s="33">
        <v>8.8000000000000007</v>
      </c>
      <c r="U68" s="33">
        <v>10.6</v>
      </c>
      <c r="V68" s="33">
        <v>4.5999999999999996</v>
      </c>
      <c r="W68" s="33">
        <v>6.3</v>
      </c>
      <c r="X68" s="33">
        <v>8</v>
      </c>
      <c r="Y68" s="33">
        <v>7.3</v>
      </c>
      <c r="Z68" s="33">
        <v>9.3000000000000007</v>
      </c>
      <c r="AA68" s="33">
        <v>11.4</v>
      </c>
      <c r="AB68" s="33">
        <v>5.7</v>
      </c>
      <c r="AC68" s="33">
        <v>7.7</v>
      </c>
      <c r="AD68" s="33">
        <v>9.8000000000000007</v>
      </c>
      <c r="AE68" s="33">
        <v>7.6</v>
      </c>
      <c r="AF68" s="33">
        <v>9.6999999999999993</v>
      </c>
      <c r="AG68" s="33">
        <v>12</v>
      </c>
      <c r="AH68" s="33">
        <v>6.3</v>
      </c>
      <c r="AI68" s="34">
        <v>8.5</v>
      </c>
      <c r="AJ68" s="34">
        <v>10.8</v>
      </c>
      <c r="AK68" s="33">
        <v>2.19</v>
      </c>
      <c r="AL68" s="36">
        <v>0.24</v>
      </c>
      <c r="AM68" s="36">
        <v>0.59</v>
      </c>
      <c r="AN68" s="36">
        <v>0.91</v>
      </c>
      <c r="AO68" s="36">
        <v>0.98199999999999998</v>
      </c>
      <c r="AP68" s="36">
        <v>0.995</v>
      </c>
      <c r="AQ68" s="36">
        <v>0.996</v>
      </c>
      <c r="AR68" s="36">
        <v>0.99399999999999999</v>
      </c>
      <c r="AS68" s="36">
        <v>0.99299999999999999</v>
      </c>
      <c r="AT68" s="36">
        <v>0.99199999999999999</v>
      </c>
      <c r="AU68" s="36">
        <v>0.98799999999999999</v>
      </c>
      <c r="AV68" s="36">
        <v>0.96899999999999997</v>
      </c>
      <c r="AW68" s="36">
        <v>0.93300000000000005</v>
      </c>
      <c r="AX68" s="36">
        <v>0.89</v>
      </c>
      <c r="AY68" s="36">
        <v>0.85</v>
      </c>
      <c r="AZ68" s="36">
        <v>0.78</v>
      </c>
      <c r="BA68" s="36">
        <v>0.75</v>
      </c>
      <c r="BB68" s="36">
        <v>0.65</v>
      </c>
      <c r="BC68" s="36">
        <v>0.51</v>
      </c>
      <c r="BD68" s="36">
        <v>0.28000000000000003</v>
      </c>
      <c r="BE68" s="36">
        <v>0.15</v>
      </c>
      <c r="BF68" s="36" t="s">
        <v>143</v>
      </c>
      <c r="BG68" s="36" t="s">
        <v>143</v>
      </c>
      <c r="BH68" s="36" t="s">
        <v>143</v>
      </c>
      <c r="BI68" s="36" t="s">
        <v>143</v>
      </c>
      <c r="BJ68" s="36" t="s">
        <v>143</v>
      </c>
      <c r="BK68" s="36" t="s">
        <v>143</v>
      </c>
      <c r="BL68" s="36" t="s">
        <v>143</v>
      </c>
      <c r="BM68" s="36" t="s">
        <v>143</v>
      </c>
      <c r="BN68" s="36" t="s">
        <v>143</v>
      </c>
      <c r="BO68" s="36" t="s">
        <v>143</v>
      </c>
      <c r="BP68" s="36">
        <v>0.56499999999999995</v>
      </c>
      <c r="BQ68" s="36">
        <v>0.81</v>
      </c>
      <c r="BR68" s="36">
        <v>0.96299999999999997</v>
      </c>
      <c r="BS68" s="36">
        <v>0.99299999999999999</v>
      </c>
      <c r="BT68" s="36">
        <v>0.998</v>
      </c>
      <c r="BU68" s="36">
        <v>0.998</v>
      </c>
      <c r="BV68" s="36">
        <v>0.998</v>
      </c>
      <c r="BW68" s="36">
        <v>0.997</v>
      </c>
      <c r="BX68" s="36">
        <v>0.997</v>
      </c>
      <c r="BY68" s="36">
        <v>0.995</v>
      </c>
      <c r="BZ68" s="36">
        <v>0.98699999999999999</v>
      </c>
      <c r="CA68" s="36">
        <v>0.97299999999999998</v>
      </c>
      <c r="CB68" s="36">
        <v>0.95399999999999996</v>
      </c>
      <c r="CC68" s="36">
        <v>0.93700000000000006</v>
      </c>
      <c r="CD68" s="36">
        <v>0.90500000000000003</v>
      </c>
      <c r="CE68" s="36">
        <v>0.89100000000000001</v>
      </c>
      <c r="CF68" s="36">
        <v>0.84199999999999997</v>
      </c>
      <c r="CG68" s="36">
        <v>0.76400000000000001</v>
      </c>
      <c r="CH68" s="36">
        <v>0.60099999999999998</v>
      </c>
      <c r="CI68" s="36">
        <v>0.46800000000000003</v>
      </c>
      <c r="CJ68" s="36">
        <v>4.3999999999999997E-2</v>
      </c>
      <c r="CK68" s="36" t="s">
        <v>143</v>
      </c>
      <c r="CL68" s="36" t="s">
        <v>143</v>
      </c>
      <c r="CM68" s="36" t="s">
        <v>143</v>
      </c>
      <c r="CN68" s="36" t="s">
        <v>143</v>
      </c>
      <c r="CO68" s="36" t="s">
        <v>143</v>
      </c>
      <c r="CP68" s="36" t="s">
        <v>143</v>
      </c>
      <c r="CQ68" s="36" t="s">
        <v>143</v>
      </c>
      <c r="CR68" s="36" t="s">
        <v>143</v>
      </c>
      <c r="CS68" s="36" t="s">
        <v>143</v>
      </c>
      <c r="CT68" s="34"/>
      <c r="CU68" s="34">
        <v>1</v>
      </c>
      <c r="CV68" s="34">
        <v>1</v>
      </c>
      <c r="CW68" s="34">
        <v>51.2</v>
      </c>
      <c r="CX68" s="34">
        <v>1</v>
      </c>
      <c r="CY68" s="34">
        <v>1.3</v>
      </c>
      <c r="CZ68" s="33">
        <v>4.43</v>
      </c>
      <c r="DA68" s="34">
        <v>590</v>
      </c>
      <c r="DB68" s="34">
        <v>591</v>
      </c>
      <c r="DC68" s="34">
        <v>677</v>
      </c>
      <c r="DD68" s="34">
        <v>0.55000000000000004</v>
      </c>
      <c r="DE68" s="34">
        <v>0.81</v>
      </c>
      <c r="DF68" s="34">
        <v>5.84</v>
      </c>
      <c r="DG68" s="34">
        <v>6.9</v>
      </c>
      <c r="DH68" s="78">
        <v>111</v>
      </c>
      <c r="DI68" s="34">
        <v>0.30399999999999999</v>
      </c>
      <c r="DJ68" s="34">
        <v>580</v>
      </c>
      <c r="DK68" s="34">
        <v>1</v>
      </c>
      <c r="DL68" s="25">
        <v>2.19</v>
      </c>
      <c r="DM68" s="76">
        <v>1.786</v>
      </c>
      <c r="DN68" s="76">
        <v>1.79298</v>
      </c>
      <c r="DO68" s="76">
        <v>1.80074</v>
      </c>
      <c r="DP68" s="76">
        <v>1.80999</v>
      </c>
      <c r="DQ68" s="76">
        <v>1.81118</v>
      </c>
      <c r="DR68" s="76">
        <v>1.81643</v>
      </c>
      <c r="DS68" s="76">
        <v>1.8238000000000001</v>
      </c>
      <c r="DT68" s="76">
        <v>1.82745</v>
      </c>
      <c r="DU68" s="76">
        <v>1.8284899999999999</v>
      </c>
      <c r="DV68" s="76">
        <v>1.8294600000000001</v>
      </c>
      <c r="DW68" s="76">
        <v>1.83385</v>
      </c>
      <c r="DX68" s="76">
        <v>1.8340399999999999</v>
      </c>
      <c r="DY68" s="76">
        <v>1.83935</v>
      </c>
      <c r="DZ68" s="76">
        <v>1.84981</v>
      </c>
      <c r="EA68" s="76">
        <v>1.85114</v>
      </c>
      <c r="EB68" s="76">
        <v>1.8627499999999999</v>
      </c>
      <c r="EC68" s="76">
        <v>1.8739300000000001</v>
      </c>
      <c r="ED68" s="76"/>
      <c r="EE68" s="24"/>
      <c r="EF68" s="24"/>
      <c r="EG68" s="24"/>
      <c r="EH68" s="24"/>
      <c r="EI68" s="24"/>
      <c r="EJ68" s="24">
        <v>2.2363000000000001E-2</v>
      </c>
      <c r="EK68" s="24">
        <v>2.2658000000000001E-2</v>
      </c>
      <c r="EL68" s="77">
        <v>0.2346</v>
      </c>
      <c r="EM68" s="77">
        <v>0.4929</v>
      </c>
      <c r="EN68" s="77">
        <v>0.29480000000000001</v>
      </c>
      <c r="EO68" s="77">
        <v>0.23710000000000001</v>
      </c>
      <c r="EP68" s="77">
        <v>0.5786</v>
      </c>
      <c r="EQ68" s="77"/>
      <c r="ER68" s="77">
        <v>0.23150000000000001</v>
      </c>
      <c r="ES68" s="77">
        <v>0.53210000000000002</v>
      </c>
      <c r="ET68" s="77">
        <v>0.24529999999999999</v>
      </c>
      <c r="EU68" s="77">
        <v>0.23400000000000001</v>
      </c>
      <c r="EV68" s="77">
        <v>0.51239999999999997</v>
      </c>
      <c r="EW68" s="77"/>
      <c r="EX68" s="77">
        <v>5.4999999999999997E-3</v>
      </c>
      <c r="EY68" s="77">
        <v>3.0000000000000001E-3</v>
      </c>
      <c r="EZ68" s="77">
        <v>-6.9999999999999999E-4</v>
      </c>
      <c r="FA68" s="77">
        <v>-2.3999999999999998E-3</v>
      </c>
      <c r="FB68" s="77"/>
      <c r="FC68" s="26" t="s">
        <v>345</v>
      </c>
      <c r="FD68" s="145" t="s">
        <v>143</v>
      </c>
      <c r="FE68" s="156">
        <v>41671</v>
      </c>
      <c r="FF68" s="136">
        <v>4.9000000000000004</v>
      </c>
      <c r="FG68" s="34"/>
      <c r="FH68" s="34"/>
      <c r="FI68" s="34"/>
      <c r="FJ68" s="34">
        <v>88</v>
      </c>
      <c r="FK68">
        <v>20</v>
      </c>
      <c r="FL68"/>
      <c r="FM68">
        <f t="shared" si="0"/>
        <v>0.587565</v>
      </c>
      <c r="FN68">
        <f t="shared" si="30"/>
        <v>20</v>
      </c>
      <c r="FO68">
        <f t="shared" si="1"/>
        <v>0</v>
      </c>
      <c r="FP68" s="208">
        <f t="shared" si="2"/>
        <v>0</v>
      </c>
      <c r="FQ68" s="208">
        <f t="shared" si="3"/>
        <v>0</v>
      </c>
      <c r="FR68" s="208">
        <f t="shared" si="4"/>
        <v>0</v>
      </c>
      <c r="FS68" s="208">
        <f t="shared" si="5"/>
        <v>0</v>
      </c>
      <c r="FT68" s="208">
        <f t="shared" si="6"/>
        <v>1.8345429644718398</v>
      </c>
      <c r="FU68" s="208">
        <f t="shared" si="7"/>
        <v>0.64472403598739403</v>
      </c>
      <c r="FV68" s="208">
        <f t="shared" si="8"/>
        <v>0</v>
      </c>
      <c r="FX68">
        <f t="shared" si="31"/>
        <v>0.587565</v>
      </c>
      <c r="FY68" s="207">
        <f>G68*POWER($FX68,2)/(POWER($FX68,2)-J68)</f>
        <v>2.050592976145766</v>
      </c>
      <c r="FZ68" s="207">
        <f>H68*POWER($FX68,2)/(POWER($FX68,2)-K68)</f>
        <v>0.31773200809600594</v>
      </c>
      <c r="GA68" s="207">
        <f>I68*POWER($FX68,2)/(POWER($FX68,2)-L68)</f>
        <v>-4.6100590422740381E-3</v>
      </c>
      <c r="GB68" s="206">
        <f t="shared" si="9"/>
        <v>1.8340433269689944</v>
      </c>
      <c r="GD68">
        <f t="shared" si="10"/>
        <v>0.587565</v>
      </c>
      <c r="GE68">
        <f t="shared" si="11"/>
        <v>6432.8</v>
      </c>
      <c r="GF68">
        <f t="shared" si="12"/>
        <v>20613.136726414024</v>
      </c>
      <c r="GG68">
        <f t="shared" si="13"/>
        <v>670.28134972528255</v>
      </c>
      <c r="GH68">
        <f t="shared" si="14"/>
        <v>1.0002771621807613</v>
      </c>
      <c r="GI68">
        <f t="shared" si="15"/>
        <v>101325</v>
      </c>
      <c r="GJ68">
        <v>101325</v>
      </c>
      <c r="GK68">
        <v>15</v>
      </c>
      <c r="GL68">
        <v>20</v>
      </c>
      <c r="GM68">
        <f t="shared" si="16"/>
        <v>2.771621807613478E-4</v>
      </c>
      <c r="GN68">
        <f t="shared" si="17"/>
        <v>1.0173924999999999</v>
      </c>
      <c r="GO68">
        <f t="shared" si="18"/>
        <v>1.0002724240455492</v>
      </c>
      <c r="GQ68">
        <f t="shared" si="19"/>
        <v>0.587565</v>
      </c>
      <c r="GR68">
        <v>101388</v>
      </c>
      <c r="GS68">
        <f t="shared" si="20"/>
        <v>1.0002724240455492</v>
      </c>
      <c r="GT68" s="206">
        <f t="shared" si="21"/>
        <v>1.8340433269689944</v>
      </c>
      <c r="GU68">
        <f t="shared" si="22"/>
        <v>1.8345429644718398</v>
      </c>
      <c r="GW68" s="208">
        <f t="shared" si="23"/>
        <v>0</v>
      </c>
      <c r="GX68" s="208">
        <f t="shared" si="24"/>
        <v>0</v>
      </c>
      <c r="GY68">
        <f t="shared" si="25"/>
        <v>1.8345429644718398</v>
      </c>
      <c r="GZ68" s="208">
        <f t="shared" si="26"/>
        <v>1.8345429644718398</v>
      </c>
      <c r="HB68" s="208">
        <f t="shared" si="27"/>
        <v>1.8345429644718398</v>
      </c>
      <c r="HC68">
        <f t="shared" si="28"/>
        <v>1.0002724240455492</v>
      </c>
      <c r="HD68" s="206">
        <f t="shared" si="29"/>
        <v>1.8340433269689944</v>
      </c>
    </row>
    <row r="69" spans="1:212" x14ac:dyDescent="0.3">
      <c r="A69" s="141" t="s">
        <v>81</v>
      </c>
      <c r="B69" s="43">
        <v>1.83501</v>
      </c>
      <c r="C69" s="43">
        <v>1.83961</v>
      </c>
      <c r="D69" s="39">
        <v>43.13</v>
      </c>
      <c r="E69" s="39">
        <v>42.88</v>
      </c>
      <c r="F69" s="40" t="s">
        <v>373</v>
      </c>
      <c r="G69" s="44">
        <v>1.8634833099999999</v>
      </c>
      <c r="H69" s="44">
        <v>0.41330725499999998</v>
      </c>
      <c r="I69" s="44">
        <v>1.3578481499999999</v>
      </c>
      <c r="J69" s="44">
        <v>9.1036821900000002E-3</v>
      </c>
      <c r="K69" s="44">
        <v>3.3924726799999999E-2</v>
      </c>
      <c r="L69" s="44">
        <v>93.358059499999996</v>
      </c>
      <c r="M69" s="45">
        <v>3.0299999999999998E-6</v>
      </c>
      <c r="N69" s="45">
        <v>1.04E-8</v>
      </c>
      <c r="O69" s="45">
        <v>-1.3E-11</v>
      </c>
      <c r="P69" s="45">
        <v>6.6199999999999997E-7</v>
      </c>
      <c r="Q69" s="45">
        <v>7.8199999999999999E-10</v>
      </c>
      <c r="R69" s="45">
        <v>0.20899999999999999</v>
      </c>
      <c r="S69" s="39">
        <v>4</v>
      </c>
      <c r="T69" s="39">
        <v>5.2</v>
      </c>
      <c r="U69" s="39">
        <v>6.4</v>
      </c>
      <c r="V69" s="39">
        <v>1.5</v>
      </c>
      <c r="W69" s="39">
        <v>2.7</v>
      </c>
      <c r="X69" s="39">
        <v>3.9</v>
      </c>
      <c r="Y69" s="39">
        <v>4</v>
      </c>
      <c r="Z69" s="39">
        <v>5.4</v>
      </c>
      <c r="AA69" s="39">
        <v>6.8</v>
      </c>
      <c r="AB69" s="39">
        <v>2.4</v>
      </c>
      <c r="AC69" s="39">
        <v>3.8</v>
      </c>
      <c r="AD69" s="39">
        <v>5.2</v>
      </c>
      <c r="AE69" s="39">
        <v>4.2</v>
      </c>
      <c r="AF69" s="39">
        <v>5.7</v>
      </c>
      <c r="AG69" s="39">
        <v>7.2</v>
      </c>
      <c r="AH69" s="39">
        <v>2.9</v>
      </c>
      <c r="AI69" s="40">
        <v>4.5</v>
      </c>
      <c r="AJ69" s="40">
        <v>6</v>
      </c>
      <c r="AK69" s="39">
        <v>1.57</v>
      </c>
      <c r="AL69" s="46">
        <v>0.16</v>
      </c>
      <c r="AM69" s="46">
        <v>0.51</v>
      </c>
      <c r="AN69" s="46">
        <v>0.88</v>
      </c>
      <c r="AO69" s="46">
        <v>0.98299999999999998</v>
      </c>
      <c r="AP69" s="46">
        <v>0.995</v>
      </c>
      <c r="AQ69" s="46">
        <v>0.995</v>
      </c>
      <c r="AR69" s="46">
        <v>0.99399999999999999</v>
      </c>
      <c r="AS69" s="46">
        <v>0.99299999999999999</v>
      </c>
      <c r="AT69" s="46">
        <v>0.99399999999999999</v>
      </c>
      <c r="AU69" s="46">
        <v>0.99299999999999999</v>
      </c>
      <c r="AV69" s="46">
        <v>0.98399999999999999</v>
      </c>
      <c r="AW69" s="46">
        <v>0.96199999999999997</v>
      </c>
      <c r="AX69" s="46">
        <v>0.94</v>
      </c>
      <c r="AY69" s="46">
        <v>0.92</v>
      </c>
      <c r="AZ69" s="46">
        <v>0.89</v>
      </c>
      <c r="BA69" s="46">
        <v>0.876</v>
      </c>
      <c r="BB69" s="46">
        <v>0.83</v>
      </c>
      <c r="BC69" s="46">
        <v>0.75</v>
      </c>
      <c r="BD69" s="46">
        <v>0.63</v>
      </c>
      <c r="BE69" s="46">
        <v>0.55000000000000004</v>
      </c>
      <c r="BF69" s="46">
        <v>0.27</v>
      </c>
      <c r="BG69" s="46">
        <v>0.04</v>
      </c>
      <c r="BH69" s="46" t="s">
        <v>143</v>
      </c>
      <c r="BI69" s="46" t="s">
        <v>143</v>
      </c>
      <c r="BJ69" s="46" t="s">
        <v>143</v>
      </c>
      <c r="BK69" s="46" t="s">
        <v>143</v>
      </c>
      <c r="BL69" s="46" t="s">
        <v>143</v>
      </c>
      <c r="BM69" s="46" t="s">
        <v>143</v>
      </c>
      <c r="BN69" s="46" t="s">
        <v>143</v>
      </c>
      <c r="BO69" s="46" t="s">
        <v>143</v>
      </c>
      <c r="BP69" s="46">
        <v>0.48</v>
      </c>
      <c r="BQ69" s="46">
        <v>0.76400000000000001</v>
      </c>
      <c r="BR69" s="46">
        <v>0.95</v>
      </c>
      <c r="BS69" s="46">
        <v>0.99299999999999999</v>
      </c>
      <c r="BT69" s="46">
        <v>0.998</v>
      </c>
      <c r="BU69" s="46">
        <v>0.998</v>
      </c>
      <c r="BV69" s="46">
        <v>0.998</v>
      </c>
      <c r="BW69" s="46">
        <v>0.997</v>
      </c>
      <c r="BX69" s="46">
        <v>0.998</v>
      </c>
      <c r="BY69" s="46">
        <v>0.997</v>
      </c>
      <c r="BZ69" s="46">
        <v>0.99399999999999999</v>
      </c>
      <c r="CA69" s="46">
        <v>0.98499999999999999</v>
      </c>
      <c r="CB69" s="46">
        <v>0.97599999999999998</v>
      </c>
      <c r="CC69" s="46">
        <v>0.96699999999999997</v>
      </c>
      <c r="CD69" s="46">
        <v>0.95399999999999996</v>
      </c>
      <c r="CE69" s="46">
        <v>0.94799999999999995</v>
      </c>
      <c r="CF69" s="46">
        <v>0.92800000000000005</v>
      </c>
      <c r="CG69" s="46">
        <v>0.89100000000000001</v>
      </c>
      <c r="CH69" s="46">
        <v>0.83099999999999996</v>
      </c>
      <c r="CI69" s="46">
        <v>0.78700000000000003</v>
      </c>
      <c r="CJ69" s="46">
        <v>0.59199999999999997</v>
      </c>
      <c r="CK69" s="46">
        <v>0.29199999999999998</v>
      </c>
      <c r="CL69" s="46">
        <v>0.04</v>
      </c>
      <c r="CM69" s="46" t="s">
        <v>143</v>
      </c>
      <c r="CN69" s="46" t="s">
        <v>143</v>
      </c>
      <c r="CO69" s="46" t="s">
        <v>143</v>
      </c>
      <c r="CP69" s="46" t="s">
        <v>143</v>
      </c>
      <c r="CQ69" s="46" t="s">
        <v>143</v>
      </c>
      <c r="CR69" s="46" t="s">
        <v>143</v>
      </c>
      <c r="CS69" s="46" t="s">
        <v>143</v>
      </c>
      <c r="CT69" s="40"/>
      <c r="CU69" s="40">
        <v>1</v>
      </c>
      <c r="CV69" s="40">
        <v>1</v>
      </c>
      <c r="CW69" s="40">
        <v>4</v>
      </c>
      <c r="CX69" s="40">
        <v>1</v>
      </c>
      <c r="CY69" s="40">
        <v>1</v>
      </c>
      <c r="CZ69" s="39">
        <v>4.8449999999999998</v>
      </c>
      <c r="DA69" s="40">
        <v>651</v>
      </c>
      <c r="DB69" s="40">
        <v>658</v>
      </c>
      <c r="DC69" s="40">
        <v>739</v>
      </c>
      <c r="DD69" s="40">
        <v>0.49</v>
      </c>
      <c r="DE69" s="40">
        <v>0.79</v>
      </c>
      <c r="DF69" s="40">
        <v>6.19</v>
      </c>
      <c r="DG69" s="40">
        <v>7.33</v>
      </c>
      <c r="DH69" s="79">
        <v>124</v>
      </c>
      <c r="DI69" s="40">
        <v>0.29399999999999998</v>
      </c>
      <c r="DJ69" s="40">
        <v>760</v>
      </c>
      <c r="DK69" s="40">
        <v>2</v>
      </c>
      <c r="DL69" s="42">
        <v>1.57</v>
      </c>
      <c r="DM69" s="76">
        <v>1.7885899999999999</v>
      </c>
      <c r="DN69" s="76">
        <v>1.7960799999999999</v>
      </c>
      <c r="DO69" s="76">
        <v>1.80423</v>
      </c>
      <c r="DP69" s="76">
        <v>1.81338</v>
      </c>
      <c r="DQ69" s="76">
        <v>1.8145</v>
      </c>
      <c r="DR69" s="76">
        <v>1.8193600000000001</v>
      </c>
      <c r="DS69" s="76">
        <v>1.82599</v>
      </c>
      <c r="DT69" s="76">
        <v>1.8292299999999999</v>
      </c>
      <c r="DU69" s="76">
        <v>1.8301400000000001</v>
      </c>
      <c r="DV69" s="76">
        <v>1.831</v>
      </c>
      <c r="DW69" s="76">
        <v>1.83484</v>
      </c>
      <c r="DX69" s="76">
        <v>1.83501</v>
      </c>
      <c r="DY69" s="76">
        <v>1.83961</v>
      </c>
      <c r="DZ69" s="76">
        <v>1.84859</v>
      </c>
      <c r="EA69" s="76">
        <v>1.84972</v>
      </c>
      <c r="EB69" s="76">
        <v>1.8594900000000001</v>
      </c>
      <c r="EC69" s="76">
        <v>1.8687199999999999</v>
      </c>
      <c r="ED69" s="76">
        <v>1.88486</v>
      </c>
      <c r="EE69" s="24"/>
      <c r="EF69" s="24"/>
      <c r="EG69" s="24"/>
      <c r="EH69" s="24"/>
      <c r="EI69" s="24"/>
      <c r="EJ69" s="24">
        <v>1.9361E-2</v>
      </c>
      <c r="EK69" s="24">
        <v>1.9578000000000002E-2</v>
      </c>
      <c r="EL69" s="77">
        <v>0.25080000000000002</v>
      </c>
      <c r="EM69" s="77">
        <v>0.50980000000000003</v>
      </c>
      <c r="EN69" s="77">
        <v>0.29859999999999998</v>
      </c>
      <c r="EO69" s="77">
        <v>0.23780000000000001</v>
      </c>
      <c r="EP69" s="77">
        <v>0.56289999999999996</v>
      </c>
      <c r="EQ69" s="77">
        <v>0.83379999999999999</v>
      </c>
      <c r="ER69" s="77">
        <v>0.248</v>
      </c>
      <c r="ES69" s="77">
        <v>0.55069999999999997</v>
      </c>
      <c r="ET69" s="77">
        <v>0.2487</v>
      </c>
      <c r="EU69" s="77">
        <v>0.2351</v>
      </c>
      <c r="EV69" s="77">
        <v>0.49890000000000001</v>
      </c>
      <c r="EW69" s="77">
        <v>0.82450000000000001</v>
      </c>
      <c r="EX69" s="77">
        <v>1.0999999999999999E-2</v>
      </c>
      <c r="EY69" s="77">
        <v>6.3E-3</v>
      </c>
      <c r="EZ69" s="77">
        <v>-2.0999999999999999E-3</v>
      </c>
      <c r="FA69" s="77">
        <v>-8.3000000000000001E-3</v>
      </c>
      <c r="FB69" s="77">
        <v>-5.1999999999999998E-2</v>
      </c>
      <c r="FC69" s="26" t="s">
        <v>20</v>
      </c>
      <c r="FD69" s="145" t="s">
        <v>143</v>
      </c>
      <c r="FE69" s="156">
        <v>41671</v>
      </c>
      <c r="FF69" s="136">
        <v>11.5</v>
      </c>
      <c r="FG69" s="34">
        <v>1</v>
      </c>
      <c r="FH69" s="34">
        <v>2</v>
      </c>
      <c r="FI69" s="34">
        <v>649</v>
      </c>
      <c r="FJ69" s="34">
        <v>55</v>
      </c>
      <c r="FK69">
        <v>20</v>
      </c>
      <c r="FM69">
        <f t="shared" si="0"/>
        <v>0.587565</v>
      </c>
      <c r="FN69" s="27">
        <f t="shared" si="30"/>
        <v>20</v>
      </c>
      <c r="FO69">
        <f t="shared" si="1"/>
        <v>0</v>
      </c>
      <c r="FP69" s="208">
        <f t="shared" si="2"/>
        <v>0</v>
      </c>
      <c r="FQ69" s="208">
        <f t="shared" si="3"/>
        <v>0</v>
      </c>
      <c r="FR69" s="208">
        <f t="shared" si="4"/>
        <v>0</v>
      </c>
      <c r="FS69" s="208">
        <f t="shared" si="5"/>
        <v>0</v>
      </c>
      <c r="FT69" s="208">
        <f t="shared" si="6"/>
        <v>1.835509755425603</v>
      </c>
      <c r="FU69" s="208">
        <f t="shared" si="7"/>
        <v>0.64535098635671118</v>
      </c>
      <c r="FV69" s="208">
        <f t="shared" si="8"/>
        <v>0</v>
      </c>
      <c r="FX69">
        <f t="shared" si="31"/>
        <v>0.587565</v>
      </c>
      <c r="FY69" s="207">
        <f>G69*POWER($FX69,2)/(POWER($FX69,2)-J69)</f>
        <v>1.9139537023010915</v>
      </c>
      <c r="FZ69" s="207">
        <f>H69*POWER($FX69,2)/(POWER($FX69,2)-K69)</f>
        <v>0.4583473442528288</v>
      </c>
      <c r="GA69" s="207">
        <f>I69*POWER($FX69,2)/(POWER($FX69,2)-L69)</f>
        <v>-5.0398800110019303E-3</v>
      </c>
      <c r="GB69" s="206">
        <f t="shared" si="9"/>
        <v>1.8350098546173856</v>
      </c>
      <c r="GD69">
        <f t="shared" si="10"/>
        <v>0.587565</v>
      </c>
      <c r="GE69">
        <f t="shared" si="11"/>
        <v>6432.8</v>
      </c>
      <c r="GF69">
        <f t="shared" si="12"/>
        <v>20613.136726414024</v>
      </c>
      <c r="GG69">
        <f t="shared" si="13"/>
        <v>670.28134972528255</v>
      </c>
      <c r="GH69">
        <f t="shared" si="14"/>
        <v>1.0002771621807613</v>
      </c>
      <c r="GI69">
        <f t="shared" si="15"/>
        <v>101325</v>
      </c>
      <c r="GJ69">
        <v>101325</v>
      </c>
      <c r="GK69">
        <v>15</v>
      </c>
      <c r="GL69">
        <v>20</v>
      </c>
      <c r="GM69">
        <f t="shared" si="16"/>
        <v>2.771621807613478E-4</v>
      </c>
      <c r="GN69">
        <f t="shared" si="17"/>
        <v>1.0173924999999999</v>
      </c>
      <c r="GO69">
        <f t="shared" si="18"/>
        <v>1.0002724240455492</v>
      </c>
      <c r="GQ69">
        <f t="shared" si="19"/>
        <v>0.587565</v>
      </c>
      <c r="GR69">
        <v>101389</v>
      </c>
      <c r="GS69">
        <f t="shared" si="20"/>
        <v>1.0002724240455492</v>
      </c>
      <c r="GT69" s="206">
        <f t="shared" si="21"/>
        <v>1.8350098546173856</v>
      </c>
      <c r="GU69">
        <f t="shared" si="22"/>
        <v>1.835509755425603</v>
      </c>
      <c r="GW69" s="208">
        <f t="shared" si="23"/>
        <v>0</v>
      </c>
      <c r="GX69" s="208">
        <f t="shared" si="24"/>
        <v>0</v>
      </c>
      <c r="GY69">
        <f t="shared" si="25"/>
        <v>1.835509755425603</v>
      </c>
      <c r="GZ69" s="208">
        <f t="shared" si="26"/>
        <v>1.835509755425603</v>
      </c>
      <c r="HB69" s="208">
        <f t="shared" si="27"/>
        <v>1.835509755425603</v>
      </c>
      <c r="HC69">
        <f t="shared" si="28"/>
        <v>1.0002724240455492</v>
      </c>
      <c r="HD69" s="206">
        <f t="shared" si="29"/>
        <v>1.8350098546173856</v>
      </c>
    </row>
    <row r="70" spans="1:212" x14ac:dyDescent="0.3">
      <c r="A70" s="141" t="s">
        <v>82</v>
      </c>
      <c r="B70" s="32">
        <v>1.8061</v>
      </c>
      <c r="C70" s="32">
        <v>1.81081</v>
      </c>
      <c r="D70" s="33">
        <v>40.61</v>
      </c>
      <c r="E70" s="33">
        <v>40.36</v>
      </c>
      <c r="F70" s="34" t="s">
        <v>83</v>
      </c>
      <c r="G70" s="37">
        <v>1.9350282700000001</v>
      </c>
      <c r="H70" s="37">
        <v>0.23662934999999999</v>
      </c>
      <c r="I70" s="37">
        <v>1.2629134399999999</v>
      </c>
      <c r="J70" s="37">
        <v>1.04001413E-2</v>
      </c>
      <c r="K70" s="37">
        <v>4.47505292E-2</v>
      </c>
      <c r="L70" s="37">
        <v>87.437568999999996</v>
      </c>
      <c r="M70" s="35">
        <v>4.7700000000000001E-6</v>
      </c>
      <c r="N70" s="35">
        <v>1.14E-8</v>
      </c>
      <c r="O70" s="35">
        <v>-2.6799999999999999E-12</v>
      </c>
      <c r="P70" s="35">
        <v>6.6199999999999997E-7</v>
      </c>
      <c r="Q70" s="35">
        <v>8.8400000000000005E-10</v>
      </c>
      <c r="R70" s="35">
        <v>0.23400000000000001</v>
      </c>
      <c r="S70" s="33">
        <v>4.9000000000000004</v>
      </c>
      <c r="T70" s="33">
        <v>6.2</v>
      </c>
      <c r="U70" s="33">
        <v>7.6</v>
      </c>
      <c r="V70" s="33">
        <v>2.5</v>
      </c>
      <c r="W70" s="33">
        <v>3.8</v>
      </c>
      <c r="X70" s="33">
        <v>5</v>
      </c>
      <c r="Y70" s="33">
        <v>5</v>
      </c>
      <c r="Z70" s="33">
        <v>6.5</v>
      </c>
      <c r="AA70" s="33">
        <v>8.1</v>
      </c>
      <c r="AB70" s="33">
        <v>3.4</v>
      </c>
      <c r="AC70" s="33">
        <v>4.9000000000000004</v>
      </c>
      <c r="AD70" s="33">
        <v>6.4</v>
      </c>
      <c r="AE70" s="33">
        <v>5.2</v>
      </c>
      <c r="AF70" s="33">
        <v>6.9</v>
      </c>
      <c r="AG70" s="33">
        <v>8.6</v>
      </c>
      <c r="AH70" s="33">
        <v>4</v>
      </c>
      <c r="AI70" s="34">
        <v>5.6</v>
      </c>
      <c r="AJ70" s="34">
        <v>7.4</v>
      </c>
      <c r="AK70" s="33">
        <v>1.92</v>
      </c>
      <c r="AL70" s="36">
        <v>0.1</v>
      </c>
      <c r="AM70" s="36">
        <v>0.43</v>
      </c>
      <c r="AN70" s="36">
        <v>0.85</v>
      </c>
      <c r="AO70" s="36">
        <v>0.96</v>
      </c>
      <c r="AP70" s="36">
        <v>0.99399999999999999</v>
      </c>
      <c r="AQ70" s="36">
        <v>0.995</v>
      </c>
      <c r="AR70" s="36">
        <v>0.995</v>
      </c>
      <c r="AS70" s="36">
        <v>0.99299999999999999</v>
      </c>
      <c r="AT70" s="36">
        <v>0.99099999999999999</v>
      </c>
      <c r="AU70" s="36">
        <v>0.98799999999999999</v>
      </c>
      <c r="AV70" s="36">
        <v>0.97499999999999998</v>
      </c>
      <c r="AW70" s="36">
        <v>0.95</v>
      </c>
      <c r="AX70" s="36">
        <v>0.92</v>
      </c>
      <c r="AY70" s="36">
        <v>0.89</v>
      </c>
      <c r="AZ70" s="36">
        <v>0.84</v>
      </c>
      <c r="BA70" s="36">
        <v>0.81</v>
      </c>
      <c r="BB70" s="36">
        <v>0.73</v>
      </c>
      <c r="BC70" s="36">
        <v>0.61</v>
      </c>
      <c r="BD70" s="36">
        <v>0.42</v>
      </c>
      <c r="BE70" s="36">
        <v>0.3</v>
      </c>
      <c r="BF70" s="36">
        <v>0.02</v>
      </c>
      <c r="BG70" s="36" t="s">
        <v>143</v>
      </c>
      <c r="BH70" s="36" t="s">
        <v>143</v>
      </c>
      <c r="BI70" s="36" t="s">
        <v>143</v>
      </c>
      <c r="BJ70" s="36" t="s">
        <v>143</v>
      </c>
      <c r="BK70" s="36" t="s">
        <v>143</v>
      </c>
      <c r="BL70" s="36" t="s">
        <v>143</v>
      </c>
      <c r="BM70" s="36" t="s">
        <v>143</v>
      </c>
      <c r="BN70" s="36" t="s">
        <v>143</v>
      </c>
      <c r="BO70" s="36" t="s">
        <v>143</v>
      </c>
      <c r="BP70" s="36">
        <v>0.39800000000000002</v>
      </c>
      <c r="BQ70" s="36">
        <v>0.71299999999999997</v>
      </c>
      <c r="BR70" s="36">
        <v>0.93700000000000006</v>
      </c>
      <c r="BS70" s="36">
        <v>0.98399999999999999</v>
      </c>
      <c r="BT70" s="36">
        <v>0.998</v>
      </c>
      <c r="BU70" s="36">
        <v>0.998</v>
      </c>
      <c r="BV70" s="36">
        <v>0.998</v>
      </c>
      <c r="BW70" s="36">
        <v>0.997</v>
      </c>
      <c r="BX70" s="36">
        <v>0.996</v>
      </c>
      <c r="BY70" s="36">
        <v>0.995</v>
      </c>
      <c r="BZ70" s="36">
        <v>0.99</v>
      </c>
      <c r="CA70" s="36">
        <v>0.98</v>
      </c>
      <c r="CB70" s="36">
        <v>0.96699999999999997</v>
      </c>
      <c r="CC70" s="36">
        <v>0.95399999999999996</v>
      </c>
      <c r="CD70" s="36">
        <v>0.93300000000000005</v>
      </c>
      <c r="CE70" s="36">
        <v>0.91900000000000004</v>
      </c>
      <c r="CF70" s="36">
        <v>0.88200000000000001</v>
      </c>
      <c r="CG70" s="36">
        <v>0.82099999999999995</v>
      </c>
      <c r="CH70" s="36">
        <v>0.70699999999999996</v>
      </c>
      <c r="CI70" s="36">
        <v>0.61799999999999999</v>
      </c>
      <c r="CJ70" s="36">
        <v>0.221</v>
      </c>
      <c r="CK70" s="36" t="s">
        <v>143</v>
      </c>
      <c r="CL70" s="36" t="s">
        <v>143</v>
      </c>
      <c r="CM70" s="36" t="s">
        <v>143</v>
      </c>
      <c r="CN70" s="36" t="s">
        <v>143</v>
      </c>
      <c r="CO70" s="36" t="s">
        <v>143</v>
      </c>
      <c r="CP70" s="36" t="s">
        <v>143</v>
      </c>
      <c r="CQ70" s="36" t="s">
        <v>143</v>
      </c>
      <c r="CR70" s="36" t="s">
        <v>143</v>
      </c>
      <c r="CS70" s="36" t="s">
        <v>143</v>
      </c>
      <c r="CT70" s="34"/>
      <c r="CU70" s="34">
        <v>1</v>
      </c>
      <c r="CV70" s="34">
        <v>1</v>
      </c>
      <c r="CW70" s="34">
        <v>51.3</v>
      </c>
      <c r="CX70" s="34">
        <v>1</v>
      </c>
      <c r="CY70" s="34">
        <v>2</v>
      </c>
      <c r="CZ70" s="33">
        <v>4.26</v>
      </c>
      <c r="DA70" s="34">
        <v>614</v>
      </c>
      <c r="DB70" s="34">
        <v>615</v>
      </c>
      <c r="DC70" s="34">
        <v>699</v>
      </c>
      <c r="DD70" s="34">
        <v>0.55000000000000004</v>
      </c>
      <c r="DE70" s="34">
        <v>0.81</v>
      </c>
      <c r="DF70" s="34">
        <v>5.49</v>
      </c>
      <c r="DG70" s="34">
        <v>6.66</v>
      </c>
      <c r="DH70" s="78">
        <v>114</v>
      </c>
      <c r="DI70" s="34">
        <v>0.28999999999999998</v>
      </c>
      <c r="DJ70" s="34">
        <v>720</v>
      </c>
      <c r="DK70" s="34">
        <v>2</v>
      </c>
      <c r="DL70" s="25">
        <v>1.92</v>
      </c>
      <c r="DM70" s="76">
        <v>1.75901</v>
      </c>
      <c r="DN70" s="76">
        <v>1.7666200000000001</v>
      </c>
      <c r="DO70" s="76">
        <v>1.77488</v>
      </c>
      <c r="DP70" s="76">
        <v>1.78413</v>
      </c>
      <c r="DQ70" s="76">
        <v>1.7852699999999999</v>
      </c>
      <c r="DR70" s="76">
        <v>1.7901800000000001</v>
      </c>
      <c r="DS70" s="76">
        <v>1.79691</v>
      </c>
      <c r="DT70" s="76">
        <v>1.8002</v>
      </c>
      <c r="DU70" s="76">
        <v>1.8011299999999999</v>
      </c>
      <c r="DV70" s="76">
        <v>1.802</v>
      </c>
      <c r="DW70" s="76">
        <v>1.80593</v>
      </c>
      <c r="DX70" s="76">
        <v>1.8061</v>
      </c>
      <c r="DY70" s="76">
        <v>1.81081</v>
      </c>
      <c r="DZ70" s="76">
        <v>1.8200499999999999</v>
      </c>
      <c r="EA70" s="76">
        <v>1.8212200000000001</v>
      </c>
      <c r="EB70" s="76">
        <v>1.8313699999999999</v>
      </c>
      <c r="EC70" s="76">
        <v>1.8410599999999999</v>
      </c>
      <c r="ED70" s="76"/>
      <c r="EE70" s="24"/>
      <c r="EF70" s="24"/>
      <c r="EG70" s="24"/>
      <c r="EH70" s="24"/>
      <c r="EI70" s="24"/>
      <c r="EJ70" s="24">
        <v>1.985E-2</v>
      </c>
      <c r="EK70" s="24">
        <v>2.0088999999999999E-2</v>
      </c>
      <c r="EL70" s="77">
        <v>0.24759999999999999</v>
      </c>
      <c r="EM70" s="77">
        <v>0.50490000000000002</v>
      </c>
      <c r="EN70" s="77">
        <v>0.29720000000000002</v>
      </c>
      <c r="EO70" s="77">
        <v>0.2374</v>
      </c>
      <c r="EP70" s="77">
        <v>0.57030000000000003</v>
      </c>
      <c r="EQ70" s="77"/>
      <c r="ER70" s="77">
        <v>0.24460000000000001</v>
      </c>
      <c r="ES70" s="77">
        <v>0.54520000000000002</v>
      </c>
      <c r="ET70" s="77">
        <v>0.24729999999999999</v>
      </c>
      <c r="EU70" s="77">
        <v>0.2346</v>
      </c>
      <c r="EV70" s="77">
        <v>0.50529999999999997</v>
      </c>
      <c r="EW70" s="77"/>
      <c r="EX70" s="77">
        <v>1.49E-2</v>
      </c>
      <c r="EY70" s="77">
        <v>7.3000000000000001E-3</v>
      </c>
      <c r="EZ70" s="77">
        <v>-1.6000000000000001E-3</v>
      </c>
      <c r="FA70" s="77">
        <v>-5.1999999999999998E-3</v>
      </c>
      <c r="FB70" s="77"/>
      <c r="FC70" s="26" t="s">
        <v>84</v>
      </c>
      <c r="FD70" s="145" t="s">
        <v>143</v>
      </c>
      <c r="FE70" s="156">
        <v>41671</v>
      </c>
      <c r="FF70" s="136">
        <v>4.0999999999999996</v>
      </c>
      <c r="FG70" s="34" t="s">
        <v>143</v>
      </c>
      <c r="FH70" s="34" t="s">
        <v>143</v>
      </c>
      <c r="FI70" s="34" t="s">
        <v>143</v>
      </c>
      <c r="FJ70" s="34">
        <v>120</v>
      </c>
      <c r="FK70" s="27">
        <v>20</v>
      </c>
      <c r="FL70" s="27"/>
      <c r="FM70">
        <f t="shared" ref="FM70:FM133" si="32">FX70</f>
        <v>0.587565</v>
      </c>
      <c r="FN70">
        <f t="shared" si="30"/>
        <v>20</v>
      </c>
      <c r="FO70">
        <f t="shared" ref="FO70:FO133" si="33">FN70-FK70</f>
        <v>0</v>
      </c>
      <c r="FP70" s="208">
        <f t="shared" ref="FP70:FP133" si="34">M70*FO70</f>
        <v>0</v>
      </c>
      <c r="FQ70" s="208">
        <f t="shared" ref="FQ70:FQ133" si="35">N70*POWER(FO70,2)</f>
        <v>0</v>
      </c>
      <c r="FR70" s="208">
        <f t="shared" ref="FR70:FR133" si="36">O70*POWER(FO70,3)</f>
        <v>0</v>
      </c>
      <c r="FS70" s="208">
        <f t="shared" ref="FS70:FS133" si="37">(P70*FO70+Q70*POWER(FO70,2))/(FM70*FM70-R70*R70)</f>
        <v>0</v>
      </c>
      <c r="FT70" s="208">
        <f t="shared" ref="FT70:FT133" si="38">GU70</f>
        <v>1.8065916449423012</v>
      </c>
      <c r="FU70" s="208">
        <f t="shared" ref="FU70:FU133" si="39">(FT70*FT70-1)/(2*FT70)</f>
        <v>0.62653156232426555</v>
      </c>
      <c r="FV70" s="208">
        <f t="shared" ref="FV70:FV133" si="40">FU70*(SUM(FP70:FS70))</f>
        <v>0</v>
      </c>
      <c r="FX70">
        <f t="shared" si="31"/>
        <v>0.587565</v>
      </c>
      <c r="FY70" s="207">
        <f>G70*POWER($FX70,2)/(POWER($FX70,2)-J70)</f>
        <v>1.9951316594656074</v>
      </c>
      <c r="FZ70" s="207">
        <f>H70*POWER($FX70,2)/(POWER($FX70,2)-K70)</f>
        <v>0.27187034650485337</v>
      </c>
      <c r="GA70" s="207">
        <f>I70*POWER($FX70,2)/(POWER($FX70,2)-L70)</f>
        <v>-5.0061686888112304E-3</v>
      </c>
      <c r="GB70" s="206">
        <f t="shared" ref="GB70:GB133" si="41">SQRT(1+SUM(FY70:GA70))</f>
        <v>1.8060996199771622</v>
      </c>
      <c r="GD70">
        <f t="shared" ref="GD70:GD133" si="42">FX70</f>
        <v>0.587565</v>
      </c>
      <c r="GE70">
        <f t="shared" ref="GE70:GE133" si="43">6432.8</f>
        <v>6432.8</v>
      </c>
      <c r="GF70">
        <f t="shared" ref="GF70:GF133" si="44">2949810*POWER($GD70,2)/(146*POWER($GD70,2)-1)</f>
        <v>20613.136726414024</v>
      </c>
      <c r="GG70">
        <f t="shared" ref="GG70:GG133" si="45">25540*POWER($GD70,2)/(41*POWER($GD70,2)-1)</f>
        <v>670.28134972528255</v>
      </c>
      <c r="GH70">
        <f t="shared" ref="GH70:GH133" si="46">1+SUM(GE70:GG70)*POWER(10,-8)</f>
        <v>1.0002771621807613</v>
      </c>
      <c r="GI70">
        <f t="shared" ref="GI70:GI133" si="47">101325</f>
        <v>101325</v>
      </c>
      <c r="GJ70">
        <v>101325</v>
      </c>
      <c r="GK70">
        <v>15</v>
      </c>
      <c r="GL70">
        <v>20</v>
      </c>
      <c r="GM70">
        <f t="shared" ref="GM70:GM133" si="48">GH70-1</f>
        <v>2.771621807613478E-4</v>
      </c>
      <c r="GN70">
        <f t="shared" ref="GN70:GN133" si="49">1+(GL70-GK70)*(3.4785*POWER(10,-3))</f>
        <v>1.0173924999999999</v>
      </c>
      <c r="GO70">
        <f t="shared" ref="GO70:GO133" si="50">1+(GM70/GN70)*(GJ70/GI70)</f>
        <v>1.0002724240455492</v>
      </c>
      <c r="GQ70">
        <f t="shared" ref="GQ70:GQ133" si="51">FX70</f>
        <v>0.587565</v>
      </c>
      <c r="GR70">
        <v>101390</v>
      </c>
      <c r="GS70">
        <f t="shared" ref="GS70:GS133" si="52">GO70</f>
        <v>1.0002724240455492</v>
      </c>
      <c r="GT70" s="206">
        <f t="shared" ref="GT70:GT133" si="53">GB70</f>
        <v>1.8060996199771622</v>
      </c>
      <c r="GU70">
        <f t="shared" ref="GU70:GU133" si="54">GT70*GS70</f>
        <v>1.8065916449423012</v>
      </c>
      <c r="GW70" s="208">
        <f t="shared" ref="GW70:GW133" si="55">FV70</f>
        <v>0</v>
      </c>
      <c r="GX70" s="208">
        <f t="shared" ref="GX70:GX133" si="56">FO70*GW70</f>
        <v>0</v>
      </c>
      <c r="GY70">
        <f t="shared" ref="GY70:GY133" si="57">GU70</f>
        <v>1.8065916449423012</v>
      </c>
      <c r="GZ70" s="208">
        <f t="shared" ref="GZ70:GZ133" si="58">GY70+GX70</f>
        <v>1.8065916449423012</v>
      </c>
      <c r="HB70" s="208">
        <f t="shared" ref="HB70:HB133" si="59">GZ70</f>
        <v>1.8065916449423012</v>
      </c>
      <c r="HC70">
        <f t="shared" ref="HC70:HC133" si="60">GO70</f>
        <v>1.0002724240455492</v>
      </c>
      <c r="HD70" s="206">
        <f t="shared" ref="HD70:HD133" si="61">HB70/HC70</f>
        <v>1.8060996199771622</v>
      </c>
    </row>
    <row r="71" spans="1:212" x14ac:dyDescent="0.3">
      <c r="A71" s="141" t="s">
        <v>85</v>
      </c>
      <c r="B71" s="32">
        <v>1.8042</v>
      </c>
      <c r="C71" s="32">
        <v>1.8083199999999999</v>
      </c>
      <c r="D71" s="33">
        <v>46.5</v>
      </c>
      <c r="E71" s="33">
        <v>46.25</v>
      </c>
      <c r="F71" s="34" t="s">
        <v>86</v>
      </c>
      <c r="G71" s="37">
        <v>1.78897105</v>
      </c>
      <c r="H71" s="37">
        <v>0.38675867000000003</v>
      </c>
      <c r="I71" s="37">
        <v>1.30506243</v>
      </c>
      <c r="J71" s="37">
        <v>8.72506277E-3</v>
      </c>
      <c r="K71" s="37">
        <v>3.0808502299999999E-2</v>
      </c>
      <c r="L71" s="37">
        <v>92.774382399999993</v>
      </c>
      <c r="M71" s="35">
        <v>3.32E-6</v>
      </c>
      <c r="N71" s="35">
        <v>1.1199999999999999E-8</v>
      </c>
      <c r="O71" s="35">
        <v>-8.52E-12</v>
      </c>
      <c r="P71" s="35">
        <v>5.8800000000000002E-7</v>
      </c>
      <c r="Q71" s="35">
        <v>7.1300000000000002E-10</v>
      </c>
      <c r="R71" s="35">
        <v>0.20899999999999999</v>
      </c>
      <c r="S71" s="33">
        <v>4</v>
      </c>
      <c r="T71" s="33">
        <v>5.0999999999999996</v>
      </c>
      <c r="U71" s="33">
        <v>6.1</v>
      </c>
      <c r="V71" s="33">
        <v>1.6</v>
      </c>
      <c r="W71" s="33">
        <v>2.6</v>
      </c>
      <c r="X71" s="33">
        <v>3.6</v>
      </c>
      <c r="Y71" s="33">
        <v>4</v>
      </c>
      <c r="Z71" s="33">
        <v>5.3</v>
      </c>
      <c r="AA71" s="33">
        <v>6.5</v>
      </c>
      <c r="AB71" s="33">
        <v>2.5</v>
      </c>
      <c r="AC71" s="33">
        <v>3.7</v>
      </c>
      <c r="AD71" s="33">
        <v>4.9000000000000004</v>
      </c>
      <c r="AE71" s="33">
        <v>4.2</v>
      </c>
      <c r="AF71" s="33">
        <v>5.6</v>
      </c>
      <c r="AG71" s="33">
        <v>6.9</v>
      </c>
      <c r="AH71" s="33">
        <v>3</v>
      </c>
      <c r="AI71" s="34">
        <v>4.4000000000000004</v>
      </c>
      <c r="AJ71" s="34">
        <v>5.7</v>
      </c>
      <c r="AK71" s="33">
        <v>1.41</v>
      </c>
      <c r="AL71" s="36">
        <v>0.15</v>
      </c>
      <c r="AM71" s="36">
        <v>0.47</v>
      </c>
      <c r="AN71" s="36">
        <v>0.87</v>
      </c>
      <c r="AO71" s="36">
        <v>0.97499999999999998</v>
      </c>
      <c r="AP71" s="36">
        <v>0.995</v>
      </c>
      <c r="AQ71" s="36">
        <v>0.996</v>
      </c>
      <c r="AR71" s="36">
        <v>0.995</v>
      </c>
      <c r="AS71" s="36">
        <v>0.995</v>
      </c>
      <c r="AT71" s="36">
        <v>0.995</v>
      </c>
      <c r="AU71" s="36">
        <v>0.995</v>
      </c>
      <c r="AV71" s="36">
        <v>0.98899999999999999</v>
      </c>
      <c r="AW71" s="36">
        <v>0.97699999999999998</v>
      </c>
      <c r="AX71" s="36">
        <v>0.96499999999999997</v>
      </c>
      <c r="AY71" s="36">
        <v>0.95</v>
      </c>
      <c r="AZ71" s="36">
        <v>0.92</v>
      </c>
      <c r="BA71" s="36">
        <v>0.91</v>
      </c>
      <c r="BB71" s="36">
        <v>0.87</v>
      </c>
      <c r="BC71" s="36">
        <v>0.79300000000000004</v>
      </c>
      <c r="BD71" s="36">
        <v>0.68500000000000005</v>
      </c>
      <c r="BE71" s="36">
        <v>0.61499999999999999</v>
      </c>
      <c r="BF71" s="36">
        <v>0.35099999999999998</v>
      </c>
      <c r="BG71" s="36">
        <v>8.7999999999999995E-2</v>
      </c>
      <c r="BH71" s="36" t="s">
        <v>143</v>
      </c>
      <c r="BI71" s="36" t="s">
        <v>143</v>
      </c>
      <c r="BJ71" s="36" t="s">
        <v>143</v>
      </c>
      <c r="BK71" s="36" t="s">
        <v>143</v>
      </c>
      <c r="BL71" s="36" t="s">
        <v>143</v>
      </c>
      <c r="BM71" s="36" t="s">
        <v>143</v>
      </c>
      <c r="BN71" s="36" t="s">
        <v>143</v>
      </c>
      <c r="BO71" s="36" t="s">
        <v>143</v>
      </c>
      <c r="BP71" s="36">
        <v>0.46800000000000003</v>
      </c>
      <c r="BQ71" s="36">
        <v>0.73899999999999999</v>
      </c>
      <c r="BR71" s="36">
        <v>0.94599999999999995</v>
      </c>
      <c r="BS71" s="36">
        <v>0.99</v>
      </c>
      <c r="BT71" s="36">
        <v>0.998</v>
      </c>
      <c r="BU71" s="36">
        <v>0.998</v>
      </c>
      <c r="BV71" s="36">
        <v>0.998</v>
      </c>
      <c r="BW71" s="36">
        <v>0.998</v>
      </c>
      <c r="BX71" s="36">
        <v>0.998</v>
      </c>
      <c r="BY71" s="36">
        <v>0.998</v>
      </c>
      <c r="BZ71" s="36">
        <v>0.996</v>
      </c>
      <c r="CA71" s="36">
        <v>0.99099999999999999</v>
      </c>
      <c r="CB71" s="36">
        <v>0.98599999999999999</v>
      </c>
      <c r="CC71" s="36">
        <v>0.98</v>
      </c>
      <c r="CD71" s="36">
        <v>0.96699999999999997</v>
      </c>
      <c r="CE71" s="36">
        <v>0.96299999999999997</v>
      </c>
      <c r="CF71" s="36">
        <v>0.94599999999999995</v>
      </c>
      <c r="CG71" s="36">
        <v>0.91100000000000003</v>
      </c>
      <c r="CH71" s="36">
        <v>0.86</v>
      </c>
      <c r="CI71" s="36">
        <v>0.82299999999999995</v>
      </c>
      <c r="CJ71" s="36">
        <v>0.65800000000000003</v>
      </c>
      <c r="CK71" s="36">
        <v>0.378</v>
      </c>
      <c r="CL71" s="36">
        <v>0.152</v>
      </c>
      <c r="CM71" s="36">
        <v>6.8000000000000005E-2</v>
      </c>
      <c r="CN71" s="36">
        <v>2.9000000000000001E-2</v>
      </c>
      <c r="CO71" s="36" t="s">
        <v>143</v>
      </c>
      <c r="CP71" s="36" t="s">
        <v>143</v>
      </c>
      <c r="CQ71" s="36" t="s">
        <v>143</v>
      </c>
      <c r="CR71" s="36" t="s">
        <v>143</v>
      </c>
      <c r="CS71" s="36" t="s">
        <v>143</v>
      </c>
      <c r="CT71" s="34"/>
      <c r="CU71" s="34">
        <v>1</v>
      </c>
      <c r="CV71" s="34">
        <v>1</v>
      </c>
      <c r="CW71" s="34">
        <v>4</v>
      </c>
      <c r="CX71" s="34">
        <v>1</v>
      </c>
      <c r="CY71" s="34">
        <v>1</v>
      </c>
      <c r="CZ71" s="33">
        <v>4.4400000000000004</v>
      </c>
      <c r="DA71" s="34">
        <v>655</v>
      </c>
      <c r="DB71" s="34">
        <v>659</v>
      </c>
      <c r="DC71" s="34">
        <v>742</v>
      </c>
      <c r="DD71" s="34">
        <v>0.53</v>
      </c>
      <c r="DE71" s="34">
        <v>0.82</v>
      </c>
      <c r="DF71" s="34">
        <v>6.21</v>
      </c>
      <c r="DG71" s="34">
        <v>7.39</v>
      </c>
      <c r="DH71" s="78">
        <v>124</v>
      </c>
      <c r="DI71" s="34">
        <v>0.29299999999999998</v>
      </c>
      <c r="DJ71" s="34">
        <v>770</v>
      </c>
      <c r="DK71" s="34">
        <v>2</v>
      </c>
      <c r="DL71" s="25">
        <v>1.41</v>
      </c>
      <c r="DM71" s="76">
        <v>1.7606999999999999</v>
      </c>
      <c r="DN71" s="76">
        <v>1.7680100000000001</v>
      </c>
      <c r="DO71" s="76">
        <v>1.7759</v>
      </c>
      <c r="DP71" s="76">
        <v>1.7845500000000001</v>
      </c>
      <c r="DQ71" s="76">
        <v>1.7856000000000001</v>
      </c>
      <c r="DR71" s="76">
        <v>1.79006</v>
      </c>
      <c r="DS71" s="76">
        <v>1.79609</v>
      </c>
      <c r="DT71" s="76">
        <v>1.79901</v>
      </c>
      <c r="DU71" s="76">
        <v>1.79983</v>
      </c>
      <c r="DV71" s="76">
        <v>1.8006</v>
      </c>
      <c r="DW71" s="76">
        <v>1.8040499999999999</v>
      </c>
      <c r="DX71" s="76">
        <v>1.8042</v>
      </c>
      <c r="DY71" s="76">
        <v>1.8083199999999999</v>
      </c>
      <c r="DZ71" s="76">
        <v>1.8163</v>
      </c>
      <c r="EA71" s="76">
        <v>1.81731</v>
      </c>
      <c r="EB71" s="76">
        <v>1.8259399999999999</v>
      </c>
      <c r="EC71" s="76">
        <v>1.83405</v>
      </c>
      <c r="ED71" s="76"/>
      <c r="EE71" s="24"/>
      <c r="EF71" s="24"/>
      <c r="EG71" s="24"/>
      <c r="EH71" s="24"/>
      <c r="EI71" s="24"/>
      <c r="EJ71" s="24">
        <v>1.7294E-2</v>
      </c>
      <c r="EK71" s="24">
        <v>1.7475999999999998E-2</v>
      </c>
      <c r="EL71" s="77">
        <v>0.25819999999999999</v>
      </c>
      <c r="EM71" s="77">
        <v>0.5171</v>
      </c>
      <c r="EN71" s="77">
        <v>0.30020000000000002</v>
      </c>
      <c r="EO71" s="77">
        <v>0.23799999999999999</v>
      </c>
      <c r="EP71" s="77">
        <v>0.55720000000000003</v>
      </c>
      <c r="EQ71" s="77"/>
      <c r="ER71" s="77">
        <v>0.2555</v>
      </c>
      <c r="ES71" s="77">
        <v>0.55879999999999996</v>
      </c>
      <c r="ET71" s="77">
        <v>0.25009999999999999</v>
      </c>
      <c r="EU71" s="77">
        <v>0.23549999999999999</v>
      </c>
      <c r="EV71" s="77">
        <v>0.49409999999999998</v>
      </c>
      <c r="EW71" s="77"/>
      <c r="EX71" s="77">
        <v>9.7999999999999997E-3</v>
      </c>
      <c r="EY71" s="77">
        <v>5.7999999999999996E-3</v>
      </c>
      <c r="EZ71" s="77">
        <v>-2.0999999999999999E-3</v>
      </c>
      <c r="FA71" s="77">
        <v>-8.3999999999999995E-3</v>
      </c>
      <c r="FB71" s="77"/>
      <c r="FC71" s="26" t="s">
        <v>87</v>
      </c>
      <c r="FD71" s="188" t="s">
        <v>666</v>
      </c>
      <c r="FE71" s="156">
        <v>41671</v>
      </c>
      <c r="FF71" s="136">
        <v>7.5</v>
      </c>
      <c r="FG71" s="34" t="s">
        <v>143</v>
      </c>
      <c r="FH71" s="34" t="s">
        <v>143</v>
      </c>
      <c r="FI71" s="34" t="s">
        <v>143</v>
      </c>
      <c r="FJ71" s="34">
        <v>120</v>
      </c>
      <c r="FK71">
        <v>20</v>
      </c>
      <c r="FM71">
        <f t="shared" si="32"/>
        <v>0.587565</v>
      </c>
      <c r="FN71" s="27">
        <f t="shared" si="30"/>
        <v>20</v>
      </c>
      <c r="FO71">
        <f t="shared" si="33"/>
        <v>0</v>
      </c>
      <c r="FP71" s="208">
        <f t="shared" si="34"/>
        <v>0</v>
      </c>
      <c r="FQ71" s="208">
        <f t="shared" si="35"/>
        <v>0</v>
      </c>
      <c r="FR71" s="208">
        <f t="shared" si="36"/>
        <v>0</v>
      </c>
      <c r="FS71" s="208">
        <f t="shared" si="37"/>
        <v>0</v>
      </c>
      <c r="FT71" s="208">
        <f t="shared" si="38"/>
        <v>1.8046911197288575</v>
      </c>
      <c r="FU71" s="208">
        <f t="shared" si="39"/>
        <v>0.62528983850911912</v>
      </c>
      <c r="FV71" s="208">
        <f t="shared" si="40"/>
        <v>0</v>
      </c>
      <c r="FX71">
        <f t="shared" si="31"/>
        <v>0.587565</v>
      </c>
      <c r="FY71" s="207">
        <f>G71*POWER($FX71,2)/(POWER($FX71,2)-J71)</f>
        <v>1.8353559942358679</v>
      </c>
      <c r="FZ71" s="207">
        <f>H71*POWER($FX71,2)/(POWER($FX71,2)-K71)</f>
        <v>0.42465479295586389</v>
      </c>
      <c r="GA71" s="207">
        <f>I71*POWER($FX71,2)/(POWER($FX71,2)-L71)</f>
        <v>-4.8745459103436018E-3</v>
      </c>
      <c r="GB71" s="206">
        <f t="shared" si="41"/>
        <v>1.804199612371477</v>
      </c>
      <c r="GD71">
        <f t="shared" si="42"/>
        <v>0.587565</v>
      </c>
      <c r="GE71">
        <f t="shared" si="43"/>
        <v>6432.8</v>
      </c>
      <c r="GF71">
        <f t="shared" si="44"/>
        <v>20613.136726414024</v>
      </c>
      <c r="GG71">
        <f t="shared" si="45"/>
        <v>670.28134972528255</v>
      </c>
      <c r="GH71">
        <f t="shared" si="46"/>
        <v>1.0002771621807613</v>
      </c>
      <c r="GI71">
        <f t="shared" si="47"/>
        <v>101325</v>
      </c>
      <c r="GJ71">
        <v>101325</v>
      </c>
      <c r="GK71">
        <v>15</v>
      </c>
      <c r="GL71">
        <v>20</v>
      </c>
      <c r="GM71">
        <f t="shared" si="48"/>
        <v>2.771621807613478E-4</v>
      </c>
      <c r="GN71">
        <f t="shared" si="49"/>
        <v>1.0173924999999999</v>
      </c>
      <c r="GO71">
        <f t="shared" si="50"/>
        <v>1.0002724240455492</v>
      </c>
      <c r="GQ71">
        <f t="shared" si="51"/>
        <v>0.587565</v>
      </c>
      <c r="GR71">
        <v>101391</v>
      </c>
      <c r="GS71">
        <f t="shared" si="52"/>
        <v>1.0002724240455492</v>
      </c>
      <c r="GT71" s="206">
        <f t="shared" si="53"/>
        <v>1.804199612371477</v>
      </c>
      <c r="GU71">
        <f t="shared" si="54"/>
        <v>1.8046911197288575</v>
      </c>
      <c r="GW71" s="208">
        <f t="shared" si="55"/>
        <v>0</v>
      </c>
      <c r="GX71" s="208">
        <f t="shared" si="56"/>
        <v>0</v>
      </c>
      <c r="GY71">
        <f t="shared" si="57"/>
        <v>1.8046911197288575</v>
      </c>
      <c r="GZ71" s="208">
        <f t="shared" si="58"/>
        <v>1.8046911197288575</v>
      </c>
      <c r="HB71" s="208">
        <f t="shared" si="59"/>
        <v>1.8046911197288575</v>
      </c>
      <c r="HC71">
        <f t="shared" si="60"/>
        <v>1.0002724240455492</v>
      </c>
      <c r="HD71" s="206">
        <f t="shared" si="61"/>
        <v>1.804199612371477</v>
      </c>
    </row>
    <row r="72" spans="1:212" x14ac:dyDescent="0.3">
      <c r="A72" s="141" t="s">
        <v>88</v>
      </c>
      <c r="B72" s="32">
        <v>1.8010699999999999</v>
      </c>
      <c r="C72" s="32">
        <v>1.8065</v>
      </c>
      <c r="D72" s="33">
        <v>34.97</v>
      </c>
      <c r="E72" s="33">
        <v>34.72</v>
      </c>
      <c r="F72" s="34" t="s">
        <v>80</v>
      </c>
      <c r="G72" s="37">
        <v>1.8714019799999999</v>
      </c>
      <c r="H72" s="37">
        <v>0.267777879</v>
      </c>
      <c r="I72" s="37">
        <v>1.7303000799999999</v>
      </c>
      <c r="J72" s="37">
        <v>1.1217192000000001E-2</v>
      </c>
      <c r="K72" s="37">
        <v>5.05134972E-2</v>
      </c>
      <c r="L72" s="37">
        <v>147.106505</v>
      </c>
      <c r="M72" s="35">
        <v>2.7800000000000001E-6</v>
      </c>
      <c r="N72" s="35">
        <v>8.7299999999999994E-9</v>
      </c>
      <c r="O72" s="35">
        <v>-2.6499999999999999E-11</v>
      </c>
      <c r="P72" s="35">
        <v>8.2399999999999997E-7</v>
      </c>
      <c r="Q72" s="35">
        <v>1.15E-9</v>
      </c>
      <c r="R72" s="35">
        <v>0.255</v>
      </c>
      <c r="S72" s="33">
        <v>3.8</v>
      </c>
      <c r="T72" s="33">
        <v>5.4</v>
      </c>
      <c r="U72" s="33">
        <v>7.3</v>
      </c>
      <c r="V72" s="33">
        <v>1.4</v>
      </c>
      <c r="W72" s="33">
        <v>3</v>
      </c>
      <c r="X72" s="33">
        <v>4.7</v>
      </c>
      <c r="Y72" s="33">
        <v>3.8</v>
      </c>
      <c r="Z72" s="33">
        <v>5.7</v>
      </c>
      <c r="AA72" s="33">
        <v>7.9</v>
      </c>
      <c r="AB72" s="33">
        <v>2.2999999999999998</v>
      </c>
      <c r="AC72" s="33">
        <v>4.0999999999999996</v>
      </c>
      <c r="AD72" s="33">
        <v>6.2</v>
      </c>
      <c r="AE72" s="33">
        <v>3.8</v>
      </c>
      <c r="AF72" s="33">
        <v>5.9</v>
      </c>
      <c r="AG72" s="33">
        <v>8.3000000000000007</v>
      </c>
      <c r="AH72" s="33">
        <v>2.6</v>
      </c>
      <c r="AI72" s="34">
        <v>4.7</v>
      </c>
      <c r="AJ72" s="34">
        <v>7</v>
      </c>
      <c r="AK72" s="33">
        <v>2.0099999999999998</v>
      </c>
      <c r="AL72" s="36">
        <v>0.58099999999999996</v>
      </c>
      <c r="AM72" s="36">
        <v>0.72399999999999998</v>
      </c>
      <c r="AN72" s="36">
        <v>0.93200000000000005</v>
      </c>
      <c r="AO72" s="36">
        <v>0.98799999999999999</v>
      </c>
      <c r="AP72" s="36">
        <v>0.997</v>
      </c>
      <c r="AQ72" s="36">
        <v>0.99</v>
      </c>
      <c r="AR72" s="36">
        <v>0.98699999999999999</v>
      </c>
      <c r="AS72" s="36">
        <v>0.98399999999999999</v>
      </c>
      <c r="AT72" s="36">
        <v>0.98599999999999999</v>
      </c>
      <c r="AU72" s="36">
        <v>0.98199999999999998</v>
      </c>
      <c r="AV72" s="36">
        <v>0.95799999999999996</v>
      </c>
      <c r="AW72" s="36">
        <v>0.91500000000000004</v>
      </c>
      <c r="AX72" s="36">
        <v>0.87</v>
      </c>
      <c r="AY72" s="36">
        <v>0.82</v>
      </c>
      <c r="AZ72" s="36">
        <v>0.72</v>
      </c>
      <c r="BA72" s="36">
        <v>0.68</v>
      </c>
      <c r="BB72" s="36">
        <v>0.55000000000000004</v>
      </c>
      <c r="BC72" s="36">
        <v>0.37</v>
      </c>
      <c r="BD72" s="36">
        <v>0.15</v>
      </c>
      <c r="BE72" s="36">
        <v>0.06</v>
      </c>
      <c r="BF72" s="36" t="s">
        <v>143</v>
      </c>
      <c r="BG72" s="36" t="s">
        <v>143</v>
      </c>
      <c r="BH72" s="36" t="s">
        <v>143</v>
      </c>
      <c r="BI72" s="36" t="s">
        <v>143</v>
      </c>
      <c r="BJ72" s="36" t="s">
        <v>143</v>
      </c>
      <c r="BK72" s="36" t="s">
        <v>143</v>
      </c>
      <c r="BL72" s="36" t="s">
        <v>143</v>
      </c>
      <c r="BM72" s="36" t="s">
        <v>143</v>
      </c>
      <c r="BN72" s="36" t="s">
        <v>143</v>
      </c>
      <c r="BO72" s="36" t="s">
        <v>143</v>
      </c>
      <c r="BP72" s="36">
        <v>0.80500000000000005</v>
      </c>
      <c r="BQ72" s="36">
        <v>0.879</v>
      </c>
      <c r="BR72" s="36">
        <v>0.97199999999999998</v>
      </c>
      <c r="BS72" s="36">
        <v>0.995</v>
      </c>
      <c r="BT72" s="36">
        <v>0.999</v>
      </c>
      <c r="BU72" s="36">
        <v>0.996</v>
      </c>
      <c r="BV72" s="36">
        <v>0.995</v>
      </c>
      <c r="BW72" s="36">
        <v>0.99399999999999999</v>
      </c>
      <c r="BX72" s="36">
        <v>0.99399999999999999</v>
      </c>
      <c r="BY72" s="36">
        <v>0.99299999999999999</v>
      </c>
      <c r="BZ72" s="36">
        <v>0.98299999999999998</v>
      </c>
      <c r="CA72" s="36">
        <v>0.96499999999999997</v>
      </c>
      <c r="CB72" s="36">
        <v>0.94599999999999995</v>
      </c>
      <c r="CC72" s="36">
        <v>0.92400000000000004</v>
      </c>
      <c r="CD72" s="36">
        <v>0.877</v>
      </c>
      <c r="CE72" s="36">
        <v>0.85699999999999998</v>
      </c>
      <c r="CF72" s="36">
        <v>0.78700000000000003</v>
      </c>
      <c r="CG72" s="36">
        <v>0.67200000000000004</v>
      </c>
      <c r="CH72" s="36">
        <v>0.47599999999999998</v>
      </c>
      <c r="CI72" s="36">
        <v>0.33600000000000002</v>
      </c>
      <c r="CJ72" s="36">
        <v>1.2E-2</v>
      </c>
      <c r="CK72" s="36" t="s">
        <v>143</v>
      </c>
      <c r="CL72" s="36" t="s">
        <v>143</v>
      </c>
      <c r="CM72" s="36" t="s">
        <v>143</v>
      </c>
      <c r="CN72" s="36" t="s">
        <v>143</v>
      </c>
      <c r="CO72" s="36" t="s">
        <v>143</v>
      </c>
      <c r="CP72" s="36" t="s">
        <v>143</v>
      </c>
      <c r="CQ72" s="36" t="s">
        <v>143</v>
      </c>
      <c r="CR72" s="36" t="s">
        <v>143</v>
      </c>
      <c r="CS72" s="36" t="s">
        <v>143</v>
      </c>
      <c r="CT72" s="34"/>
      <c r="CU72" s="34">
        <v>1</v>
      </c>
      <c r="CV72" s="34">
        <v>0</v>
      </c>
      <c r="CW72" s="34">
        <v>3.2</v>
      </c>
      <c r="CX72" s="34">
        <v>1</v>
      </c>
      <c r="CY72" s="34">
        <v>1</v>
      </c>
      <c r="CZ72" s="33">
        <v>3.6259999999999999</v>
      </c>
      <c r="DA72" s="34">
        <v>647</v>
      </c>
      <c r="DB72" s="34">
        <v>652</v>
      </c>
      <c r="DC72" s="34">
        <v>773</v>
      </c>
      <c r="DD72" s="34">
        <v>0.66</v>
      </c>
      <c r="DE72" s="34">
        <v>1.02</v>
      </c>
      <c r="DF72" s="34">
        <v>7.36</v>
      </c>
      <c r="DG72" s="34">
        <v>8.56</v>
      </c>
      <c r="DH72" s="78">
        <v>116</v>
      </c>
      <c r="DI72" s="34">
        <v>0.28100000000000003</v>
      </c>
      <c r="DJ72" s="34">
        <v>630</v>
      </c>
      <c r="DK72" s="34">
        <v>3</v>
      </c>
      <c r="DL72" s="25">
        <v>2.0099999999999998</v>
      </c>
      <c r="DM72" s="76">
        <v>1.7548699999999999</v>
      </c>
      <c r="DN72" s="76">
        <v>1.7610399999999999</v>
      </c>
      <c r="DO72" s="76">
        <v>1.7680899999999999</v>
      </c>
      <c r="DP72" s="76">
        <v>1.7768900000000001</v>
      </c>
      <c r="DQ72" s="76">
        <v>1.7780499999999999</v>
      </c>
      <c r="DR72" s="76">
        <v>1.78325</v>
      </c>
      <c r="DS72" s="76">
        <v>1.7906599999999999</v>
      </c>
      <c r="DT72" s="76">
        <v>1.79436</v>
      </c>
      <c r="DU72" s="76">
        <v>1.79541</v>
      </c>
      <c r="DV72" s="76">
        <v>1.7964</v>
      </c>
      <c r="DW72" s="76">
        <v>1.80087</v>
      </c>
      <c r="DX72" s="76">
        <v>1.8010699999999999</v>
      </c>
      <c r="DY72" s="76">
        <v>1.8065</v>
      </c>
      <c r="DZ72" s="76">
        <v>1.8172600000000001</v>
      </c>
      <c r="EA72" s="76">
        <v>1.81864</v>
      </c>
      <c r="EB72" s="76">
        <v>1.8306800000000001</v>
      </c>
      <c r="EC72" s="76">
        <v>1.8423700000000001</v>
      </c>
      <c r="ED72" s="76"/>
      <c r="EE72" s="24"/>
      <c r="EF72" s="24"/>
      <c r="EG72" s="24"/>
      <c r="EH72" s="24"/>
      <c r="EI72" s="24"/>
      <c r="EJ72" s="24">
        <v>2.2904999999999998E-2</v>
      </c>
      <c r="EK72" s="24">
        <v>2.3227000000000001E-2</v>
      </c>
      <c r="EL72" s="77">
        <v>0.2268</v>
      </c>
      <c r="EM72" s="77">
        <v>0.4849</v>
      </c>
      <c r="EN72" s="77">
        <v>0.29299999999999998</v>
      </c>
      <c r="EO72" s="77">
        <v>0.23680000000000001</v>
      </c>
      <c r="EP72" s="77">
        <v>0.58589999999999998</v>
      </c>
      <c r="EQ72" s="77"/>
      <c r="ER72" s="77">
        <v>0.22370000000000001</v>
      </c>
      <c r="ES72" s="77">
        <v>0.52349999999999997</v>
      </c>
      <c r="ET72" s="77">
        <v>0.2437</v>
      </c>
      <c r="EU72" s="77">
        <v>0.2336</v>
      </c>
      <c r="EV72" s="77">
        <v>0.51859999999999995</v>
      </c>
      <c r="EW72" s="77"/>
      <c r="EX72" s="77">
        <v>8.9999999999999998E-4</v>
      </c>
      <c r="EY72" s="77">
        <v>5.0000000000000001E-4</v>
      </c>
      <c r="EZ72" s="77">
        <v>1E-4</v>
      </c>
      <c r="FA72" s="77">
        <v>8.9999999999999998E-4</v>
      </c>
      <c r="FB72" s="77"/>
      <c r="FC72" s="26" t="s">
        <v>92</v>
      </c>
      <c r="FD72" s="145" t="s">
        <v>143</v>
      </c>
      <c r="FE72" s="156">
        <v>41671</v>
      </c>
      <c r="FF72" s="136">
        <v>5.4</v>
      </c>
      <c r="FG72" s="34">
        <v>1</v>
      </c>
      <c r="FH72" s="34">
        <v>3</v>
      </c>
      <c r="FI72" s="34">
        <v>528</v>
      </c>
      <c r="FJ72" s="34">
        <v>592</v>
      </c>
      <c r="FK72">
        <v>20</v>
      </c>
      <c r="FM72">
        <f t="shared" si="32"/>
        <v>0.587565</v>
      </c>
      <c r="FN72">
        <f t="shared" ref="FN72:FN135" si="62">FN$5</f>
        <v>20</v>
      </c>
      <c r="FO72">
        <f t="shared" si="33"/>
        <v>0</v>
      </c>
      <c r="FP72" s="208">
        <f t="shared" si="34"/>
        <v>0</v>
      </c>
      <c r="FQ72" s="208">
        <f t="shared" si="35"/>
        <v>0</v>
      </c>
      <c r="FR72" s="208">
        <f t="shared" si="36"/>
        <v>0</v>
      </c>
      <c r="FS72" s="208">
        <f t="shared" si="37"/>
        <v>0</v>
      </c>
      <c r="FT72" s="208">
        <f t="shared" si="38"/>
        <v>1.8015604797610318</v>
      </c>
      <c r="FU72" s="208">
        <f t="shared" si="39"/>
        <v>0.62324306829118215</v>
      </c>
      <c r="FV72" s="208">
        <f t="shared" si="40"/>
        <v>0</v>
      </c>
      <c r="FX72">
        <f t="shared" ref="FX72:FX135" si="63">FX$5</f>
        <v>0.587565</v>
      </c>
      <c r="FY72" s="207">
        <f>G72*POWER($FX72,2)/(POWER($FX72,2)-J72)</f>
        <v>1.9342490013629663</v>
      </c>
      <c r="FZ72" s="207">
        <f>H72*POWER($FX72,2)/(POWER($FX72,2)-K72)</f>
        <v>0.31367376993910956</v>
      </c>
      <c r="GA72" s="207">
        <f>I72*POWER($FX72,2)/(POWER($FX72,2)-L72)</f>
        <v>-4.070256657747409E-3</v>
      </c>
      <c r="GB72" s="206">
        <f t="shared" si="41"/>
        <v>1.8010698250329797</v>
      </c>
      <c r="GD72">
        <f t="shared" si="42"/>
        <v>0.587565</v>
      </c>
      <c r="GE72">
        <f t="shared" si="43"/>
        <v>6432.8</v>
      </c>
      <c r="GF72">
        <f t="shared" si="44"/>
        <v>20613.136726414024</v>
      </c>
      <c r="GG72">
        <f t="shared" si="45"/>
        <v>670.28134972528255</v>
      </c>
      <c r="GH72">
        <f t="shared" si="46"/>
        <v>1.0002771621807613</v>
      </c>
      <c r="GI72">
        <f t="shared" si="47"/>
        <v>101325</v>
      </c>
      <c r="GJ72">
        <v>101325</v>
      </c>
      <c r="GK72">
        <v>15</v>
      </c>
      <c r="GL72">
        <v>20</v>
      </c>
      <c r="GM72">
        <f t="shared" si="48"/>
        <v>2.771621807613478E-4</v>
      </c>
      <c r="GN72">
        <f t="shared" si="49"/>
        <v>1.0173924999999999</v>
      </c>
      <c r="GO72">
        <f t="shared" si="50"/>
        <v>1.0002724240455492</v>
      </c>
      <c r="GQ72">
        <f t="shared" si="51"/>
        <v>0.587565</v>
      </c>
      <c r="GR72">
        <v>101392</v>
      </c>
      <c r="GS72">
        <f t="shared" si="52"/>
        <v>1.0002724240455492</v>
      </c>
      <c r="GT72" s="206">
        <f t="shared" si="53"/>
        <v>1.8010698250329797</v>
      </c>
      <c r="GU72">
        <f t="shared" si="54"/>
        <v>1.8015604797610318</v>
      </c>
      <c r="GW72" s="208">
        <f t="shared" si="55"/>
        <v>0</v>
      </c>
      <c r="GX72" s="208">
        <f t="shared" si="56"/>
        <v>0</v>
      </c>
      <c r="GY72">
        <f t="shared" si="57"/>
        <v>1.8015604797610318</v>
      </c>
      <c r="GZ72" s="208">
        <f t="shared" si="58"/>
        <v>1.8015604797610318</v>
      </c>
      <c r="HB72" s="208">
        <f t="shared" si="59"/>
        <v>1.8015604797610318</v>
      </c>
      <c r="HC72">
        <f t="shared" si="60"/>
        <v>1.0002724240455492</v>
      </c>
      <c r="HD72" s="206">
        <f t="shared" si="61"/>
        <v>1.8010698250329797</v>
      </c>
    </row>
    <row r="73" spans="1:212" x14ac:dyDescent="0.3">
      <c r="A73" s="141" t="s">
        <v>608</v>
      </c>
      <c r="B73" s="32">
        <v>1.8010699999999999</v>
      </c>
      <c r="C73" s="32">
        <v>1.8065</v>
      </c>
      <c r="D73" s="33">
        <v>34.97</v>
      </c>
      <c r="E73" s="33">
        <v>34.72</v>
      </c>
      <c r="F73" s="34" t="s">
        <v>615</v>
      </c>
      <c r="G73" s="37">
        <v>1.8714019799999999</v>
      </c>
      <c r="H73" s="37">
        <v>0.267777879</v>
      </c>
      <c r="I73" s="37">
        <v>1.7303000799999999</v>
      </c>
      <c r="J73" s="37">
        <v>1.1217192000000001E-2</v>
      </c>
      <c r="K73" s="37">
        <v>5.05134972E-2</v>
      </c>
      <c r="L73" s="37">
        <v>147.106505</v>
      </c>
      <c r="M73" s="35">
        <v>2.7800000000000001E-6</v>
      </c>
      <c r="N73" s="35">
        <v>8.7299999999999994E-9</v>
      </c>
      <c r="O73" s="35">
        <v>-2.6499999999999999E-11</v>
      </c>
      <c r="P73" s="35">
        <v>8.2399999999999997E-7</v>
      </c>
      <c r="Q73" s="35">
        <v>1.15E-9</v>
      </c>
      <c r="R73" s="35">
        <v>0.255</v>
      </c>
      <c r="S73" s="33">
        <v>3.8</v>
      </c>
      <c r="T73" s="33">
        <v>5.4</v>
      </c>
      <c r="U73" s="33">
        <v>7.3</v>
      </c>
      <c r="V73" s="33">
        <v>1.4</v>
      </c>
      <c r="W73" s="33">
        <v>3</v>
      </c>
      <c r="X73" s="33">
        <v>4.7</v>
      </c>
      <c r="Y73" s="33">
        <v>3.8</v>
      </c>
      <c r="Z73" s="33">
        <v>5.7</v>
      </c>
      <c r="AA73" s="33">
        <v>7.9</v>
      </c>
      <c r="AB73" s="33">
        <v>2.2999999999999998</v>
      </c>
      <c r="AC73" s="33">
        <v>4.0999999999999996</v>
      </c>
      <c r="AD73" s="33">
        <v>6.2</v>
      </c>
      <c r="AE73" s="33">
        <v>3.8</v>
      </c>
      <c r="AF73" s="33">
        <v>5.9</v>
      </c>
      <c r="AG73" s="33">
        <v>8.3000000000000007</v>
      </c>
      <c r="AH73" s="33">
        <v>2.6</v>
      </c>
      <c r="AI73" s="34">
        <v>4.7</v>
      </c>
      <c r="AJ73" s="34">
        <v>7</v>
      </c>
      <c r="AK73" s="33">
        <v>2.0099999999999998</v>
      </c>
      <c r="AL73" s="36">
        <v>0.58099999999999996</v>
      </c>
      <c r="AM73" s="36">
        <v>0.72399999999999998</v>
      </c>
      <c r="AN73" s="36">
        <v>0.93200000000000005</v>
      </c>
      <c r="AO73" s="36">
        <v>0.98799999999999999</v>
      </c>
      <c r="AP73" s="36">
        <v>0.997</v>
      </c>
      <c r="AQ73" s="36">
        <v>0.99</v>
      </c>
      <c r="AR73" s="36">
        <v>0.98699999999999999</v>
      </c>
      <c r="AS73" s="36">
        <v>0.98599999999999999</v>
      </c>
      <c r="AT73" s="36">
        <v>0.98599999999999999</v>
      </c>
      <c r="AU73" s="36">
        <v>0.98299999999999998</v>
      </c>
      <c r="AV73" s="36">
        <v>0.96399999999999997</v>
      </c>
      <c r="AW73" s="36">
        <v>0.93100000000000005</v>
      </c>
      <c r="AX73" s="36">
        <v>0.89800000000000002</v>
      </c>
      <c r="AY73" s="36">
        <v>0.85799999999999998</v>
      </c>
      <c r="AZ73" s="36">
        <v>0.78100000000000003</v>
      </c>
      <c r="BA73" s="36">
        <v>0.73899999999999999</v>
      </c>
      <c r="BB73" s="36">
        <v>0.61899999999999999</v>
      </c>
      <c r="BC73" s="36">
        <v>0.439</v>
      </c>
      <c r="BD73" s="36">
        <v>0.20300000000000001</v>
      </c>
      <c r="BE73" s="36">
        <v>9.8000000000000004E-2</v>
      </c>
      <c r="BF73" s="36" t="s">
        <v>143</v>
      </c>
      <c r="BG73" s="36" t="s">
        <v>143</v>
      </c>
      <c r="BH73" s="36" t="s">
        <v>143</v>
      </c>
      <c r="BI73" s="36" t="s">
        <v>143</v>
      </c>
      <c r="BJ73" s="36" t="s">
        <v>143</v>
      </c>
      <c r="BK73" s="36" t="s">
        <v>143</v>
      </c>
      <c r="BL73" s="36" t="s">
        <v>143</v>
      </c>
      <c r="BM73" s="36" t="s">
        <v>143</v>
      </c>
      <c r="BN73" s="36" t="s">
        <v>143</v>
      </c>
      <c r="BO73" s="36" t="s">
        <v>143</v>
      </c>
      <c r="BP73" s="36">
        <v>0.80500000000000005</v>
      </c>
      <c r="BQ73" s="36">
        <v>0.879</v>
      </c>
      <c r="BR73" s="36">
        <v>0.97199999999999998</v>
      </c>
      <c r="BS73" s="36">
        <v>0.995</v>
      </c>
      <c r="BT73" s="36">
        <v>0.999</v>
      </c>
      <c r="BU73" s="36">
        <v>0.996</v>
      </c>
      <c r="BV73" s="36">
        <v>0.995</v>
      </c>
      <c r="BW73" s="36">
        <v>0.99399999999999999</v>
      </c>
      <c r="BX73" s="36">
        <v>0.99399999999999999</v>
      </c>
      <c r="BY73" s="36">
        <v>0.99299999999999999</v>
      </c>
      <c r="BZ73" s="36">
        <v>0.98499999999999999</v>
      </c>
      <c r="CA73" s="36">
        <v>0.97199999999999998</v>
      </c>
      <c r="CB73" s="36">
        <v>0.95799999999999996</v>
      </c>
      <c r="CC73" s="36">
        <v>0.94099999999999995</v>
      </c>
      <c r="CD73" s="36">
        <v>0.90600000000000003</v>
      </c>
      <c r="CE73" s="36">
        <v>0.88600000000000001</v>
      </c>
      <c r="CF73" s="36">
        <v>0.82499999999999996</v>
      </c>
      <c r="CG73" s="36">
        <v>0.71899999999999997</v>
      </c>
      <c r="CH73" s="36">
        <v>0.52800000000000002</v>
      </c>
      <c r="CI73" s="36">
        <v>0.39500000000000002</v>
      </c>
      <c r="CJ73" s="36">
        <v>3.3000000000000002E-2</v>
      </c>
      <c r="CK73" s="36" t="s">
        <v>143</v>
      </c>
      <c r="CL73" s="36" t="s">
        <v>143</v>
      </c>
      <c r="CM73" s="36" t="s">
        <v>143</v>
      </c>
      <c r="CN73" s="36" t="s">
        <v>143</v>
      </c>
      <c r="CO73" s="36" t="s">
        <v>143</v>
      </c>
      <c r="CP73" s="36" t="s">
        <v>143</v>
      </c>
      <c r="CQ73" s="36" t="s">
        <v>143</v>
      </c>
      <c r="CR73" s="36" t="s">
        <v>143</v>
      </c>
      <c r="CS73" s="36" t="s">
        <v>143</v>
      </c>
      <c r="CT73" s="34"/>
      <c r="CU73" s="34">
        <v>1</v>
      </c>
      <c r="CV73" s="34">
        <v>0</v>
      </c>
      <c r="CW73" s="34">
        <v>3.2</v>
      </c>
      <c r="CX73" s="34">
        <v>1</v>
      </c>
      <c r="CY73" s="34">
        <v>1</v>
      </c>
      <c r="CZ73" s="33">
        <v>3.6259999999999999</v>
      </c>
      <c r="DA73" s="34">
        <v>647</v>
      </c>
      <c r="DB73" s="34">
        <v>652</v>
      </c>
      <c r="DC73" s="34">
        <v>773</v>
      </c>
      <c r="DD73" s="36">
        <v>0.66</v>
      </c>
      <c r="DE73" s="36">
        <v>1.02</v>
      </c>
      <c r="DF73" s="109">
        <v>7.36</v>
      </c>
      <c r="DG73" s="109">
        <v>8.56</v>
      </c>
      <c r="DH73" s="78">
        <v>116</v>
      </c>
      <c r="DI73" s="36">
        <v>0.28100000000000003</v>
      </c>
      <c r="DJ73" s="34">
        <v>630</v>
      </c>
      <c r="DK73" s="34">
        <v>3</v>
      </c>
      <c r="DL73" s="110">
        <v>2.0099999999999998</v>
      </c>
      <c r="DM73" s="76">
        <v>1.7548699999999999</v>
      </c>
      <c r="DN73" s="76">
        <v>1.7610399999999999</v>
      </c>
      <c r="DO73" s="76">
        <v>1.7680899999999999</v>
      </c>
      <c r="DP73" s="76">
        <v>1.7768900000000001</v>
      </c>
      <c r="DQ73" s="76">
        <v>1.7780499999999999</v>
      </c>
      <c r="DR73" s="76">
        <v>1.78325</v>
      </c>
      <c r="DS73" s="76">
        <v>1.7906599999999999</v>
      </c>
      <c r="DT73" s="76">
        <v>1.79436</v>
      </c>
      <c r="DU73" s="76">
        <v>1.79541</v>
      </c>
      <c r="DV73" s="76">
        <v>1.7964</v>
      </c>
      <c r="DW73" s="76">
        <v>1.80087</v>
      </c>
      <c r="DX73" s="76">
        <v>1.8010699999999999</v>
      </c>
      <c r="DY73" s="76">
        <v>1.8065</v>
      </c>
      <c r="DZ73" s="76">
        <v>1.8172600000000001</v>
      </c>
      <c r="EA73" s="76">
        <v>1.81864</v>
      </c>
      <c r="EB73" s="76">
        <v>1.8306800000000001</v>
      </c>
      <c r="EC73" s="76">
        <v>1.8423700000000001</v>
      </c>
      <c r="ED73" s="76"/>
      <c r="EE73" s="24"/>
      <c r="EF73" s="24"/>
      <c r="EG73" s="24"/>
      <c r="EH73" s="24"/>
      <c r="EI73" s="24"/>
      <c r="EJ73" s="24">
        <v>2.2904999999999998E-2</v>
      </c>
      <c r="EK73" s="111">
        <v>2.3227000000000001E-2</v>
      </c>
      <c r="EL73" s="25">
        <v>0.2268</v>
      </c>
      <c r="EM73" s="25">
        <v>0.4849</v>
      </c>
      <c r="EN73" s="25">
        <v>0.29299999999999998</v>
      </c>
      <c r="EO73" s="25">
        <v>0.23680000000000001</v>
      </c>
      <c r="EP73" s="25">
        <v>0.58589999999999998</v>
      </c>
      <c r="EQ73" s="25"/>
      <c r="ER73" s="25">
        <v>0.22370000000000001</v>
      </c>
      <c r="ES73" s="25">
        <v>0.52349999999999997</v>
      </c>
      <c r="ET73" s="25">
        <v>0.2437</v>
      </c>
      <c r="EU73" s="25">
        <v>0.2336</v>
      </c>
      <c r="EV73" s="25">
        <v>0.51859999999999995</v>
      </c>
      <c r="EW73" s="25"/>
      <c r="EX73" s="25">
        <v>8.9999999999999998E-4</v>
      </c>
      <c r="EY73" s="25">
        <v>5.0000000000000001E-4</v>
      </c>
      <c r="EZ73" s="25">
        <v>1E-4</v>
      </c>
      <c r="FA73" s="25">
        <v>8.9999999999999998E-4</v>
      </c>
      <c r="FB73" s="25"/>
      <c r="FC73" s="26" t="s">
        <v>92</v>
      </c>
      <c r="FD73" s="145" t="s">
        <v>143</v>
      </c>
      <c r="FE73" s="156">
        <v>41671</v>
      </c>
      <c r="FF73" s="136">
        <v>8.6999999999999993</v>
      </c>
      <c r="FG73" s="34">
        <v>1</v>
      </c>
      <c r="FH73" s="34">
        <v>4</v>
      </c>
      <c r="FI73" s="34">
        <v>520</v>
      </c>
      <c r="FJ73" s="34">
        <v>526</v>
      </c>
      <c r="FK73" s="27">
        <v>20</v>
      </c>
      <c r="FL73" s="27"/>
      <c r="FM73">
        <f t="shared" si="32"/>
        <v>0.587565</v>
      </c>
      <c r="FN73" s="27">
        <f t="shared" si="62"/>
        <v>20</v>
      </c>
      <c r="FO73">
        <f t="shared" si="33"/>
        <v>0</v>
      </c>
      <c r="FP73" s="208">
        <f t="shared" si="34"/>
        <v>0</v>
      </c>
      <c r="FQ73" s="208">
        <f t="shared" si="35"/>
        <v>0</v>
      </c>
      <c r="FR73" s="208">
        <f t="shared" si="36"/>
        <v>0</v>
      </c>
      <c r="FS73" s="208">
        <f t="shared" si="37"/>
        <v>0</v>
      </c>
      <c r="FT73" s="208">
        <f t="shared" si="38"/>
        <v>1.8015604797610318</v>
      </c>
      <c r="FU73" s="208">
        <f t="shared" si="39"/>
        <v>0.62324306829118215</v>
      </c>
      <c r="FV73" s="208">
        <f t="shared" si="40"/>
        <v>0</v>
      </c>
      <c r="FX73">
        <f t="shared" si="63"/>
        <v>0.587565</v>
      </c>
      <c r="FY73" s="207">
        <f>G73*POWER($FX73,2)/(POWER($FX73,2)-J73)</f>
        <v>1.9342490013629663</v>
      </c>
      <c r="FZ73" s="207">
        <f>H73*POWER($FX73,2)/(POWER($FX73,2)-K73)</f>
        <v>0.31367376993910956</v>
      </c>
      <c r="GA73" s="207">
        <f>I73*POWER($FX73,2)/(POWER($FX73,2)-L73)</f>
        <v>-4.070256657747409E-3</v>
      </c>
      <c r="GB73" s="206">
        <f t="shared" si="41"/>
        <v>1.8010698250329797</v>
      </c>
      <c r="GD73">
        <f t="shared" si="42"/>
        <v>0.587565</v>
      </c>
      <c r="GE73">
        <f t="shared" si="43"/>
        <v>6432.8</v>
      </c>
      <c r="GF73">
        <f t="shared" si="44"/>
        <v>20613.136726414024</v>
      </c>
      <c r="GG73">
        <f t="shared" si="45"/>
        <v>670.28134972528255</v>
      </c>
      <c r="GH73">
        <f t="shared" si="46"/>
        <v>1.0002771621807613</v>
      </c>
      <c r="GI73">
        <f t="shared" si="47"/>
        <v>101325</v>
      </c>
      <c r="GJ73">
        <v>101325</v>
      </c>
      <c r="GK73">
        <v>15</v>
      </c>
      <c r="GL73">
        <v>20</v>
      </c>
      <c r="GM73">
        <f t="shared" si="48"/>
        <v>2.771621807613478E-4</v>
      </c>
      <c r="GN73">
        <f t="shared" si="49"/>
        <v>1.0173924999999999</v>
      </c>
      <c r="GO73">
        <f t="shared" si="50"/>
        <v>1.0002724240455492</v>
      </c>
      <c r="GQ73">
        <f t="shared" si="51"/>
        <v>0.587565</v>
      </c>
      <c r="GR73">
        <v>101393</v>
      </c>
      <c r="GS73">
        <f t="shared" si="52"/>
        <v>1.0002724240455492</v>
      </c>
      <c r="GT73" s="206">
        <f t="shared" si="53"/>
        <v>1.8010698250329797</v>
      </c>
      <c r="GU73">
        <f t="shared" si="54"/>
        <v>1.8015604797610318</v>
      </c>
      <c r="GW73" s="208">
        <f t="shared" si="55"/>
        <v>0</v>
      </c>
      <c r="GX73" s="208">
        <f t="shared" si="56"/>
        <v>0</v>
      </c>
      <c r="GY73">
        <f t="shared" si="57"/>
        <v>1.8015604797610318</v>
      </c>
      <c r="GZ73" s="208">
        <f t="shared" si="58"/>
        <v>1.8015604797610318</v>
      </c>
      <c r="HB73" s="208">
        <f t="shared" si="59"/>
        <v>1.8015604797610318</v>
      </c>
      <c r="HC73">
        <f t="shared" si="60"/>
        <v>1.0002724240455492</v>
      </c>
      <c r="HD73" s="206">
        <f t="shared" si="61"/>
        <v>1.8010698250329797</v>
      </c>
    </row>
    <row r="74" spans="1:212" x14ac:dyDescent="0.3">
      <c r="A74" s="141" t="s">
        <v>394</v>
      </c>
      <c r="B74" s="32">
        <v>1.9036599999999999</v>
      </c>
      <c r="C74" s="32">
        <v>1.91048</v>
      </c>
      <c r="D74" s="33">
        <v>31.32</v>
      </c>
      <c r="E74" s="33">
        <v>31.09</v>
      </c>
      <c r="F74" s="34" t="s">
        <v>42</v>
      </c>
      <c r="G74" s="37">
        <v>2.1670156600000001</v>
      </c>
      <c r="H74" s="37">
        <v>0.319812761</v>
      </c>
      <c r="I74" s="37">
        <v>1.66004486</v>
      </c>
      <c r="J74" s="37">
        <v>1.2359552399999999E-2</v>
      </c>
      <c r="K74" s="37">
        <v>5.6061028200000002E-2</v>
      </c>
      <c r="L74" s="37">
        <v>107.047718</v>
      </c>
      <c r="M74" s="35">
        <v>3.5300000000000001E-6</v>
      </c>
      <c r="N74" s="35">
        <v>1.24E-8</v>
      </c>
      <c r="O74" s="35">
        <v>-1.8700000000000001E-11</v>
      </c>
      <c r="P74" s="35">
        <v>8.3900000000000004E-7</v>
      </c>
      <c r="Q74" s="35">
        <v>1.0399999999999999E-9</v>
      </c>
      <c r="R74" s="35">
        <v>0.27500000000000002</v>
      </c>
      <c r="S74" s="33">
        <v>4.4000000000000004</v>
      </c>
      <c r="T74" s="33">
        <v>6.4</v>
      </c>
      <c r="U74" s="33">
        <v>8.8000000000000007</v>
      </c>
      <c r="V74" s="33">
        <v>1.9</v>
      </c>
      <c r="W74" s="33">
        <v>3.8</v>
      </c>
      <c r="X74" s="33">
        <v>6.1</v>
      </c>
      <c r="Y74" s="33">
        <v>4.7</v>
      </c>
      <c r="Z74" s="33">
        <v>7</v>
      </c>
      <c r="AA74" s="33">
        <v>9.8000000000000007</v>
      </c>
      <c r="AB74" s="33">
        <v>3.1</v>
      </c>
      <c r="AC74" s="33">
        <v>5.3</v>
      </c>
      <c r="AD74" s="33">
        <v>8.1</v>
      </c>
      <c r="AE74" s="33">
        <v>5</v>
      </c>
      <c r="AF74" s="33">
        <v>7.4</v>
      </c>
      <c r="AG74" s="33">
        <v>10.5</v>
      </c>
      <c r="AH74" s="33">
        <v>3.7</v>
      </c>
      <c r="AI74" s="34">
        <v>6.1</v>
      </c>
      <c r="AJ74" s="34">
        <v>9.1999999999999993</v>
      </c>
      <c r="AK74" s="33">
        <v>1.64</v>
      </c>
      <c r="AL74" s="36">
        <v>0.23</v>
      </c>
      <c r="AM74" s="36">
        <v>0.56000000000000005</v>
      </c>
      <c r="AN74" s="36">
        <v>0.89</v>
      </c>
      <c r="AO74" s="36">
        <v>0.97700000000000009</v>
      </c>
      <c r="AP74" s="36">
        <v>0.997</v>
      </c>
      <c r="AQ74" s="36">
        <v>0.98899999999999999</v>
      </c>
      <c r="AR74" s="36">
        <v>0.98499999999999999</v>
      </c>
      <c r="AS74" s="36">
        <v>0.98299999999999998</v>
      </c>
      <c r="AT74" s="36">
        <v>0.98199999999999998</v>
      </c>
      <c r="AU74" s="36">
        <v>0.97799999999999998</v>
      </c>
      <c r="AV74" s="36">
        <v>0.95</v>
      </c>
      <c r="AW74" s="36">
        <v>0.9</v>
      </c>
      <c r="AX74" s="36">
        <v>0.85</v>
      </c>
      <c r="AY74" s="36">
        <v>0.78</v>
      </c>
      <c r="AZ74" s="36">
        <v>0.66</v>
      </c>
      <c r="BA74" s="36">
        <v>0.6</v>
      </c>
      <c r="BB74" s="36">
        <v>0.42</v>
      </c>
      <c r="BC74" s="36">
        <v>0.18</v>
      </c>
      <c r="BD74" s="36">
        <v>1.4E-2</v>
      </c>
      <c r="BE74" s="36" t="s">
        <v>143</v>
      </c>
      <c r="BF74" s="36" t="s">
        <v>143</v>
      </c>
      <c r="BG74" s="36" t="s">
        <v>143</v>
      </c>
      <c r="BH74" s="36" t="s">
        <v>143</v>
      </c>
      <c r="BI74" s="36" t="s">
        <v>143</v>
      </c>
      <c r="BJ74" s="36" t="s">
        <v>143</v>
      </c>
      <c r="BK74" s="36" t="s">
        <v>143</v>
      </c>
      <c r="BL74" s="36" t="s">
        <v>143</v>
      </c>
      <c r="BM74" s="36" t="s">
        <v>143</v>
      </c>
      <c r="BN74" s="36" t="s">
        <v>143</v>
      </c>
      <c r="BO74" s="36" t="s">
        <v>143</v>
      </c>
      <c r="BP74" s="36">
        <v>0.55550904465734718</v>
      </c>
      <c r="BQ74" s="36">
        <v>0.79300369479077448</v>
      </c>
      <c r="BR74" s="36">
        <v>0.95445619834522089</v>
      </c>
      <c r="BS74" s="36">
        <v>0.99073572947436994</v>
      </c>
      <c r="BT74" s="36">
        <v>0.9987989182686231</v>
      </c>
      <c r="BU74" s="36">
        <v>0.996</v>
      </c>
      <c r="BV74" s="36">
        <v>0.99399999999999999</v>
      </c>
      <c r="BW74" s="36">
        <v>0.99299999999999999</v>
      </c>
      <c r="BX74" s="36">
        <v>0.99299999999999999</v>
      </c>
      <c r="BY74" s="36">
        <v>0.99099999999999999</v>
      </c>
      <c r="BZ74" s="36">
        <v>0.9796917302662298</v>
      </c>
      <c r="CA74" s="36">
        <v>0.95873151551418268</v>
      </c>
      <c r="CB74" s="36">
        <v>0.93706036811768023</v>
      </c>
      <c r="CC74" s="36">
        <v>0.90539447731304334</v>
      </c>
      <c r="CD74" s="36">
        <v>0.84687161024512392</v>
      </c>
      <c r="CE74" s="36">
        <v>0.81519310960592273</v>
      </c>
      <c r="CF74" s="36">
        <v>0.7068051677550784</v>
      </c>
      <c r="CG74" s="36">
        <v>0.50362699649123255</v>
      </c>
      <c r="CH74" s="36">
        <v>0.18132229791242832</v>
      </c>
      <c r="CI74" s="36">
        <v>0.05</v>
      </c>
      <c r="CJ74" s="36" t="s">
        <v>143</v>
      </c>
      <c r="CK74" s="36" t="s">
        <v>143</v>
      </c>
      <c r="CL74" s="36" t="s">
        <v>143</v>
      </c>
      <c r="CM74" s="36" t="s">
        <v>143</v>
      </c>
      <c r="CN74" s="36" t="s">
        <v>143</v>
      </c>
      <c r="CO74" s="36" t="s">
        <v>143</v>
      </c>
      <c r="CP74" s="36" t="s">
        <v>143</v>
      </c>
      <c r="CQ74" s="36" t="s">
        <v>143</v>
      </c>
      <c r="CR74" s="36" t="s">
        <v>143</v>
      </c>
      <c r="CS74" s="36" t="s">
        <v>143</v>
      </c>
      <c r="CT74" s="34"/>
      <c r="CU74" s="34">
        <v>1</v>
      </c>
      <c r="CV74" s="34">
        <v>0</v>
      </c>
      <c r="CW74" s="34">
        <v>3</v>
      </c>
      <c r="CX74" s="34">
        <v>1</v>
      </c>
      <c r="CY74" s="34">
        <v>1</v>
      </c>
      <c r="CZ74" s="33">
        <v>4.4489999999999998</v>
      </c>
      <c r="DA74" s="34">
        <v>638</v>
      </c>
      <c r="DB74" s="34">
        <v>639</v>
      </c>
      <c r="DC74" s="34">
        <v>733</v>
      </c>
      <c r="DD74" s="34">
        <v>0.54</v>
      </c>
      <c r="DE74" s="34">
        <v>0.91</v>
      </c>
      <c r="DF74" s="34">
        <v>6</v>
      </c>
      <c r="DG74" s="34">
        <v>7.15</v>
      </c>
      <c r="DH74" s="78">
        <v>124.37</v>
      </c>
      <c r="DI74" s="34">
        <v>0.29799999999999999</v>
      </c>
      <c r="DJ74" s="34">
        <v>666</v>
      </c>
      <c r="DK74" s="34">
        <v>1</v>
      </c>
      <c r="DL74" s="25">
        <v>1.64</v>
      </c>
      <c r="DM74" s="76">
        <v>1.8457600000000001</v>
      </c>
      <c r="DN74" s="76">
        <v>1.85364</v>
      </c>
      <c r="DO74" s="76">
        <v>1.8625499999999999</v>
      </c>
      <c r="DP74" s="76">
        <v>1.8735299999999999</v>
      </c>
      <c r="DQ74" s="76">
        <v>1.8749800000000001</v>
      </c>
      <c r="DR74" s="76">
        <v>1.8814299999999999</v>
      </c>
      <c r="DS74" s="76">
        <v>1.8906400000000001</v>
      </c>
      <c r="DT74" s="76">
        <v>1.8952599999999999</v>
      </c>
      <c r="DU74" s="76">
        <v>1.8965700000000001</v>
      </c>
      <c r="DV74" s="76">
        <v>1.89781</v>
      </c>
      <c r="DW74" s="76">
        <v>1.90341</v>
      </c>
      <c r="DX74" s="76">
        <v>1.9036599999999999</v>
      </c>
      <c r="DY74" s="76">
        <v>1.91048</v>
      </c>
      <c r="DZ74" s="76">
        <v>1.92411</v>
      </c>
      <c r="EA74" s="76">
        <v>1.9258599999999999</v>
      </c>
      <c r="EB74" s="76">
        <v>1.94129</v>
      </c>
      <c r="EC74" s="76">
        <v>1.95645</v>
      </c>
      <c r="ED74" s="76" t="s">
        <v>392</v>
      </c>
      <c r="EE74" s="24" t="s">
        <v>392</v>
      </c>
      <c r="EF74" s="24" t="s">
        <v>392</v>
      </c>
      <c r="EG74" s="24" t="s">
        <v>392</v>
      </c>
      <c r="EH74" s="24" t="s">
        <v>392</v>
      </c>
      <c r="EI74" s="24" t="s">
        <v>392</v>
      </c>
      <c r="EJ74" s="24">
        <v>2.8853E-2</v>
      </c>
      <c r="EK74" s="24">
        <v>2.9287000000000001E-2</v>
      </c>
      <c r="EL74" s="77">
        <v>0.22359999999999999</v>
      </c>
      <c r="EM74" s="77">
        <v>0.4793</v>
      </c>
      <c r="EN74" s="77">
        <v>0.29120000000000001</v>
      </c>
      <c r="EO74" s="77">
        <v>0.2364</v>
      </c>
      <c r="EP74" s="77">
        <v>0.59530000000000005</v>
      </c>
      <c r="EQ74" s="77" t="s">
        <v>392</v>
      </c>
      <c r="ER74" s="77">
        <v>0.2203</v>
      </c>
      <c r="ES74" s="77">
        <v>0.51700000000000002</v>
      </c>
      <c r="ET74" s="77">
        <v>0.24199999999999999</v>
      </c>
      <c r="EU74" s="77">
        <v>0.2329</v>
      </c>
      <c r="EV74" s="77">
        <v>0.52680000000000005</v>
      </c>
      <c r="EW74" s="77" t="s">
        <v>392</v>
      </c>
      <c r="EX74" s="77">
        <v>9.4000000000000004E-3</v>
      </c>
      <c r="EY74" s="77">
        <v>3.3999999999999998E-3</v>
      </c>
      <c r="EZ74" s="77">
        <v>5.0000000000000001E-4</v>
      </c>
      <c r="FA74" s="77">
        <v>4.1999999999999997E-3</v>
      </c>
      <c r="FB74" s="77" t="s">
        <v>392</v>
      </c>
      <c r="FC74" s="26" t="s">
        <v>393</v>
      </c>
      <c r="FD74" s="145"/>
      <c r="FE74" s="156">
        <v>41671</v>
      </c>
      <c r="FF74" s="136">
        <v>6</v>
      </c>
      <c r="FG74" s="34" t="s">
        <v>143</v>
      </c>
      <c r="FH74" s="34" t="s">
        <v>143</v>
      </c>
      <c r="FI74" s="34" t="s">
        <v>143</v>
      </c>
      <c r="FJ74" s="34" t="s">
        <v>143</v>
      </c>
      <c r="FK74">
        <v>20</v>
      </c>
      <c r="FM74">
        <f t="shared" si="32"/>
        <v>0.587565</v>
      </c>
      <c r="FN74">
        <f t="shared" si="62"/>
        <v>20</v>
      </c>
      <c r="FO74">
        <f t="shared" si="33"/>
        <v>0</v>
      </c>
      <c r="FP74" s="208">
        <f t="shared" si="34"/>
        <v>0</v>
      </c>
      <c r="FQ74" s="208">
        <f t="shared" si="35"/>
        <v>0</v>
      </c>
      <c r="FR74" s="208">
        <f t="shared" si="36"/>
        <v>0</v>
      </c>
      <c r="FS74" s="208">
        <f t="shared" si="37"/>
        <v>0</v>
      </c>
      <c r="FT74" s="208">
        <f t="shared" si="38"/>
        <v>1.9041782057746646</v>
      </c>
      <c r="FU74" s="208">
        <f t="shared" si="39"/>
        <v>0.68950863721259348</v>
      </c>
      <c r="FV74" s="208">
        <f t="shared" si="40"/>
        <v>0</v>
      </c>
      <c r="FX74">
        <f t="shared" si="63"/>
        <v>0.587565</v>
      </c>
      <c r="FY74" s="207">
        <f>G74*POWER($FX74,2)/(POWER($FX74,2)-J74)</f>
        <v>2.2474767890791512</v>
      </c>
      <c r="FZ74" s="207">
        <f>H74*POWER($FX74,2)/(POWER($FX74,2)-K74)</f>
        <v>0.38181411988029618</v>
      </c>
      <c r="GA74" s="207">
        <f>I74*POWER($FX74,2)/(POWER($FX74,2)-L74)</f>
        <v>-5.3710243923354309E-3</v>
      </c>
      <c r="GB74" s="206">
        <f t="shared" si="41"/>
        <v>1.903659603124233</v>
      </c>
      <c r="GD74">
        <f t="shared" si="42"/>
        <v>0.587565</v>
      </c>
      <c r="GE74">
        <f t="shared" si="43"/>
        <v>6432.8</v>
      </c>
      <c r="GF74">
        <f t="shared" si="44"/>
        <v>20613.136726414024</v>
      </c>
      <c r="GG74">
        <f t="shared" si="45"/>
        <v>670.28134972528255</v>
      </c>
      <c r="GH74">
        <f t="shared" si="46"/>
        <v>1.0002771621807613</v>
      </c>
      <c r="GI74">
        <f t="shared" si="47"/>
        <v>101325</v>
      </c>
      <c r="GJ74">
        <v>101325</v>
      </c>
      <c r="GK74">
        <v>15</v>
      </c>
      <c r="GL74">
        <v>20</v>
      </c>
      <c r="GM74">
        <f t="shared" si="48"/>
        <v>2.771621807613478E-4</v>
      </c>
      <c r="GN74">
        <f t="shared" si="49"/>
        <v>1.0173924999999999</v>
      </c>
      <c r="GO74">
        <f t="shared" si="50"/>
        <v>1.0002724240455492</v>
      </c>
      <c r="GQ74">
        <f t="shared" si="51"/>
        <v>0.587565</v>
      </c>
      <c r="GR74">
        <v>101394</v>
      </c>
      <c r="GS74">
        <f t="shared" si="52"/>
        <v>1.0002724240455492</v>
      </c>
      <c r="GT74" s="206">
        <f t="shared" si="53"/>
        <v>1.903659603124233</v>
      </c>
      <c r="GU74">
        <f t="shared" si="54"/>
        <v>1.9041782057746646</v>
      </c>
      <c r="GW74" s="208">
        <f t="shared" si="55"/>
        <v>0</v>
      </c>
      <c r="GX74" s="208">
        <f t="shared" si="56"/>
        <v>0</v>
      </c>
      <c r="GY74">
        <f t="shared" si="57"/>
        <v>1.9041782057746646</v>
      </c>
      <c r="GZ74" s="208">
        <f t="shared" si="58"/>
        <v>1.9041782057746646</v>
      </c>
      <c r="HB74" s="208">
        <f t="shared" si="59"/>
        <v>1.9041782057746646</v>
      </c>
      <c r="HC74">
        <f t="shared" si="60"/>
        <v>1.0002724240455492</v>
      </c>
      <c r="HD74" s="206">
        <f t="shared" si="61"/>
        <v>1.903659603124233</v>
      </c>
    </row>
    <row r="75" spans="1:212" x14ac:dyDescent="0.3">
      <c r="A75" s="141" t="s">
        <v>609</v>
      </c>
      <c r="B75" s="32">
        <v>1.9036599999999999</v>
      </c>
      <c r="C75" s="32">
        <v>1.91048</v>
      </c>
      <c r="D75" s="33">
        <v>31.32</v>
      </c>
      <c r="E75" s="33">
        <v>31.09</v>
      </c>
      <c r="F75" s="34" t="s">
        <v>616</v>
      </c>
      <c r="G75" s="37">
        <v>2.1798892200000002</v>
      </c>
      <c r="H75" s="37">
        <v>0.30649518399999998</v>
      </c>
      <c r="I75" s="37">
        <v>1.56882437</v>
      </c>
      <c r="J75" s="37">
        <v>1.2580538400000001E-2</v>
      </c>
      <c r="K75" s="37">
        <v>5.6719136699999999E-2</v>
      </c>
      <c r="L75" s="37">
        <v>105.31653799999999</v>
      </c>
      <c r="M75" s="35">
        <v>5.9800000000000003E-6</v>
      </c>
      <c r="N75" s="35">
        <v>1.3000000000000001E-8</v>
      </c>
      <c r="O75" s="35">
        <v>-3.5E-12</v>
      </c>
      <c r="P75" s="35">
        <v>9.1299999999999998E-7</v>
      </c>
      <c r="Q75" s="35">
        <v>1.2400000000000001E-9</v>
      </c>
      <c r="R75" s="35">
        <v>0.26700000000000002</v>
      </c>
      <c r="S75" s="33">
        <v>6.1</v>
      </c>
      <c r="T75" s="33">
        <v>8.1999999999999993</v>
      </c>
      <c r="U75" s="33">
        <v>10.7</v>
      </c>
      <c r="V75" s="33">
        <v>3.6</v>
      </c>
      <c r="W75" s="33">
        <v>5.6</v>
      </c>
      <c r="X75" s="33">
        <v>8.1</v>
      </c>
      <c r="Y75" s="33">
        <v>6.4</v>
      </c>
      <c r="Z75" s="33">
        <v>8.9</v>
      </c>
      <c r="AA75" s="33">
        <v>11.8</v>
      </c>
      <c r="AB75" s="33">
        <v>4.8</v>
      </c>
      <c r="AC75" s="33">
        <v>7.2</v>
      </c>
      <c r="AD75" s="33">
        <v>10.1</v>
      </c>
      <c r="AE75" s="33">
        <v>6.8</v>
      </c>
      <c r="AF75" s="33">
        <v>9.5</v>
      </c>
      <c r="AG75" s="33">
        <v>12.7</v>
      </c>
      <c r="AH75" s="33">
        <v>5.5</v>
      </c>
      <c r="AI75" s="34">
        <v>8.1999999999999993</v>
      </c>
      <c r="AJ75" s="34">
        <v>11.4</v>
      </c>
      <c r="AK75" s="33">
        <v>1.87</v>
      </c>
      <c r="AL75" s="36">
        <v>0.23</v>
      </c>
      <c r="AM75" s="36">
        <v>0.55000000000000004</v>
      </c>
      <c r="AN75" s="36">
        <v>0.89</v>
      </c>
      <c r="AO75" s="36">
        <v>0.97699999999999998</v>
      </c>
      <c r="AP75" s="36">
        <v>0.996</v>
      </c>
      <c r="AQ75" s="36">
        <v>0.98899999999999999</v>
      </c>
      <c r="AR75" s="36">
        <v>0.98299999999999998</v>
      </c>
      <c r="AS75" s="36">
        <v>0.98</v>
      </c>
      <c r="AT75" s="36">
        <v>0.97799999999999998</v>
      </c>
      <c r="AU75" s="36">
        <v>0.97199999999999998</v>
      </c>
      <c r="AV75" s="36">
        <v>0.94399999999999995</v>
      </c>
      <c r="AW75" s="36">
        <v>0.89</v>
      </c>
      <c r="AX75" s="36">
        <v>0.84</v>
      </c>
      <c r="AY75" s="36">
        <v>0.77</v>
      </c>
      <c r="AZ75" s="36">
        <v>0.66</v>
      </c>
      <c r="BA75" s="36">
        <v>0.6</v>
      </c>
      <c r="BB75" s="36">
        <v>0.42</v>
      </c>
      <c r="BC75" s="36">
        <v>0.18</v>
      </c>
      <c r="BD75" s="36">
        <v>1.4E-2</v>
      </c>
      <c r="BE75" s="36" t="s">
        <v>143</v>
      </c>
      <c r="BF75" s="36" t="s">
        <v>143</v>
      </c>
      <c r="BG75" s="36" t="s">
        <v>143</v>
      </c>
      <c r="BH75" s="36" t="s">
        <v>143</v>
      </c>
      <c r="BI75" s="36" t="s">
        <v>143</v>
      </c>
      <c r="BJ75" s="36" t="s">
        <v>143</v>
      </c>
      <c r="BK75" s="36" t="s">
        <v>143</v>
      </c>
      <c r="BL75" s="36" t="s">
        <v>143</v>
      </c>
      <c r="BM75" s="36" t="s">
        <v>143</v>
      </c>
      <c r="BN75" s="36" t="s">
        <v>143</v>
      </c>
      <c r="BO75" s="36" t="s">
        <v>143</v>
      </c>
      <c r="BP75" s="36">
        <v>0.55550904465734718</v>
      </c>
      <c r="BQ75" s="36">
        <v>0.78700000000000003</v>
      </c>
      <c r="BR75" s="36">
        <v>0.95445619834522089</v>
      </c>
      <c r="BS75" s="36">
        <v>0.99073572947436994</v>
      </c>
      <c r="BT75" s="36">
        <v>0.998</v>
      </c>
      <c r="BU75" s="36">
        <v>0.996</v>
      </c>
      <c r="BV75" s="36">
        <v>0.99299999999999999</v>
      </c>
      <c r="BW75" s="36">
        <v>0.99199999999999999</v>
      </c>
      <c r="BX75" s="36">
        <v>0.99099999999999999</v>
      </c>
      <c r="BY75" s="36">
        <v>0.98899999999999999</v>
      </c>
      <c r="BZ75" s="36">
        <v>0.97699999999999998</v>
      </c>
      <c r="CA75" s="36">
        <v>0.95399999999999996</v>
      </c>
      <c r="CB75" s="36">
        <v>0.93300000000000005</v>
      </c>
      <c r="CC75" s="36">
        <v>0.90100000000000002</v>
      </c>
      <c r="CD75" s="36">
        <v>0.84687161024512392</v>
      </c>
      <c r="CE75" s="36">
        <v>0.81519310960592273</v>
      </c>
      <c r="CF75" s="36">
        <v>0.7068051677550784</v>
      </c>
      <c r="CG75" s="36">
        <v>0.50362699649123255</v>
      </c>
      <c r="CH75" s="36">
        <v>0.18132229791242832</v>
      </c>
      <c r="CI75" s="36">
        <v>0.05</v>
      </c>
      <c r="CJ75" s="36">
        <v>0</v>
      </c>
      <c r="CK75" s="36" t="s">
        <v>143</v>
      </c>
      <c r="CL75" s="36" t="s">
        <v>143</v>
      </c>
      <c r="CM75" s="36" t="s">
        <v>143</v>
      </c>
      <c r="CN75" s="36" t="s">
        <v>143</v>
      </c>
      <c r="CO75" s="36" t="s">
        <v>143</v>
      </c>
      <c r="CP75" s="36" t="s">
        <v>143</v>
      </c>
      <c r="CQ75" s="36" t="s">
        <v>143</v>
      </c>
      <c r="CR75" s="36" t="s">
        <v>143</v>
      </c>
      <c r="CS75" s="36" t="s">
        <v>143</v>
      </c>
      <c r="CT75" s="34"/>
      <c r="CU75" s="34">
        <v>1</v>
      </c>
      <c r="CV75" s="34">
        <v>0</v>
      </c>
      <c r="CW75" s="34">
        <v>3.3</v>
      </c>
      <c r="CX75" s="34">
        <v>1</v>
      </c>
      <c r="CY75" s="34">
        <v>1</v>
      </c>
      <c r="CZ75" s="33">
        <v>4.51</v>
      </c>
      <c r="DA75" s="34">
        <v>611</v>
      </c>
      <c r="DB75" s="34">
        <v>613</v>
      </c>
      <c r="DC75" s="34">
        <v>703</v>
      </c>
      <c r="DD75" s="34">
        <v>0.55000000000000004</v>
      </c>
      <c r="DE75" s="34">
        <v>0.88</v>
      </c>
      <c r="DF75" s="34">
        <v>5.97</v>
      </c>
      <c r="DG75" s="34">
        <v>7.11</v>
      </c>
      <c r="DH75" s="78">
        <v>121.31</v>
      </c>
      <c r="DI75" s="34">
        <v>0.30299999999999999</v>
      </c>
      <c r="DJ75" s="34">
        <v>712</v>
      </c>
      <c r="DK75" s="34"/>
      <c r="DL75" s="25">
        <v>1.87</v>
      </c>
      <c r="DM75" s="76">
        <v>1.84657</v>
      </c>
      <c r="DN75" s="76">
        <v>1.8541799999999999</v>
      </c>
      <c r="DO75" s="76">
        <v>1.86283</v>
      </c>
      <c r="DP75" s="76">
        <v>1.8736200000000001</v>
      </c>
      <c r="DQ75" s="76">
        <v>1.8750500000000001</v>
      </c>
      <c r="DR75" s="76">
        <v>1.8814599999999999</v>
      </c>
      <c r="DS75" s="76">
        <v>1.8906499999999999</v>
      </c>
      <c r="DT75" s="76">
        <v>1.8952599999999999</v>
      </c>
      <c r="DU75" s="76">
        <v>1.8965700000000001</v>
      </c>
      <c r="DV75" s="76">
        <v>1.89781</v>
      </c>
      <c r="DW75" s="76">
        <v>1.90341</v>
      </c>
      <c r="DX75" s="76">
        <v>1.9036599999999999</v>
      </c>
      <c r="DY75" s="76">
        <v>1.91048</v>
      </c>
      <c r="DZ75" s="76">
        <v>1.92411</v>
      </c>
      <c r="EA75" s="76">
        <v>1.9258599999999999</v>
      </c>
      <c r="EB75" s="76">
        <v>1.9413</v>
      </c>
      <c r="EC75" s="76">
        <v>1.9564699999999999</v>
      </c>
      <c r="ED75" s="76" t="s">
        <v>392</v>
      </c>
      <c r="EE75" s="24" t="s">
        <v>392</v>
      </c>
      <c r="EF75" s="24" t="s">
        <v>392</v>
      </c>
      <c r="EG75" s="24" t="s">
        <v>392</v>
      </c>
      <c r="EH75" s="24" t="s">
        <v>392</v>
      </c>
      <c r="EI75" s="24" t="s">
        <v>392</v>
      </c>
      <c r="EJ75" s="24">
        <v>2.8851999999999999E-2</v>
      </c>
      <c r="EK75" s="24">
        <v>2.9288999999999999E-2</v>
      </c>
      <c r="EL75" s="77">
        <v>0.22220000000000001</v>
      </c>
      <c r="EM75" s="77">
        <v>0.4783</v>
      </c>
      <c r="EN75" s="77">
        <v>0.29110000000000003</v>
      </c>
      <c r="EO75" s="77">
        <v>0.2364</v>
      </c>
      <c r="EP75" s="77">
        <v>0.59560000000000002</v>
      </c>
      <c r="EQ75" s="77" t="s">
        <v>392</v>
      </c>
      <c r="ER75" s="77">
        <v>0.21890000000000001</v>
      </c>
      <c r="ES75" s="77">
        <v>0.51600000000000001</v>
      </c>
      <c r="ET75" s="77">
        <v>0.2419</v>
      </c>
      <c r="EU75" s="77">
        <v>0.2329</v>
      </c>
      <c r="EV75" s="77">
        <v>0.52700000000000002</v>
      </c>
      <c r="EW75" s="77" t="s">
        <v>392</v>
      </c>
      <c r="EX75" s="77">
        <v>6.8999999999999999E-3</v>
      </c>
      <c r="EY75" s="77">
        <v>2.3999999999999998E-3</v>
      </c>
      <c r="EZ75" s="77">
        <v>5.9999999999999995E-4</v>
      </c>
      <c r="FA75" s="77">
        <v>4.4999999999999997E-3</v>
      </c>
      <c r="FB75" s="77" t="s">
        <v>392</v>
      </c>
      <c r="FC75" s="26" t="s">
        <v>617</v>
      </c>
      <c r="FD75" s="145" t="s">
        <v>387</v>
      </c>
      <c r="FE75" s="156">
        <v>43060</v>
      </c>
      <c r="FF75" s="136">
        <v>3.8</v>
      </c>
      <c r="FG75" s="40">
        <v>1</v>
      </c>
      <c r="FH75" s="40">
        <v>5</v>
      </c>
      <c r="FI75" s="40">
        <v>647</v>
      </c>
      <c r="FJ75" s="40">
        <v>284</v>
      </c>
      <c r="FK75">
        <v>20</v>
      </c>
      <c r="FM75">
        <f t="shared" si="32"/>
        <v>0.587565</v>
      </c>
      <c r="FN75" s="27">
        <f t="shared" si="62"/>
        <v>20</v>
      </c>
      <c r="FO75">
        <f t="shared" si="33"/>
        <v>0</v>
      </c>
      <c r="FP75" s="208">
        <f t="shared" si="34"/>
        <v>0</v>
      </c>
      <c r="FQ75" s="208">
        <f t="shared" si="35"/>
        <v>0</v>
      </c>
      <c r="FR75" s="208">
        <f t="shared" si="36"/>
        <v>0</v>
      </c>
      <c r="FS75" s="208">
        <f t="shared" si="37"/>
        <v>0</v>
      </c>
      <c r="FT75" s="208">
        <f t="shared" si="38"/>
        <v>1.9041782389641908</v>
      </c>
      <c r="FU75" s="208">
        <f t="shared" si="39"/>
        <v>0.6895086583840927</v>
      </c>
      <c r="FV75" s="208">
        <f t="shared" si="40"/>
        <v>0</v>
      </c>
      <c r="FX75">
        <f t="shared" si="63"/>
        <v>0.587565</v>
      </c>
      <c r="FY75" s="207">
        <f>G75*POWER($FX75,2)/(POWER($FX75,2)-J75)</f>
        <v>2.262330247116175</v>
      </c>
      <c r="FZ75" s="207">
        <f>H75*POWER($FX75,2)/(POWER($FX75,2)-K75)</f>
        <v>0.36674935820532351</v>
      </c>
      <c r="GA75" s="207">
        <f>I75*POWER($FX75,2)/(POWER($FX75,2)-L75)</f>
        <v>-5.1595944256795281E-3</v>
      </c>
      <c r="GB75" s="206">
        <f t="shared" si="41"/>
        <v>1.90365963630472</v>
      </c>
      <c r="GD75">
        <f t="shared" si="42"/>
        <v>0.587565</v>
      </c>
      <c r="GE75">
        <f t="shared" si="43"/>
        <v>6432.8</v>
      </c>
      <c r="GF75">
        <f t="shared" si="44"/>
        <v>20613.136726414024</v>
      </c>
      <c r="GG75">
        <f t="shared" si="45"/>
        <v>670.28134972528255</v>
      </c>
      <c r="GH75">
        <f t="shared" si="46"/>
        <v>1.0002771621807613</v>
      </c>
      <c r="GI75">
        <f t="shared" si="47"/>
        <v>101325</v>
      </c>
      <c r="GJ75">
        <v>101325</v>
      </c>
      <c r="GK75">
        <v>15</v>
      </c>
      <c r="GL75">
        <v>20</v>
      </c>
      <c r="GM75">
        <f t="shared" si="48"/>
        <v>2.771621807613478E-4</v>
      </c>
      <c r="GN75">
        <f t="shared" si="49"/>
        <v>1.0173924999999999</v>
      </c>
      <c r="GO75">
        <f t="shared" si="50"/>
        <v>1.0002724240455492</v>
      </c>
      <c r="GQ75">
        <f t="shared" si="51"/>
        <v>0.587565</v>
      </c>
      <c r="GR75">
        <v>101395</v>
      </c>
      <c r="GS75">
        <f t="shared" si="52"/>
        <v>1.0002724240455492</v>
      </c>
      <c r="GT75" s="206">
        <f t="shared" si="53"/>
        <v>1.90365963630472</v>
      </c>
      <c r="GU75">
        <f t="shared" si="54"/>
        <v>1.9041782389641908</v>
      </c>
      <c r="GW75" s="208">
        <f t="shared" si="55"/>
        <v>0</v>
      </c>
      <c r="GX75" s="208">
        <f t="shared" si="56"/>
        <v>0</v>
      </c>
      <c r="GY75">
        <f t="shared" si="57"/>
        <v>1.9041782389641908</v>
      </c>
      <c r="GZ75" s="208">
        <f t="shared" si="58"/>
        <v>1.9041782389641908</v>
      </c>
      <c r="HB75" s="208">
        <f t="shared" si="59"/>
        <v>1.9041782389641908</v>
      </c>
      <c r="HC75">
        <f t="shared" si="60"/>
        <v>1.0002724240455492</v>
      </c>
      <c r="HD75" s="206">
        <f t="shared" si="61"/>
        <v>1.90365963630472</v>
      </c>
    </row>
    <row r="76" spans="1:212" x14ac:dyDescent="0.3">
      <c r="A76" s="184" t="s">
        <v>733</v>
      </c>
      <c r="B76" s="32">
        <v>1.9538</v>
      </c>
      <c r="C76" s="32">
        <v>1.9611799999999999</v>
      </c>
      <c r="D76" s="33">
        <v>30.56</v>
      </c>
      <c r="E76" s="33">
        <v>30.33</v>
      </c>
      <c r="F76" s="34" t="s">
        <v>734</v>
      </c>
      <c r="G76" s="37">
        <v>2.3086122800000002</v>
      </c>
      <c r="H76" s="37">
        <v>0.35473663799999999</v>
      </c>
      <c r="I76" s="37">
        <v>1.9222712500000001</v>
      </c>
      <c r="J76" s="37">
        <v>1.30446995E-2</v>
      </c>
      <c r="K76" s="37">
        <v>5.5752422099999997E-2</v>
      </c>
      <c r="L76" s="37">
        <v>133.19686899999999</v>
      </c>
      <c r="M76" s="35">
        <v>2.2500000000000001E-6</v>
      </c>
      <c r="N76" s="35">
        <v>1.09E-8</v>
      </c>
      <c r="O76" s="35">
        <v>-1.64E-11</v>
      </c>
      <c r="P76" s="35">
        <v>9.64E-7</v>
      </c>
      <c r="Q76" s="35">
        <v>1.25E-9</v>
      </c>
      <c r="R76" s="35">
        <v>0.26200000000000001</v>
      </c>
      <c r="S76" s="33">
        <v>3.9</v>
      </c>
      <c r="T76" s="33">
        <v>6.1</v>
      </c>
      <c r="U76" s="33">
        <v>8.6999999999999993</v>
      </c>
      <c r="V76" s="33">
        <v>1.3</v>
      </c>
      <c r="W76" s="33">
        <v>3.4</v>
      </c>
      <c r="X76" s="33">
        <v>5.9</v>
      </c>
      <c r="Y76" s="33">
        <v>4</v>
      </c>
      <c r="Z76" s="33">
        <v>6.6</v>
      </c>
      <c r="AA76" s="33">
        <v>9.6999999999999993</v>
      </c>
      <c r="AB76" s="33">
        <v>2.4</v>
      </c>
      <c r="AC76" s="33">
        <v>4.9000000000000004</v>
      </c>
      <c r="AD76" s="33">
        <v>7.9</v>
      </c>
      <c r="AE76" s="33">
        <v>4.3</v>
      </c>
      <c r="AF76" s="33">
        <v>7.1</v>
      </c>
      <c r="AG76" s="33">
        <v>10.5</v>
      </c>
      <c r="AH76" s="33">
        <v>3</v>
      </c>
      <c r="AI76" s="34">
        <v>5.8</v>
      </c>
      <c r="AJ76" s="34">
        <v>9.1</v>
      </c>
      <c r="AK76" s="33">
        <v>1.1599999999999999</v>
      </c>
      <c r="AL76" s="36">
        <v>0.42</v>
      </c>
      <c r="AM76" s="36">
        <v>0.66</v>
      </c>
      <c r="AN76" s="36">
        <v>0.92</v>
      </c>
      <c r="AO76" s="36">
        <v>0.98699999999999999</v>
      </c>
      <c r="AP76" s="36">
        <v>0.997</v>
      </c>
      <c r="AQ76" s="36">
        <v>0.98799999999999999</v>
      </c>
      <c r="AR76" s="36">
        <v>0.98299999999999998</v>
      </c>
      <c r="AS76" s="36">
        <v>0.97699999999999998</v>
      </c>
      <c r="AT76" s="36">
        <v>0.96899999999999997</v>
      </c>
      <c r="AU76" s="36">
        <v>0.95399999999999996</v>
      </c>
      <c r="AV76" s="36">
        <v>0.9</v>
      </c>
      <c r="AW76" s="36">
        <v>0.81399999999999995</v>
      </c>
      <c r="AX76" s="36">
        <v>0.71</v>
      </c>
      <c r="AY76" s="36">
        <v>0.59</v>
      </c>
      <c r="AZ76" s="36">
        <v>0.41</v>
      </c>
      <c r="BA76" s="36">
        <v>0.34</v>
      </c>
      <c r="BB76" s="36">
        <v>0.18</v>
      </c>
      <c r="BC76" s="36">
        <v>0.05</v>
      </c>
      <c r="BD76" s="36">
        <v>3.0000000000000001E-3</v>
      </c>
      <c r="BE76" s="36">
        <v>0</v>
      </c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>
        <v>0.70699999999999996</v>
      </c>
      <c r="BQ76" s="36">
        <v>0.84699999999999998</v>
      </c>
      <c r="BR76" s="36">
        <v>0.96699999999999997</v>
      </c>
      <c r="BS76" s="36">
        <v>0.995</v>
      </c>
      <c r="BT76" s="36">
        <v>0.999</v>
      </c>
      <c r="BU76" s="36">
        <v>0.995</v>
      </c>
      <c r="BV76" s="36">
        <v>0.99299999999999999</v>
      </c>
      <c r="BW76" s="36">
        <v>0.99099999999999999</v>
      </c>
      <c r="BX76" s="36">
        <v>0.98699999999999999</v>
      </c>
      <c r="BY76" s="36">
        <v>0.98099999999999998</v>
      </c>
      <c r="BZ76" s="36">
        <v>0.95899999999999996</v>
      </c>
      <c r="CA76" s="36">
        <v>0.92100000000000004</v>
      </c>
      <c r="CB76" s="36">
        <v>0.872</v>
      </c>
      <c r="CC76" s="36">
        <v>0.81</v>
      </c>
      <c r="CD76" s="36">
        <v>0.7</v>
      </c>
      <c r="CE76" s="36">
        <v>0.65</v>
      </c>
      <c r="CF76" s="36">
        <v>0.504</v>
      </c>
      <c r="CG76" s="36">
        <v>0.311</v>
      </c>
      <c r="CH76" s="36">
        <v>9.8000000000000004E-2</v>
      </c>
      <c r="CI76" s="36">
        <v>3.2000000000000001E-2</v>
      </c>
      <c r="CJ76" s="36">
        <v>0</v>
      </c>
      <c r="CK76" s="36" t="s">
        <v>143</v>
      </c>
      <c r="CL76" s="36" t="s">
        <v>143</v>
      </c>
      <c r="CM76" s="36" t="s">
        <v>143</v>
      </c>
      <c r="CN76" s="36" t="s">
        <v>143</v>
      </c>
      <c r="CO76" s="36" t="s">
        <v>143</v>
      </c>
      <c r="CP76" s="36" t="s">
        <v>143</v>
      </c>
      <c r="CQ76" s="36" t="s">
        <v>143</v>
      </c>
      <c r="CR76" s="36" t="s">
        <v>143</v>
      </c>
      <c r="CS76" s="36" t="s">
        <v>143</v>
      </c>
      <c r="CT76" s="34"/>
      <c r="CU76" s="34">
        <v>1</v>
      </c>
      <c r="CV76" s="34">
        <v>0</v>
      </c>
      <c r="CW76" s="34">
        <v>2.2999999999999998</v>
      </c>
      <c r="CX76" s="34">
        <v>1</v>
      </c>
      <c r="CY76" s="34">
        <v>1</v>
      </c>
      <c r="CZ76" s="33">
        <v>4.8550000000000004</v>
      </c>
      <c r="DA76" s="34">
        <v>718</v>
      </c>
      <c r="DB76" s="34">
        <v>722</v>
      </c>
      <c r="DC76" s="34">
        <v>796</v>
      </c>
      <c r="DD76" s="34">
        <v>0.5</v>
      </c>
      <c r="DE76" s="34">
        <v>0.9</v>
      </c>
      <c r="DF76" s="34">
        <v>6.61</v>
      </c>
      <c r="DG76" s="34">
        <v>7.74</v>
      </c>
      <c r="DH76" s="78">
        <v>126.08</v>
      </c>
      <c r="DI76" s="34">
        <v>0.3</v>
      </c>
      <c r="DJ76" s="34">
        <v>710</v>
      </c>
      <c r="DK76" s="34">
        <v>2</v>
      </c>
      <c r="DL76" s="25">
        <v>1.1599999999999999</v>
      </c>
      <c r="DM76" s="76">
        <v>1.89507</v>
      </c>
      <c r="DN76" s="76">
        <v>1.9022600000000001</v>
      </c>
      <c r="DO76" s="76">
        <v>1.91065</v>
      </c>
      <c r="DP76" s="76">
        <v>1.9216200000000001</v>
      </c>
      <c r="DQ76" s="76">
        <v>1.9231199999999999</v>
      </c>
      <c r="DR76" s="76">
        <v>1.92991</v>
      </c>
      <c r="DS76" s="76">
        <v>1.9397599999999999</v>
      </c>
      <c r="DT76" s="76">
        <v>1.9447300000000001</v>
      </c>
      <c r="DU76" s="76">
        <v>1.94614</v>
      </c>
      <c r="DV76" s="76">
        <v>1.9474800000000001</v>
      </c>
      <c r="DW76" s="76">
        <v>1.95353</v>
      </c>
      <c r="DX76" s="76">
        <v>1.9538</v>
      </c>
      <c r="DY76" s="76">
        <v>1.9611799999999999</v>
      </c>
      <c r="DZ76" s="76">
        <v>1.97594</v>
      </c>
      <c r="EA76" s="76">
        <v>1.97783</v>
      </c>
      <c r="EB76" s="76">
        <v>1.99454</v>
      </c>
      <c r="EC76" s="76">
        <v>2.0109599999999999</v>
      </c>
      <c r="ED76" s="76" t="s">
        <v>392</v>
      </c>
      <c r="EE76" s="24" t="s">
        <v>392</v>
      </c>
      <c r="EF76" s="24" t="s">
        <v>392</v>
      </c>
      <c r="EG76" s="24" t="s">
        <v>392</v>
      </c>
      <c r="EH76" s="24" t="s">
        <v>392</v>
      </c>
      <c r="EI76" s="24" t="s">
        <v>392</v>
      </c>
      <c r="EJ76" s="24">
        <v>3.1210999999999999E-2</v>
      </c>
      <c r="EK76" s="24">
        <v>3.1688000000000001E-2</v>
      </c>
      <c r="EL76" s="77">
        <v>0.2175</v>
      </c>
      <c r="EM76" s="77">
        <v>0.4748</v>
      </c>
      <c r="EN76" s="77">
        <v>0.29070000000000001</v>
      </c>
      <c r="EO76" s="77">
        <v>0.2364</v>
      </c>
      <c r="EP76" s="77">
        <v>0.59609999999999996</v>
      </c>
      <c r="EQ76" s="77" t="s">
        <v>392</v>
      </c>
      <c r="ER76" s="77">
        <v>0.2142</v>
      </c>
      <c r="ES76" s="77">
        <v>0.51229999999999998</v>
      </c>
      <c r="ET76" s="77">
        <v>0.24160000000000001</v>
      </c>
      <c r="EU76" s="77">
        <v>0.2329</v>
      </c>
      <c r="EV76" s="77">
        <v>0.52739999999999998</v>
      </c>
      <c r="EW76" s="77" t="s">
        <v>392</v>
      </c>
      <c r="EX76" s="77">
        <v>2.3E-3</v>
      </c>
      <c r="EY76" s="77">
        <v>6.9999999999999999E-4</v>
      </c>
      <c r="EZ76" s="77">
        <v>5.9999999999999995E-4</v>
      </c>
      <c r="FA76" s="77">
        <v>3.7000000000000002E-3</v>
      </c>
      <c r="FB76" s="77" t="s">
        <v>392</v>
      </c>
      <c r="FC76" s="26" t="s">
        <v>735</v>
      </c>
      <c r="FD76" s="145"/>
      <c r="FE76" s="156">
        <v>44440</v>
      </c>
      <c r="FF76" s="136">
        <v>5</v>
      </c>
      <c r="FG76" s="34" t="s">
        <v>143</v>
      </c>
      <c r="FH76" s="34" t="s">
        <v>143</v>
      </c>
      <c r="FI76" s="34" t="s">
        <v>143</v>
      </c>
      <c r="FJ76" s="34" t="s">
        <v>143</v>
      </c>
      <c r="FK76" s="27">
        <v>20</v>
      </c>
      <c r="FL76" s="27"/>
      <c r="FM76">
        <f t="shared" si="32"/>
        <v>0.587565</v>
      </c>
      <c r="FN76">
        <f t="shared" si="62"/>
        <v>20</v>
      </c>
      <c r="FO76">
        <f t="shared" si="33"/>
        <v>0</v>
      </c>
      <c r="FP76" s="208">
        <f t="shared" si="34"/>
        <v>0</v>
      </c>
      <c r="FQ76" s="208">
        <f t="shared" si="35"/>
        <v>0</v>
      </c>
      <c r="FR76" s="208">
        <f t="shared" si="36"/>
        <v>0</v>
      </c>
      <c r="FS76" s="208">
        <f t="shared" si="37"/>
        <v>0</v>
      </c>
      <c r="FT76" s="208">
        <f t="shared" si="38"/>
        <v>1.954331406572327</v>
      </c>
      <c r="FU76" s="208">
        <f t="shared" si="39"/>
        <v>0.72132373179733467</v>
      </c>
      <c r="FV76" s="208">
        <f t="shared" si="40"/>
        <v>0</v>
      </c>
      <c r="FX76">
        <f t="shared" si="63"/>
        <v>0.587565</v>
      </c>
      <c r="FY76" s="207">
        <f>G76*POWER($FX76,2)/(POWER($FX76,2)-J76)</f>
        <v>2.3992692568490401</v>
      </c>
      <c r="FZ76" s="207">
        <f>H76*POWER($FX76,2)/(POWER($FX76,2)-K76)</f>
        <v>0.4230571182585029</v>
      </c>
      <c r="GA76" s="207">
        <f>I76*POWER($FX76,2)/(POWER($FX76,2)-L76)</f>
        <v>-4.9952772570222882E-3</v>
      </c>
      <c r="GB76" s="206">
        <f t="shared" si="41"/>
        <v>1.9537991447051359</v>
      </c>
      <c r="GD76">
        <f t="shared" si="42"/>
        <v>0.587565</v>
      </c>
      <c r="GE76">
        <f t="shared" si="43"/>
        <v>6432.8</v>
      </c>
      <c r="GF76">
        <f t="shared" si="44"/>
        <v>20613.136726414024</v>
      </c>
      <c r="GG76">
        <f t="shared" si="45"/>
        <v>670.28134972528255</v>
      </c>
      <c r="GH76">
        <f t="shared" si="46"/>
        <v>1.0002771621807613</v>
      </c>
      <c r="GI76">
        <f t="shared" si="47"/>
        <v>101325</v>
      </c>
      <c r="GJ76">
        <v>101325</v>
      </c>
      <c r="GK76">
        <v>15</v>
      </c>
      <c r="GL76">
        <v>20</v>
      </c>
      <c r="GM76">
        <f t="shared" si="48"/>
        <v>2.771621807613478E-4</v>
      </c>
      <c r="GN76">
        <f t="shared" si="49"/>
        <v>1.0173924999999999</v>
      </c>
      <c r="GO76">
        <f t="shared" si="50"/>
        <v>1.0002724240455492</v>
      </c>
      <c r="GQ76">
        <f t="shared" si="51"/>
        <v>0.587565</v>
      </c>
      <c r="GR76">
        <v>101396</v>
      </c>
      <c r="GS76">
        <f t="shared" si="52"/>
        <v>1.0002724240455492</v>
      </c>
      <c r="GT76" s="206">
        <f t="shared" si="53"/>
        <v>1.9537991447051359</v>
      </c>
      <c r="GU76">
        <f t="shared" si="54"/>
        <v>1.954331406572327</v>
      </c>
      <c r="GW76" s="208">
        <f t="shared" si="55"/>
        <v>0</v>
      </c>
      <c r="GX76" s="208">
        <f t="shared" si="56"/>
        <v>0</v>
      </c>
      <c r="GY76">
        <f t="shared" si="57"/>
        <v>1.954331406572327</v>
      </c>
      <c r="GZ76" s="208">
        <f t="shared" si="58"/>
        <v>1.954331406572327</v>
      </c>
      <c r="HB76" s="208">
        <f t="shared" si="59"/>
        <v>1.954331406572327</v>
      </c>
      <c r="HC76">
        <f t="shared" si="60"/>
        <v>1.0002724240455492</v>
      </c>
      <c r="HD76" s="206">
        <f t="shared" si="61"/>
        <v>1.9537991447051359</v>
      </c>
    </row>
    <row r="77" spans="1:212" x14ac:dyDescent="0.3">
      <c r="A77" s="141" t="s">
        <v>38</v>
      </c>
      <c r="B77" s="32">
        <v>1.85025</v>
      </c>
      <c r="C77" s="32">
        <v>1.8565</v>
      </c>
      <c r="D77" s="33">
        <v>32.17</v>
      </c>
      <c r="E77" s="33">
        <v>31.93</v>
      </c>
      <c r="F77" s="34" t="s">
        <v>371</v>
      </c>
      <c r="G77" s="37">
        <v>2.0002954700000002</v>
      </c>
      <c r="H77" s="37">
        <v>0.298926886</v>
      </c>
      <c r="I77" s="37">
        <v>1.8069184300000001</v>
      </c>
      <c r="J77" s="37">
        <v>1.21426017E-2</v>
      </c>
      <c r="K77" s="37">
        <v>5.3873623599999997E-2</v>
      </c>
      <c r="L77" s="37">
        <v>156.53082900000001</v>
      </c>
      <c r="M77" s="35">
        <v>1.0499999999999999E-6</v>
      </c>
      <c r="N77" s="35">
        <v>1.02E-8</v>
      </c>
      <c r="O77" s="35">
        <v>-2.3800000000000001E-11</v>
      </c>
      <c r="P77" s="35">
        <v>9.1900000000000001E-7</v>
      </c>
      <c r="Q77" s="35">
        <v>1.1800000000000001E-9</v>
      </c>
      <c r="R77" s="35">
        <v>0.25700000000000001</v>
      </c>
      <c r="S77" s="33">
        <v>2.8</v>
      </c>
      <c r="T77" s="33">
        <v>4.7</v>
      </c>
      <c r="U77" s="33">
        <v>6.9</v>
      </c>
      <c r="V77" s="33">
        <v>0.4</v>
      </c>
      <c r="W77" s="33">
        <v>2.2000000000000002</v>
      </c>
      <c r="X77" s="33">
        <v>4.3</v>
      </c>
      <c r="Y77" s="33">
        <v>2.9</v>
      </c>
      <c r="Z77" s="33">
        <v>5.0999999999999996</v>
      </c>
      <c r="AA77" s="33">
        <v>7.7</v>
      </c>
      <c r="AB77" s="33">
        <v>1.4</v>
      </c>
      <c r="AC77" s="33">
        <v>3.5</v>
      </c>
      <c r="AD77" s="33">
        <v>6</v>
      </c>
      <c r="AE77" s="33">
        <v>3.1</v>
      </c>
      <c r="AF77" s="33">
        <v>5.5</v>
      </c>
      <c r="AG77" s="33">
        <v>8.1999999999999993</v>
      </c>
      <c r="AH77" s="33">
        <v>1.8</v>
      </c>
      <c r="AI77" s="34">
        <v>4.2</v>
      </c>
      <c r="AJ77" s="34">
        <v>6.9</v>
      </c>
      <c r="AK77" s="33">
        <v>1.72</v>
      </c>
      <c r="AL77" s="36">
        <v>0.59799999999999998</v>
      </c>
      <c r="AM77" s="36">
        <v>0.71199999999999997</v>
      </c>
      <c r="AN77" s="36">
        <v>0.91900000000000004</v>
      </c>
      <c r="AO77" s="36">
        <v>0.98599999999999999</v>
      </c>
      <c r="AP77" s="36">
        <v>0.99399999999999999</v>
      </c>
      <c r="AQ77" s="36">
        <v>0.98599999999999999</v>
      </c>
      <c r="AR77" s="36">
        <v>0.98099999999999998</v>
      </c>
      <c r="AS77" s="36">
        <v>0.97899999999999998</v>
      </c>
      <c r="AT77" s="36">
        <v>0.97799999999999998</v>
      </c>
      <c r="AU77" s="36">
        <v>0.97199999999999998</v>
      </c>
      <c r="AV77" s="36">
        <v>0.94499999999999995</v>
      </c>
      <c r="AW77" s="36">
        <v>0.89800000000000002</v>
      </c>
      <c r="AX77" s="36">
        <v>0.84</v>
      </c>
      <c r="AY77" s="36">
        <v>0.77</v>
      </c>
      <c r="AZ77" s="36">
        <v>0.63</v>
      </c>
      <c r="BA77" s="36">
        <v>0.56999999999999995</v>
      </c>
      <c r="BB77" s="36">
        <v>0.4</v>
      </c>
      <c r="BC77" s="36">
        <v>0.2</v>
      </c>
      <c r="BD77" s="36">
        <v>0.04</v>
      </c>
      <c r="BE77" s="36"/>
      <c r="BF77" s="36" t="s">
        <v>143</v>
      </c>
      <c r="BG77" s="36" t="s">
        <v>143</v>
      </c>
      <c r="BH77" s="36" t="s">
        <v>143</v>
      </c>
      <c r="BI77" s="36" t="s">
        <v>143</v>
      </c>
      <c r="BJ77" s="36" t="s">
        <v>143</v>
      </c>
      <c r="BK77" s="36" t="s">
        <v>143</v>
      </c>
      <c r="BL77" s="36" t="s">
        <v>143</v>
      </c>
      <c r="BM77" s="36" t="s">
        <v>143</v>
      </c>
      <c r="BN77" s="36" t="s">
        <v>143</v>
      </c>
      <c r="BO77" s="36" t="s">
        <v>143</v>
      </c>
      <c r="BP77" s="36">
        <v>0.81399999999999995</v>
      </c>
      <c r="BQ77" s="36">
        <v>0.873</v>
      </c>
      <c r="BR77" s="36">
        <v>0.96699999999999997</v>
      </c>
      <c r="BS77" s="36">
        <v>0.99399999999999999</v>
      </c>
      <c r="BT77" s="36">
        <v>0.998</v>
      </c>
      <c r="BU77" s="36">
        <v>0.99399999999999999</v>
      </c>
      <c r="BV77" s="36">
        <v>0.99199999999999999</v>
      </c>
      <c r="BW77" s="36">
        <v>0.99199999999999999</v>
      </c>
      <c r="BX77" s="36">
        <v>0.99099999999999999</v>
      </c>
      <c r="BY77" s="36">
        <v>0.98899999999999999</v>
      </c>
      <c r="BZ77" s="36">
        <v>0.97799999999999998</v>
      </c>
      <c r="CA77" s="36">
        <v>0.95799999999999996</v>
      </c>
      <c r="CB77" s="36">
        <v>0.93263501022798856</v>
      </c>
      <c r="CC77" s="36">
        <v>0.90073344770001484</v>
      </c>
      <c r="CD77" s="36">
        <v>0.83125873080878054</v>
      </c>
      <c r="CE77" s="36">
        <v>0.7986379480509348</v>
      </c>
      <c r="CF77" s="36">
        <v>0.69314484315514635</v>
      </c>
      <c r="CG77" s="36">
        <v>0.52530556088075342</v>
      </c>
      <c r="CH77" s="36">
        <v>0.27</v>
      </c>
      <c r="CI77" s="36">
        <v>0.13700000000000001</v>
      </c>
      <c r="CJ77" s="36" t="s">
        <v>143</v>
      </c>
      <c r="CK77" s="36" t="s">
        <v>143</v>
      </c>
      <c r="CL77" s="36" t="s">
        <v>143</v>
      </c>
      <c r="CM77" s="36" t="s">
        <v>143</v>
      </c>
      <c r="CN77" s="36" t="s">
        <v>143</v>
      </c>
      <c r="CO77" s="36" t="s">
        <v>143</v>
      </c>
      <c r="CP77" s="36" t="s">
        <v>143</v>
      </c>
      <c r="CQ77" s="36" t="s">
        <v>143</v>
      </c>
      <c r="CR77" s="36" t="s">
        <v>143</v>
      </c>
      <c r="CS77" s="36" t="s">
        <v>143</v>
      </c>
      <c r="CT77" s="34"/>
      <c r="CU77" s="34">
        <v>1</v>
      </c>
      <c r="CV77" s="34">
        <v>0</v>
      </c>
      <c r="CW77" s="34">
        <v>2</v>
      </c>
      <c r="CX77" s="34">
        <v>1</v>
      </c>
      <c r="CY77" s="34">
        <v>1</v>
      </c>
      <c r="CZ77" s="33">
        <v>4.41</v>
      </c>
      <c r="DA77" s="34">
        <v>683</v>
      </c>
      <c r="DB77" s="34">
        <v>700</v>
      </c>
      <c r="DC77" s="34">
        <v>817</v>
      </c>
      <c r="DD77" s="34">
        <v>0.53</v>
      </c>
      <c r="DE77" s="34">
        <v>0.79</v>
      </c>
      <c r="DF77" s="34">
        <v>7.37</v>
      </c>
      <c r="DG77" s="34">
        <v>8.3800000000000008</v>
      </c>
      <c r="DH77" s="78">
        <v>108.59</v>
      </c>
      <c r="DI77" s="34">
        <v>0.28799999999999998</v>
      </c>
      <c r="DJ77" s="34">
        <v>515</v>
      </c>
      <c r="DK77" s="34">
        <v>4</v>
      </c>
      <c r="DL77" s="25">
        <v>1.72</v>
      </c>
      <c r="DM77" s="76">
        <v>1.8005800000000001</v>
      </c>
      <c r="DN77" s="76">
        <v>1.8065899999999999</v>
      </c>
      <c r="DO77" s="76">
        <v>1.8136399999999999</v>
      </c>
      <c r="DP77" s="76">
        <v>1.8229299999999999</v>
      </c>
      <c r="DQ77" s="76">
        <v>1.8242</v>
      </c>
      <c r="DR77" s="76">
        <v>1.8299700000000001</v>
      </c>
      <c r="DS77" s="76">
        <v>1.8383400000000001</v>
      </c>
      <c r="DT77" s="76">
        <v>1.8425499999999999</v>
      </c>
      <c r="DU77" s="76">
        <v>1.8437600000000001</v>
      </c>
      <c r="DV77" s="76">
        <v>1.8448899999999999</v>
      </c>
      <c r="DW77" s="76">
        <v>1.85002</v>
      </c>
      <c r="DX77" s="76">
        <v>1.85025</v>
      </c>
      <c r="DY77" s="76">
        <v>1.8565</v>
      </c>
      <c r="DZ77" s="76">
        <v>1.8689800000000001</v>
      </c>
      <c r="EA77" s="76">
        <v>1.8705799999999999</v>
      </c>
      <c r="EB77" s="76">
        <v>1.8846700000000001</v>
      </c>
      <c r="EC77" s="76">
        <v>1.89845</v>
      </c>
      <c r="ED77" s="76"/>
      <c r="EE77" s="24"/>
      <c r="EF77" s="24"/>
      <c r="EG77" s="24"/>
      <c r="EH77" s="24"/>
      <c r="EI77" s="24"/>
      <c r="EJ77" s="24">
        <v>2.6429999999999999E-2</v>
      </c>
      <c r="EK77" s="24">
        <v>2.6827E-2</v>
      </c>
      <c r="EL77" s="77">
        <v>0.21809999999999999</v>
      </c>
      <c r="EM77" s="77">
        <v>0.47620000000000001</v>
      </c>
      <c r="EN77" s="77">
        <v>0.29120000000000001</v>
      </c>
      <c r="EO77" s="77">
        <v>0.2366</v>
      </c>
      <c r="EP77" s="77">
        <v>0.59340000000000004</v>
      </c>
      <c r="EQ77" s="77"/>
      <c r="ER77" s="77">
        <v>0.21490000000000001</v>
      </c>
      <c r="ES77" s="77">
        <v>0.51400000000000001</v>
      </c>
      <c r="ET77" s="77">
        <v>0.24199999999999999</v>
      </c>
      <c r="EU77" s="77">
        <v>0.23300000000000001</v>
      </c>
      <c r="EV77" s="77">
        <v>0.52500000000000002</v>
      </c>
      <c r="EW77" s="77"/>
      <c r="EX77" s="77">
        <v>-3.2000000000000002E-3</v>
      </c>
      <c r="EY77" s="77">
        <v>-1.6000000000000001E-3</v>
      </c>
      <c r="EZ77" s="77">
        <v>8.0000000000000004E-4</v>
      </c>
      <c r="FA77" s="77">
        <v>3.7000000000000002E-3</v>
      </c>
      <c r="FB77" s="77"/>
      <c r="FC77" s="26" t="s">
        <v>383</v>
      </c>
      <c r="FD77" s="145" t="s">
        <v>143</v>
      </c>
      <c r="FE77" s="156">
        <v>41768</v>
      </c>
      <c r="FF77" s="136">
        <v>6.4</v>
      </c>
      <c r="FG77" s="34" t="s">
        <v>143</v>
      </c>
      <c r="FH77" s="34" t="s">
        <v>143</v>
      </c>
      <c r="FI77" s="34" t="s">
        <v>143</v>
      </c>
      <c r="FJ77" s="34" t="s">
        <v>143</v>
      </c>
      <c r="FK77">
        <v>20</v>
      </c>
      <c r="FM77">
        <f t="shared" si="32"/>
        <v>0.587565</v>
      </c>
      <c r="FN77" s="27">
        <f t="shared" si="62"/>
        <v>20</v>
      </c>
      <c r="FO77">
        <f t="shared" si="33"/>
        <v>0</v>
      </c>
      <c r="FP77" s="208">
        <f t="shared" si="34"/>
        <v>0</v>
      </c>
      <c r="FQ77" s="208">
        <f t="shared" si="35"/>
        <v>0</v>
      </c>
      <c r="FR77" s="208">
        <f t="shared" si="36"/>
        <v>0</v>
      </c>
      <c r="FS77" s="208">
        <f t="shared" si="37"/>
        <v>0</v>
      </c>
      <c r="FT77" s="208">
        <f t="shared" si="38"/>
        <v>1.8507529279866466</v>
      </c>
      <c r="FU77" s="208">
        <f t="shared" si="39"/>
        <v>0.65521614575790754</v>
      </c>
      <c r="FV77" s="208">
        <f t="shared" si="40"/>
        <v>0</v>
      </c>
      <c r="FX77">
        <f t="shared" si="63"/>
        <v>0.587565</v>
      </c>
      <c r="FY77" s="207">
        <f>G77*POWER($FX77,2)/(POWER($FX77,2)-J77)</f>
        <v>2.0732150688093678</v>
      </c>
      <c r="FZ77" s="207">
        <f>H77*POWER($FX77,2)/(POWER($FX77,2)-K77)</f>
        <v>0.35419984557692641</v>
      </c>
      <c r="GA77" s="207">
        <f>I77*POWER($FX77,2)/(POWER($FX77,2)-L77)</f>
        <v>-3.9940123473558289E-3</v>
      </c>
      <c r="GB77" s="206">
        <f t="shared" si="41"/>
        <v>1.8502488757026549</v>
      </c>
      <c r="GD77">
        <f t="shared" si="42"/>
        <v>0.587565</v>
      </c>
      <c r="GE77">
        <f t="shared" si="43"/>
        <v>6432.8</v>
      </c>
      <c r="GF77">
        <f t="shared" si="44"/>
        <v>20613.136726414024</v>
      </c>
      <c r="GG77">
        <f t="shared" si="45"/>
        <v>670.28134972528255</v>
      </c>
      <c r="GH77">
        <f t="shared" si="46"/>
        <v>1.0002771621807613</v>
      </c>
      <c r="GI77">
        <f t="shared" si="47"/>
        <v>101325</v>
      </c>
      <c r="GJ77">
        <v>101325</v>
      </c>
      <c r="GK77">
        <v>15</v>
      </c>
      <c r="GL77">
        <v>20</v>
      </c>
      <c r="GM77">
        <f t="shared" si="48"/>
        <v>2.771621807613478E-4</v>
      </c>
      <c r="GN77">
        <f t="shared" si="49"/>
        <v>1.0173924999999999</v>
      </c>
      <c r="GO77">
        <f t="shared" si="50"/>
        <v>1.0002724240455492</v>
      </c>
      <c r="GQ77">
        <f t="shared" si="51"/>
        <v>0.587565</v>
      </c>
      <c r="GR77">
        <v>101397</v>
      </c>
      <c r="GS77">
        <f t="shared" si="52"/>
        <v>1.0002724240455492</v>
      </c>
      <c r="GT77" s="206">
        <f t="shared" si="53"/>
        <v>1.8502488757026549</v>
      </c>
      <c r="GU77">
        <f t="shared" si="54"/>
        <v>1.8507529279866466</v>
      </c>
      <c r="GW77" s="208">
        <f t="shared" si="55"/>
        <v>0</v>
      </c>
      <c r="GX77" s="208">
        <f t="shared" si="56"/>
        <v>0</v>
      </c>
      <c r="GY77">
        <f t="shared" si="57"/>
        <v>1.8507529279866466</v>
      </c>
      <c r="GZ77" s="208">
        <f t="shared" si="58"/>
        <v>1.8507529279866466</v>
      </c>
      <c r="HB77" s="208">
        <f t="shared" si="59"/>
        <v>1.8507529279866466</v>
      </c>
      <c r="HC77">
        <f t="shared" si="60"/>
        <v>1.0002724240455492</v>
      </c>
      <c r="HD77" s="206">
        <f t="shared" si="61"/>
        <v>1.8502488757026549</v>
      </c>
    </row>
    <row r="78" spans="1:212" x14ac:dyDescent="0.3">
      <c r="A78" s="141" t="s">
        <v>610</v>
      </c>
      <c r="B78" s="32">
        <v>1.85025</v>
      </c>
      <c r="C78" s="32">
        <v>1.8565</v>
      </c>
      <c r="D78" s="33">
        <v>32.17</v>
      </c>
      <c r="E78" s="33">
        <v>31.93</v>
      </c>
      <c r="F78" s="34" t="s">
        <v>616</v>
      </c>
      <c r="G78" s="37">
        <v>2.0002954700000002</v>
      </c>
      <c r="H78" s="37">
        <v>0.298926886</v>
      </c>
      <c r="I78" s="37">
        <v>1.8069184300000001</v>
      </c>
      <c r="J78" s="37">
        <v>1.21426017E-2</v>
      </c>
      <c r="K78" s="37">
        <v>5.3873623599999997E-2</v>
      </c>
      <c r="L78" s="37">
        <v>156.53082900000001</v>
      </c>
      <c r="M78" s="35">
        <v>1.0499999999999999E-6</v>
      </c>
      <c r="N78" s="35">
        <v>1.02E-8</v>
      </c>
      <c r="O78" s="35">
        <v>-2.3800000000000001E-11</v>
      </c>
      <c r="P78" s="35">
        <v>9.1900000000000001E-7</v>
      </c>
      <c r="Q78" s="35">
        <v>1.1800000000000001E-9</v>
      </c>
      <c r="R78" s="35">
        <v>0.25700000000000001</v>
      </c>
      <c r="S78" s="33">
        <v>2.8</v>
      </c>
      <c r="T78" s="33">
        <v>4.7</v>
      </c>
      <c r="U78" s="33">
        <v>6.9</v>
      </c>
      <c r="V78" s="33">
        <v>0.4</v>
      </c>
      <c r="W78" s="33">
        <v>2.2000000000000002</v>
      </c>
      <c r="X78" s="33">
        <v>4.3</v>
      </c>
      <c r="Y78" s="33">
        <v>2.9</v>
      </c>
      <c r="Z78" s="33">
        <v>5.0999999999999996</v>
      </c>
      <c r="AA78" s="33">
        <v>7.7</v>
      </c>
      <c r="AB78" s="33">
        <v>1.4</v>
      </c>
      <c r="AC78" s="33">
        <v>3.5</v>
      </c>
      <c r="AD78" s="33">
        <v>6</v>
      </c>
      <c r="AE78" s="33">
        <v>3.1</v>
      </c>
      <c r="AF78" s="33">
        <v>5.5</v>
      </c>
      <c r="AG78" s="33">
        <v>8.1999999999999993</v>
      </c>
      <c r="AH78" s="33">
        <v>1.8</v>
      </c>
      <c r="AI78" s="34">
        <v>4.2</v>
      </c>
      <c r="AJ78" s="34">
        <v>6.9</v>
      </c>
      <c r="AK78" s="33">
        <v>1.72</v>
      </c>
      <c r="AL78" s="36">
        <v>0.59799999999999998</v>
      </c>
      <c r="AM78" s="36">
        <v>0.71199999999999997</v>
      </c>
      <c r="AN78" s="36">
        <v>0.91900000000000004</v>
      </c>
      <c r="AO78" s="36">
        <v>0.98599999999999999</v>
      </c>
      <c r="AP78" s="36">
        <v>0.99399999999999999</v>
      </c>
      <c r="AQ78" s="36">
        <v>0.98599999999999999</v>
      </c>
      <c r="AR78" s="36">
        <v>0.98099999999999998</v>
      </c>
      <c r="AS78" s="36">
        <v>0.97899999999999998</v>
      </c>
      <c r="AT78" s="36">
        <v>0.97799999999999998</v>
      </c>
      <c r="AU78" s="36">
        <v>0.97199999999999998</v>
      </c>
      <c r="AV78" s="36">
        <v>0.94499999999999995</v>
      </c>
      <c r="AW78" s="36">
        <v>0.89800000000000002</v>
      </c>
      <c r="AX78" s="36">
        <v>0.85499999999999998</v>
      </c>
      <c r="AY78" s="36">
        <v>0.80100000000000005</v>
      </c>
      <c r="AZ78" s="36">
        <v>0.70299999999999996</v>
      </c>
      <c r="BA78" s="36">
        <v>0.65300000000000002</v>
      </c>
      <c r="BB78" s="36">
        <v>0.51300000000000001</v>
      </c>
      <c r="BC78" s="36">
        <v>0.314</v>
      </c>
      <c r="BD78" s="36">
        <v>9.5000000000000001E-2</v>
      </c>
      <c r="BE78" s="36">
        <v>0.03</v>
      </c>
      <c r="BF78" s="36" t="s">
        <v>143</v>
      </c>
      <c r="BG78" s="36" t="s">
        <v>143</v>
      </c>
      <c r="BH78" s="36" t="s">
        <v>143</v>
      </c>
      <c r="BI78" s="36" t="s">
        <v>143</v>
      </c>
      <c r="BJ78" s="36" t="s">
        <v>143</v>
      </c>
      <c r="BK78" s="36" t="s">
        <v>143</v>
      </c>
      <c r="BL78" s="36" t="s">
        <v>143</v>
      </c>
      <c r="BM78" s="36" t="s">
        <v>143</v>
      </c>
      <c r="BN78" s="36" t="s">
        <v>143</v>
      </c>
      <c r="BO78" s="36" t="s">
        <v>143</v>
      </c>
      <c r="BP78" s="36">
        <v>0.81399999999999995</v>
      </c>
      <c r="BQ78" s="36">
        <v>0.873</v>
      </c>
      <c r="BR78" s="36">
        <v>0.96699999999999997</v>
      </c>
      <c r="BS78" s="36">
        <v>0.99399999999999999</v>
      </c>
      <c r="BT78" s="36">
        <v>0.998</v>
      </c>
      <c r="BU78" s="36">
        <v>0.99399999999999999</v>
      </c>
      <c r="BV78" s="36">
        <v>0.99199999999999999</v>
      </c>
      <c r="BW78" s="36">
        <v>0.99199999999999999</v>
      </c>
      <c r="BX78" s="36">
        <v>0.99099999999999999</v>
      </c>
      <c r="BY78" s="36">
        <v>0.98899999999999999</v>
      </c>
      <c r="BZ78" s="36">
        <v>0.97799999999999998</v>
      </c>
      <c r="CA78" s="36">
        <v>0.95799999999999996</v>
      </c>
      <c r="CB78" s="36">
        <v>0.93899999999999995</v>
      </c>
      <c r="CC78" s="36">
        <v>0.91500000000000004</v>
      </c>
      <c r="CD78" s="36">
        <v>0.86899999999999999</v>
      </c>
      <c r="CE78" s="36">
        <v>0.84299999999999997</v>
      </c>
      <c r="CF78" s="36">
        <v>0.76600000000000001</v>
      </c>
      <c r="CG78" s="36">
        <v>0.629</v>
      </c>
      <c r="CH78" s="36">
        <v>0.39</v>
      </c>
      <c r="CI78" s="36">
        <v>0.246</v>
      </c>
      <c r="CJ78" s="36">
        <v>5.0000000000000001E-3</v>
      </c>
      <c r="CK78" s="36" t="s">
        <v>143</v>
      </c>
      <c r="CL78" s="36" t="s">
        <v>143</v>
      </c>
      <c r="CM78" s="36" t="s">
        <v>143</v>
      </c>
      <c r="CN78" s="36" t="s">
        <v>143</v>
      </c>
      <c r="CO78" s="36" t="s">
        <v>143</v>
      </c>
      <c r="CP78" s="36" t="s">
        <v>143</v>
      </c>
      <c r="CQ78" s="36" t="s">
        <v>143</v>
      </c>
      <c r="CR78" s="36" t="s">
        <v>143</v>
      </c>
      <c r="CS78" s="36" t="s">
        <v>143</v>
      </c>
      <c r="CT78" s="34"/>
      <c r="CU78" s="34">
        <v>1</v>
      </c>
      <c r="CV78" s="34">
        <v>0</v>
      </c>
      <c r="CW78" s="34">
        <v>2</v>
      </c>
      <c r="CX78" s="34">
        <v>1</v>
      </c>
      <c r="CY78" s="34">
        <v>1</v>
      </c>
      <c r="CZ78" s="33">
        <v>4.41</v>
      </c>
      <c r="DA78" s="34">
        <v>683</v>
      </c>
      <c r="DB78" s="34">
        <v>700</v>
      </c>
      <c r="DC78" s="34">
        <v>817</v>
      </c>
      <c r="DD78" s="34">
        <v>0.53</v>
      </c>
      <c r="DE78" s="34">
        <v>0.79</v>
      </c>
      <c r="DF78" s="34">
        <v>7.37</v>
      </c>
      <c r="DG78" s="34">
        <v>8.3800000000000008</v>
      </c>
      <c r="DH78" s="78">
        <v>108.59</v>
      </c>
      <c r="DI78" s="34">
        <v>0.28799999999999998</v>
      </c>
      <c r="DJ78" s="34">
        <v>515</v>
      </c>
      <c r="DK78" s="34">
        <v>4</v>
      </c>
      <c r="DL78" s="25">
        <v>1.72</v>
      </c>
      <c r="DM78" s="76">
        <v>1.8005800000000001</v>
      </c>
      <c r="DN78" s="76">
        <v>1.8065899999999999</v>
      </c>
      <c r="DO78" s="76">
        <v>1.8136399999999999</v>
      </c>
      <c r="DP78" s="76">
        <v>1.8229299999999999</v>
      </c>
      <c r="DQ78" s="76">
        <v>1.8242</v>
      </c>
      <c r="DR78" s="76">
        <v>1.8299700000000001</v>
      </c>
      <c r="DS78" s="76">
        <v>1.8383400000000001</v>
      </c>
      <c r="DT78" s="76">
        <v>1.8425499999999999</v>
      </c>
      <c r="DU78" s="76">
        <v>1.8437600000000001</v>
      </c>
      <c r="DV78" s="76">
        <v>1.8448899999999999</v>
      </c>
      <c r="DW78" s="76">
        <v>1.85002</v>
      </c>
      <c r="DX78" s="76">
        <v>1.85025</v>
      </c>
      <c r="DY78" s="76">
        <v>1.8565</v>
      </c>
      <c r="DZ78" s="76">
        <v>1.8689800000000001</v>
      </c>
      <c r="EA78" s="76">
        <v>1.8705799999999999</v>
      </c>
      <c r="EB78" s="76">
        <v>1.8846700000000001</v>
      </c>
      <c r="EC78" s="76">
        <v>1.89845</v>
      </c>
      <c r="ED78" s="76"/>
      <c r="EE78" s="24"/>
      <c r="EF78" s="24"/>
      <c r="EG78" s="24"/>
      <c r="EH78" s="24"/>
      <c r="EI78" s="24"/>
      <c r="EJ78" s="24">
        <v>2.6429999999999999E-2</v>
      </c>
      <c r="EK78" s="24">
        <v>2.6827E-2</v>
      </c>
      <c r="EL78" s="77">
        <v>0.21809999999999999</v>
      </c>
      <c r="EM78" s="77">
        <v>0.47620000000000001</v>
      </c>
      <c r="EN78" s="77">
        <v>0.29120000000000001</v>
      </c>
      <c r="EO78" s="77">
        <v>0.2366</v>
      </c>
      <c r="EP78" s="77">
        <v>0.59340000000000004</v>
      </c>
      <c r="EQ78" s="77"/>
      <c r="ER78" s="77">
        <v>0.21490000000000001</v>
      </c>
      <c r="ES78" s="77">
        <v>0.51400000000000001</v>
      </c>
      <c r="ET78" s="77">
        <v>0.24199999999999999</v>
      </c>
      <c r="EU78" s="77">
        <v>0.23300000000000001</v>
      </c>
      <c r="EV78" s="77">
        <v>0.52500000000000002</v>
      </c>
      <c r="EW78" s="77"/>
      <c r="EX78" s="77">
        <v>-3.2000000000000002E-3</v>
      </c>
      <c r="EY78" s="77">
        <v>-1.6000000000000001E-3</v>
      </c>
      <c r="EZ78" s="77">
        <v>8.0000000000000004E-4</v>
      </c>
      <c r="FA78" s="77">
        <v>3.7000000000000002E-3</v>
      </c>
      <c r="FB78" s="77"/>
      <c r="FC78" s="26" t="s">
        <v>383</v>
      </c>
      <c r="FD78" s="145" t="s">
        <v>143</v>
      </c>
      <c r="FE78" s="156">
        <v>41671</v>
      </c>
      <c r="FF78" s="136">
        <v>10.9</v>
      </c>
      <c r="FG78" s="34" t="s">
        <v>143</v>
      </c>
      <c r="FH78" s="34" t="s">
        <v>143</v>
      </c>
      <c r="FI78" s="34" t="s">
        <v>143</v>
      </c>
      <c r="FJ78" s="34" t="s">
        <v>143</v>
      </c>
      <c r="FK78">
        <v>20</v>
      </c>
      <c r="FM78">
        <f t="shared" si="32"/>
        <v>0.587565</v>
      </c>
      <c r="FN78">
        <f t="shared" si="62"/>
        <v>20</v>
      </c>
      <c r="FO78">
        <f t="shared" si="33"/>
        <v>0</v>
      </c>
      <c r="FP78" s="208">
        <f t="shared" si="34"/>
        <v>0</v>
      </c>
      <c r="FQ78" s="208">
        <f t="shared" si="35"/>
        <v>0</v>
      </c>
      <c r="FR78" s="208">
        <f t="shared" si="36"/>
        <v>0</v>
      </c>
      <c r="FS78" s="208">
        <f t="shared" si="37"/>
        <v>0</v>
      </c>
      <c r="FT78" s="208">
        <f t="shared" si="38"/>
        <v>1.8507529279866466</v>
      </c>
      <c r="FU78" s="208">
        <f t="shared" si="39"/>
        <v>0.65521614575790754</v>
      </c>
      <c r="FV78" s="208">
        <f t="shared" si="40"/>
        <v>0</v>
      </c>
      <c r="FX78">
        <f t="shared" si="63"/>
        <v>0.587565</v>
      </c>
      <c r="FY78" s="207">
        <f>G78*POWER($FX78,2)/(POWER($FX78,2)-J78)</f>
        <v>2.0732150688093678</v>
      </c>
      <c r="FZ78" s="207">
        <f>H78*POWER($FX78,2)/(POWER($FX78,2)-K78)</f>
        <v>0.35419984557692641</v>
      </c>
      <c r="GA78" s="207">
        <f>I78*POWER($FX78,2)/(POWER($FX78,2)-L78)</f>
        <v>-3.9940123473558289E-3</v>
      </c>
      <c r="GB78" s="206">
        <f t="shared" si="41"/>
        <v>1.8502488757026549</v>
      </c>
      <c r="GD78">
        <f t="shared" si="42"/>
        <v>0.587565</v>
      </c>
      <c r="GE78">
        <f t="shared" si="43"/>
        <v>6432.8</v>
      </c>
      <c r="GF78">
        <f t="shared" si="44"/>
        <v>20613.136726414024</v>
      </c>
      <c r="GG78">
        <f t="shared" si="45"/>
        <v>670.28134972528255</v>
      </c>
      <c r="GH78">
        <f t="shared" si="46"/>
        <v>1.0002771621807613</v>
      </c>
      <c r="GI78">
        <f t="shared" si="47"/>
        <v>101325</v>
      </c>
      <c r="GJ78">
        <v>101325</v>
      </c>
      <c r="GK78">
        <v>15</v>
      </c>
      <c r="GL78">
        <v>20</v>
      </c>
      <c r="GM78">
        <f t="shared" si="48"/>
        <v>2.771621807613478E-4</v>
      </c>
      <c r="GN78">
        <f t="shared" si="49"/>
        <v>1.0173924999999999</v>
      </c>
      <c r="GO78">
        <f t="shared" si="50"/>
        <v>1.0002724240455492</v>
      </c>
      <c r="GQ78">
        <f t="shared" si="51"/>
        <v>0.587565</v>
      </c>
      <c r="GR78">
        <v>101398</v>
      </c>
      <c r="GS78">
        <f t="shared" si="52"/>
        <v>1.0002724240455492</v>
      </c>
      <c r="GT78" s="206">
        <f t="shared" si="53"/>
        <v>1.8502488757026549</v>
      </c>
      <c r="GU78">
        <f t="shared" si="54"/>
        <v>1.8507529279866466</v>
      </c>
      <c r="GW78" s="208">
        <f t="shared" si="55"/>
        <v>0</v>
      </c>
      <c r="GX78" s="208">
        <f t="shared" si="56"/>
        <v>0</v>
      </c>
      <c r="GY78">
        <f t="shared" si="57"/>
        <v>1.8507529279866466</v>
      </c>
      <c r="GZ78" s="208">
        <f t="shared" si="58"/>
        <v>1.8507529279866466</v>
      </c>
      <c r="HB78" s="208">
        <f t="shared" si="59"/>
        <v>1.8507529279866466</v>
      </c>
      <c r="HC78">
        <f t="shared" si="60"/>
        <v>1.0002724240455492</v>
      </c>
      <c r="HD78" s="206">
        <f t="shared" si="61"/>
        <v>1.8502488757026549</v>
      </c>
    </row>
    <row r="79" spans="1:212" s="123" customFormat="1" x14ac:dyDescent="0.3">
      <c r="A79" s="141" t="s">
        <v>292</v>
      </c>
      <c r="B79" s="32">
        <v>1.5285500000000001</v>
      </c>
      <c r="C79" s="32">
        <v>1.5301899999999999</v>
      </c>
      <c r="D79" s="33">
        <v>76.98</v>
      </c>
      <c r="E79" s="33">
        <v>76.58</v>
      </c>
      <c r="F79" s="34" t="s">
        <v>319</v>
      </c>
      <c r="G79" s="37">
        <v>1.1561077500000001</v>
      </c>
      <c r="H79" s="37">
        <v>0.15322934399999999</v>
      </c>
      <c r="I79" s="37">
        <v>0.78561896600000003</v>
      </c>
      <c r="J79" s="37">
        <v>5.8559740199999998E-3</v>
      </c>
      <c r="K79" s="37">
        <v>1.94072416E-2</v>
      </c>
      <c r="L79" s="37">
        <v>140.537046</v>
      </c>
      <c r="M79" s="35">
        <v>-1.98E-5</v>
      </c>
      <c r="N79" s="35">
        <v>-6.0600000000000002E-9</v>
      </c>
      <c r="O79" s="35">
        <v>1.6E-11</v>
      </c>
      <c r="P79" s="35">
        <v>4.1600000000000002E-7</v>
      </c>
      <c r="Q79" s="35">
        <v>5.0100000000000003E-10</v>
      </c>
      <c r="R79" s="35">
        <v>0.13400000000000001</v>
      </c>
      <c r="S79" s="33">
        <v>-6</v>
      </c>
      <c r="T79" s="33">
        <v>-5.7</v>
      </c>
      <c r="U79" s="33">
        <v>-5.4</v>
      </c>
      <c r="V79" s="33">
        <v>-8.1</v>
      </c>
      <c r="W79" s="33">
        <v>-7.8</v>
      </c>
      <c r="X79" s="33">
        <v>-7.5</v>
      </c>
      <c r="Y79" s="33">
        <v>-7.1</v>
      </c>
      <c r="Z79" s="33">
        <v>-6.7</v>
      </c>
      <c r="AA79" s="33">
        <v>-6.4</v>
      </c>
      <c r="AB79" s="33">
        <v>-8.4</v>
      </c>
      <c r="AC79" s="33">
        <v>-8.1</v>
      </c>
      <c r="AD79" s="33">
        <v>-7.7</v>
      </c>
      <c r="AE79" s="33">
        <v>-7.5</v>
      </c>
      <c r="AF79" s="33">
        <v>-7.1</v>
      </c>
      <c r="AG79" s="33">
        <v>-6.7</v>
      </c>
      <c r="AH79" s="33">
        <v>-8.6</v>
      </c>
      <c r="AI79" s="34">
        <v>-8.1999999999999993</v>
      </c>
      <c r="AJ79" s="34">
        <v>-7.8</v>
      </c>
      <c r="AK79" s="33">
        <v>0.54</v>
      </c>
      <c r="AL79" s="36">
        <v>0.81</v>
      </c>
      <c r="AM79" s="36">
        <v>0.86</v>
      </c>
      <c r="AN79" s="36">
        <v>0.96599999999999997</v>
      </c>
      <c r="AO79" s="36">
        <v>0.98499999999999999</v>
      </c>
      <c r="AP79" s="36">
        <v>0.99399999999999999</v>
      </c>
      <c r="AQ79" s="36">
        <v>0.99199999999999999</v>
      </c>
      <c r="AR79" s="36">
        <v>0.99099999999999999</v>
      </c>
      <c r="AS79" s="36">
        <v>0.99199999999999999</v>
      </c>
      <c r="AT79" s="36">
        <v>0.995</v>
      </c>
      <c r="AU79" s="36">
        <v>0.996</v>
      </c>
      <c r="AV79" s="36">
        <v>0.99299999999999999</v>
      </c>
      <c r="AW79" s="36">
        <v>0.98799999999999999</v>
      </c>
      <c r="AX79" s="36">
        <v>0.98399999999999999</v>
      </c>
      <c r="AY79" s="36">
        <v>0.98399999999999999</v>
      </c>
      <c r="AZ79" s="36">
        <v>0.98599999999999999</v>
      </c>
      <c r="BA79" s="36">
        <v>0.98599999999999999</v>
      </c>
      <c r="BB79" s="36">
        <v>0.98399999999999999</v>
      </c>
      <c r="BC79" s="36">
        <v>0.97299999999999998</v>
      </c>
      <c r="BD79" s="36">
        <v>0.95499999999999996</v>
      </c>
      <c r="BE79" s="36">
        <v>0.94</v>
      </c>
      <c r="BF79" s="36">
        <v>0.84</v>
      </c>
      <c r="BG79" s="36">
        <v>0.6</v>
      </c>
      <c r="BH79" s="36">
        <v>0.28000000000000003</v>
      </c>
      <c r="BI79" s="36">
        <v>0.1</v>
      </c>
      <c r="BJ79" s="36">
        <v>0.02</v>
      </c>
      <c r="BK79" s="36" t="s">
        <v>143</v>
      </c>
      <c r="BL79" s="36" t="s">
        <v>143</v>
      </c>
      <c r="BM79" s="36" t="s">
        <v>143</v>
      </c>
      <c r="BN79" s="36" t="s">
        <v>143</v>
      </c>
      <c r="BO79" s="36" t="s">
        <v>143</v>
      </c>
      <c r="BP79" s="36">
        <v>0.91900000000000004</v>
      </c>
      <c r="BQ79" s="36">
        <v>0.94099999999999995</v>
      </c>
      <c r="BR79" s="36">
        <v>0.98599999999999999</v>
      </c>
      <c r="BS79" s="36">
        <v>0.99397278187099047</v>
      </c>
      <c r="BT79" s="36">
        <v>0.998</v>
      </c>
      <c r="BU79" s="36">
        <v>0.997</v>
      </c>
      <c r="BV79" s="36">
        <v>0.99598793558098164</v>
      </c>
      <c r="BW79" s="36">
        <v>0.997</v>
      </c>
      <c r="BX79" s="36">
        <v>0.998</v>
      </c>
      <c r="BY79" s="36">
        <v>0.99759566612185246</v>
      </c>
      <c r="BZ79" s="36">
        <v>0.99679228706061884</v>
      </c>
      <c r="CA79" s="36">
        <v>0.995</v>
      </c>
      <c r="CB79" s="36">
        <v>0.99399999999999999</v>
      </c>
      <c r="CC79" s="36">
        <v>0.99397278187099047</v>
      </c>
      <c r="CD79" s="36">
        <v>0.99399999999999999</v>
      </c>
      <c r="CE79" s="36">
        <v>0.99399999999999999</v>
      </c>
      <c r="CF79" s="36">
        <v>0.99399999999999999</v>
      </c>
      <c r="CG79" s="36">
        <v>0.98899999999999999</v>
      </c>
      <c r="CH79" s="36">
        <v>0.98199999999999998</v>
      </c>
      <c r="CI79" s="36">
        <v>0.97599999999999998</v>
      </c>
      <c r="CJ79" s="36">
        <v>0.93300000000000005</v>
      </c>
      <c r="CK79" s="36">
        <v>0.81499999999999995</v>
      </c>
      <c r="CL79" s="36">
        <v>0.60099999999999998</v>
      </c>
      <c r="CM79" s="36">
        <v>0.39800000000000002</v>
      </c>
      <c r="CN79" s="36">
        <v>0.20899999999999999</v>
      </c>
      <c r="CO79" s="36">
        <v>6.3E-2</v>
      </c>
      <c r="CP79" s="36">
        <v>0.01</v>
      </c>
      <c r="CQ79" s="36">
        <v>1E-3</v>
      </c>
      <c r="CR79" s="36" t="s">
        <v>143</v>
      </c>
      <c r="CS79" s="36" t="s">
        <v>143</v>
      </c>
      <c r="CT79" s="34"/>
      <c r="CU79" s="34">
        <v>1</v>
      </c>
      <c r="CV79" s="34">
        <v>0</v>
      </c>
      <c r="CW79" s="34">
        <v>52.3</v>
      </c>
      <c r="CX79" s="34">
        <v>3.3</v>
      </c>
      <c r="CY79" s="34">
        <v>4.3</v>
      </c>
      <c r="CZ79" s="33">
        <v>3.855</v>
      </c>
      <c r="DA79" s="34">
        <v>487</v>
      </c>
      <c r="DB79" s="34">
        <v>488</v>
      </c>
      <c r="DC79" s="34">
        <v>568</v>
      </c>
      <c r="DD79" s="34">
        <v>0.62</v>
      </c>
      <c r="DE79" s="34">
        <v>0.65</v>
      </c>
      <c r="DF79" s="34">
        <v>12.35</v>
      </c>
      <c r="DG79" s="34">
        <v>14.12</v>
      </c>
      <c r="DH79" s="78">
        <v>74</v>
      </c>
      <c r="DI79" s="34">
        <v>0.29499999999999998</v>
      </c>
      <c r="DJ79" s="34">
        <v>415</v>
      </c>
      <c r="DK79" s="34">
        <v>6</v>
      </c>
      <c r="DL79" s="25">
        <v>0.54</v>
      </c>
      <c r="DM79" s="76">
        <v>1.50987</v>
      </c>
      <c r="DN79" s="76">
        <v>1.51312</v>
      </c>
      <c r="DO79" s="76">
        <v>1.5166500000000001</v>
      </c>
      <c r="DP79" s="76">
        <v>1.5204500000000001</v>
      </c>
      <c r="DQ79" s="76">
        <v>1.5208900000000001</v>
      </c>
      <c r="DR79" s="76">
        <v>1.52278</v>
      </c>
      <c r="DS79" s="76">
        <v>1.5252699999999999</v>
      </c>
      <c r="DT79" s="76">
        <v>1.5264599999999999</v>
      </c>
      <c r="DU79" s="76">
        <v>1.5267999999999999</v>
      </c>
      <c r="DV79" s="76">
        <v>1.52711</v>
      </c>
      <c r="DW79" s="76">
        <v>1.5284899999999999</v>
      </c>
      <c r="DX79" s="76">
        <v>1.5285500000000001</v>
      </c>
      <c r="DY79" s="76">
        <v>1.5301899999999999</v>
      </c>
      <c r="DZ79" s="76">
        <v>1.5333300000000001</v>
      </c>
      <c r="EA79" s="76">
        <v>1.53372</v>
      </c>
      <c r="EB79" s="76">
        <v>1.53704</v>
      </c>
      <c r="EC79" s="76">
        <v>1.5401</v>
      </c>
      <c r="ED79" s="76">
        <v>1.5452699999999999</v>
      </c>
      <c r="EE79" s="24">
        <v>1.5507899999999999</v>
      </c>
      <c r="EF79" s="24">
        <v>1.55579</v>
      </c>
      <c r="EG79" s="24"/>
      <c r="EH79" s="24"/>
      <c r="EI79" s="24"/>
      <c r="EJ79" s="24">
        <v>6.8669999999999998E-3</v>
      </c>
      <c r="EK79" s="24">
        <v>6.9230000000000003E-3</v>
      </c>
      <c r="EL79" s="77">
        <v>0.27500000000000002</v>
      </c>
      <c r="EM79" s="77">
        <v>0.53600000000000003</v>
      </c>
      <c r="EN79" s="77">
        <v>0.30459999999999998</v>
      </c>
      <c r="EO79" s="77">
        <v>0.2387</v>
      </c>
      <c r="EP79" s="77">
        <v>0.54010000000000002</v>
      </c>
      <c r="EQ79" s="77">
        <v>0.75349999999999995</v>
      </c>
      <c r="ER79" s="77">
        <v>0.2727</v>
      </c>
      <c r="ES79" s="77">
        <v>0.57969999999999999</v>
      </c>
      <c r="ET79" s="77">
        <v>0.254</v>
      </c>
      <c r="EU79" s="77">
        <v>0.23669999999999999</v>
      </c>
      <c r="EV79" s="77">
        <v>0.47939999999999999</v>
      </c>
      <c r="EW79" s="77">
        <v>0.74729999999999996</v>
      </c>
      <c r="EX79" s="77">
        <v>-9.9099999999999994E-2</v>
      </c>
      <c r="EY79" s="77">
        <v>-4.6300000000000001E-2</v>
      </c>
      <c r="EZ79" s="77">
        <v>8.8000000000000005E-3</v>
      </c>
      <c r="FA79" s="77">
        <v>2.58E-2</v>
      </c>
      <c r="FB79" s="77">
        <v>0.1203</v>
      </c>
      <c r="FC79" s="26" t="s">
        <v>335</v>
      </c>
      <c r="FD79" s="145" t="s">
        <v>663</v>
      </c>
      <c r="FE79" s="156">
        <v>43152</v>
      </c>
      <c r="FF79" s="136">
        <v>13.8</v>
      </c>
      <c r="FG79" s="125" t="s">
        <v>143</v>
      </c>
      <c r="FH79" s="125" t="s">
        <v>143</v>
      </c>
      <c r="FI79" s="125" t="s">
        <v>143</v>
      </c>
      <c r="FJ79" s="125" t="s">
        <v>143</v>
      </c>
      <c r="FK79" s="27">
        <v>20</v>
      </c>
      <c r="FL79" s="27"/>
      <c r="FM79">
        <f t="shared" si="32"/>
        <v>0.587565</v>
      </c>
      <c r="FN79" s="27">
        <f t="shared" si="62"/>
        <v>20</v>
      </c>
      <c r="FO79">
        <f t="shared" si="33"/>
        <v>0</v>
      </c>
      <c r="FP79" s="208">
        <f t="shared" si="34"/>
        <v>0</v>
      </c>
      <c r="FQ79" s="208">
        <f t="shared" si="35"/>
        <v>0</v>
      </c>
      <c r="FR79" s="208">
        <f t="shared" si="36"/>
        <v>0</v>
      </c>
      <c r="FS79" s="208">
        <f t="shared" si="37"/>
        <v>0</v>
      </c>
      <c r="FT79" s="208">
        <f t="shared" si="38"/>
        <v>1.5289706464945736</v>
      </c>
      <c r="FU79" s="208">
        <f t="shared" si="39"/>
        <v>0.43746792683988334</v>
      </c>
      <c r="FV79" s="208">
        <f t="shared" si="40"/>
        <v>0</v>
      </c>
      <c r="FX79">
        <f t="shared" si="63"/>
        <v>0.587565</v>
      </c>
      <c r="FY79" s="207">
        <f>G79*POWER($FX79,2)/(POWER($FX79,2)-J79)</f>
        <v>1.1760564908591236</v>
      </c>
      <c r="FZ79" s="207">
        <f>H79*POWER($FX79,2)/(POWER($FX79,2)-K79)</f>
        <v>0.16235619234319934</v>
      </c>
      <c r="GA79" s="207">
        <f>I79*POWER($FX79,2)/(POWER($FX79,2)-L79)</f>
        <v>-1.9346443610361763E-3</v>
      </c>
      <c r="GB79" s="206">
        <f t="shared" si="41"/>
        <v>1.5285542315669689</v>
      </c>
      <c r="GD79">
        <f t="shared" si="42"/>
        <v>0.587565</v>
      </c>
      <c r="GE79">
        <f t="shared" si="43"/>
        <v>6432.8</v>
      </c>
      <c r="GF79">
        <f t="shared" si="44"/>
        <v>20613.136726414024</v>
      </c>
      <c r="GG79">
        <f t="shared" si="45"/>
        <v>670.28134972528255</v>
      </c>
      <c r="GH79">
        <f t="shared" si="46"/>
        <v>1.0002771621807613</v>
      </c>
      <c r="GI79">
        <f t="shared" si="47"/>
        <v>101325</v>
      </c>
      <c r="GJ79">
        <v>101325</v>
      </c>
      <c r="GK79">
        <v>15</v>
      </c>
      <c r="GL79">
        <v>20</v>
      </c>
      <c r="GM79">
        <f t="shared" si="48"/>
        <v>2.771621807613478E-4</v>
      </c>
      <c r="GN79">
        <f t="shared" si="49"/>
        <v>1.0173924999999999</v>
      </c>
      <c r="GO79">
        <f t="shared" si="50"/>
        <v>1.0002724240455492</v>
      </c>
      <c r="GQ79">
        <f t="shared" si="51"/>
        <v>0.587565</v>
      </c>
      <c r="GR79">
        <v>101399</v>
      </c>
      <c r="GS79">
        <f t="shared" si="52"/>
        <v>1.0002724240455492</v>
      </c>
      <c r="GT79" s="206">
        <f t="shared" si="53"/>
        <v>1.5285542315669689</v>
      </c>
      <c r="GU79">
        <f t="shared" si="54"/>
        <v>1.5289706464945736</v>
      </c>
      <c r="GW79" s="208">
        <f t="shared" si="55"/>
        <v>0</v>
      </c>
      <c r="GX79" s="208">
        <f t="shared" si="56"/>
        <v>0</v>
      </c>
      <c r="GY79">
        <f t="shared" si="57"/>
        <v>1.5289706464945736</v>
      </c>
      <c r="GZ79" s="208">
        <f t="shared" si="58"/>
        <v>1.5289706464945736</v>
      </c>
      <c r="HB79" s="208">
        <f t="shared" si="59"/>
        <v>1.5289706464945736</v>
      </c>
      <c r="HC79">
        <f t="shared" si="60"/>
        <v>1.0002724240455492</v>
      </c>
      <c r="HD79" s="206">
        <f t="shared" si="61"/>
        <v>1.5285542315669689</v>
      </c>
    </row>
    <row r="80" spans="1:212" x14ac:dyDescent="0.3">
      <c r="A80" s="141" t="s">
        <v>296</v>
      </c>
      <c r="B80" s="32">
        <v>1.4970000000000001</v>
      </c>
      <c r="C80" s="32">
        <v>1.4984500000000001</v>
      </c>
      <c r="D80" s="33">
        <v>81.61</v>
      </c>
      <c r="E80" s="33">
        <v>81.209999999999994</v>
      </c>
      <c r="F80" s="34" t="s">
        <v>290</v>
      </c>
      <c r="G80" s="37">
        <v>1.0296069999999999</v>
      </c>
      <c r="H80" s="37">
        <v>0.18805060000000001</v>
      </c>
      <c r="I80" s="37">
        <v>0.73648816500000003</v>
      </c>
      <c r="J80" s="37">
        <v>5.1680015499999997E-3</v>
      </c>
      <c r="K80" s="37">
        <v>1.6665879799999998E-2</v>
      </c>
      <c r="L80" s="37">
        <v>138.96412900000001</v>
      </c>
      <c r="M80" s="35">
        <v>-1.9700000000000001E-5</v>
      </c>
      <c r="N80" s="35">
        <v>-5.4999999999999996E-9</v>
      </c>
      <c r="O80" s="35">
        <v>5.2800000000000001E-12</v>
      </c>
      <c r="P80" s="35">
        <v>3.5999999999999999E-7</v>
      </c>
      <c r="Q80" s="35">
        <v>2.4499999999999998E-10</v>
      </c>
      <c r="R80" s="35">
        <v>0.17199999999999999</v>
      </c>
      <c r="S80" s="33">
        <v>-5.7</v>
      </c>
      <c r="T80" s="33">
        <v>-5.4</v>
      </c>
      <c r="U80" s="33">
        <v>-5.0999999999999996</v>
      </c>
      <c r="V80" s="33">
        <v>-7.7</v>
      </c>
      <c r="W80" s="33">
        <v>-7.4</v>
      </c>
      <c r="X80" s="33">
        <v>-7.1</v>
      </c>
      <c r="Y80" s="33">
        <v>-6.7</v>
      </c>
      <c r="Z80" s="33">
        <v>-6.4</v>
      </c>
      <c r="AA80" s="33">
        <v>-6</v>
      </c>
      <c r="AB80" s="33">
        <v>-8</v>
      </c>
      <c r="AC80" s="33">
        <v>-7.7</v>
      </c>
      <c r="AD80" s="33">
        <v>-7.4</v>
      </c>
      <c r="AE80" s="33">
        <v>-7.1</v>
      </c>
      <c r="AF80" s="33">
        <v>-6.8</v>
      </c>
      <c r="AG80" s="33">
        <v>-6.4</v>
      </c>
      <c r="AH80" s="33">
        <v>-8.1</v>
      </c>
      <c r="AI80" s="34">
        <v>-7.8</v>
      </c>
      <c r="AJ80" s="34">
        <v>-7.5</v>
      </c>
      <c r="AK80" s="33">
        <v>0.67</v>
      </c>
      <c r="AL80" s="36">
        <v>0.96699999999999997</v>
      </c>
      <c r="AM80" s="36">
        <v>0.97799999999999998</v>
      </c>
      <c r="AN80" s="36">
        <v>0.99</v>
      </c>
      <c r="AO80" s="36">
        <v>0.99399999999999999</v>
      </c>
      <c r="AP80" s="36">
        <v>0.99399999999999999</v>
      </c>
      <c r="AQ80" s="36">
        <v>0.99299999999999999</v>
      </c>
      <c r="AR80" s="36">
        <v>0.99299999999999999</v>
      </c>
      <c r="AS80" s="36">
        <v>0.995</v>
      </c>
      <c r="AT80" s="36">
        <v>0.997</v>
      </c>
      <c r="AU80" s="36">
        <v>0.997</v>
      </c>
      <c r="AV80" s="36">
        <v>0.996</v>
      </c>
      <c r="AW80" s="36">
        <v>0.99199999999999999</v>
      </c>
      <c r="AX80" s="36">
        <v>0.99</v>
      </c>
      <c r="AY80" s="36">
        <v>0.99</v>
      </c>
      <c r="AZ80" s="36">
        <v>0.99199999999999999</v>
      </c>
      <c r="BA80" s="36">
        <v>0.99199999999999999</v>
      </c>
      <c r="BB80" s="36">
        <v>0.99199999999999999</v>
      </c>
      <c r="BC80" s="36">
        <v>0.98899999999999999</v>
      </c>
      <c r="BD80" s="36">
        <v>0.98</v>
      </c>
      <c r="BE80" s="36">
        <v>0.97</v>
      </c>
      <c r="BF80" s="36">
        <v>0.88</v>
      </c>
      <c r="BG80" s="36">
        <v>0.63</v>
      </c>
      <c r="BH80" s="36">
        <v>0.3</v>
      </c>
      <c r="BI80" s="36">
        <v>0.12</v>
      </c>
      <c r="BJ80" s="36">
        <v>0.04</v>
      </c>
      <c r="BK80" s="36">
        <v>0.01</v>
      </c>
      <c r="BL80" s="36" t="s">
        <v>143</v>
      </c>
      <c r="BM80" s="36" t="s">
        <v>143</v>
      </c>
      <c r="BN80" s="36" t="s">
        <v>143</v>
      </c>
      <c r="BO80" s="36" t="s">
        <v>143</v>
      </c>
      <c r="BP80" s="36">
        <v>0.98699999999999999</v>
      </c>
      <c r="BQ80" s="36">
        <v>0.99099999999999999</v>
      </c>
      <c r="BR80" s="36">
        <v>0.996</v>
      </c>
      <c r="BS80" s="36">
        <v>0.998</v>
      </c>
      <c r="BT80" s="36">
        <v>0.998</v>
      </c>
      <c r="BU80" s="36">
        <v>0.997</v>
      </c>
      <c r="BV80" s="36">
        <v>0.997</v>
      </c>
      <c r="BW80" s="36">
        <v>0.998</v>
      </c>
      <c r="BX80" s="36">
        <v>0.999</v>
      </c>
      <c r="BY80" s="36">
        <v>0.999</v>
      </c>
      <c r="BZ80" s="36">
        <v>0.998</v>
      </c>
      <c r="CA80" s="36">
        <v>0.997</v>
      </c>
      <c r="CB80" s="36">
        <v>0.996</v>
      </c>
      <c r="CC80" s="36">
        <v>0.996</v>
      </c>
      <c r="CD80" s="36">
        <v>0.997</v>
      </c>
      <c r="CE80" s="36">
        <v>0.997</v>
      </c>
      <c r="CF80" s="36">
        <v>0.997</v>
      </c>
      <c r="CG80" s="36">
        <v>0.996</v>
      </c>
      <c r="CH80" s="36">
        <v>0.99199999999999999</v>
      </c>
      <c r="CI80" s="36">
        <v>0.98799999999999999</v>
      </c>
      <c r="CJ80" s="36">
        <v>0.95</v>
      </c>
      <c r="CK80" s="36">
        <v>0.83099999999999996</v>
      </c>
      <c r="CL80" s="36">
        <v>0.61799999999999999</v>
      </c>
      <c r="CM80" s="36">
        <v>0.42799999999999999</v>
      </c>
      <c r="CN80" s="36">
        <v>0.25</v>
      </c>
      <c r="CO80" s="36">
        <v>0.12</v>
      </c>
      <c r="CP80" s="36">
        <v>4.3999999999999997E-2</v>
      </c>
      <c r="CQ80" s="36">
        <v>1.4E-2</v>
      </c>
      <c r="CR80" s="36" t="s">
        <v>143</v>
      </c>
      <c r="CS80" s="36" t="s">
        <v>143</v>
      </c>
      <c r="CT80" s="34"/>
      <c r="CU80" s="34">
        <v>1</v>
      </c>
      <c r="CV80" s="34">
        <v>0</v>
      </c>
      <c r="CW80" s="34">
        <v>52.3</v>
      </c>
      <c r="CX80" s="34">
        <v>3.3</v>
      </c>
      <c r="CY80" s="34">
        <v>4.3</v>
      </c>
      <c r="CZ80" s="33">
        <v>3.7</v>
      </c>
      <c r="DA80" s="34">
        <v>467</v>
      </c>
      <c r="DB80" s="34">
        <v>467</v>
      </c>
      <c r="DC80" s="34">
        <v>538</v>
      </c>
      <c r="DD80" s="34">
        <v>0.67</v>
      </c>
      <c r="DE80" s="34">
        <v>0.73</v>
      </c>
      <c r="DF80" s="34">
        <v>13.01</v>
      </c>
      <c r="DG80" s="34">
        <v>15</v>
      </c>
      <c r="DH80" s="78">
        <v>71</v>
      </c>
      <c r="DI80" s="34">
        <v>0.29799999999999999</v>
      </c>
      <c r="DJ80" s="34">
        <v>355</v>
      </c>
      <c r="DK80" s="34">
        <v>6</v>
      </c>
      <c r="DL80" s="25">
        <v>0.67</v>
      </c>
      <c r="DM80" s="76">
        <v>1.47966</v>
      </c>
      <c r="DN80" s="76">
        <v>1.4827900000000001</v>
      </c>
      <c r="DO80" s="76">
        <v>1.4861599999999999</v>
      </c>
      <c r="DP80" s="76">
        <v>1.4897100000000001</v>
      </c>
      <c r="DQ80" s="76">
        <v>1.4901199999999999</v>
      </c>
      <c r="DR80" s="76">
        <v>1.4918400000000001</v>
      </c>
      <c r="DS80" s="76">
        <v>1.4940800000000001</v>
      </c>
      <c r="DT80" s="76">
        <v>1.4951399999999999</v>
      </c>
      <c r="DU80" s="76">
        <v>1.4954400000000001</v>
      </c>
      <c r="DV80" s="76">
        <v>1.4957100000000001</v>
      </c>
      <c r="DW80" s="76">
        <v>1.49695</v>
      </c>
      <c r="DX80" s="76">
        <v>1.4970000000000001</v>
      </c>
      <c r="DY80" s="76">
        <v>1.4984500000000001</v>
      </c>
      <c r="DZ80" s="76">
        <v>1.5012300000000001</v>
      </c>
      <c r="EA80" s="76">
        <v>1.5015700000000001</v>
      </c>
      <c r="EB80" s="76">
        <v>1.5044999999999999</v>
      </c>
      <c r="EC80" s="76">
        <v>1.5072000000000001</v>
      </c>
      <c r="ED80" s="76">
        <v>1.5117499999999999</v>
      </c>
      <c r="EE80" s="24">
        <v>1.51658</v>
      </c>
      <c r="EF80" s="24">
        <v>1.5209600000000001</v>
      </c>
      <c r="EG80" s="24">
        <v>1.5248900000000001</v>
      </c>
      <c r="EH80" s="24"/>
      <c r="EI80" s="24"/>
      <c r="EJ80" s="24">
        <v>6.0899999999999999E-3</v>
      </c>
      <c r="EK80" s="24">
        <v>6.1380000000000002E-3</v>
      </c>
      <c r="EL80" s="77">
        <v>0.28189999999999998</v>
      </c>
      <c r="EM80" s="77">
        <v>0.54169999999999996</v>
      </c>
      <c r="EN80" s="77">
        <v>0.30549999999999999</v>
      </c>
      <c r="EO80" s="77">
        <v>0.23880000000000001</v>
      </c>
      <c r="EP80" s="77">
        <v>0.53769999999999996</v>
      </c>
      <c r="EQ80" s="77">
        <v>0.747</v>
      </c>
      <c r="ER80" s="77">
        <v>0.2797</v>
      </c>
      <c r="ES80" s="77">
        <v>0.58579999999999999</v>
      </c>
      <c r="ET80" s="77">
        <v>0.25480000000000003</v>
      </c>
      <c r="EU80" s="77">
        <v>0.2369</v>
      </c>
      <c r="EV80" s="77">
        <v>0.47739999999999999</v>
      </c>
      <c r="EW80" s="77">
        <v>0.74119999999999997</v>
      </c>
      <c r="EX80" s="77">
        <v>-0.1084</v>
      </c>
      <c r="EY80" s="77">
        <v>-5.1400000000000001E-2</v>
      </c>
      <c r="EZ80" s="77">
        <v>1.03E-2</v>
      </c>
      <c r="FA80" s="77">
        <v>3.1099999999999999E-2</v>
      </c>
      <c r="FB80" s="77">
        <v>0.1497</v>
      </c>
      <c r="FC80" s="26" t="s">
        <v>573</v>
      </c>
      <c r="FD80" s="145" t="s">
        <v>387</v>
      </c>
      <c r="FE80" s="156">
        <v>41671</v>
      </c>
      <c r="FF80" s="136">
        <v>7</v>
      </c>
      <c r="FG80" s="34" t="s">
        <v>143</v>
      </c>
      <c r="FH80" s="34" t="s">
        <v>143</v>
      </c>
      <c r="FI80" s="34" t="s">
        <v>143</v>
      </c>
      <c r="FJ80" s="34" t="s">
        <v>143</v>
      </c>
      <c r="FK80">
        <v>20</v>
      </c>
      <c r="FM80">
        <f t="shared" si="32"/>
        <v>0.587565</v>
      </c>
      <c r="FN80">
        <f t="shared" si="62"/>
        <v>20</v>
      </c>
      <c r="FO80">
        <f t="shared" si="33"/>
        <v>0</v>
      </c>
      <c r="FP80" s="208">
        <f t="shared" si="34"/>
        <v>0</v>
      </c>
      <c r="FQ80" s="208">
        <f t="shared" si="35"/>
        <v>0</v>
      </c>
      <c r="FR80" s="208">
        <f t="shared" si="36"/>
        <v>0</v>
      </c>
      <c r="FS80" s="208">
        <f t="shared" si="37"/>
        <v>0</v>
      </c>
      <c r="FT80" s="208">
        <f t="shared" si="38"/>
        <v>1.4974077870897624</v>
      </c>
      <c r="FU80" s="208">
        <f t="shared" si="39"/>
        <v>0.41479351568331124</v>
      </c>
      <c r="FV80" s="208">
        <f t="shared" si="40"/>
        <v>0</v>
      </c>
      <c r="FX80">
        <f t="shared" si="63"/>
        <v>0.587565</v>
      </c>
      <c r="FY80" s="207">
        <f>G80*POWER($FX80,2)/(POWER($FX80,2)-J80)</f>
        <v>1.0452540568793651</v>
      </c>
      <c r="FZ80" s="207">
        <f>H80*POWER($FX80,2)/(POWER($FX80,2)-K80)</f>
        <v>0.19758908404137826</v>
      </c>
      <c r="GA80" s="207">
        <f>I80*POWER($FX80,2)/(POWER($FX80,2)-L80)</f>
        <v>-1.8342358239237227E-3</v>
      </c>
      <c r="GB80" s="206">
        <f t="shared" si="41"/>
        <v>1.4969999683022106</v>
      </c>
      <c r="GD80">
        <f t="shared" si="42"/>
        <v>0.587565</v>
      </c>
      <c r="GE80">
        <f t="shared" si="43"/>
        <v>6432.8</v>
      </c>
      <c r="GF80">
        <f t="shared" si="44"/>
        <v>20613.136726414024</v>
      </c>
      <c r="GG80">
        <f t="shared" si="45"/>
        <v>670.28134972528255</v>
      </c>
      <c r="GH80">
        <f t="shared" si="46"/>
        <v>1.0002771621807613</v>
      </c>
      <c r="GI80">
        <f t="shared" si="47"/>
        <v>101325</v>
      </c>
      <c r="GJ80">
        <v>101325</v>
      </c>
      <c r="GK80">
        <v>15</v>
      </c>
      <c r="GL80">
        <v>20</v>
      </c>
      <c r="GM80">
        <f t="shared" si="48"/>
        <v>2.771621807613478E-4</v>
      </c>
      <c r="GN80">
        <f t="shared" si="49"/>
        <v>1.0173924999999999</v>
      </c>
      <c r="GO80">
        <f t="shared" si="50"/>
        <v>1.0002724240455492</v>
      </c>
      <c r="GQ80">
        <f t="shared" si="51"/>
        <v>0.587565</v>
      </c>
      <c r="GR80">
        <v>101400</v>
      </c>
      <c r="GS80">
        <f t="shared" si="52"/>
        <v>1.0002724240455492</v>
      </c>
      <c r="GT80" s="206">
        <f t="shared" si="53"/>
        <v>1.4969999683022106</v>
      </c>
      <c r="GU80">
        <f t="shared" si="54"/>
        <v>1.4974077870897624</v>
      </c>
      <c r="GW80" s="208">
        <f t="shared" si="55"/>
        <v>0</v>
      </c>
      <c r="GX80" s="208">
        <f t="shared" si="56"/>
        <v>0</v>
      </c>
      <c r="GY80">
        <f t="shared" si="57"/>
        <v>1.4974077870897624</v>
      </c>
      <c r="GZ80" s="208">
        <f t="shared" si="58"/>
        <v>1.4974077870897624</v>
      </c>
      <c r="HB80" s="208">
        <f t="shared" si="59"/>
        <v>1.4974077870897624</v>
      </c>
      <c r="HC80">
        <f t="shared" si="60"/>
        <v>1.0002724240455492</v>
      </c>
      <c r="HD80" s="206">
        <f t="shared" si="61"/>
        <v>1.4969999683022106</v>
      </c>
    </row>
    <row r="81" spans="1:212" x14ac:dyDescent="0.3">
      <c r="A81" s="141" t="s">
        <v>297</v>
      </c>
      <c r="B81" s="32">
        <v>1.5523199999999999</v>
      </c>
      <c r="C81" s="32">
        <v>1.5544</v>
      </c>
      <c r="D81" s="33">
        <v>63.46</v>
      </c>
      <c r="E81" s="33">
        <v>63.23</v>
      </c>
      <c r="F81" s="34" t="s">
        <v>298</v>
      </c>
      <c r="G81" s="37">
        <v>0.88727210999999995</v>
      </c>
      <c r="H81" s="37">
        <v>0.489592425</v>
      </c>
      <c r="I81" s="37">
        <v>1.0486529600000001</v>
      </c>
      <c r="J81" s="37">
        <v>4.6982406700000002E-3</v>
      </c>
      <c r="K81" s="37">
        <v>1.61818463E-2</v>
      </c>
      <c r="L81" s="37">
        <v>104.37497500000001</v>
      </c>
      <c r="M81" s="35">
        <v>2.03E-6</v>
      </c>
      <c r="N81" s="35">
        <v>1.1900000000000001E-8</v>
      </c>
      <c r="O81" s="35">
        <v>2.4600000000000001E-11</v>
      </c>
      <c r="P81" s="35">
        <v>3.1399999999999998E-7</v>
      </c>
      <c r="Q81" s="35">
        <v>2.4499999999999998E-10</v>
      </c>
      <c r="R81" s="35">
        <v>0.23499999999999999</v>
      </c>
      <c r="S81" s="33">
        <v>2.6</v>
      </c>
      <c r="T81" s="33">
        <v>3.1</v>
      </c>
      <c r="U81" s="33">
        <v>3.6</v>
      </c>
      <c r="V81" s="33">
        <v>0.6</v>
      </c>
      <c r="W81" s="33">
        <v>1</v>
      </c>
      <c r="X81" s="33">
        <v>1.5</v>
      </c>
      <c r="Y81" s="33">
        <v>2.5</v>
      </c>
      <c r="Z81" s="33">
        <v>3</v>
      </c>
      <c r="AA81" s="33">
        <v>3.5</v>
      </c>
      <c r="AB81" s="33">
        <v>1.2</v>
      </c>
      <c r="AC81" s="33">
        <v>1.6</v>
      </c>
      <c r="AD81" s="33">
        <v>2.1</v>
      </c>
      <c r="AE81" s="33">
        <v>2.7</v>
      </c>
      <c r="AF81" s="33">
        <v>3.2</v>
      </c>
      <c r="AG81" s="33">
        <v>3.8</v>
      </c>
      <c r="AH81" s="33">
        <v>1.7</v>
      </c>
      <c r="AI81" s="34">
        <v>2.2000000000000002</v>
      </c>
      <c r="AJ81" s="34">
        <v>2.7</v>
      </c>
      <c r="AK81" s="33">
        <v>2.48</v>
      </c>
      <c r="AL81" s="36">
        <v>0.33800000000000002</v>
      </c>
      <c r="AM81" s="36">
        <v>0.58799999999999997</v>
      </c>
      <c r="AN81" s="36">
        <v>0.877</v>
      </c>
      <c r="AO81" s="36">
        <v>0.97799999999999998</v>
      </c>
      <c r="AP81" s="36">
        <v>0.997</v>
      </c>
      <c r="AQ81" s="36">
        <v>0.995</v>
      </c>
      <c r="AR81" s="36">
        <v>0.99299999999999999</v>
      </c>
      <c r="AS81" s="36">
        <v>0.99199999999999999</v>
      </c>
      <c r="AT81" s="36">
        <v>0.99299999999999999</v>
      </c>
      <c r="AU81" s="36">
        <v>0.99299999999999999</v>
      </c>
      <c r="AV81" s="36">
        <v>0.99</v>
      </c>
      <c r="AW81" s="36">
        <v>0.98699999999999999</v>
      </c>
      <c r="AX81" s="36">
        <v>0.98599999999999999</v>
      </c>
      <c r="AY81" s="36">
        <v>0.98599999999999999</v>
      </c>
      <c r="AZ81" s="36">
        <v>0.98699999999999999</v>
      </c>
      <c r="BA81" s="36">
        <v>0.98599999999999999</v>
      </c>
      <c r="BB81" s="36">
        <v>0.98299999999999998</v>
      </c>
      <c r="BC81" s="36">
        <v>0.97699999999999998</v>
      </c>
      <c r="BD81" s="36">
        <v>0.97099999999999997</v>
      </c>
      <c r="BE81" s="36">
        <v>0.96399999999999997</v>
      </c>
      <c r="BF81" s="36">
        <v>0.92</v>
      </c>
      <c r="BG81" s="36">
        <v>0.8</v>
      </c>
      <c r="BH81" s="36">
        <v>0.52</v>
      </c>
      <c r="BI81" s="36">
        <v>0.26</v>
      </c>
      <c r="BJ81" s="36">
        <v>0.06</v>
      </c>
      <c r="BK81" s="36" t="s">
        <v>143</v>
      </c>
      <c r="BL81" s="36" t="s">
        <v>143</v>
      </c>
      <c r="BM81" s="36" t="s">
        <v>143</v>
      </c>
      <c r="BN81" s="36" t="s">
        <v>143</v>
      </c>
      <c r="BO81" s="36" t="s">
        <v>143</v>
      </c>
      <c r="BP81" s="36">
        <v>0.64798757746025459</v>
      </c>
      <c r="BQ81" s="36">
        <v>0.80863201257566597</v>
      </c>
      <c r="BR81" s="36">
        <v>0.94885497135904362</v>
      </c>
      <c r="BS81" s="36">
        <v>0.99114122862593856</v>
      </c>
      <c r="BT81" s="36">
        <v>0.9987989182686231</v>
      </c>
      <c r="BU81" s="36">
        <v>0.99799699197390601</v>
      </c>
      <c r="BV81" s="36">
        <v>0.99719409794761227</v>
      </c>
      <c r="BW81" s="36">
        <v>0.99679228706061884</v>
      </c>
      <c r="BX81" s="36">
        <v>0.99719409794761227</v>
      </c>
      <c r="BY81" s="36">
        <v>0.99719409794761227</v>
      </c>
      <c r="BZ81" s="36">
        <v>0.99598793558098164</v>
      </c>
      <c r="CA81" s="36">
        <v>0.99477957819262941</v>
      </c>
      <c r="CB81" s="36">
        <v>0.99437630276961064</v>
      </c>
      <c r="CC81" s="36">
        <v>0.99437630276961064</v>
      </c>
      <c r="CD81" s="36">
        <v>0.99477957819262941</v>
      </c>
      <c r="CE81" s="36">
        <v>0.99437630276961064</v>
      </c>
      <c r="CF81" s="36">
        <v>0.9931650020504369</v>
      </c>
      <c r="CG81" s="36">
        <v>0.99073572947436994</v>
      </c>
      <c r="CH81" s="36">
        <v>0.9882974890527767</v>
      </c>
      <c r="CI81" s="36">
        <v>0.98544142228142195</v>
      </c>
      <c r="CJ81" s="36">
        <v>0.96719742348509086</v>
      </c>
      <c r="CK81" s="36">
        <v>0.91461010385465269</v>
      </c>
      <c r="CL81" s="36">
        <v>0.76984153273089151</v>
      </c>
      <c r="CM81" s="36">
        <v>0.58343078237398449</v>
      </c>
      <c r="CN81" s="36">
        <v>0.32453422231992085</v>
      </c>
      <c r="CO81" s="36">
        <v>0.123</v>
      </c>
      <c r="CP81" s="36">
        <v>2.5999999999999999E-2</v>
      </c>
      <c r="CQ81" s="36" t="s">
        <v>143</v>
      </c>
      <c r="CR81" s="36" t="s">
        <v>143</v>
      </c>
      <c r="CS81" s="36" t="s">
        <v>143</v>
      </c>
      <c r="CT81" s="34"/>
      <c r="CU81" s="34">
        <v>3</v>
      </c>
      <c r="CV81" s="34">
        <v>0</v>
      </c>
      <c r="CW81" s="34">
        <v>2.2000000000000002</v>
      </c>
      <c r="CX81" s="34">
        <v>2</v>
      </c>
      <c r="CY81" s="34">
        <v>2</v>
      </c>
      <c r="CZ81" s="33">
        <v>2.91</v>
      </c>
      <c r="DA81" s="34">
        <v>599</v>
      </c>
      <c r="DB81" s="34">
        <v>597</v>
      </c>
      <c r="DC81" s="34">
        <v>736</v>
      </c>
      <c r="DD81" s="34">
        <v>0.68200000000000005</v>
      </c>
      <c r="DE81" s="34">
        <v>0.99</v>
      </c>
      <c r="DF81" s="34">
        <v>6.2</v>
      </c>
      <c r="DG81" s="34">
        <v>7.3</v>
      </c>
      <c r="DH81" s="78">
        <v>84</v>
      </c>
      <c r="DI81" s="34">
        <v>0.22600000000000001</v>
      </c>
      <c r="DJ81" s="34">
        <v>630</v>
      </c>
      <c r="DK81" s="34">
        <v>2</v>
      </c>
      <c r="DL81" s="25">
        <v>2.48</v>
      </c>
      <c r="DM81" s="76">
        <v>1.5237499999999999</v>
      </c>
      <c r="DN81" s="76">
        <v>1.5295399999999999</v>
      </c>
      <c r="DO81" s="76">
        <v>1.5355799999999999</v>
      </c>
      <c r="DP81" s="76">
        <v>1.5415399999999999</v>
      </c>
      <c r="DQ81" s="76">
        <v>1.5421800000000001</v>
      </c>
      <c r="DR81" s="76">
        <v>1.5448200000000001</v>
      </c>
      <c r="DS81" s="76">
        <v>1.5481100000000001</v>
      </c>
      <c r="DT81" s="76">
        <v>1.54965</v>
      </c>
      <c r="DU81" s="76">
        <v>1.5500799999999999</v>
      </c>
      <c r="DV81" s="76">
        <v>1.5504800000000001</v>
      </c>
      <c r="DW81" s="76">
        <v>1.5522400000000001</v>
      </c>
      <c r="DX81" s="76">
        <v>1.5523199999999999</v>
      </c>
      <c r="DY81" s="76">
        <v>1.5544</v>
      </c>
      <c r="DZ81" s="76">
        <v>1.5583499999999999</v>
      </c>
      <c r="EA81" s="76">
        <v>1.5588500000000001</v>
      </c>
      <c r="EB81" s="76">
        <v>1.5630200000000001</v>
      </c>
      <c r="EC81" s="76">
        <v>1.5668800000000001</v>
      </c>
      <c r="ED81" s="76">
        <v>1.57342</v>
      </c>
      <c r="EE81" s="24">
        <v>1.5804100000000001</v>
      </c>
      <c r="EF81" s="24">
        <v>1.5867899999999999</v>
      </c>
      <c r="EG81" s="24"/>
      <c r="EH81" s="24"/>
      <c r="EI81" s="24"/>
      <c r="EJ81" s="24">
        <v>8.7039999999999999E-3</v>
      </c>
      <c r="EK81" s="24">
        <v>8.7670000000000005E-3</v>
      </c>
      <c r="EL81" s="77">
        <v>0.30230000000000001</v>
      </c>
      <c r="EM81" s="77">
        <v>0.55549999999999999</v>
      </c>
      <c r="EN81" s="77">
        <v>0.30690000000000001</v>
      </c>
      <c r="EO81" s="77">
        <v>0.23860000000000001</v>
      </c>
      <c r="EP81" s="77">
        <v>0.53649999999999998</v>
      </c>
      <c r="EQ81" s="77">
        <v>0.75090000000000001</v>
      </c>
      <c r="ER81" s="77">
        <v>0.30009999999999998</v>
      </c>
      <c r="ES81" s="77">
        <v>0.60019999999999996</v>
      </c>
      <c r="ET81" s="77">
        <v>0.25590000000000002</v>
      </c>
      <c r="EU81" s="77">
        <v>0.2369</v>
      </c>
      <c r="EV81" s="77">
        <v>0.47670000000000001</v>
      </c>
      <c r="EW81" s="77">
        <v>0.74539999999999995</v>
      </c>
      <c r="EX81" s="77">
        <v>1.18E-2</v>
      </c>
      <c r="EY81" s="77">
        <v>4.7000000000000002E-3</v>
      </c>
      <c r="EZ81" s="77">
        <v>-5.0000000000000001E-4</v>
      </c>
      <c r="FA81" s="77">
        <v>-5.0000000000000001E-4</v>
      </c>
      <c r="FB81" s="77">
        <v>1.6000000000000001E-3</v>
      </c>
      <c r="FC81" s="26" t="s">
        <v>299</v>
      </c>
      <c r="FD81" s="145" t="s">
        <v>143</v>
      </c>
      <c r="FE81" s="156">
        <v>41671</v>
      </c>
      <c r="FF81" s="136">
        <v>1.3</v>
      </c>
      <c r="FG81" s="34"/>
      <c r="FH81" s="34"/>
      <c r="FI81" s="34"/>
      <c r="FJ81" s="34"/>
      <c r="FK81">
        <v>20</v>
      </c>
      <c r="FM81">
        <f t="shared" si="32"/>
        <v>0.587565</v>
      </c>
      <c r="FN81" s="27">
        <f t="shared" si="62"/>
        <v>20</v>
      </c>
      <c r="FO81">
        <f t="shared" si="33"/>
        <v>0</v>
      </c>
      <c r="FP81" s="208">
        <f t="shared" si="34"/>
        <v>0</v>
      </c>
      <c r="FQ81" s="208">
        <f t="shared" si="35"/>
        <v>0</v>
      </c>
      <c r="FR81" s="208">
        <f t="shared" si="36"/>
        <v>0</v>
      </c>
      <c r="FS81" s="208">
        <f t="shared" si="37"/>
        <v>0</v>
      </c>
      <c r="FT81" s="208">
        <f t="shared" si="38"/>
        <v>1.5527446154371849</v>
      </c>
      <c r="FU81" s="208">
        <f t="shared" si="39"/>
        <v>0.45436185279312363</v>
      </c>
      <c r="FV81" s="208">
        <f t="shared" si="40"/>
        <v>0</v>
      </c>
      <c r="FX81">
        <f t="shared" si="63"/>
        <v>0.587565</v>
      </c>
      <c r="FY81" s="207">
        <f>G81*POWER($FX81,2)/(POWER($FX81,2)-J81)</f>
        <v>0.89951351072973995</v>
      </c>
      <c r="FZ81" s="207">
        <f>H81*POWER($FX81,2)/(POWER($FX81,2)-K81)</f>
        <v>0.51366928420261149</v>
      </c>
      <c r="GA81" s="207">
        <f>I81*POWER($FX81,2)/(POWER($FX81,2)-L81)</f>
        <v>-3.4800549369339148E-3</v>
      </c>
      <c r="GB81" s="206">
        <f t="shared" si="41"/>
        <v>1.5523217256726833</v>
      </c>
      <c r="GD81">
        <f t="shared" si="42"/>
        <v>0.587565</v>
      </c>
      <c r="GE81">
        <f t="shared" si="43"/>
        <v>6432.8</v>
      </c>
      <c r="GF81">
        <f t="shared" si="44"/>
        <v>20613.136726414024</v>
      </c>
      <c r="GG81">
        <f t="shared" si="45"/>
        <v>670.28134972528255</v>
      </c>
      <c r="GH81">
        <f t="shared" si="46"/>
        <v>1.0002771621807613</v>
      </c>
      <c r="GI81">
        <f t="shared" si="47"/>
        <v>101325</v>
      </c>
      <c r="GJ81">
        <v>101325</v>
      </c>
      <c r="GK81">
        <v>15</v>
      </c>
      <c r="GL81">
        <v>20</v>
      </c>
      <c r="GM81">
        <f t="shared" si="48"/>
        <v>2.771621807613478E-4</v>
      </c>
      <c r="GN81">
        <f t="shared" si="49"/>
        <v>1.0173924999999999</v>
      </c>
      <c r="GO81">
        <f t="shared" si="50"/>
        <v>1.0002724240455492</v>
      </c>
      <c r="GQ81">
        <f t="shared" si="51"/>
        <v>0.587565</v>
      </c>
      <c r="GR81">
        <v>101401</v>
      </c>
      <c r="GS81">
        <f t="shared" si="52"/>
        <v>1.0002724240455492</v>
      </c>
      <c r="GT81" s="206">
        <f t="shared" si="53"/>
        <v>1.5523217256726833</v>
      </c>
      <c r="GU81">
        <f t="shared" si="54"/>
        <v>1.5527446154371849</v>
      </c>
      <c r="GW81" s="208">
        <f t="shared" si="55"/>
        <v>0</v>
      </c>
      <c r="GX81" s="208">
        <f t="shared" si="56"/>
        <v>0</v>
      </c>
      <c r="GY81">
        <f t="shared" si="57"/>
        <v>1.5527446154371849</v>
      </c>
      <c r="GZ81" s="208">
        <f t="shared" si="58"/>
        <v>1.5527446154371849</v>
      </c>
      <c r="HB81" s="208">
        <f t="shared" si="59"/>
        <v>1.5527446154371849</v>
      </c>
      <c r="HC81">
        <f t="shared" si="60"/>
        <v>1.0002724240455492</v>
      </c>
      <c r="HD81" s="206">
        <f t="shared" si="61"/>
        <v>1.5523217256726833</v>
      </c>
    </row>
    <row r="82" spans="1:212" x14ac:dyDescent="0.3">
      <c r="A82" s="141" t="s">
        <v>295</v>
      </c>
      <c r="B82" s="32">
        <v>1.6180000000000001</v>
      </c>
      <c r="C82" s="32">
        <v>1.62033</v>
      </c>
      <c r="D82" s="33">
        <v>63.39</v>
      </c>
      <c r="E82" s="33">
        <v>63.1</v>
      </c>
      <c r="F82" s="34" t="s">
        <v>344</v>
      </c>
      <c r="G82" s="37">
        <v>1.3812183600000001</v>
      </c>
      <c r="H82" s="37">
        <v>0.196745645</v>
      </c>
      <c r="I82" s="37">
        <v>0.88608920499999999</v>
      </c>
      <c r="J82" s="37">
        <v>7.0641633700000003E-3</v>
      </c>
      <c r="K82" s="37">
        <v>2.3325134500000001E-2</v>
      </c>
      <c r="L82" s="37">
        <v>97.484734500000002</v>
      </c>
      <c r="M82" s="35">
        <v>-9.2799999999999992E-6</v>
      </c>
      <c r="N82" s="35">
        <v>7.1900000000000002E-9</v>
      </c>
      <c r="O82" s="35">
        <v>1.4500000000000001E-12</v>
      </c>
      <c r="P82" s="35">
        <v>4.0600000000000001E-7</v>
      </c>
      <c r="Q82" s="35">
        <v>3.1699999999999999E-10</v>
      </c>
      <c r="R82" s="35">
        <v>0.19</v>
      </c>
      <c r="S82" s="33">
        <v>-2.6</v>
      </c>
      <c r="T82" s="33">
        <v>-2.1</v>
      </c>
      <c r="U82" s="33">
        <v>-1.6</v>
      </c>
      <c r="V82" s="33">
        <v>-4.7</v>
      </c>
      <c r="W82" s="33">
        <v>-4.3</v>
      </c>
      <c r="X82" s="33">
        <v>-3.8</v>
      </c>
      <c r="Y82" s="33">
        <v>-2.9</v>
      </c>
      <c r="Z82" s="33">
        <v>-2.4</v>
      </c>
      <c r="AA82" s="33">
        <v>-1.8</v>
      </c>
      <c r="AB82" s="33">
        <v>-4.3</v>
      </c>
      <c r="AC82" s="33">
        <v>-3.8</v>
      </c>
      <c r="AD82" s="33">
        <v>-3.3</v>
      </c>
      <c r="AE82" s="33">
        <v>-2.9</v>
      </c>
      <c r="AF82" s="33">
        <v>-2.2999999999999998</v>
      </c>
      <c r="AG82" s="33">
        <v>-1.8</v>
      </c>
      <c r="AH82" s="33">
        <v>-4</v>
      </c>
      <c r="AI82" s="34">
        <v>-3.5</v>
      </c>
      <c r="AJ82" s="34">
        <v>-2.9</v>
      </c>
      <c r="AK82" s="33">
        <v>1.1599999999999999</v>
      </c>
      <c r="AL82" s="36">
        <v>0.28999999999999998</v>
      </c>
      <c r="AM82" s="36">
        <v>0.51</v>
      </c>
      <c r="AN82" s="36">
        <v>0.8</v>
      </c>
      <c r="AO82" s="36">
        <v>0.95599999999999996</v>
      </c>
      <c r="AP82" s="36">
        <v>0.99399999999999999</v>
      </c>
      <c r="AQ82" s="36">
        <v>0.99399999999999999</v>
      </c>
      <c r="AR82" s="36">
        <v>0.99299999999999999</v>
      </c>
      <c r="AS82" s="36">
        <v>0.99199999999999999</v>
      </c>
      <c r="AT82" s="36">
        <v>0.99399999999999999</v>
      </c>
      <c r="AU82" s="36">
        <v>0.995</v>
      </c>
      <c r="AV82" s="36">
        <v>0.99199999999999999</v>
      </c>
      <c r="AW82" s="36">
        <v>0.98599999999999999</v>
      </c>
      <c r="AX82" s="36">
        <v>0.98199999999999998</v>
      </c>
      <c r="AY82" s="36">
        <v>0.97899999999999998</v>
      </c>
      <c r="AZ82" s="36">
        <v>0.97</v>
      </c>
      <c r="BA82" s="36">
        <v>0.96399999999999997</v>
      </c>
      <c r="BB82" s="36">
        <v>0.94</v>
      </c>
      <c r="BC82" s="36">
        <v>0.9</v>
      </c>
      <c r="BD82" s="36">
        <v>0.83</v>
      </c>
      <c r="BE82" s="36">
        <v>0.78</v>
      </c>
      <c r="BF82" s="36">
        <v>0.53</v>
      </c>
      <c r="BG82" s="36">
        <v>0.2</v>
      </c>
      <c r="BH82" s="36">
        <v>0.03</v>
      </c>
      <c r="BI82" s="36" t="s">
        <v>143</v>
      </c>
      <c r="BJ82" s="36" t="s">
        <v>143</v>
      </c>
      <c r="BK82" s="36" t="s">
        <v>143</v>
      </c>
      <c r="BL82" s="36" t="s">
        <v>143</v>
      </c>
      <c r="BM82" s="36" t="s">
        <v>143</v>
      </c>
      <c r="BN82" s="36" t="s">
        <v>143</v>
      </c>
      <c r="BO82" s="36" t="s">
        <v>143</v>
      </c>
      <c r="BP82" s="36">
        <v>0.60899999999999999</v>
      </c>
      <c r="BQ82" s="36">
        <v>0.76400000000000001</v>
      </c>
      <c r="BR82" s="36">
        <v>0.91500000000000004</v>
      </c>
      <c r="BS82" s="36">
        <v>0.98199999999999998</v>
      </c>
      <c r="BT82" s="36">
        <v>0.998</v>
      </c>
      <c r="BU82" s="36">
        <v>0.998</v>
      </c>
      <c r="BV82" s="36">
        <v>0.997</v>
      </c>
      <c r="BW82" s="36">
        <v>0.997</v>
      </c>
      <c r="BX82" s="36">
        <v>0.998</v>
      </c>
      <c r="BY82" s="36">
        <v>0.998</v>
      </c>
      <c r="BZ82" s="36">
        <v>0.997</v>
      </c>
      <c r="CA82" s="36">
        <v>0.99399999999999999</v>
      </c>
      <c r="CB82" s="36">
        <v>0.99299999999999999</v>
      </c>
      <c r="CC82" s="36">
        <v>0.99199999999999999</v>
      </c>
      <c r="CD82" s="36">
        <v>0.98799999999999999</v>
      </c>
      <c r="CE82" s="36">
        <v>0.98499999999999999</v>
      </c>
      <c r="CF82" s="36">
        <v>0.97599999999999998</v>
      </c>
      <c r="CG82" s="36">
        <v>0.95899999999999996</v>
      </c>
      <c r="CH82" s="36">
        <v>0.92800000000000005</v>
      </c>
      <c r="CI82" s="36">
        <v>0.90500000000000003</v>
      </c>
      <c r="CJ82" s="36">
        <v>0.77600000000000002</v>
      </c>
      <c r="CK82" s="36">
        <v>0.52500000000000002</v>
      </c>
      <c r="CL82" s="36">
        <v>0.23</v>
      </c>
      <c r="CM82" s="36">
        <v>6.0999999999999999E-2</v>
      </c>
      <c r="CN82" s="36" t="s">
        <v>143</v>
      </c>
      <c r="CO82" s="36" t="s">
        <v>143</v>
      </c>
      <c r="CP82" s="36" t="s">
        <v>143</v>
      </c>
      <c r="CQ82" s="36" t="s">
        <v>143</v>
      </c>
      <c r="CR82" s="36" t="s">
        <v>143</v>
      </c>
      <c r="CS82" s="36" t="s">
        <v>143</v>
      </c>
      <c r="CT82" s="34"/>
      <c r="CU82" s="34">
        <v>1</v>
      </c>
      <c r="CV82" s="34">
        <v>1</v>
      </c>
      <c r="CW82" s="34">
        <v>53.3</v>
      </c>
      <c r="CX82" s="34">
        <v>2.2999999999999998</v>
      </c>
      <c r="CY82" s="34">
        <v>4.3</v>
      </c>
      <c r="CZ82" s="33">
        <v>3.5680000000000001</v>
      </c>
      <c r="DA82" s="34">
        <v>606</v>
      </c>
      <c r="DB82" s="34">
        <v>609</v>
      </c>
      <c r="DC82" s="34">
        <v>699</v>
      </c>
      <c r="DD82" s="34">
        <v>0.59</v>
      </c>
      <c r="DE82" s="34">
        <v>0.64</v>
      </c>
      <c r="DF82" s="34">
        <v>9.56</v>
      </c>
      <c r="DG82" s="34">
        <v>10.84</v>
      </c>
      <c r="DH82" s="78">
        <v>76.13</v>
      </c>
      <c r="DI82" s="34">
        <v>0.28799999999999998</v>
      </c>
      <c r="DJ82" s="34">
        <v>415</v>
      </c>
      <c r="DK82" s="34">
        <v>6</v>
      </c>
      <c r="DL82" s="25">
        <v>1.1599999999999999</v>
      </c>
      <c r="DM82" s="76">
        <v>1.59015</v>
      </c>
      <c r="DN82" s="76">
        <v>1.59528</v>
      </c>
      <c r="DO82" s="76">
        <v>1.60073</v>
      </c>
      <c r="DP82" s="76">
        <v>1.6064099999999999</v>
      </c>
      <c r="DQ82" s="76">
        <v>1.6070599999999999</v>
      </c>
      <c r="DR82" s="76">
        <v>1.6097900000000001</v>
      </c>
      <c r="DS82" s="76">
        <v>1.61334</v>
      </c>
      <c r="DT82" s="76">
        <v>1.61503</v>
      </c>
      <c r="DU82" s="76">
        <v>1.6154999999999999</v>
      </c>
      <c r="DV82" s="76">
        <v>1.61595</v>
      </c>
      <c r="DW82" s="76">
        <v>1.61791</v>
      </c>
      <c r="DX82" s="76">
        <v>1.6180000000000001</v>
      </c>
      <c r="DY82" s="76">
        <v>1.62033</v>
      </c>
      <c r="DZ82" s="76">
        <v>1.6247799999999999</v>
      </c>
      <c r="EA82" s="76">
        <v>1.62534</v>
      </c>
      <c r="EB82" s="76">
        <v>1.6300699999999999</v>
      </c>
      <c r="EC82" s="76">
        <v>1.63445</v>
      </c>
      <c r="ED82" s="76">
        <v>1.6418999999999999</v>
      </c>
      <c r="EE82" s="24">
        <v>1.64991</v>
      </c>
      <c r="EF82" s="24">
        <v>1.65724</v>
      </c>
      <c r="EG82" s="24">
        <v>1.6638999999999999</v>
      </c>
      <c r="EH82" s="24"/>
      <c r="EI82" s="24"/>
      <c r="EJ82" s="24">
        <v>9.7490000000000007E-3</v>
      </c>
      <c r="EK82" s="24">
        <v>9.8309999999999995E-3</v>
      </c>
      <c r="EL82" s="77">
        <v>0.2797</v>
      </c>
      <c r="EM82" s="77">
        <v>0.53800000000000003</v>
      </c>
      <c r="EN82" s="77">
        <v>0.3044</v>
      </c>
      <c r="EO82" s="77">
        <v>0.23849999999999999</v>
      </c>
      <c r="EP82" s="77">
        <v>0.54239999999999999</v>
      </c>
      <c r="EQ82" s="77">
        <v>0.76419999999999999</v>
      </c>
      <c r="ER82" s="77">
        <v>0.27739999999999998</v>
      </c>
      <c r="ES82" s="77">
        <v>0.58160000000000001</v>
      </c>
      <c r="ET82" s="77">
        <v>0.25380000000000003</v>
      </c>
      <c r="EU82" s="77">
        <v>0.23649999999999999</v>
      </c>
      <c r="EV82" s="77">
        <v>0.48149999999999998</v>
      </c>
      <c r="EW82" s="77">
        <v>0.75780000000000003</v>
      </c>
      <c r="EX82" s="77">
        <v>-2.7900000000000001E-2</v>
      </c>
      <c r="EY82" s="77">
        <v>-1.2699999999999999E-2</v>
      </c>
      <c r="EZ82" s="77">
        <v>2E-3</v>
      </c>
      <c r="FA82" s="77">
        <v>5.1999999999999998E-3</v>
      </c>
      <c r="FB82" s="77">
        <v>2.0799999999999999E-2</v>
      </c>
      <c r="FC82" s="26" t="s">
        <v>294</v>
      </c>
      <c r="FD82" s="145" t="s">
        <v>666</v>
      </c>
      <c r="FE82" s="156">
        <v>41671</v>
      </c>
      <c r="FF82" s="136">
        <v>4.2</v>
      </c>
      <c r="FG82" s="34" t="s">
        <v>143</v>
      </c>
      <c r="FH82" s="34" t="s">
        <v>143</v>
      </c>
      <c r="FI82" s="34" t="s">
        <v>143</v>
      </c>
      <c r="FJ82" s="34" t="s">
        <v>143</v>
      </c>
      <c r="FK82" s="27">
        <v>20</v>
      </c>
      <c r="FL82" s="27"/>
      <c r="FM82">
        <f t="shared" si="32"/>
        <v>0.587565</v>
      </c>
      <c r="FN82">
        <f t="shared" si="62"/>
        <v>20</v>
      </c>
      <c r="FO82">
        <f t="shared" si="33"/>
        <v>0</v>
      </c>
      <c r="FP82" s="208">
        <f t="shared" si="34"/>
        <v>0</v>
      </c>
      <c r="FQ82" s="208">
        <f t="shared" si="35"/>
        <v>0</v>
      </c>
      <c r="FR82" s="208">
        <f t="shared" si="36"/>
        <v>0</v>
      </c>
      <c r="FS82" s="208">
        <f t="shared" si="37"/>
        <v>0</v>
      </c>
      <c r="FT82" s="208">
        <f t="shared" si="38"/>
        <v>1.6184407216606582</v>
      </c>
      <c r="FU82" s="208">
        <f t="shared" si="39"/>
        <v>0.50028102600751434</v>
      </c>
      <c r="FV82" s="208">
        <f t="shared" si="40"/>
        <v>0</v>
      </c>
      <c r="FX82">
        <f t="shared" si="63"/>
        <v>0.587565</v>
      </c>
      <c r="FY82" s="207">
        <f>G82*POWER($FX82,2)/(POWER($FX82,2)-J82)</f>
        <v>1.410071293167539</v>
      </c>
      <c r="FZ82" s="207">
        <f>H82*POWER($FX82,2)/(POWER($FX82,2)-K82)</f>
        <v>0.21100166173497742</v>
      </c>
      <c r="GA82" s="207">
        <f>I82*POWER($FX82,2)/(POWER($FX82,2)-L82)</f>
        <v>-3.1491504493917316E-3</v>
      </c>
      <c r="GB82" s="206">
        <f t="shared" si="41"/>
        <v>1.617999939571422</v>
      </c>
      <c r="GD82">
        <f t="shared" si="42"/>
        <v>0.587565</v>
      </c>
      <c r="GE82">
        <f t="shared" si="43"/>
        <v>6432.8</v>
      </c>
      <c r="GF82">
        <f t="shared" si="44"/>
        <v>20613.136726414024</v>
      </c>
      <c r="GG82">
        <f t="shared" si="45"/>
        <v>670.28134972528255</v>
      </c>
      <c r="GH82">
        <f t="shared" si="46"/>
        <v>1.0002771621807613</v>
      </c>
      <c r="GI82">
        <f t="shared" si="47"/>
        <v>101325</v>
      </c>
      <c r="GJ82">
        <v>101325</v>
      </c>
      <c r="GK82">
        <v>15</v>
      </c>
      <c r="GL82">
        <v>20</v>
      </c>
      <c r="GM82">
        <f t="shared" si="48"/>
        <v>2.771621807613478E-4</v>
      </c>
      <c r="GN82">
        <f t="shared" si="49"/>
        <v>1.0173924999999999</v>
      </c>
      <c r="GO82">
        <f t="shared" si="50"/>
        <v>1.0002724240455492</v>
      </c>
      <c r="GQ82">
        <f t="shared" si="51"/>
        <v>0.587565</v>
      </c>
      <c r="GR82">
        <v>101402</v>
      </c>
      <c r="GS82">
        <f t="shared" si="52"/>
        <v>1.0002724240455492</v>
      </c>
      <c r="GT82" s="206">
        <f t="shared" si="53"/>
        <v>1.617999939571422</v>
      </c>
      <c r="GU82">
        <f t="shared" si="54"/>
        <v>1.6184407216606582</v>
      </c>
      <c r="GW82" s="208">
        <f t="shared" si="55"/>
        <v>0</v>
      </c>
      <c r="GX82" s="208">
        <f t="shared" si="56"/>
        <v>0</v>
      </c>
      <c r="GY82">
        <f t="shared" si="57"/>
        <v>1.6184407216606582</v>
      </c>
      <c r="GZ82" s="208">
        <f t="shared" si="58"/>
        <v>1.6184407216606582</v>
      </c>
      <c r="HB82" s="208">
        <f t="shared" si="59"/>
        <v>1.6184407216606582</v>
      </c>
      <c r="HC82">
        <f t="shared" si="60"/>
        <v>1.0002724240455492</v>
      </c>
      <c r="HD82" s="206">
        <f t="shared" si="61"/>
        <v>1.617999939571422</v>
      </c>
    </row>
    <row r="83" spans="1:212" x14ac:dyDescent="0.3">
      <c r="A83" s="141" t="s">
        <v>93</v>
      </c>
      <c r="B83" s="32">
        <v>1.71736</v>
      </c>
      <c r="C83" s="32">
        <v>1.7230799999999999</v>
      </c>
      <c r="D83" s="33">
        <v>29.62</v>
      </c>
      <c r="E83" s="33">
        <v>29.39</v>
      </c>
      <c r="F83" s="34" t="s">
        <v>45</v>
      </c>
      <c r="G83" s="37">
        <v>1.6086515800000001</v>
      </c>
      <c r="H83" s="37">
        <v>0.23772591600000001</v>
      </c>
      <c r="I83" s="37">
        <v>1.5153065299999999</v>
      </c>
      <c r="J83" s="37">
        <v>1.19654879E-2</v>
      </c>
      <c r="K83" s="37">
        <v>5.9058972199999997E-2</v>
      </c>
      <c r="L83" s="37">
        <v>135.52167600000001</v>
      </c>
      <c r="M83" s="35">
        <v>-3.72E-6</v>
      </c>
      <c r="N83" s="35">
        <v>8.0499999999999993E-9</v>
      </c>
      <c r="O83" s="35">
        <v>-1.7100000000000001E-11</v>
      </c>
      <c r="P83" s="35">
        <v>8.9800000000000002E-7</v>
      </c>
      <c r="Q83" s="35">
        <v>1.3399999999999999E-9</v>
      </c>
      <c r="R83" s="35">
        <v>0.27600000000000002</v>
      </c>
      <c r="S83" s="33">
        <v>0.1</v>
      </c>
      <c r="T83" s="33">
        <v>1.7</v>
      </c>
      <c r="U83" s="33">
        <v>3.6</v>
      </c>
      <c r="V83" s="33">
        <v>-2.2000000000000002</v>
      </c>
      <c r="W83" s="33">
        <v>-0.7</v>
      </c>
      <c r="X83" s="33">
        <v>1.2</v>
      </c>
      <c r="Y83" s="33">
        <v>0</v>
      </c>
      <c r="Z83" s="33">
        <v>1.8</v>
      </c>
      <c r="AA83" s="33">
        <v>4.2</v>
      </c>
      <c r="AB83" s="33">
        <v>-1.5</v>
      </c>
      <c r="AC83" s="33">
        <v>0.3</v>
      </c>
      <c r="AD83" s="33">
        <v>2.7</v>
      </c>
      <c r="AE83" s="33">
        <v>0</v>
      </c>
      <c r="AF83" s="33">
        <v>2.1</v>
      </c>
      <c r="AG83" s="33">
        <v>4.8</v>
      </c>
      <c r="AH83" s="33">
        <v>-1.1000000000000001</v>
      </c>
      <c r="AI83" s="34">
        <v>0.9</v>
      </c>
      <c r="AJ83" s="34">
        <v>3.5</v>
      </c>
      <c r="AK83" s="33">
        <v>2.72</v>
      </c>
      <c r="AL83" s="36">
        <v>0.46</v>
      </c>
      <c r="AM83" s="36">
        <v>0.57999999999999996</v>
      </c>
      <c r="AN83" s="36">
        <v>0.85</v>
      </c>
      <c r="AO83" s="36">
        <v>0.97299999999999998</v>
      </c>
      <c r="AP83" s="36">
        <v>0.995</v>
      </c>
      <c r="AQ83" s="36">
        <v>0.99</v>
      </c>
      <c r="AR83" s="36">
        <v>0.98599999999999999</v>
      </c>
      <c r="AS83" s="36">
        <v>0.98699999999999999</v>
      </c>
      <c r="AT83" s="36">
        <v>0.99</v>
      </c>
      <c r="AU83" s="36">
        <v>0.98599999999999999</v>
      </c>
      <c r="AV83" s="36">
        <v>0.96799999999999997</v>
      </c>
      <c r="AW83" s="36">
        <v>0.94</v>
      </c>
      <c r="AX83" s="36">
        <v>0.91</v>
      </c>
      <c r="AY83" s="36">
        <v>0.87</v>
      </c>
      <c r="AZ83" s="36">
        <v>0.76</v>
      </c>
      <c r="BA83" s="36">
        <v>0.7</v>
      </c>
      <c r="BB83" s="36">
        <v>0.52</v>
      </c>
      <c r="BC83" s="36">
        <v>0.25</v>
      </c>
      <c r="BD83" s="36">
        <v>0.03</v>
      </c>
      <c r="BE83" s="36" t="s">
        <v>143</v>
      </c>
      <c r="BF83" s="36" t="s">
        <v>143</v>
      </c>
      <c r="BG83" s="36" t="s">
        <v>143</v>
      </c>
      <c r="BH83" s="36" t="s">
        <v>143</v>
      </c>
      <c r="BI83" s="36" t="s">
        <v>143</v>
      </c>
      <c r="BJ83" s="36" t="s">
        <v>143</v>
      </c>
      <c r="BK83" s="36" t="s">
        <v>143</v>
      </c>
      <c r="BL83" s="36" t="s">
        <v>143</v>
      </c>
      <c r="BM83" s="36" t="s">
        <v>143</v>
      </c>
      <c r="BN83" s="36" t="s">
        <v>143</v>
      </c>
      <c r="BO83" s="36" t="s">
        <v>143</v>
      </c>
      <c r="BP83" s="36">
        <v>0.73299999999999998</v>
      </c>
      <c r="BQ83" s="36">
        <v>0.80400000000000005</v>
      </c>
      <c r="BR83" s="36">
        <v>0.93700000000000006</v>
      </c>
      <c r="BS83" s="36">
        <v>0.98911123774118292</v>
      </c>
      <c r="BT83" s="36">
        <v>0.99799699197390601</v>
      </c>
      <c r="BU83" s="36">
        <v>0.99598793558098164</v>
      </c>
      <c r="BV83" s="36">
        <v>0.99437630276961064</v>
      </c>
      <c r="BW83" s="36">
        <v>0.99477957819262941</v>
      </c>
      <c r="BX83" s="36">
        <v>0.99598793558098164</v>
      </c>
      <c r="BY83" s="36">
        <v>0.99437630276961064</v>
      </c>
      <c r="BZ83" s="36">
        <v>0.98699999999999999</v>
      </c>
      <c r="CA83" s="36">
        <v>0.97599999999999998</v>
      </c>
      <c r="CB83" s="36">
        <v>0.96299999999999997</v>
      </c>
      <c r="CC83" s="36">
        <v>0.94599999999999995</v>
      </c>
      <c r="CD83" s="36">
        <v>0.89600000000000002</v>
      </c>
      <c r="CE83" s="36">
        <v>0.86699999999999999</v>
      </c>
      <c r="CF83" s="36">
        <v>0.77</v>
      </c>
      <c r="CG83" s="36">
        <v>0.57399999999999995</v>
      </c>
      <c r="CH83" s="36">
        <v>0.252</v>
      </c>
      <c r="CI83" s="36">
        <v>9.6000000000000002E-2</v>
      </c>
      <c r="CJ83" s="36" t="s">
        <v>143</v>
      </c>
      <c r="CK83" s="36" t="s">
        <v>143</v>
      </c>
      <c r="CL83" s="36" t="s">
        <v>143</v>
      </c>
      <c r="CM83" s="36" t="s">
        <v>143</v>
      </c>
      <c r="CN83" s="36" t="s">
        <v>143</v>
      </c>
      <c r="CO83" s="36" t="s">
        <v>143</v>
      </c>
      <c r="CP83" s="36" t="s">
        <v>143</v>
      </c>
      <c r="CQ83" s="36" t="s">
        <v>143</v>
      </c>
      <c r="CR83" s="36" t="s">
        <v>143</v>
      </c>
      <c r="CS83" s="36" t="s">
        <v>143</v>
      </c>
      <c r="CT83" s="34"/>
      <c r="CU83" s="34">
        <v>1</v>
      </c>
      <c r="CV83" s="34">
        <v>0</v>
      </c>
      <c r="CW83" s="34">
        <v>1</v>
      </c>
      <c r="CX83" s="34">
        <v>1</v>
      </c>
      <c r="CY83" s="34">
        <v>1</v>
      </c>
      <c r="CZ83" s="33">
        <v>3.0249999999999999</v>
      </c>
      <c r="DA83" s="34">
        <v>553</v>
      </c>
      <c r="DB83" s="34">
        <v>554</v>
      </c>
      <c r="DC83" s="34">
        <v>660</v>
      </c>
      <c r="DD83" s="34">
        <v>0.75</v>
      </c>
      <c r="DE83" s="34">
        <v>1</v>
      </c>
      <c r="DF83" s="34">
        <v>9.1300000000000008</v>
      </c>
      <c r="DG83" s="34">
        <v>10.54</v>
      </c>
      <c r="DH83" s="78">
        <v>90</v>
      </c>
      <c r="DI83" s="34">
        <v>0.25</v>
      </c>
      <c r="DJ83" s="34">
        <v>540</v>
      </c>
      <c r="DK83" s="34">
        <v>5</v>
      </c>
      <c r="DL83" s="25">
        <v>2.72</v>
      </c>
      <c r="DM83" s="76">
        <v>1.67021</v>
      </c>
      <c r="DN83" s="76">
        <v>1.67641</v>
      </c>
      <c r="DO83" s="76">
        <v>1.6835</v>
      </c>
      <c r="DP83" s="76">
        <v>1.6923999999999999</v>
      </c>
      <c r="DQ83" s="76">
        <v>1.6935800000000001</v>
      </c>
      <c r="DR83" s="76">
        <v>1.69889</v>
      </c>
      <c r="DS83" s="76">
        <v>1.70651</v>
      </c>
      <c r="DT83" s="76">
        <v>1.71035</v>
      </c>
      <c r="DU83" s="76">
        <v>1.7114400000000001</v>
      </c>
      <c r="DV83" s="76">
        <v>1.7124699999999999</v>
      </c>
      <c r="DW83" s="76">
        <v>1.71715</v>
      </c>
      <c r="DX83" s="76">
        <v>1.71736</v>
      </c>
      <c r="DY83" s="76">
        <v>1.7230799999999999</v>
      </c>
      <c r="DZ83" s="76">
        <v>1.7345699999999999</v>
      </c>
      <c r="EA83" s="76">
        <v>1.7360500000000001</v>
      </c>
      <c r="EB83" s="76">
        <v>1.74919</v>
      </c>
      <c r="EC83" s="76">
        <v>1.76224</v>
      </c>
      <c r="ED83" s="76"/>
      <c r="EE83" s="24"/>
      <c r="EF83" s="24"/>
      <c r="EG83" s="24"/>
      <c r="EH83" s="24"/>
      <c r="EI83" s="24"/>
      <c r="EJ83" s="24">
        <v>2.4219000000000001E-2</v>
      </c>
      <c r="EK83" s="24">
        <v>2.4605999999999999E-2</v>
      </c>
      <c r="EL83" s="77">
        <v>0.219</v>
      </c>
      <c r="EM83" s="77">
        <v>0.4733</v>
      </c>
      <c r="EN83" s="77">
        <v>0.28949999999999998</v>
      </c>
      <c r="EO83" s="77">
        <v>0.23599999999999999</v>
      </c>
      <c r="EP83" s="77">
        <v>0.60370000000000001</v>
      </c>
      <c r="EQ83" s="77"/>
      <c r="ER83" s="77">
        <v>0.21560000000000001</v>
      </c>
      <c r="ES83" s="77">
        <v>0.51029999999999998</v>
      </c>
      <c r="ET83" s="77">
        <v>0.24049999999999999</v>
      </c>
      <c r="EU83" s="77">
        <v>0.23230000000000001</v>
      </c>
      <c r="EV83" s="77">
        <v>0.53400000000000003</v>
      </c>
      <c r="EW83" s="77"/>
      <c r="EX83" s="77">
        <v>6.7999999999999996E-3</v>
      </c>
      <c r="EY83" s="77">
        <v>1.2999999999999999E-3</v>
      </c>
      <c r="EZ83" s="77">
        <v>1.6000000000000001E-3</v>
      </c>
      <c r="FA83" s="77">
        <v>9.7000000000000003E-3</v>
      </c>
      <c r="FB83" s="77"/>
      <c r="FC83" s="26" t="s">
        <v>94</v>
      </c>
      <c r="FD83" s="145" t="s">
        <v>143</v>
      </c>
      <c r="FE83" s="156">
        <v>41671</v>
      </c>
      <c r="FF83" s="136">
        <v>1.6</v>
      </c>
      <c r="FG83" s="34" t="s">
        <v>143</v>
      </c>
      <c r="FH83" s="34" t="s">
        <v>143</v>
      </c>
      <c r="FI83" s="34" t="s">
        <v>143</v>
      </c>
      <c r="FJ83" s="34" t="s">
        <v>143</v>
      </c>
      <c r="FK83">
        <v>20</v>
      </c>
      <c r="FM83">
        <f t="shared" si="32"/>
        <v>0.587565</v>
      </c>
      <c r="FN83" s="27">
        <f t="shared" si="62"/>
        <v>20</v>
      </c>
      <c r="FO83">
        <f t="shared" si="33"/>
        <v>0</v>
      </c>
      <c r="FP83" s="208">
        <f t="shared" si="34"/>
        <v>0</v>
      </c>
      <c r="FQ83" s="208">
        <f t="shared" si="35"/>
        <v>0</v>
      </c>
      <c r="FR83" s="208">
        <f t="shared" si="36"/>
        <v>0</v>
      </c>
      <c r="FS83" s="208">
        <f t="shared" si="37"/>
        <v>0</v>
      </c>
      <c r="FT83" s="208">
        <f t="shared" si="38"/>
        <v>1.7178275835984496</v>
      </c>
      <c r="FU83" s="208">
        <f t="shared" si="39"/>
        <v>0.56784849236293544</v>
      </c>
      <c r="FV83" s="208">
        <f t="shared" si="40"/>
        <v>0</v>
      </c>
      <c r="FX83">
        <f t="shared" si="63"/>
        <v>0.587565</v>
      </c>
      <c r="FY83" s="207">
        <f>G83*POWER($FX83,2)/(POWER($FX83,2)-J83)</f>
        <v>1.6664079520782036</v>
      </c>
      <c r="FZ83" s="207">
        <f>H83*POWER($FX83,2)/(POWER($FX83,2)-K83)</f>
        <v>0.28678650532963568</v>
      </c>
      <c r="GA83" s="207">
        <f>I83*POWER($FX83,2)/(POWER($FX83,2)-L83)</f>
        <v>-3.8700031188038508E-3</v>
      </c>
      <c r="GB83" s="206">
        <f t="shared" si="41"/>
        <v>1.7173597335121829</v>
      </c>
      <c r="GD83">
        <f t="shared" si="42"/>
        <v>0.587565</v>
      </c>
      <c r="GE83">
        <f t="shared" si="43"/>
        <v>6432.8</v>
      </c>
      <c r="GF83">
        <f t="shared" si="44"/>
        <v>20613.136726414024</v>
      </c>
      <c r="GG83">
        <f t="shared" si="45"/>
        <v>670.28134972528255</v>
      </c>
      <c r="GH83">
        <f t="shared" si="46"/>
        <v>1.0002771621807613</v>
      </c>
      <c r="GI83">
        <f t="shared" si="47"/>
        <v>101325</v>
      </c>
      <c r="GJ83">
        <v>101325</v>
      </c>
      <c r="GK83">
        <v>15</v>
      </c>
      <c r="GL83">
        <v>20</v>
      </c>
      <c r="GM83">
        <f t="shared" si="48"/>
        <v>2.771621807613478E-4</v>
      </c>
      <c r="GN83">
        <f t="shared" si="49"/>
        <v>1.0173924999999999</v>
      </c>
      <c r="GO83">
        <f t="shared" si="50"/>
        <v>1.0002724240455492</v>
      </c>
      <c r="GQ83">
        <f t="shared" si="51"/>
        <v>0.587565</v>
      </c>
      <c r="GR83">
        <v>101403</v>
      </c>
      <c r="GS83">
        <f t="shared" si="52"/>
        <v>1.0002724240455492</v>
      </c>
      <c r="GT83" s="206">
        <f t="shared" si="53"/>
        <v>1.7173597335121829</v>
      </c>
      <c r="GU83">
        <f t="shared" si="54"/>
        <v>1.7178275835984496</v>
      </c>
      <c r="GW83" s="208">
        <f t="shared" si="55"/>
        <v>0</v>
      </c>
      <c r="GX83" s="208">
        <f t="shared" si="56"/>
        <v>0</v>
      </c>
      <c r="GY83">
        <f t="shared" si="57"/>
        <v>1.7178275835984496</v>
      </c>
      <c r="GZ83" s="208">
        <f t="shared" si="58"/>
        <v>1.7178275835984496</v>
      </c>
      <c r="HB83" s="208">
        <f t="shared" si="59"/>
        <v>1.7178275835984496</v>
      </c>
      <c r="HC83">
        <f t="shared" si="60"/>
        <v>1.0002724240455492</v>
      </c>
      <c r="HD83" s="206">
        <f t="shared" si="61"/>
        <v>1.7173597335121829</v>
      </c>
    </row>
    <row r="84" spans="1:212" x14ac:dyDescent="0.3">
      <c r="A84" s="141" t="s">
        <v>117</v>
      </c>
      <c r="B84" s="32">
        <v>1.72828</v>
      </c>
      <c r="C84" s="32">
        <v>1.7343</v>
      </c>
      <c r="D84" s="33">
        <v>28.53</v>
      </c>
      <c r="E84" s="33">
        <v>28.31</v>
      </c>
      <c r="F84" s="34" t="s">
        <v>118</v>
      </c>
      <c r="G84" s="37">
        <v>1.6215390199999999</v>
      </c>
      <c r="H84" s="37">
        <v>0.25628784199999999</v>
      </c>
      <c r="I84" s="37">
        <v>1.6444755200000001</v>
      </c>
      <c r="J84" s="37">
        <v>1.2224145699999999E-2</v>
      </c>
      <c r="K84" s="37">
        <v>5.9573677499999998E-2</v>
      </c>
      <c r="L84" s="37">
        <v>147.46879300000001</v>
      </c>
      <c r="M84" s="35">
        <v>-4.6800000000000001E-6</v>
      </c>
      <c r="N84" s="35">
        <v>7.4099999999999998E-9</v>
      </c>
      <c r="O84" s="35">
        <v>-1.8900000000000001E-11</v>
      </c>
      <c r="P84" s="35">
        <v>9.4900000000000004E-7</v>
      </c>
      <c r="Q84" s="35">
        <v>1.4200000000000001E-9</v>
      </c>
      <c r="R84" s="35">
        <v>0.27900000000000003</v>
      </c>
      <c r="S84" s="33">
        <v>-0.4</v>
      </c>
      <c r="T84" s="33">
        <v>1.3</v>
      </c>
      <c r="U84" s="33">
        <v>3.4</v>
      </c>
      <c r="V84" s="33">
        <v>-2.7</v>
      </c>
      <c r="W84" s="33">
        <v>-1.1000000000000001</v>
      </c>
      <c r="X84" s="33">
        <v>1</v>
      </c>
      <c r="Y84" s="33">
        <v>-0.5</v>
      </c>
      <c r="Z84" s="33">
        <v>1.5</v>
      </c>
      <c r="AA84" s="33">
        <v>4.0999999999999996</v>
      </c>
      <c r="AB84" s="33">
        <v>-2</v>
      </c>
      <c r="AC84" s="33">
        <v>-0.1</v>
      </c>
      <c r="AD84" s="33">
        <v>2.5</v>
      </c>
      <c r="AE84" s="33">
        <v>-0.5</v>
      </c>
      <c r="AF84" s="33">
        <v>1.7</v>
      </c>
      <c r="AG84" s="33">
        <v>4.5999999999999996</v>
      </c>
      <c r="AH84" s="33">
        <v>-1.7</v>
      </c>
      <c r="AI84" s="34">
        <v>0.5</v>
      </c>
      <c r="AJ84" s="34">
        <v>3.4</v>
      </c>
      <c r="AK84" s="33">
        <v>2.92</v>
      </c>
      <c r="AL84" s="36">
        <v>0.66</v>
      </c>
      <c r="AM84" s="36">
        <v>0.76</v>
      </c>
      <c r="AN84" s="36">
        <v>0.93</v>
      </c>
      <c r="AO84" s="36">
        <v>0.98499999999999999</v>
      </c>
      <c r="AP84" s="36">
        <v>0.99</v>
      </c>
      <c r="AQ84" s="36">
        <v>0.98299999999999998</v>
      </c>
      <c r="AR84" s="36">
        <v>0.97599999999999998</v>
      </c>
      <c r="AS84" s="36">
        <v>0.97699999999999998</v>
      </c>
      <c r="AT84" s="36">
        <v>0.97799999999999998</v>
      </c>
      <c r="AU84" s="36">
        <v>0.97299999999999998</v>
      </c>
      <c r="AV84" s="36">
        <v>0.94499999999999995</v>
      </c>
      <c r="AW84" s="36">
        <v>0.91</v>
      </c>
      <c r="AX84" s="36">
        <v>0.87</v>
      </c>
      <c r="AY84" s="36">
        <v>0.82</v>
      </c>
      <c r="AZ84" s="36">
        <v>0.7</v>
      </c>
      <c r="BA84" s="36">
        <v>0.64</v>
      </c>
      <c r="BB84" s="36">
        <v>0.45</v>
      </c>
      <c r="BC84" s="36">
        <v>0.2</v>
      </c>
      <c r="BD84" s="36" t="s">
        <v>143</v>
      </c>
      <c r="BE84" s="36" t="s">
        <v>143</v>
      </c>
      <c r="BF84" s="36" t="s">
        <v>143</v>
      </c>
      <c r="BG84" s="36" t="s">
        <v>143</v>
      </c>
      <c r="BH84" s="36" t="s">
        <v>143</v>
      </c>
      <c r="BI84" s="36" t="s">
        <v>143</v>
      </c>
      <c r="BJ84" s="36" t="s">
        <v>143</v>
      </c>
      <c r="BK84" s="36" t="s">
        <v>143</v>
      </c>
      <c r="BL84" s="36" t="s">
        <v>143</v>
      </c>
      <c r="BM84" s="36" t="s">
        <v>143</v>
      </c>
      <c r="BN84" s="36" t="s">
        <v>143</v>
      </c>
      <c r="BO84" s="36" t="s">
        <v>143</v>
      </c>
      <c r="BP84" s="36">
        <v>0.84699999999999998</v>
      </c>
      <c r="BQ84" s="36">
        <v>0.89600000000000002</v>
      </c>
      <c r="BR84" s="36">
        <v>0.97099999999999997</v>
      </c>
      <c r="BS84" s="36">
        <v>0.99399999999999999</v>
      </c>
      <c r="BT84" s="36">
        <v>0.996</v>
      </c>
      <c r="BU84" s="36">
        <v>0.99299999999999999</v>
      </c>
      <c r="BV84" s="36">
        <v>0.99</v>
      </c>
      <c r="BW84" s="36">
        <v>0.99099999999999999</v>
      </c>
      <c r="BX84" s="36">
        <v>0.99099999999999999</v>
      </c>
      <c r="BY84" s="36">
        <v>0.98899999999999999</v>
      </c>
      <c r="BZ84" s="36">
        <v>0.97799999999999998</v>
      </c>
      <c r="CA84" s="36">
        <v>0.96299999999999997</v>
      </c>
      <c r="CB84" s="36">
        <v>0.94599999999999995</v>
      </c>
      <c r="CC84" s="36">
        <v>0.92400000000000004</v>
      </c>
      <c r="CD84" s="36">
        <v>0.86699999999999999</v>
      </c>
      <c r="CE84" s="36">
        <v>0.83699999999999997</v>
      </c>
      <c r="CF84" s="36">
        <v>0.72699999999999998</v>
      </c>
      <c r="CG84" s="36">
        <v>0.52500000000000002</v>
      </c>
      <c r="CH84" s="36">
        <v>0.17599999999999999</v>
      </c>
      <c r="CI84" s="36">
        <v>5.8000000000000003E-2</v>
      </c>
      <c r="CJ84" s="36" t="s">
        <v>143</v>
      </c>
      <c r="CK84" s="36" t="s">
        <v>143</v>
      </c>
      <c r="CL84" s="36" t="s">
        <v>143</v>
      </c>
      <c r="CM84" s="36" t="s">
        <v>143</v>
      </c>
      <c r="CN84" s="36" t="s">
        <v>143</v>
      </c>
      <c r="CO84" s="36" t="s">
        <v>143</v>
      </c>
      <c r="CP84" s="36" t="s">
        <v>143</v>
      </c>
      <c r="CQ84" s="36" t="s">
        <v>143</v>
      </c>
      <c r="CR84" s="36" t="s">
        <v>143</v>
      </c>
      <c r="CS84" s="36" t="s">
        <v>143</v>
      </c>
      <c r="CT84" s="34"/>
      <c r="CU84" s="34">
        <v>1</v>
      </c>
      <c r="CV84" s="34">
        <v>0</v>
      </c>
      <c r="CW84" s="34">
        <v>1</v>
      </c>
      <c r="CX84" s="34">
        <v>1</v>
      </c>
      <c r="CY84" s="34">
        <v>1</v>
      </c>
      <c r="CZ84" s="33">
        <v>3.05</v>
      </c>
      <c r="DA84" s="34">
        <v>559</v>
      </c>
      <c r="DB84" s="34">
        <v>549</v>
      </c>
      <c r="DC84" s="34">
        <v>652</v>
      </c>
      <c r="DD84" s="34">
        <v>0.74</v>
      </c>
      <c r="DE84" s="34">
        <v>0.96</v>
      </c>
      <c r="DF84" s="34">
        <v>9.4</v>
      </c>
      <c r="DG84" s="34">
        <v>10.8</v>
      </c>
      <c r="DH84" s="78">
        <v>87</v>
      </c>
      <c r="DI84" s="34">
        <v>0.252</v>
      </c>
      <c r="DJ84" s="34">
        <v>540</v>
      </c>
      <c r="DK84" s="34">
        <v>5</v>
      </c>
      <c r="DL84" s="25">
        <v>2.92</v>
      </c>
      <c r="DM84" s="76">
        <v>1.67981</v>
      </c>
      <c r="DN84" s="76">
        <v>1.68597</v>
      </c>
      <c r="DO84" s="76">
        <v>1.6930799999999999</v>
      </c>
      <c r="DP84" s="76">
        <v>1.70217</v>
      </c>
      <c r="DQ84" s="76">
        <v>1.7034</v>
      </c>
      <c r="DR84" s="76">
        <v>1.7089099999999999</v>
      </c>
      <c r="DS84" s="76">
        <v>1.71688</v>
      </c>
      <c r="DT84" s="76">
        <v>1.7209099999999999</v>
      </c>
      <c r="DU84" s="76">
        <v>1.7220599999999999</v>
      </c>
      <c r="DV84" s="76">
        <v>1.7231399999999999</v>
      </c>
      <c r="DW84" s="76">
        <v>1.7280599999999999</v>
      </c>
      <c r="DX84" s="76">
        <v>1.72828</v>
      </c>
      <c r="DY84" s="76">
        <v>1.7343</v>
      </c>
      <c r="DZ84" s="76">
        <v>1.7464299999999999</v>
      </c>
      <c r="EA84" s="76">
        <v>1.748</v>
      </c>
      <c r="EB84" s="76">
        <v>1.7619100000000001</v>
      </c>
      <c r="EC84" s="76">
        <v>1.7757799999999999</v>
      </c>
      <c r="ED84" s="76"/>
      <c r="EE84" s="24"/>
      <c r="EF84" s="24"/>
      <c r="EG84" s="24"/>
      <c r="EH84" s="24"/>
      <c r="EI84" s="24"/>
      <c r="EJ84" s="24">
        <v>2.5524000000000002E-2</v>
      </c>
      <c r="EK84" s="24">
        <v>2.5940999999999999E-2</v>
      </c>
      <c r="EL84" s="77">
        <v>0.216</v>
      </c>
      <c r="EM84" s="77">
        <v>0.47010000000000002</v>
      </c>
      <c r="EN84" s="77">
        <v>0.2888</v>
      </c>
      <c r="EO84" s="77">
        <v>0.2359</v>
      </c>
      <c r="EP84" s="77">
        <v>0.60660000000000003</v>
      </c>
      <c r="EQ84" s="77"/>
      <c r="ER84" s="77">
        <v>0.21249999999999999</v>
      </c>
      <c r="ES84" s="77">
        <v>0.50680000000000003</v>
      </c>
      <c r="ET84" s="77">
        <v>0.23980000000000001</v>
      </c>
      <c r="EU84" s="77">
        <v>0.2321</v>
      </c>
      <c r="EV84" s="77">
        <v>0.53649999999999998</v>
      </c>
      <c r="EW84" s="77"/>
      <c r="EX84" s="77">
        <v>5.7000000000000002E-3</v>
      </c>
      <c r="EY84" s="77">
        <v>6.9999999999999999E-4</v>
      </c>
      <c r="EZ84" s="77">
        <v>1.9E-3</v>
      </c>
      <c r="FA84" s="77">
        <v>1.0800000000000001E-2</v>
      </c>
      <c r="FB84" s="77"/>
      <c r="FC84" s="26" t="s">
        <v>119</v>
      </c>
      <c r="FD84" s="145" t="s">
        <v>143</v>
      </c>
      <c r="FE84" s="156">
        <v>41671</v>
      </c>
      <c r="FF84" s="136">
        <v>1.6</v>
      </c>
      <c r="FG84" s="34" t="s">
        <v>143</v>
      </c>
      <c r="FH84" s="34" t="s">
        <v>143</v>
      </c>
      <c r="FI84" s="34" t="s">
        <v>143</v>
      </c>
      <c r="FJ84" s="34" t="s">
        <v>143</v>
      </c>
      <c r="FK84">
        <v>20</v>
      </c>
      <c r="FM84">
        <f t="shared" si="32"/>
        <v>0.587565</v>
      </c>
      <c r="FN84">
        <f t="shared" si="62"/>
        <v>20</v>
      </c>
      <c r="FO84">
        <f t="shared" si="33"/>
        <v>0</v>
      </c>
      <c r="FP84" s="208">
        <f t="shared" si="34"/>
        <v>0</v>
      </c>
      <c r="FQ84" s="208">
        <f t="shared" si="35"/>
        <v>0</v>
      </c>
      <c r="FR84" s="208">
        <f t="shared" si="36"/>
        <v>0</v>
      </c>
      <c r="FS84" s="208">
        <f t="shared" si="37"/>
        <v>0</v>
      </c>
      <c r="FT84" s="208">
        <f t="shared" si="38"/>
        <v>1.7287474802200931</v>
      </c>
      <c r="FU84" s="208">
        <f t="shared" si="39"/>
        <v>0.57514699894577703</v>
      </c>
      <c r="FV84" s="208">
        <f t="shared" si="40"/>
        <v>0</v>
      </c>
      <c r="FX84">
        <f t="shared" si="63"/>
        <v>0.587565</v>
      </c>
      <c r="FY84" s="207">
        <f>G84*POWER($FX84,2)/(POWER($FX84,2)-J84)</f>
        <v>1.6810628165978938</v>
      </c>
      <c r="FZ84" s="207">
        <f>H84*POWER($FX84,2)/(POWER($FX84,2)-K84)</f>
        <v>0.3097362256556862</v>
      </c>
      <c r="GA84" s="207">
        <f>I84*POWER($FX84,2)/(POWER($FX84,2)-L84)</f>
        <v>-3.8588422278184871E-3</v>
      </c>
      <c r="GB84" s="206">
        <f t="shared" si="41"/>
        <v>1.7282766561016096</v>
      </c>
      <c r="GD84">
        <f t="shared" si="42"/>
        <v>0.587565</v>
      </c>
      <c r="GE84">
        <f t="shared" si="43"/>
        <v>6432.8</v>
      </c>
      <c r="GF84">
        <f t="shared" si="44"/>
        <v>20613.136726414024</v>
      </c>
      <c r="GG84">
        <f t="shared" si="45"/>
        <v>670.28134972528255</v>
      </c>
      <c r="GH84">
        <f t="shared" si="46"/>
        <v>1.0002771621807613</v>
      </c>
      <c r="GI84">
        <f t="shared" si="47"/>
        <v>101325</v>
      </c>
      <c r="GJ84">
        <v>101325</v>
      </c>
      <c r="GK84">
        <v>15</v>
      </c>
      <c r="GL84">
        <v>20</v>
      </c>
      <c r="GM84">
        <f t="shared" si="48"/>
        <v>2.771621807613478E-4</v>
      </c>
      <c r="GN84">
        <f t="shared" si="49"/>
        <v>1.0173924999999999</v>
      </c>
      <c r="GO84">
        <f t="shared" si="50"/>
        <v>1.0002724240455492</v>
      </c>
      <c r="GQ84">
        <f t="shared" si="51"/>
        <v>0.587565</v>
      </c>
      <c r="GR84">
        <v>101404</v>
      </c>
      <c r="GS84">
        <f t="shared" si="52"/>
        <v>1.0002724240455492</v>
      </c>
      <c r="GT84" s="206">
        <f t="shared" si="53"/>
        <v>1.7282766561016096</v>
      </c>
      <c r="GU84">
        <f t="shared" si="54"/>
        <v>1.7287474802200931</v>
      </c>
      <c r="GW84" s="208">
        <f t="shared" si="55"/>
        <v>0</v>
      </c>
      <c r="GX84" s="208">
        <f t="shared" si="56"/>
        <v>0</v>
      </c>
      <c r="GY84">
        <f t="shared" si="57"/>
        <v>1.7287474802200931</v>
      </c>
      <c r="GZ84" s="208">
        <f t="shared" si="58"/>
        <v>1.7287474802200931</v>
      </c>
      <c r="HB84" s="208">
        <f t="shared" si="59"/>
        <v>1.7287474802200931</v>
      </c>
      <c r="HC84">
        <f t="shared" si="60"/>
        <v>1.0002724240455492</v>
      </c>
      <c r="HD84" s="206">
        <f t="shared" si="61"/>
        <v>1.7282766561016096</v>
      </c>
    </row>
    <row r="85" spans="1:212" x14ac:dyDescent="0.3">
      <c r="A85" s="141" t="s">
        <v>220</v>
      </c>
      <c r="B85" s="43">
        <v>1.7847200000000001</v>
      </c>
      <c r="C85" s="43">
        <v>1.79192</v>
      </c>
      <c r="D85" s="39">
        <v>25.68</v>
      </c>
      <c r="E85" s="39">
        <v>25.47</v>
      </c>
      <c r="F85" s="40" t="s">
        <v>101</v>
      </c>
      <c r="G85" s="44">
        <v>1.7375969499999999</v>
      </c>
      <c r="H85" s="44">
        <v>0.31374734599999998</v>
      </c>
      <c r="I85" s="44">
        <v>1.89878101</v>
      </c>
      <c r="J85" s="44">
        <v>1.3188706999999999E-2</v>
      </c>
      <c r="K85" s="44">
        <v>6.2306814199999998E-2</v>
      </c>
      <c r="L85" s="44">
        <v>155.23629</v>
      </c>
      <c r="M85" s="45">
        <v>-3.5599999999999998E-6</v>
      </c>
      <c r="N85" s="45">
        <v>9.1999999999999997E-9</v>
      </c>
      <c r="O85" s="45">
        <v>-2.0999999999999999E-11</v>
      </c>
      <c r="P85" s="45">
        <v>9.6500000000000008E-7</v>
      </c>
      <c r="Q85" s="45">
        <v>1.44E-9</v>
      </c>
      <c r="R85" s="45">
        <v>0.29399999999999998</v>
      </c>
      <c r="S85" s="39">
        <v>0.1</v>
      </c>
      <c r="T85" s="39">
        <v>2</v>
      </c>
      <c r="U85" s="39">
        <v>4.5999999999999996</v>
      </c>
      <c r="V85" s="39">
        <v>-2.2999999999999998</v>
      </c>
      <c r="W85" s="39">
        <v>-0.5</v>
      </c>
      <c r="X85" s="39">
        <v>2.1</v>
      </c>
      <c r="Y85" s="39">
        <v>0.1</v>
      </c>
      <c r="Z85" s="39">
        <v>2.4</v>
      </c>
      <c r="AA85" s="39">
        <v>5.6</v>
      </c>
      <c r="AB85" s="39">
        <v>-1.4</v>
      </c>
      <c r="AC85" s="39">
        <v>0.8</v>
      </c>
      <c r="AD85" s="39">
        <v>4</v>
      </c>
      <c r="AE85" s="39">
        <v>0.2</v>
      </c>
      <c r="AF85" s="39">
        <v>2.7</v>
      </c>
      <c r="AG85" s="39">
        <v>6.3</v>
      </c>
      <c r="AH85" s="39">
        <v>-1</v>
      </c>
      <c r="AI85" s="40">
        <v>1.5</v>
      </c>
      <c r="AJ85" s="40">
        <v>5.0999999999999996</v>
      </c>
      <c r="AK85" s="39">
        <v>2.94</v>
      </c>
      <c r="AL85" s="46">
        <v>0.62</v>
      </c>
      <c r="AM85" s="46">
        <v>0.7</v>
      </c>
      <c r="AN85" s="46">
        <v>0.91500000000000004</v>
      </c>
      <c r="AO85" s="46">
        <v>0.98499999999999999</v>
      </c>
      <c r="AP85" s="46">
        <v>0.998</v>
      </c>
      <c r="AQ85" s="46">
        <v>0.98499999999999999</v>
      </c>
      <c r="AR85" s="46">
        <v>0.98099999999999998</v>
      </c>
      <c r="AS85" s="46">
        <v>0.98099999999999998</v>
      </c>
      <c r="AT85" s="46">
        <v>0.98399999999999999</v>
      </c>
      <c r="AU85" s="46">
        <v>0.97799999999999998</v>
      </c>
      <c r="AV85" s="46">
        <v>0.95299999999999996</v>
      </c>
      <c r="AW85" s="46">
        <v>0.92</v>
      </c>
      <c r="AX85" s="46">
        <v>0.87</v>
      </c>
      <c r="AY85" s="46">
        <v>0.81</v>
      </c>
      <c r="AZ85" s="46">
        <v>0.67</v>
      </c>
      <c r="BA85" s="46">
        <v>0.6</v>
      </c>
      <c r="BB85" s="46">
        <v>0.39</v>
      </c>
      <c r="BC85" s="46">
        <v>0.12</v>
      </c>
      <c r="BD85" s="46">
        <v>2E-3</v>
      </c>
      <c r="BE85" s="46" t="s">
        <v>143</v>
      </c>
      <c r="BF85" s="46" t="s">
        <v>143</v>
      </c>
      <c r="BG85" s="46" t="s">
        <v>143</v>
      </c>
      <c r="BH85" s="46" t="s">
        <v>143</v>
      </c>
      <c r="BI85" s="46" t="s">
        <v>143</v>
      </c>
      <c r="BJ85" s="46" t="s">
        <v>143</v>
      </c>
      <c r="BK85" s="46" t="s">
        <v>143</v>
      </c>
      <c r="BL85" s="46" t="s">
        <v>143</v>
      </c>
      <c r="BM85" s="46" t="s">
        <v>143</v>
      </c>
      <c r="BN85" s="46" t="s">
        <v>143</v>
      </c>
      <c r="BO85" s="46" t="s">
        <v>143</v>
      </c>
      <c r="BP85" s="46">
        <v>0.82599999999999996</v>
      </c>
      <c r="BQ85" s="46">
        <v>0.86699999999999999</v>
      </c>
      <c r="BR85" s="46">
        <v>0.96499999999999997</v>
      </c>
      <c r="BS85" s="46">
        <v>0.99399999999999999</v>
      </c>
      <c r="BT85" s="46">
        <v>0.999</v>
      </c>
      <c r="BU85" s="46">
        <v>0.99399999999999999</v>
      </c>
      <c r="BV85" s="46">
        <v>0.99199999999999999</v>
      </c>
      <c r="BW85" s="46">
        <v>0.99199999999999999</v>
      </c>
      <c r="BX85" s="46">
        <v>0.99399999999999999</v>
      </c>
      <c r="BY85" s="46">
        <v>0.99099999999999999</v>
      </c>
      <c r="BZ85" s="46">
        <v>0.98099999999999998</v>
      </c>
      <c r="CA85" s="46">
        <v>0.96699999999999997</v>
      </c>
      <c r="CB85" s="46">
        <v>0.94599999999999995</v>
      </c>
      <c r="CC85" s="46">
        <v>0.91900000000000004</v>
      </c>
      <c r="CD85" s="46">
        <v>0.85199999999999998</v>
      </c>
      <c r="CE85" s="46">
        <v>0.81499999999999995</v>
      </c>
      <c r="CF85" s="46">
        <v>0.68600000000000005</v>
      </c>
      <c r="CG85" s="46">
        <v>0.42799999999999999</v>
      </c>
      <c r="CH85" s="46">
        <v>8.3000000000000004E-2</v>
      </c>
      <c r="CI85" s="46" t="s">
        <v>143</v>
      </c>
      <c r="CJ85" s="46" t="s">
        <v>143</v>
      </c>
      <c r="CK85" s="46" t="s">
        <v>143</v>
      </c>
      <c r="CL85" s="46" t="s">
        <v>143</v>
      </c>
      <c r="CM85" s="46" t="s">
        <v>143</v>
      </c>
      <c r="CN85" s="46" t="s">
        <v>143</v>
      </c>
      <c r="CO85" s="46" t="s">
        <v>143</v>
      </c>
      <c r="CP85" s="46" t="s">
        <v>143</v>
      </c>
      <c r="CQ85" s="46" t="s">
        <v>143</v>
      </c>
      <c r="CR85" s="46" t="s">
        <v>143</v>
      </c>
      <c r="CS85" s="46" t="s">
        <v>143</v>
      </c>
      <c r="CT85" s="40"/>
      <c r="CU85" s="40">
        <v>1</v>
      </c>
      <c r="CV85" s="40">
        <v>0</v>
      </c>
      <c r="CW85" s="40">
        <v>1</v>
      </c>
      <c r="CX85" s="40">
        <v>1</v>
      </c>
      <c r="CY85" s="40">
        <v>1</v>
      </c>
      <c r="CZ85" s="39">
        <v>3.2240000000000002</v>
      </c>
      <c r="DA85" s="40">
        <v>592</v>
      </c>
      <c r="DB85" s="40">
        <v>590</v>
      </c>
      <c r="DC85" s="40">
        <v>688</v>
      </c>
      <c r="DD85" s="40">
        <v>0.71</v>
      </c>
      <c r="DE85" s="40">
        <v>0.95</v>
      </c>
      <c r="DF85" s="40">
        <v>8.52</v>
      </c>
      <c r="DG85" s="40">
        <v>9.85</v>
      </c>
      <c r="DH85" s="79">
        <v>92</v>
      </c>
      <c r="DI85" s="40">
        <v>0.25700000000000001</v>
      </c>
      <c r="DJ85" s="40">
        <v>615</v>
      </c>
      <c r="DK85" s="40">
        <v>4</v>
      </c>
      <c r="DL85" s="42">
        <v>2.94</v>
      </c>
      <c r="DM85" s="76">
        <v>1.7293700000000001</v>
      </c>
      <c r="DN85" s="76">
        <v>1.736</v>
      </c>
      <c r="DO85" s="76">
        <v>1.74377</v>
      </c>
      <c r="DP85" s="76">
        <v>1.7540100000000001</v>
      </c>
      <c r="DQ85" s="76">
        <v>1.75542</v>
      </c>
      <c r="DR85" s="76">
        <v>1.7618199999999999</v>
      </c>
      <c r="DS85" s="76">
        <v>1.77119</v>
      </c>
      <c r="DT85" s="76">
        <v>1.77596</v>
      </c>
      <c r="DU85" s="76">
        <v>1.77732</v>
      </c>
      <c r="DV85" s="76">
        <v>1.7786</v>
      </c>
      <c r="DW85" s="76">
        <v>1.7844599999999999</v>
      </c>
      <c r="DX85" s="76">
        <v>1.7847200000000001</v>
      </c>
      <c r="DY85" s="76">
        <v>1.79192</v>
      </c>
      <c r="DZ85" s="76">
        <v>1.8065100000000001</v>
      </c>
      <c r="EA85" s="76">
        <v>1.8084100000000001</v>
      </c>
      <c r="EB85" s="76">
        <v>1.8253299999999999</v>
      </c>
      <c r="EC85" s="76">
        <v>1.8423499999999999</v>
      </c>
      <c r="ED85" s="76"/>
      <c r="EE85" s="24"/>
      <c r="EF85" s="24"/>
      <c r="EG85" s="24"/>
      <c r="EH85" s="24"/>
      <c r="EI85" s="24"/>
      <c r="EJ85" s="24">
        <v>3.0557999999999998E-2</v>
      </c>
      <c r="EK85" s="24">
        <v>3.1088000000000001E-2</v>
      </c>
      <c r="EL85" s="77">
        <v>0.20949999999999999</v>
      </c>
      <c r="EM85" s="77">
        <v>0.46250000000000002</v>
      </c>
      <c r="EN85" s="77">
        <v>0.2868</v>
      </c>
      <c r="EO85" s="77">
        <v>0.23549999999999999</v>
      </c>
      <c r="EP85" s="77">
        <v>0.61560000000000004</v>
      </c>
      <c r="EQ85" s="77"/>
      <c r="ER85" s="77">
        <v>0.2059</v>
      </c>
      <c r="ES85" s="77">
        <v>0.49840000000000001</v>
      </c>
      <c r="ET85" s="77">
        <v>0.23810000000000001</v>
      </c>
      <c r="EU85" s="77">
        <v>0.23150000000000001</v>
      </c>
      <c r="EV85" s="77">
        <v>0.54420000000000002</v>
      </c>
      <c r="EW85" s="77"/>
      <c r="EX85" s="77">
        <v>5.1999999999999998E-3</v>
      </c>
      <c r="EY85" s="77">
        <v>-2.9999999999999997E-4</v>
      </c>
      <c r="EZ85" s="77">
        <v>2.7000000000000001E-3</v>
      </c>
      <c r="FA85" s="77">
        <v>1.4999999999999999E-2</v>
      </c>
      <c r="FB85" s="77"/>
      <c r="FC85" s="26" t="s">
        <v>99</v>
      </c>
      <c r="FD85" s="146" t="s">
        <v>143</v>
      </c>
      <c r="FE85" s="156">
        <v>41671</v>
      </c>
      <c r="FF85" s="136">
        <v>2.2000000000000002</v>
      </c>
      <c r="FG85" s="34" t="s">
        <v>143</v>
      </c>
      <c r="FH85" s="34" t="s">
        <v>143</v>
      </c>
      <c r="FI85" s="34" t="s">
        <v>143</v>
      </c>
      <c r="FJ85" s="34" t="s">
        <v>143</v>
      </c>
      <c r="FK85" s="27">
        <v>20</v>
      </c>
      <c r="FL85" s="27"/>
      <c r="FM85">
        <f t="shared" si="32"/>
        <v>0.587565</v>
      </c>
      <c r="FN85" s="27">
        <f t="shared" si="62"/>
        <v>20</v>
      </c>
      <c r="FO85">
        <f t="shared" si="33"/>
        <v>0</v>
      </c>
      <c r="FP85" s="208">
        <f t="shared" si="34"/>
        <v>0</v>
      </c>
      <c r="FQ85" s="208">
        <f t="shared" si="35"/>
        <v>0</v>
      </c>
      <c r="FR85" s="208">
        <f t="shared" si="36"/>
        <v>0</v>
      </c>
      <c r="FS85" s="208">
        <f t="shared" si="37"/>
        <v>0</v>
      </c>
      <c r="FT85" s="208">
        <f t="shared" si="38"/>
        <v>1.7852056535996219</v>
      </c>
      <c r="FU85" s="208">
        <f t="shared" si="39"/>
        <v>0.61252305056124778</v>
      </c>
      <c r="FV85" s="208">
        <f t="shared" si="40"/>
        <v>0</v>
      </c>
      <c r="FX85">
        <f t="shared" si="63"/>
        <v>0.587565</v>
      </c>
      <c r="FY85" s="207">
        <f>G85*POWER($FX85,2)/(POWER($FX85,2)-J85)</f>
        <v>1.806613894818869</v>
      </c>
      <c r="FZ85" s="207">
        <f>H85*POWER($FX85,2)/(POWER($FX85,2)-K85)</f>
        <v>0.38284177483901477</v>
      </c>
      <c r="GA85" s="207">
        <f>I85*POWER($FX85,2)/(POWER($FX85,2)-L85)</f>
        <v>-4.2321433627741864E-3</v>
      </c>
      <c r="GB85" s="206">
        <f t="shared" si="41"/>
        <v>1.7847194531060364</v>
      </c>
      <c r="GD85">
        <f t="shared" si="42"/>
        <v>0.587565</v>
      </c>
      <c r="GE85">
        <f t="shared" si="43"/>
        <v>6432.8</v>
      </c>
      <c r="GF85">
        <f t="shared" si="44"/>
        <v>20613.136726414024</v>
      </c>
      <c r="GG85">
        <f t="shared" si="45"/>
        <v>670.28134972528255</v>
      </c>
      <c r="GH85">
        <f t="shared" si="46"/>
        <v>1.0002771621807613</v>
      </c>
      <c r="GI85">
        <f t="shared" si="47"/>
        <v>101325</v>
      </c>
      <c r="GJ85">
        <v>101325</v>
      </c>
      <c r="GK85">
        <v>15</v>
      </c>
      <c r="GL85">
        <v>20</v>
      </c>
      <c r="GM85">
        <f t="shared" si="48"/>
        <v>2.771621807613478E-4</v>
      </c>
      <c r="GN85">
        <f t="shared" si="49"/>
        <v>1.0173924999999999</v>
      </c>
      <c r="GO85">
        <f t="shared" si="50"/>
        <v>1.0002724240455492</v>
      </c>
      <c r="GQ85">
        <f t="shared" si="51"/>
        <v>0.587565</v>
      </c>
      <c r="GR85">
        <v>101405</v>
      </c>
      <c r="GS85">
        <f t="shared" si="52"/>
        <v>1.0002724240455492</v>
      </c>
      <c r="GT85" s="206">
        <f t="shared" si="53"/>
        <v>1.7847194531060364</v>
      </c>
      <c r="GU85">
        <f t="shared" si="54"/>
        <v>1.7852056535996219</v>
      </c>
      <c r="GW85" s="208">
        <f t="shared" si="55"/>
        <v>0</v>
      </c>
      <c r="GX85" s="208">
        <f t="shared" si="56"/>
        <v>0</v>
      </c>
      <c r="GY85">
        <f t="shared" si="57"/>
        <v>1.7852056535996219</v>
      </c>
      <c r="GZ85" s="208">
        <f t="shared" si="58"/>
        <v>1.7852056535996219</v>
      </c>
      <c r="HB85" s="208">
        <f t="shared" si="59"/>
        <v>1.7852056535996219</v>
      </c>
      <c r="HC85">
        <f t="shared" si="60"/>
        <v>1.0002724240455492</v>
      </c>
      <c r="HD85" s="206">
        <f t="shared" si="61"/>
        <v>1.7847194531060364</v>
      </c>
    </row>
    <row r="86" spans="1:212" x14ac:dyDescent="0.3">
      <c r="A86" s="141" t="s">
        <v>386</v>
      </c>
      <c r="B86" s="166">
        <v>1.7618199999999999</v>
      </c>
      <c r="C86" s="166">
        <v>1.7685900000000001</v>
      </c>
      <c r="D86" s="127">
        <v>26.53</v>
      </c>
      <c r="E86" s="127">
        <v>26.32</v>
      </c>
      <c r="F86" s="125" t="s">
        <v>118</v>
      </c>
      <c r="G86" s="167">
        <v>1.6902236100000001</v>
      </c>
      <c r="H86" s="167">
        <v>0.28887005199999999</v>
      </c>
      <c r="I86" s="167">
        <v>1.7045186999999999</v>
      </c>
      <c r="J86" s="167">
        <v>1.3051211300000001E-2</v>
      </c>
      <c r="K86" s="167">
        <v>6.1369187999999998E-2</v>
      </c>
      <c r="L86" s="167">
        <v>149.51768899999999</v>
      </c>
      <c r="M86" s="168">
        <v>-5.5600000000000001E-6</v>
      </c>
      <c r="N86" s="168">
        <v>7.0900000000000001E-9</v>
      </c>
      <c r="O86" s="168">
        <v>-1.0899999999999999E-11</v>
      </c>
      <c r="P86" s="168">
        <v>9.850000000000001E-7</v>
      </c>
      <c r="Q86" s="168">
        <v>1.39E-9</v>
      </c>
      <c r="R86" s="168">
        <v>0.28699999999999998</v>
      </c>
      <c r="S86" s="127">
        <v>-0.9</v>
      </c>
      <c r="T86" s="127">
        <v>0.9</v>
      </c>
      <c r="U86" s="127">
        <v>3.4</v>
      </c>
      <c r="V86" s="127">
        <v>-3.2</v>
      </c>
      <c r="W86" s="127">
        <v>-1.5</v>
      </c>
      <c r="X86" s="127">
        <v>0.9</v>
      </c>
      <c r="Y86" s="127">
        <v>-1.1000000000000001</v>
      </c>
      <c r="Z86" s="127">
        <v>1.1000000000000001</v>
      </c>
      <c r="AA86" s="127">
        <v>4.0999999999999996</v>
      </c>
      <c r="AB86" s="127">
        <v>-2.6</v>
      </c>
      <c r="AC86" s="127">
        <v>-0.4</v>
      </c>
      <c r="AD86" s="127">
        <v>2.5</v>
      </c>
      <c r="AE86" s="127">
        <v>-1.1000000000000001</v>
      </c>
      <c r="AF86" s="127">
        <v>1.4</v>
      </c>
      <c r="AG86" s="127">
        <v>4.7</v>
      </c>
      <c r="AH86" s="127">
        <v>-2.2000000000000002</v>
      </c>
      <c r="AI86" s="125">
        <v>0.2</v>
      </c>
      <c r="AJ86" s="125">
        <v>3.4</v>
      </c>
      <c r="AK86" s="127">
        <v>2.89</v>
      </c>
      <c r="AL86" s="169">
        <v>0.56999999999999995</v>
      </c>
      <c r="AM86" s="169">
        <v>0.64</v>
      </c>
      <c r="AN86" s="169">
        <v>0.88</v>
      </c>
      <c r="AO86" s="169">
        <v>0.98</v>
      </c>
      <c r="AP86" s="169">
        <v>0.998</v>
      </c>
      <c r="AQ86" s="169">
        <v>0.98499999999999999</v>
      </c>
      <c r="AR86" s="169">
        <v>0.98699999999999999</v>
      </c>
      <c r="AS86" s="169">
        <v>0.98699999999999999</v>
      </c>
      <c r="AT86" s="169">
        <v>0.98699999999999999</v>
      </c>
      <c r="AU86" s="169">
        <v>0.98299999999999998</v>
      </c>
      <c r="AV86" s="169">
        <v>0.96399999999999997</v>
      </c>
      <c r="AW86" s="169">
        <v>0.93799999999999994</v>
      </c>
      <c r="AX86" s="169">
        <v>0.91</v>
      </c>
      <c r="AY86" s="169">
        <v>0.87</v>
      </c>
      <c r="AZ86" s="169">
        <v>0.79</v>
      </c>
      <c r="BA86" s="169">
        <v>0.75</v>
      </c>
      <c r="BB86" s="169">
        <v>0.61</v>
      </c>
      <c r="BC86" s="169">
        <v>0.33</v>
      </c>
      <c r="BD86" s="169">
        <v>0.04</v>
      </c>
      <c r="BE86" s="169">
        <v>4.0000000000000001E-3</v>
      </c>
      <c r="BF86" s="169" t="s">
        <v>143</v>
      </c>
      <c r="BG86" s="169" t="s">
        <v>143</v>
      </c>
      <c r="BH86" s="169" t="s">
        <v>143</v>
      </c>
      <c r="BI86" s="169" t="s">
        <v>143</v>
      </c>
      <c r="BJ86" s="169" t="s">
        <v>143</v>
      </c>
      <c r="BK86" s="169" t="s">
        <v>143</v>
      </c>
      <c r="BL86" s="169" t="s">
        <v>143</v>
      </c>
      <c r="BM86" s="169" t="s">
        <v>143</v>
      </c>
      <c r="BN86" s="169" t="s">
        <v>143</v>
      </c>
      <c r="BO86" s="169" t="s">
        <v>143</v>
      </c>
      <c r="BP86" s="169">
        <v>0.79900000000000004</v>
      </c>
      <c r="BQ86" s="169">
        <v>0.83699999999999997</v>
      </c>
      <c r="BR86" s="169">
        <v>0.95</v>
      </c>
      <c r="BS86" s="169">
        <v>0.99199999999999999</v>
      </c>
      <c r="BT86" s="169">
        <v>0.999</v>
      </c>
      <c r="BU86" s="169">
        <v>0.99399999999999999</v>
      </c>
      <c r="BV86" s="169">
        <v>0.995</v>
      </c>
      <c r="BW86" s="169">
        <v>0.995</v>
      </c>
      <c r="BX86" s="169">
        <v>0.995</v>
      </c>
      <c r="BY86" s="169">
        <v>0.99299999999999999</v>
      </c>
      <c r="BZ86" s="169">
        <v>0.98499999999999999</v>
      </c>
      <c r="CA86" s="169">
        <v>0.97499999999999998</v>
      </c>
      <c r="CB86" s="169">
        <v>0.96299999999999997</v>
      </c>
      <c r="CC86" s="169">
        <v>0.94599999999999995</v>
      </c>
      <c r="CD86" s="169">
        <v>0.91</v>
      </c>
      <c r="CE86" s="169">
        <v>0.89100000000000001</v>
      </c>
      <c r="CF86" s="169">
        <v>0.82099999999999995</v>
      </c>
      <c r="CG86" s="169">
        <v>0.64200000000000002</v>
      </c>
      <c r="CH86" s="169">
        <v>0.27600000000000002</v>
      </c>
      <c r="CI86" s="169">
        <v>9.5000000000000001E-2</v>
      </c>
      <c r="CJ86" s="169" t="s">
        <v>143</v>
      </c>
      <c r="CK86" s="169" t="s">
        <v>143</v>
      </c>
      <c r="CL86" s="169" t="s">
        <v>143</v>
      </c>
      <c r="CM86" s="169" t="s">
        <v>143</v>
      </c>
      <c r="CN86" s="169" t="s">
        <v>143</v>
      </c>
      <c r="CO86" s="169" t="s">
        <v>143</v>
      </c>
      <c r="CP86" s="169" t="s">
        <v>143</v>
      </c>
      <c r="CQ86" s="169" t="s">
        <v>143</v>
      </c>
      <c r="CR86" s="169" t="s">
        <v>143</v>
      </c>
      <c r="CS86" s="169" t="s">
        <v>143</v>
      </c>
      <c r="CT86" s="125"/>
      <c r="CU86" s="125">
        <v>1</v>
      </c>
      <c r="CV86" s="125">
        <v>0</v>
      </c>
      <c r="CW86" s="125">
        <v>1</v>
      </c>
      <c r="CX86" s="125">
        <v>1</v>
      </c>
      <c r="CY86" s="125">
        <v>1</v>
      </c>
      <c r="CZ86" s="127">
        <v>3.1179999999999999</v>
      </c>
      <c r="DA86" s="125">
        <v>566</v>
      </c>
      <c r="DB86" s="125">
        <v>562</v>
      </c>
      <c r="DC86" s="125">
        <v>657</v>
      </c>
      <c r="DD86" s="125">
        <v>0.75</v>
      </c>
      <c r="DE86" s="125">
        <v>1</v>
      </c>
      <c r="DF86" s="125">
        <v>9.41</v>
      </c>
      <c r="DG86" s="125">
        <v>10.87</v>
      </c>
      <c r="DH86" s="170">
        <v>88.3</v>
      </c>
      <c r="DI86" s="125">
        <v>0.25900000000000001</v>
      </c>
      <c r="DJ86" s="125">
        <v>515</v>
      </c>
      <c r="DK86" s="125">
        <v>5</v>
      </c>
      <c r="DL86" s="178">
        <v>2.89</v>
      </c>
      <c r="DM86" s="172">
        <v>1.7095400000000001</v>
      </c>
      <c r="DN86" s="172">
        <v>1.7158100000000001</v>
      </c>
      <c r="DO86" s="172">
        <v>1.72315</v>
      </c>
      <c r="DP86" s="172">
        <v>1.7328399999999999</v>
      </c>
      <c r="DQ86" s="172">
        <v>1.73417</v>
      </c>
      <c r="DR86" s="172">
        <v>1.7402200000000001</v>
      </c>
      <c r="DS86" s="172">
        <v>1.7490699999999999</v>
      </c>
      <c r="DT86" s="172">
        <v>1.75356</v>
      </c>
      <c r="DU86" s="172">
        <v>1.75485</v>
      </c>
      <c r="DV86" s="172">
        <v>1.75606</v>
      </c>
      <c r="DW86" s="172">
        <v>1.7615700000000001</v>
      </c>
      <c r="DX86" s="172">
        <v>1.7618199999999999</v>
      </c>
      <c r="DY86" s="172">
        <v>1.7685900000000001</v>
      </c>
      <c r="DZ86" s="172">
        <v>1.7822800000000001</v>
      </c>
      <c r="EA86" s="172">
        <v>1.7840499999999999</v>
      </c>
      <c r="EB86" s="172">
        <v>1.79986</v>
      </c>
      <c r="EC86" s="172">
        <v>1.8157000000000001</v>
      </c>
      <c r="ED86" s="172"/>
      <c r="EE86" s="173"/>
      <c r="EF86" s="173"/>
      <c r="EG86" s="173"/>
      <c r="EH86" s="173"/>
      <c r="EI86" s="173"/>
      <c r="EJ86" s="173">
        <v>2.8715000000000001E-2</v>
      </c>
      <c r="EK86" s="173">
        <v>2.9204000000000001E-2</v>
      </c>
      <c r="EL86" s="174">
        <v>0.2107</v>
      </c>
      <c r="EM86" s="174">
        <v>0.46460000000000001</v>
      </c>
      <c r="EN86" s="174">
        <v>0.28749999999999998</v>
      </c>
      <c r="EO86" s="174">
        <v>0.23569999999999999</v>
      </c>
      <c r="EP86" s="174">
        <v>0.61219999999999997</v>
      </c>
      <c r="EQ86" s="174"/>
      <c r="ER86" s="174">
        <v>0.2072</v>
      </c>
      <c r="ES86" s="174">
        <v>0.50080000000000002</v>
      </c>
      <c r="ET86" s="174">
        <v>0.2387</v>
      </c>
      <c r="EU86" s="174">
        <v>0.23180000000000001</v>
      </c>
      <c r="EV86" s="174">
        <v>0.5413</v>
      </c>
      <c r="EW86" s="174"/>
      <c r="EX86" s="174">
        <v>4.4000000000000003E-3</v>
      </c>
      <c r="EY86" s="174">
        <v>-2.0000000000000001E-4</v>
      </c>
      <c r="EZ86" s="174">
        <v>2.3999999999999998E-3</v>
      </c>
      <c r="FA86" s="174">
        <v>1.2999999999999999E-2</v>
      </c>
      <c r="FB86" s="174"/>
      <c r="FC86" s="175" t="s">
        <v>127</v>
      </c>
      <c r="FD86" s="176" t="s">
        <v>143</v>
      </c>
      <c r="FE86" s="177">
        <v>43474</v>
      </c>
      <c r="FF86" s="136">
        <v>2.2000000000000002</v>
      </c>
      <c r="FG86" s="34" t="s">
        <v>143</v>
      </c>
      <c r="FH86" s="34" t="s">
        <v>143</v>
      </c>
      <c r="FI86" s="34" t="s">
        <v>143</v>
      </c>
      <c r="FJ86" s="34" t="s">
        <v>143</v>
      </c>
      <c r="FK86">
        <v>20</v>
      </c>
      <c r="FM86">
        <f t="shared" si="32"/>
        <v>0.587565</v>
      </c>
      <c r="FN86">
        <f t="shared" si="62"/>
        <v>20</v>
      </c>
      <c r="FO86">
        <f t="shared" si="33"/>
        <v>0</v>
      </c>
      <c r="FP86" s="208">
        <f t="shared" si="34"/>
        <v>0</v>
      </c>
      <c r="FQ86" s="208">
        <f t="shared" si="35"/>
        <v>0</v>
      </c>
      <c r="FR86" s="208">
        <f t="shared" si="36"/>
        <v>0</v>
      </c>
      <c r="FS86" s="208">
        <f t="shared" si="37"/>
        <v>0</v>
      </c>
      <c r="FT86" s="208">
        <f t="shared" si="38"/>
        <v>1.7622995691019987</v>
      </c>
      <c r="FU86" s="208">
        <f t="shared" si="39"/>
        <v>0.5974295767234612</v>
      </c>
      <c r="FV86" s="208">
        <f t="shared" si="40"/>
        <v>0</v>
      </c>
      <c r="FX86">
        <f t="shared" si="63"/>
        <v>0.587565</v>
      </c>
      <c r="FY86" s="207">
        <f>G86*POWER($FX86,2)/(POWER($FX86,2)-J86)</f>
        <v>1.7566314952337831</v>
      </c>
      <c r="FZ86" s="207">
        <f>H86*POWER($FX86,2)/(POWER($FX86,2)-K86)</f>
        <v>0.35132163242280678</v>
      </c>
      <c r="GA86" s="207">
        <f>I86*POWER($FX86,2)/(POWER($FX86,2)-L86)</f>
        <v>-3.9447997752450085E-3</v>
      </c>
      <c r="GB86" s="206">
        <f t="shared" si="41"/>
        <v>1.7618196070771108</v>
      </c>
      <c r="GD86">
        <f t="shared" si="42"/>
        <v>0.587565</v>
      </c>
      <c r="GE86">
        <f t="shared" si="43"/>
        <v>6432.8</v>
      </c>
      <c r="GF86">
        <f t="shared" si="44"/>
        <v>20613.136726414024</v>
      </c>
      <c r="GG86">
        <f t="shared" si="45"/>
        <v>670.28134972528255</v>
      </c>
      <c r="GH86">
        <f t="shared" si="46"/>
        <v>1.0002771621807613</v>
      </c>
      <c r="GI86">
        <f t="shared" si="47"/>
        <v>101325</v>
      </c>
      <c r="GJ86">
        <v>101325</v>
      </c>
      <c r="GK86">
        <v>15</v>
      </c>
      <c r="GL86">
        <v>20</v>
      </c>
      <c r="GM86">
        <f t="shared" si="48"/>
        <v>2.771621807613478E-4</v>
      </c>
      <c r="GN86">
        <f t="shared" si="49"/>
        <v>1.0173924999999999</v>
      </c>
      <c r="GO86">
        <f t="shared" si="50"/>
        <v>1.0002724240455492</v>
      </c>
      <c r="GQ86">
        <f t="shared" si="51"/>
        <v>0.587565</v>
      </c>
      <c r="GR86">
        <v>101406</v>
      </c>
      <c r="GS86">
        <f t="shared" si="52"/>
        <v>1.0002724240455492</v>
      </c>
      <c r="GT86" s="206">
        <f t="shared" si="53"/>
        <v>1.7618196070771108</v>
      </c>
      <c r="GU86">
        <f t="shared" si="54"/>
        <v>1.7622995691019987</v>
      </c>
      <c r="GW86" s="208">
        <f t="shared" si="55"/>
        <v>0</v>
      </c>
      <c r="GX86" s="208">
        <f t="shared" si="56"/>
        <v>0</v>
      </c>
      <c r="GY86">
        <f t="shared" si="57"/>
        <v>1.7622995691019987</v>
      </c>
      <c r="GZ86" s="208">
        <f t="shared" si="58"/>
        <v>1.7622995691019987</v>
      </c>
      <c r="HB86" s="208">
        <f t="shared" si="59"/>
        <v>1.7622995691019987</v>
      </c>
      <c r="HC86">
        <f t="shared" si="60"/>
        <v>1.0002724240455492</v>
      </c>
      <c r="HD86" s="206">
        <f t="shared" si="61"/>
        <v>1.7618196070771108</v>
      </c>
    </row>
    <row r="87" spans="1:212" x14ac:dyDescent="0.3">
      <c r="A87" s="141" t="s">
        <v>123</v>
      </c>
      <c r="B87" s="32">
        <v>1.69892</v>
      </c>
      <c r="C87" s="32">
        <v>1.70438</v>
      </c>
      <c r="D87" s="33">
        <v>30.2</v>
      </c>
      <c r="E87" s="33">
        <v>29.96</v>
      </c>
      <c r="F87" s="34" t="s">
        <v>113</v>
      </c>
      <c r="G87" s="37">
        <v>1.57055634</v>
      </c>
      <c r="H87" s="37">
        <v>0.21898709399999999</v>
      </c>
      <c r="I87" s="37">
        <v>1.5082401700000001</v>
      </c>
      <c r="J87" s="37">
        <v>1.16507014E-2</v>
      </c>
      <c r="K87" s="37">
        <v>5.9785689699999998E-2</v>
      </c>
      <c r="L87" s="37">
        <v>132.709339</v>
      </c>
      <c r="M87" s="35">
        <v>-7.1500000000000004E-7</v>
      </c>
      <c r="N87" s="35">
        <v>1.04E-8</v>
      </c>
      <c r="O87" s="35">
        <v>-2.6200000000000001E-11</v>
      </c>
      <c r="P87" s="35">
        <v>8.5600000000000004E-7</v>
      </c>
      <c r="Q87" s="35">
        <v>1.2900000000000001E-9</v>
      </c>
      <c r="R87" s="35">
        <v>0.28100000000000003</v>
      </c>
      <c r="S87" s="33">
        <v>1.6</v>
      </c>
      <c r="T87" s="33">
        <v>3.1</v>
      </c>
      <c r="U87" s="33">
        <v>5</v>
      </c>
      <c r="V87" s="33">
        <v>-0.7</v>
      </c>
      <c r="W87" s="33">
        <v>0.8</v>
      </c>
      <c r="X87" s="33">
        <v>2.6</v>
      </c>
      <c r="Y87" s="33">
        <v>1.6</v>
      </c>
      <c r="Z87" s="33">
        <v>3.4</v>
      </c>
      <c r="AA87" s="33">
        <v>5.8</v>
      </c>
      <c r="AB87" s="33">
        <v>0.2</v>
      </c>
      <c r="AC87" s="33">
        <v>2</v>
      </c>
      <c r="AD87" s="33">
        <v>4.3</v>
      </c>
      <c r="AE87" s="33">
        <v>1.7</v>
      </c>
      <c r="AF87" s="33">
        <v>3.7</v>
      </c>
      <c r="AG87" s="33">
        <v>6.4</v>
      </c>
      <c r="AH87" s="33">
        <v>0.6</v>
      </c>
      <c r="AI87" s="34">
        <v>2.6</v>
      </c>
      <c r="AJ87" s="34">
        <v>5.2</v>
      </c>
      <c r="AK87" s="33">
        <v>3.04</v>
      </c>
      <c r="AL87" s="36">
        <v>0.51</v>
      </c>
      <c r="AM87" s="36">
        <v>0.64</v>
      </c>
      <c r="AN87" s="36">
        <v>0.89</v>
      </c>
      <c r="AO87" s="36">
        <v>0.97599999999999998</v>
      </c>
      <c r="AP87" s="36">
        <v>0.996</v>
      </c>
      <c r="AQ87" s="36">
        <v>0.98799999999999999</v>
      </c>
      <c r="AR87" s="36">
        <v>0.98299999999999998</v>
      </c>
      <c r="AS87" s="36">
        <v>0.98399999999999999</v>
      </c>
      <c r="AT87" s="36">
        <v>0.98599999999999999</v>
      </c>
      <c r="AU87" s="36">
        <v>0.98499999999999999</v>
      </c>
      <c r="AV87" s="36">
        <v>0.97</v>
      </c>
      <c r="AW87" s="36">
        <v>0.94299999999999995</v>
      </c>
      <c r="AX87" s="36">
        <v>0.91200000000000003</v>
      </c>
      <c r="AY87" s="36">
        <v>0.86</v>
      </c>
      <c r="AZ87" s="36">
        <v>0.74</v>
      </c>
      <c r="BA87" s="36">
        <v>0.68</v>
      </c>
      <c r="BB87" s="36">
        <v>0.48</v>
      </c>
      <c r="BC87" s="36">
        <v>0.2</v>
      </c>
      <c r="BD87" s="36">
        <v>0.01</v>
      </c>
      <c r="BE87" s="36" t="s">
        <v>143</v>
      </c>
      <c r="BF87" s="36" t="s">
        <v>143</v>
      </c>
      <c r="BG87" s="36" t="s">
        <v>143</v>
      </c>
      <c r="BH87" s="36" t="s">
        <v>143</v>
      </c>
      <c r="BI87" s="36" t="s">
        <v>143</v>
      </c>
      <c r="BJ87" s="36" t="s">
        <v>143</v>
      </c>
      <c r="BK87" s="36" t="s">
        <v>143</v>
      </c>
      <c r="BL87" s="36" t="s">
        <v>143</v>
      </c>
      <c r="BM87" s="36" t="s">
        <v>143</v>
      </c>
      <c r="BN87" s="36" t="s">
        <v>143</v>
      </c>
      <c r="BO87" s="36" t="s">
        <v>143</v>
      </c>
      <c r="BP87" s="36">
        <v>0.76400000000000001</v>
      </c>
      <c r="BQ87" s="36">
        <v>0.83699999999999997</v>
      </c>
      <c r="BR87" s="36">
        <v>0.95399999999999996</v>
      </c>
      <c r="BS87" s="36">
        <v>0.99</v>
      </c>
      <c r="BT87" s="36">
        <v>0.998</v>
      </c>
      <c r="BU87" s="36">
        <v>0.995</v>
      </c>
      <c r="BV87" s="36">
        <v>0.99299999999999999</v>
      </c>
      <c r="BW87" s="36">
        <v>0.99399999999999999</v>
      </c>
      <c r="BX87" s="36">
        <v>0.99399999999999999</v>
      </c>
      <c r="BY87" s="36">
        <v>0.99399999999999999</v>
      </c>
      <c r="BZ87" s="36">
        <v>0.98799999999999999</v>
      </c>
      <c r="CA87" s="36">
        <v>0.97699999999999998</v>
      </c>
      <c r="CB87" s="36">
        <v>0.96399999999999997</v>
      </c>
      <c r="CC87" s="36">
        <v>0.94099999999999995</v>
      </c>
      <c r="CD87" s="36">
        <v>0.88700000000000001</v>
      </c>
      <c r="CE87" s="36">
        <v>0.85699999999999998</v>
      </c>
      <c r="CF87" s="36">
        <v>0.746</v>
      </c>
      <c r="CG87" s="36">
        <v>0.52500000000000002</v>
      </c>
      <c r="CH87" s="36">
        <v>0.158</v>
      </c>
      <c r="CI87" s="36">
        <v>4.3999999999999997E-2</v>
      </c>
      <c r="CJ87" s="36" t="s">
        <v>143</v>
      </c>
      <c r="CK87" s="36" t="s">
        <v>143</v>
      </c>
      <c r="CL87" s="36" t="s">
        <v>143</v>
      </c>
      <c r="CM87" s="36" t="s">
        <v>143</v>
      </c>
      <c r="CN87" s="36" t="s">
        <v>143</v>
      </c>
      <c r="CO87" s="36" t="s">
        <v>143</v>
      </c>
      <c r="CP87" s="36" t="s">
        <v>143</v>
      </c>
      <c r="CQ87" s="36" t="s">
        <v>143</v>
      </c>
      <c r="CR87" s="36" t="s">
        <v>143</v>
      </c>
      <c r="CS87" s="36" t="s">
        <v>143</v>
      </c>
      <c r="CT87" s="34"/>
      <c r="CU87" s="34">
        <v>1</v>
      </c>
      <c r="CV87" s="34">
        <v>0</v>
      </c>
      <c r="CW87" s="34">
        <v>1</v>
      </c>
      <c r="CX87" s="34">
        <v>1</v>
      </c>
      <c r="CY87" s="34">
        <v>1</v>
      </c>
      <c r="CZ87" s="33">
        <v>2.9209999999999998</v>
      </c>
      <c r="DA87" s="34">
        <v>580</v>
      </c>
      <c r="DB87" s="34">
        <v>578</v>
      </c>
      <c r="DC87" s="34">
        <v>692</v>
      </c>
      <c r="DD87" s="34">
        <v>0.76</v>
      </c>
      <c r="DE87" s="34">
        <v>1.04</v>
      </c>
      <c r="DF87" s="34">
        <v>8.0399999999999991</v>
      </c>
      <c r="DG87" s="34">
        <v>9.2799999999999994</v>
      </c>
      <c r="DH87" s="78">
        <v>90</v>
      </c>
      <c r="DI87" s="34">
        <v>0.24299999999999999</v>
      </c>
      <c r="DJ87" s="34">
        <v>610</v>
      </c>
      <c r="DK87" s="34">
        <v>3</v>
      </c>
      <c r="DL87" s="25">
        <v>3.04</v>
      </c>
      <c r="DM87" s="76">
        <v>1.6526700000000001</v>
      </c>
      <c r="DN87" s="76">
        <v>1.65899</v>
      </c>
      <c r="DO87" s="76">
        <v>1.6661600000000001</v>
      </c>
      <c r="DP87" s="76">
        <v>1.6749400000000001</v>
      </c>
      <c r="DQ87" s="76">
        <v>1.6760900000000001</v>
      </c>
      <c r="DR87" s="76">
        <v>1.6812199999999999</v>
      </c>
      <c r="DS87" s="76">
        <v>1.6885399999999999</v>
      </c>
      <c r="DT87" s="76">
        <v>1.6922200000000001</v>
      </c>
      <c r="DU87" s="76">
        <v>1.69326</v>
      </c>
      <c r="DV87" s="76">
        <v>1.69425</v>
      </c>
      <c r="DW87" s="76">
        <v>1.69872</v>
      </c>
      <c r="DX87" s="76">
        <v>1.69892</v>
      </c>
      <c r="DY87" s="76">
        <v>1.70438</v>
      </c>
      <c r="DZ87" s="76">
        <v>1.71536</v>
      </c>
      <c r="EA87" s="76">
        <v>1.7167699999999999</v>
      </c>
      <c r="EB87" s="76">
        <v>1.72933</v>
      </c>
      <c r="EC87" s="76">
        <v>1.7418199999999999</v>
      </c>
      <c r="ED87" s="76"/>
      <c r="EE87" s="24"/>
      <c r="EF87" s="24"/>
      <c r="EG87" s="24"/>
      <c r="EH87" s="24"/>
      <c r="EI87" s="24"/>
      <c r="EJ87" s="24">
        <v>2.3141999999999999E-2</v>
      </c>
      <c r="EK87" s="24">
        <v>2.3511000000000001E-2</v>
      </c>
      <c r="EL87" s="77">
        <v>0.22159999999999999</v>
      </c>
      <c r="EM87" s="77">
        <v>0.47510000000000002</v>
      </c>
      <c r="EN87" s="77">
        <v>0.28970000000000001</v>
      </c>
      <c r="EO87" s="77">
        <v>0.23599999999999999</v>
      </c>
      <c r="EP87" s="77">
        <v>0.6038</v>
      </c>
      <c r="EQ87" s="77"/>
      <c r="ER87" s="77">
        <v>0.21809999999999999</v>
      </c>
      <c r="ES87" s="77">
        <v>0.51219999999999999</v>
      </c>
      <c r="ET87" s="77">
        <v>0.24060000000000001</v>
      </c>
      <c r="EU87" s="77">
        <v>0.23230000000000001</v>
      </c>
      <c r="EV87" s="77">
        <v>0.53410000000000002</v>
      </c>
      <c r="EW87" s="77"/>
      <c r="EX87" s="77">
        <v>8.5000000000000006E-3</v>
      </c>
      <c r="EY87" s="77">
        <v>1.8E-3</v>
      </c>
      <c r="EZ87" s="77">
        <v>1.8E-3</v>
      </c>
      <c r="FA87" s="77">
        <v>1.0800000000000001E-2</v>
      </c>
      <c r="FB87" s="77"/>
      <c r="FC87" s="26" t="s">
        <v>124</v>
      </c>
      <c r="FD87" s="145" t="s">
        <v>143</v>
      </c>
      <c r="FE87" s="156">
        <v>41671</v>
      </c>
      <c r="FF87" s="136">
        <v>1.5</v>
      </c>
      <c r="FG87" s="34" t="s">
        <v>143</v>
      </c>
      <c r="FH87" s="34" t="s">
        <v>143</v>
      </c>
      <c r="FI87" s="34" t="s">
        <v>143</v>
      </c>
      <c r="FJ87" s="34" t="s">
        <v>143</v>
      </c>
      <c r="FK87">
        <v>20</v>
      </c>
      <c r="FM87">
        <f t="shared" si="32"/>
        <v>0.587565</v>
      </c>
      <c r="FN87" s="27">
        <f t="shared" si="62"/>
        <v>20</v>
      </c>
      <c r="FO87">
        <f t="shared" si="33"/>
        <v>0</v>
      </c>
      <c r="FP87" s="208">
        <f t="shared" si="34"/>
        <v>0</v>
      </c>
      <c r="FQ87" s="208">
        <f t="shared" si="35"/>
        <v>0</v>
      </c>
      <c r="FR87" s="208">
        <f t="shared" si="36"/>
        <v>0</v>
      </c>
      <c r="FS87" s="208">
        <f t="shared" si="37"/>
        <v>0</v>
      </c>
      <c r="FT87" s="208">
        <f t="shared" si="38"/>
        <v>1.699382755164881</v>
      </c>
      <c r="FU87" s="208">
        <f t="shared" si="39"/>
        <v>0.55546690197188986</v>
      </c>
      <c r="FV87" s="208">
        <f t="shared" si="40"/>
        <v>0</v>
      </c>
      <c r="FX87">
        <f t="shared" si="63"/>
        <v>0.587565</v>
      </c>
      <c r="FY87" s="207">
        <f>G87*POWER($FX87,2)/(POWER($FX87,2)-J87)</f>
        <v>1.6254096801330309</v>
      </c>
      <c r="FZ87" s="207">
        <f>H87*POWER($FX87,2)/(POWER($FX87,2)-K87)</f>
        <v>0.26485304187800157</v>
      </c>
      <c r="GA87" s="207">
        <f>I87*POWER($FX87,2)/(POWER($FX87,2)-L87)</f>
        <v>-3.9337984720216133E-3</v>
      </c>
      <c r="GB87" s="206">
        <f t="shared" si="41"/>
        <v>1.6989199285248882</v>
      </c>
      <c r="GD87">
        <f t="shared" si="42"/>
        <v>0.587565</v>
      </c>
      <c r="GE87">
        <f t="shared" si="43"/>
        <v>6432.8</v>
      </c>
      <c r="GF87">
        <f t="shared" si="44"/>
        <v>20613.136726414024</v>
      </c>
      <c r="GG87">
        <f t="shared" si="45"/>
        <v>670.28134972528255</v>
      </c>
      <c r="GH87">
        <f t="shared" si="46"/>
        <v>1.0002771621807613</v>
      </c>
      <c r="GI87">
        <f t="shared" si="47"/>
        <v>101325</v>
      </c>
      <c r="GJ87">
        <v>101325</v>
      </c>
      <c r="GK87">
        <v>15</v>
      </c>
      <c r="GL87">
        <v>20</v>
      </c>
      <c r="GM87">
        <f t="shared" si="48"/>
        <v>2.771621807613478E-4</v>
      </c>
      <c r="GN87">
        <f t="shared" si="49"/>
        <v>1.0173924999999999</v>
      </c>
      <c r="GO87">
        <f t="shared" si="50"/>
        <v>1.0002724240455492</v>
      </c>
      <c r="GQ87">
        <f t="shared" si="51"/>
        <v>0.587565</v>
      </c>
      <c r="GR87">
        <v>101407</v>
      </c>
      <c r="GS87">
        <f t="shared" si="52"/>
        <v>1.0002724240455492</v>
      </c>
      <c r="GT87" s="206">
        <f t="shared" si="53"/>
        <v>1.6989199285248882</v>
      </c>
      <c r="GU87">
        <f t="shared" si="54"/>
        <v>1.699382755164881</v>
      </c>
      <c r="GW87" s="208">
        <f t="shared" si="55"/>
        <v>0</v>
      </c>
      <c r="GX87" s="208">
        <f t="shared" si="56"/>
        <v>0</v>
      </c>
      <c r="GY87">
        <f t="shared" si="57"/>
        <v>1.699382755164881</v>
      </c>
      <c r="GZ87" s="208">
        <f t="shared" si="58"/>
        <v>1.699382755164881</v>
      </c>
      <c r="HB87" s="208">
        <f t="shared" si="59"/>
        <v>1.699382755164881</v>
      </c>
      <c r="HC87">
        <f t="shared" si="60"/>
        <v>1.0002724240455492</v>
      </c>
      <c r="HD87" s="206">
        <f t="shared" si="61"/>
        <v>1.6989199285248882</v>
      </c>
    </row>
    <row r="88" spans="1:212" x14ac:dyDescent="0.3">
      <c r="A88" s="141" t="s">
        <v>571</v>
      </c>
      <c r="B88" s="32">
        <v>1.6476900000000001</v>
      </c>
      <c r="C88" s="32">
        <v>1.65222</v>
      </c>
      <c r="D88" s="33">
        <v>33.82</v>
      </c>
      <c r="E88" s="33">
        <v>33.56</v>
      </c>
      <c r="F88" s="34" t="s">
        <v>65</v>
      </c>
      <c r="G88" s="37">
        <v>1.4734312700000001</v>
      </c>
      <c r="H88" s="37">
        <v>0.16368184899999999</v>
      </c>
      <c r="I88" s="37">
        <v>1.36920899</v>
      </c>
      <c r="J88" s="37">
        <v>1.09019098E-2</v>
      </c>
      <c r="K88" s="37">
        <v>5.8568368699999998E-2</v>
      </c>
      <c r="L88" s="37">
        <v>127.404933</v>
      </c>
      <c r="M88" s="35">
        <v>3.1E-6</v>
      </c>
      <c r="N88" s="35">
        <v>1.7500000000000001E-8</v>
      </c>
      <c r="O88" s="35">
        <v>6.6200000000000001E-11</v>
      </c>
      <c r="P88" s="35">
        <v>7.5099999999999999E-7</v>
      </c>
      <c r="Q88" s="35">
        <v>8.99E-10</v>
      </c>
      <c r="R88" s="35">
        <v>0.27700000000000002</v>
      </c>
      <c r="S88" s="33">
        <v>3.4</v>
      </c>
      <c r="T88" s="33">
        <v>4.8</v>
      </c>
      <c r="U88" s="33">
        <v>6.4</v>
      </c>
      <c r="V88" s="33">
        <v>1.3</v>
      </c>
      <c r="W88" s="33">
        <v>2.5</v>
      </c>
      <c r="X88" s="33">
        <v>4.0999999999999996</v>
      </c>
      <c r="Y88" s="33">
        <v>3.5</v>
      </c>
      <c r="Z88" s="33">
        <v>5.0999999999999996</v>
      </c>
      <c r="AA88" s="33">
        <v>7</v>
      </c>
      <c r="AB88" s="33">
        <v>2.1</v>
      </c>
      <c r="AC88" s="33">
        <v>3.6</v>
      </c>
      <c r="AD88" s="33">
        <v>5.5</v>
      </c>
      <c r="AE88" s="33">
        <v>4.2</v>
      </c>
      <c r="AF88" s="33">
        <v>5.9</v>
      </c>
      <c r="AG88" s="33">
        <v>8</v>
      </c>
      <c r="AH88" s="33">
        <v>3.1</v>
      </c>
      <c r="AI88" s="34">
        <v>4.8</v>
      </c>
      <c r="AJ88" s="34">
        <v>6.9</v>
      </c>
      <c r="AK88" s="33">
        <v>3.06</v>
      </c>
      <c r="AL88" s="36">
        <v>0.67</v>
      </c>
      <c r="AM88" s="36">
        <v>0.76</v>
      </c>
      <c r="AN88" s="36">
        <v>0.93</v>
      </c>
      <c r="AO88" s="36">
        <v>0.98399999999999999</v>
      </c>
      <c r="AP88" s="36">
        <v>0.997</v>
      </c>
      <c r="AQ88" s="36">
        <v>0.98699999999999999</v>
      </c>
      <c r="AR88" s="36">
        <v>0.98399999999999999</v>
      </c>
      <c r="AS88" s="36">
        <v>0.98399999999999999</v>
      </c>
      <c r="AT88" s="36">
        <v>0.98699999999999999</v>
      </c>
      <c r="AU88" s="36">
        <v>0.98599999999999999</v>
      </c>
      <c r="AV88" s="36">
        <v>0.97499999999999998</v>
      </c>
      <c r="AW88" s="36">
        <v>0.96099999999999997</v>
      </c>
      <c r="AX88" s="36">
        <v>0.94899999999999995</v>
      </c>
      <c r="AY88" s="36">
        <v>0.92600000000000005</v>
      </c>
      <c r="AZ88" s="36">
        <v>0.86499999999999999</v>
      </c>
      <c r="BA88" s="36">
        <v>0.83</v>
      </c>
      <c r="BB88" s="36">
        <v>0.68</v>
      </c>
      <c r="BC88" s="36">
        <v>0.4</v>
      </c>
      <c r="BD88" s="36">
        <v>0.06</v>
      </c>
      <c r="BE88" s="36">
        <v>7.0000000000000001E-3</v>
      </c>
      <c r="BF88" s="36" t="s">
        <v>143</v>
      </c>
      <c r="BG88" s="36" t="s">
        <v>143</v>
      </c>
      <c r="BH88" s="36" t="s">
        <v>143</v>
      </c>
      <c r="BI88" s="36" t="s">
        <v>143</v>
      </c>
      <c r="BJ88" s="36" t="s">
        <v>143</v>
      </c>
      <c r="BK88" s="36" t="s">
        <v>143</v>
      </c>
      <c r="BL88" s="36" t="s">
        <v>143</v>
      </c>
      <c r="BM88" s="36" t="s">
        <v>143</v>
      </c>
      <c r="BN88" s="36" t="s">
        <v>143</v>
      </c>
      <c r="BO88" s="36" t="s">
        <v>143</v>
      </c>
      <c r="BP88" s="36">
        <v>0.85199999999999998</v>
      </c>
      <c r="BQ88" s="36">
        <v>0.89600000000000002</v>
      </c>
      <c r="BR88" s="36">
        <v>0.97099999999999997</v>
      </c>
      <c r="BS88" s="36">
        <v>0.99399999999999999</v>
      </c>
      <c r="BT88" s="36">
        <v>0.999</v>
      </c>
      <c r="BU88" s="36">
        <v>0.995</v>
      </c>
      <c r="BV88" s="36">
        <v>0.99399999999999999</v>
      </c>
      <c r="BW88" s="36">
        <v>0.99399999999999999</v>
      </c>
      <c r="BX88" s="36">
        <v>0.995</v>
      </c>
      <c r="BY88" s="36">
        <v>0.99399999999999999</v>
      </c>
      <c r="BZ88" s="36">
        <v>0.99</v>
      </c>
      <c r="CA88" s="36">
        <v>0.98399999999999999</v>
      </c>
      <c r="CB88" s="36">
        <v>0.97899999999999998</v>
      </c>
      <c r="CC88" s="36">
        <v>0.97</v>
      </c>
      <c r="CD88" s="36">
        <v>0.94399999999999995</v>
      </c>
      <c r="CE88" s="36">
        <v>0.92800000000000005</v>
      </c>
      <c r="CF88" s="36">
        <v>0.85699999999999998</v>
      </c>
      <c r="CG88" s="36">
        <v>0.69299999999999995</v>
      </c>
      <c r="CH88" s="36">
        <v>0.32500000000000001</v>
      </c>
      <c r="CI88" s="36">
        <v>0.13200000000000001</v>
      </c>
      <c r="CJ88" s="36">
        <v>1E-3</v>
      </c>
      <c r="CK88" s="36" t="s">
        <v>143</v>
      </c>
      <c r="CL88" s="36" t="s">
        <v>143</v>
      </c>
      <c r="CM88" s="36" t="s">
        <v>143</v>
      </c>
      <c r="CN88" s="36" t="s">
        <v>143</v>
      </c>
      <c r="CO88" s="36" t="s">
        <v>143</v>
      </c>
      <c r="CP88" s="36" t="s">
        <v>143</v>
      </c>
      <c r="CQ88" s="36" t="s">
        <v>143</v>
      </c>
      <c r="CR88" s="36" t="s">
        <v>143</v>
      </c>
      <c r="CS88" s="36" t="s">
        <v>143</v>
      </c>
      <c r="CT88" s="34"/>
      <c r="CU88" s="34">
        <v>1</v>
      </c>
      <c r="CV88" s="34">
        <v>0</v>
      </c>
      <c r="CW88" s="34">
        <v>1</v>
      </c>
      <c r="CX88" s="34">
        <v>1.2</v>
      </c>
      <c r="CY88" s="34">
        <v>1</v>
      </c>
      <c r="CZ88" s="33">
        <v>2.718</v>
      </c>
      <c r="DA88" s="34">
        <v>608</v>
      </c>
      <c r="DB88" s="34">
        <v>607</v>
      </c>
      <c r="DC88" s="34">
        <v>731</v>
      </c>
      <c r="DD88" s="34">
        <v>0.79</v>
      </c>
      <c r="DE88" s="34">
        <v>1.1399999999999999</v>
      </c>
      <c r="DF88" s="34">
        <v>6.68</v>
      </c>
      <c r="DG88" s="34">
        <v>7.81</v>
      </c>
      <c r="DH88" s="78">
        <v>86</v>
      </c>
      <c r="DI88" s="34">
        <v>0.23100000000000001</v>
      </c>
      <c r="DJ88" s="34">
        <v>539</v>
      </c>
      <c r="DK88" s="34"/>
      <c r="DL88" s="25">
        <v>3.06</v>
      </c>
      <c r="DM88" s="76">
        <v>1.6066100000000001</v>
      </c>
      <c r="DN88" s="76">
        <v>1.6126799999999999</v>
      </c>
      <c r="DO88" s="76">
        <v>1.61944</v>
      </c>
      <c r="DP88" s="76">
        <v>1.62738</v>
      </c>
      <c r="DQ88" s="76">
        <v>1.62839</v>
      </c>
      <c r="DR88" s="76">
        <v>1.6328199999999999</v>
      </c>
      <c r="DS88" s="76">
        <v>1.6390199999999999</v>
      </c>
      <c r="DT88" s="76">
        <v>1.6420999999999999</v>
      </c>
      <c r="DU88" s="76">
        <v>1.6429800000000001</v>
      </c>
      <c r="DV88" s="76">
        <v>1.6437999999999999</v>
      </c>
      <c r="DW88" s="76">
        <v>1.6475200000000001</v>
      </c>
      <c r="DX88" s="76">
        <v>1.6476900000000001</v>
      </c>
      <c r="DY88" s="76">
        <v>1.65222</v>
      </c>
      <c r="DZ88" s="76">
        <v>1.6612499999999999</v>
      </c>
      <c r="EA88" s="76">
        <v>1.6624099999999999</v>
      </c>
      <c r="EB88" s="76">
        <v>1.67265</v>
      </c>
      <c r="EC88" s="76">
        <v>1.6827300000000001</v>
      </c>
      <c r="ED88" s="76" t="s">
        <v>392</v>
      </c>
      <c r="EE88" s="24" t="s">
        <v>392</v>
      </c>
      <c r="EF88" s="24" t="s">
        <v>392</v>
      </c>
      <c r="EG88" s="24" t="s">
        <v>392</v>
      </c>
      <c r="EH88" s="24" t="s">
        <v>392</v>
      </c>
      <c r="EI88" s="24" t="s">
        <v>392</v>
      </c>
      <c r="EJ88" s="24">
        <v>1.9151000000000001E-2</v>
      </c>
      <c r="EK88" s="24">
        <v>1.9435000000000001E-2</v>
      </c>
      <c r="EL88" s="77">
        <v>0.2311</v>
      </c>
      <c r="EM88" s="77">
        <v>0.48480000000000001</v>
      </c>
      <c r="EN88" s="77">
        <v>0.2918</v>
      </c>
      <c r="EO88" s="77">
        <v>0.2364</v>
      </c>
      <c r="EP88" s="77">
        <v>0.59499999999999997</v>
      </c>
      <c r="EQ88" s="77" t="s">
        <v>392</v>
      </c>
      <c r="ER88" s="77">
        <v>0.22770000000000001</v>
      </c>
      <c r="ES88" s="77">
        <v>0.52280000000000004</v>
      </c>
      <c r="ET88" s="77">
        <v>0.24249999999999999</v>
      </c>
      <c r="EU88" s="77">
        <v>0.2329</v>
      </c>
      <c r="EV88" s="77">
        <v>0.52669999999999995</v>
      </c>
      <c r="EW88" s="77" t="s">
        <v>392</v>
      </c>
      <c r="EX88" s="77">
        <v>1.06E-2</v>
      </c>
      <c r="EY88" s="77">
        <v>3.0999999999999999E-3</v>
      </c>
      <c r="EZ88" s="77">
        <v>1.1999999999999999E-3</v>
      </c>
      <c r="FA88" s="77">
        <v>8.0999999999999996E-3</v>
      </c>
      <c r="FB88" s="77" t="s">
        <v>392</v>
      </c>
      <c r="FC88" s="26" t="s">
        <v>567</v>
      </c>
      <c r="FD88" s="145"/>
      <c r="FE88" s="156">
        <v>41671</v>
      </c>
      <c r="FF88" s="136">
        <v>1.4</v>
      </c>
      <c r="FG88" s="34" t="s">
        <v>143</v>
      </c>
      <c r="FH88" s="34" t="s">
        <v>143</v>
      </c>
      <c r="FI88" s="34" t="s">
        <v>143</v>
      </c>
      <c r="FJ88" s="34" t="s">
        <v>143</v>
      </c>
      <c r="FK88" s="27">
        <v>20</v>
      </c>
      <c r="FL88" s="27"/>
      <c r="FM88">
        <f t="shared" si="32"/>
        <v>0.587565</v>
      </c>
      <c r="FN88">
        <f t="shared" si="62"/>
        <v>20</v>
      </c>
      <c r="FO88">
        <f t="shared" si="33"/>
        <v>0</v>
      </c>
      <c r="FP88" s="208">
        <f t="shared" si="34"/>
        <v>0</v>
      </c>
      <c r="FQ88" s="208">
        <f t="shared" si="35"/>
        <v>0</v>
      </c>
      <c r="FR88" s="208">
        <f t="shared" si="36"/>
        <v>0</v>
      </c>
      <c r="FS88" s="208">
        <f t="shared" si="37"/>
        <v>0</v>
      </c>
      <c r="FT88" s="208">
        <f t="shared" si="38"/>
        <v>1.6481383353678742</v>
      </c>
      <c r="FU88" s="208">
        <f t="shared" si="39"/>
        <v>0.5206965749407455</v>
      </c>
      <c r="FV88" s="208">
        <f t="shared" si="40"/>
        <v>0</v>
      </c>
      <c r="FX88">
        <f t="shared" si="63"/>
        <v>0.587565</v>
      </c>
      <c r="FY88" s="207">
        <f>G88*POWER($FX88,2)/(POWER($FX88,2)-J88)</f>
        <v>1.5214771535181697</v>
      </c>
      <c r="FZ88" s="207">
        <f>H88*POWER($FX88,2)/(POWER($FX88,2)-K88)</f>
        <v>0.19712368393321683</v>
      </c>
      <c r="GA88" s="207">
        <f>I88*POWER($FX88,2)/(POWER($FX88,2)-L88)</f>
        <v>-3.7202639247285009E-3</v>
      </c>
      <c r="GB88" s="206">
        <f t="shared" si="41"/>
        <v>1.6476894651379725</v>
      </c>
      <c r="GD88">
        <f t="shared" si="42"/>
        <v>0.587565</v>
      </c>
      <c r="GE88">
        <f t="shared" si="43"/>
        <v>6432.8</v>
      </c>
      <c r="GF88">
        <f t="shared" si="44"/>
        <v>20613.136726414024</v>
      </c>
      <c r="GG88">
        <f t="shared" si="45"/>
        <v>670.28134972528255</v>
      </c>
      <c r="GH88">
        <f t="shared" si="46"/>
        <v>1.0002771621807613</v>
      </c>
      <c r="GI88">
        <f t="shared" si="47"/>
        <v>101325</v>
      </c>
      <c r="GJ88">
        <v>101325</v>
      </c>
      <c r="GK88">
        <v>15</v>
      </c>
      <c r="GL88">
        <v>20</v>
      </c>
      <c r="GM88">
        <f t="shared" si="48"/>
        <v>2.771621807613478E-4</v>
      </c>
      <c r="GN88">
        <f t="shared" si="49"/>
        <v>1.0173924999999999</v>
      </c>
      <c r="GO88">
        <f t="shared" si="50"/>
        <v>1.0002724240455492</v>
      </c>
      <c r="GQ88">
        <f t="shared" si="51"/>
        <v>0.587565</v>
      </c>
      <c r="GR88">
        <v>101408</v>
      </c>
      <c r="GS88">
        <f t="shared" si="52"/>
        <v>1.0002724240455492</v>
      </c>
      <c r="GT88" s="206">
        <f t="shared" si="53"/>
        <v>1.6476894651379725</v>
      </c>
      <c r="GU88">
        <f t="shared" si="54"/>
        <v>1.6481383353678742</v>
      </c>
      <c r="GW88" s="208">
        <f t="shared" si="55"/>
        <v>0</v>
      </c>
      <c r="GX88" s="208">
        <f t="shared" si="56"/>
        <v>0</v>
      </c>
      <c r="GY88">
        <f t="shared" si="57"/>
        <v>1.6481383353678742</v>
      </c>
      <c r="GZ88" s="208">
        <f t="shared" si="58"/>
        <v>1.6481383353678742</v>
      </c>
      <c r="HB88" s="208">
        <f t="shared" si="59"/>
        <v>1.6481383353678742</v>
      </c>
      <c r="HC88">
        <f t="shared" si="60"/>
        <v>1.0002724240455492</v>
      </c>
      <c r="HD88" s="206">
        <f t="shared" si="61"/>
        <v>1.6476894651379725</v>
      </c>
    </row>
    <row r="89" spans="1:212" x14ac:dyDescent="0.3">
      <c r="A89" s="141" t="s">
        <v>100</v>
      </c>
      <c r="B89" s="38">
        <v>1.7551300000000001</v>
      </c>
      <c r="C89" s="32">
        <v>1.7616400000000001</v>
      </c>
      <c r="D89" s="33">
        <v>27.38</v>
      </c>
      <c r="E89" s="33">
        <v>27.16</v>
      </c>
      <c r="F89" s="34" t="s">
        <v>618</v>
      </c>
      <c r="G89" s="37">
        <v>1.6778028199999999</v>
      </c>
      <c r="H89" s="37">
        <v>0.28284989300000002</v>
      </c>
      <c r="I89" s="37">
        <v>1.63539276</v>
      </c>
      <c r="J89" s="37">
        <v>1.2679345E-2</v>
      </c>
      <c r="K89" s="37">
        <v>6.0203841899999999E-2</v>
      </c>
      <c r="L89" s="37">
        <v>145.76049599999999</v>
      </c>
      <c r="M89" s="35">
        <v>-4.8799999999999999E-6</v>
      </c>
      <c r="N89" s="35">
        <v>6.5700000000000003E-9</v>
      </c>
      <c r="O89" s="35">
        <v>-2.72E-11</v>
      </c>
      <c r="P89" s="35">
        <v>9.6700000000000002E-7</v>
      </c>
      <c r="Q89" s="35">
        <v>1.4800000000000001E-9</v>
      </c>
      <c r="R89" s="35">
        <v>0.28199999999999997</v>
      </c>
      <c r="S89" s="33">
        <v>-0.5</v>
      </c>
      <c r="T89" s="33">
        <v>1.2</v>
      </c>
      <c r="U89" s="33">
        <v>3.5</v>
      </c>
      <c r="V89" s="33">
        <v>-2.9</v>
      </c>
      <c r="W89" s="33">
        <v>-1.2</v>
      </c>
      <c r="X89" s="33">
        <v>1</v>
      </c>
      <c r="Y89" s="33">
        <v>-0.7</v>
      </c>
      <c r="Z89" s="33">
        <v>1.4</v>
      </c>
      <c r="AA89" s="33">
        <v>4.2</v>
      </c>
      <c r="AB89" s="33">
        <v>-2.2000000000000002</v>
      </c>
      <c r="AC89" s="33">
        <v>-0.1</v>
      </c>
      <c r="AD89" s="33">
        <v>2.6</v>
      </c>
      <c r="AE89" s="33">
        <v>-0.8</v>
      </c>
      <c r="AF89" s="33">
        <v>1.6</v>
      </c>
      <c r="AG89" s="33">
        <v>4.7</v>
      </c>
      <c r="AH89" s="33">
        <v>-1.9</v>
      </c>
      <c r="AI89" s="34">
        <v>0.4</v>
      </c>
      <c r="AJ89" s="34">
        <v>3.5</v>
      </c>
      <c r="AK89" s="33">
        <v>2.76</v>
      </c>
      <c r="AL89" s="36">
        <v>0.53</v>
      </c>
      <c r="AM89" s="36">
        <v>0.60199999999999998</v>
      </c>
      <c r="AN89" s="36">
        <v>0.86299999999999999</v>
      </c>
      <c r="AO89" s="36">
        <v>0.98</v>
      </c>
      <c r="AP89" s="36">
        <v>0.999</v>
      </c>
      <c r="AQ89" s="36">
        <v>0.98399999999999999</v>
      </c>
      <c r="AR89" s="36">
        <v>0.97799999999999998</v>
      </c>
      <c r="AS89" s="36">
        <v>0.97899999999999998</v>
      </c>
      <c r="AT89" s="36">
        <v>0.98199999999999998</v>
      </c>
      <c r="AU89" s="36">
        <v>0.97699999999999998</v>
      </c>
      <c r="AV89" s="36">
        <v>0.94799999999999995</v>
      </c>
      <c r="AW89" s="36">
        <v>0.90600000000000003</v>
      </c>
      <c r="AX89" s="36">
        <v>0.86099999999999999</v>
      </c>
      <c r="AY89" s="36">
        <v>0.80200000000000005</v>
      </c>
      <c r="AZ89" s="36">
        <v>0.68700000000000006</v>
      </c>
      <c r="BA89" s="36">
        <v>0.628</v>
      </c>
      <c r="BB89" s="36">
        <v>0.47099999999999997</v>
      </c>
      <c r="BC89" s="36">
        <v>0.23799999999999999</v>
      </c>
      <c r="BD89" s="36">
        <v>3.1E-2</v>
      </c>
      <c r="BE89" s="36">
        <v>3.0000000000000001E-3</v>
      </c>
      <c r="BF89" s="36" t="s">
        <v>143</v>
      </c>
      <c r="BG89" s="36" t="s">
        <v>143</v>
      </c>
      <c r="BH89" s="36" t="s">
        <v>143</v>
      </c>
      <c r="BI89" s="36" t="s">
        <v>143</v>
      </c>
      <c r="BJ89" s="36" t="s">
        <v>143</v>
      </c>
      <c r="BK89" s="36" t="s">
        <v>143</v>
      </c>
      <c r="BL89" s="36" t="s">
        <v>143</v>
      </c>
      <c r="BM89" s="36" t="s">
        <v>143</v>
      </c>
      <c r="BN89" s="36" t="s">
        <v>143</v>
      </c>
      <c r="BO89" s="36" t="s">
        <v>143</v>
      </c>
      <c r="BP89" s="36">
        <v>0.77600000000000002</v>
      </c>
      <c r="BQ89" s="36">
        <v>0.81599999999999995</v>
      </c>
      <c r="BR89" s="36">
        <v>0.94299999999999995</v>
      </c>
      <c r="BS89" s="36">
        <v>0.99199999999999999</v>
      </c>
      <c r="BT89" s="36">
        <v>0.999</v>
      </c>
      <c r="BU89" s="36">
        <v>0.99399999999999999</v>
      </c>
      <c r="BV89" s="36">
        <v>0.99099999999999999</v>
      </c>
      <c r="BW89" s="36">
        <v>0.99199999999999999</v>
      </c>
      <c r="BX89" s="36">
        <v>0.99299999999999999</v>
      </c>
      <c r="BY89" s="36">
        <v>0.99099999999999999</v>
      </c>
      <c r="BZ89" s="36">
        <v>0.97899999999999998</v>
      </c>
      <c r="CA89" s="36">
        <v>0.96099999999999997</v>
      </c>
      <c r="CB89" s="36">
        <v>0.94199999999999995</v>
      </c>
      <c r="CC89" s="36">
        <v>0.91600000000000004</v>
      </c>
      <c r="CD89" s="36">
        <v>0.86099999999999999</v>
      </c>
      <c r="CE89" s="36">
        <v>0.83</v>
      </c>
      <c r="CF89" s="36">
        <v>0.74</v>
      </c>
      <c r="CG89" s="36">
        <v>0.56299999999999994</v>
      </c>
      <c r="CH89" s="36">
        <v>0.249</v>
      </c>
      <c r="CI89" s="36">
        <v>0.1</v>
      </c>
      <c r="CJ89" s="36" t="s">
        <v>143</v>
      </c>
      <c r="CK89" s="36" t="s">
        <v>143</v>
      </c>
      <c r="CL89" s="36" t="s">
        <v>143</v>
      </c>
      <c r="CM89" s="36" t="s">
        <v>143</v>
      </c>
      <c r="CN89" s="36" t="s">
        <v>143</v>
      </c>
      <c r="CO89" s="36" t="s">
        <v>143</v>
      </c>
      <c r="CP89" s="36" t="s">
        <v>143</v>
      </c>
      <c r="CQ89" s="36" t="s">
        <v>143</v>
      </c>
      <c r="CR89" s="36" t="s">
        <v>143</v>
      </c>
      <c r="CS89" s="36" t="s">
        <v>143</v>
      </c>
      <c r="CT89" s="34"/>
      <c r="CU89" s="34">
        <v>1</v>
      </c>
      <c r="CV89" s="34">
        <v>0</v>
      </c>
      <c r="CW89" s="34">
        <v>1.3</v>
      </c>
      <c r="CX89" s="34">
        <v>1</v>
      </c>
      <c r="CY89" s="34">
        <v>1</v>
      </c>
      <c r="CZ89" s="33">
        <v>3.145</v>
      </c>
      <c r="DA89" s="34">
        <v>570</v>
      </c>
      <c r="DB89" s="34">
        <v>559</v>
      </c>
      <c r="DC89" s="34">
        <v>661</v>
      </c>
      <c r="DD89" s="34">
        <v>0.76</v>
      </c>
      <c r="DE89" s="34">
        <v>0.95</v>
      </c>
      <c r="DF89" s="34">
        <v>9.4499999999999993</v>
      </c>
      <c r="DG89" s="34">
        <v>10.87</v>
      </c>
      <c r="DH89" s="78">
        <v>90</v>
      </c>
      <c r="DI89" s="34">
        <v>0.25600000000000001</v>
      </c>
      <c r="DJ89" s="34">
        <v>520</v>
      </c>
      <c r="DK89" s="34">
        <v>6</v>
      </c>
      <c r="DL89" s="25">
        <v>2.76</v>
      </c>
      <c r="DM89" s="76">
        <v>1.70434</v>
      </c>
      <c r="DN89" s="76">
        <v>1.71052</v>
      </c>
      <c r="DO89" s="76">
        <v>1.71773</v>
      </c>
      <c r="DP89" s="76">
        <v>1.7271700000000001</v>
      </c>
      <c r="DQ89" s="76">
        <v>1.7284600000000001</v>
      </c>
      <c r="DR89" s="76">
        <v>1.7343200000000001</v>
      </c>
      <c r="DS89" s="76">
        <v>1.7428600000000001</v>
      </c>
      <c r="DT89" s="76">
        <v>1.74719</v>
      </c>
      <c r="DU89" s="76">
        <v>1.7484200000000001</v>
      </c>
      <c r="DV89" s="76">
        <v>1.74959</v>
      </c>
      <c r="DW89" s="76">
        <v>1.7548900000000001</v>
      </c>
      <c r="DX89" s="76">
        <v>1.7551300000000001</v>
      </c>
      <c r="DY89" s="76">
        <v>1.7616400000000001</v>
      </c>
      <c r="DZ89" s="76">
        <v>1.77477</v>
      </c>
      <c r="EA89" s="76">
        <v>1.77647</v>
      </c>
      <c r="EB89" s="76">
        <v>1.79158</v>
      </c>
      <c r="EC89" s="76">
        <v>1.8066800000000001</v>
      </c>
      <c r="ED89" s="76"/>
      <c r="EE89" s="24"/>
      <c r="EF89" s="24"/>
      <c r="EG89" s="24"/>
      <c r="EH89" s="24"/>
      <c r="EI89" s="24"/>
      <c r="EJ89" s="24">
        <v>2.7583E-2</v>
      </c>
      <c r="EK89" s="24">
        <v>2.8043999999999999E-2</v>
      </c>
      <c r="EL89" s="77">
        <v>0.21229999999999999</v>
      </c>
      <c r="EM89" s="77">
        <v>0.46660000000000001</v>
      </c>
      <c r="EN89" s="77">
        <v>0.28799999999999998</v>
      </c>
      <c r="EO89" s="77">
        <v>0.23580000000000001</v>
      </c>
      <c r="EP89" s="77">
        <v>0.60960000000000003</v>
      </c>
      <c r="EQ89" s="77"/>
      <c r="ER89" s="77">
        <v>0.20880000000000001</v>
      </c>
      <c r="ES89" s="77">
        <v>0.503</v>
      </c>
      <c r="ET89" s="77">
        <v>0.2392</v>
      </c>
      <c r="EU89" s="77">
        <v>0.2319</v>
      </c>
      <c r="EV89" s="77">
        <v>0.53900000000000003</v>
      </c>
      <c r="EW89" s="77"/>
      <c r="EX89" s="77">
        <v>4.0000000000000001E-3</v>
      </c>
      <c r="EY89" s="77">
        <v>-2.0000000000000001E-4</v>
      </c>
      <c r="EZ89" s="77">
        <v>2.2000000000000001E-3</v>
      </c>
      <c r="FA89" s="77">
        <v>1.18E-2</v>
      </c>
      <c r="FB89" s="77"/>
      <c r="FC89" s="26" t="s">
        <v>102</v>
      </c>
      <c r="FD89" s="145" t="s">
        <v>143</v>
      </c>
      <c r="FE89" s="156">
        <v>42109</v>
      </c>
      <c r="FF89" s="136">
        <v>2.9</v>
      </c>
      <c r="FG89" s="34" t="s">
        <v>143</v>
      </c>
      <c r="FH89" s="34" t="s">
        <v>143</v>
      </c>
      <c r="FI89" s="34" t="s">
        <v>143</v>
      </c>
      <c r="FJ89" s="34" t="s">
        <v>143</v>
      </c>
      <c r="FK89">
        <v>20</v>
      </c>
      <c r="FM89">
        <f t="shared" si="32"/>
        <v>0.587565</v>
      </c>
      <c r="FN89" s="27">
        <f t="shared" si="62"/>
        <v>20</v>
      </c>
      <c r="FO89">
        <f t="shared" si="33"/>
        <v>0</v>
      </c>
      <c r="FP89" s="208">
        <f t="shared" si="34"/>
        <v>0</v>
      </c>
      <c r="FQ89" s="208">
        <f t="shared" si="35"/>
        <v>0</v>
      </c>
      <c r="FR89" s="208">
        <f t="shared" si="36"/>
        <v>0</v>
      </c>
      <c r="FS89" s="208">
        <f t="shared" si="37"/>
        <v>0</v>
      </c>
      <c r="FT89" s="208">
        <f t="shared" si="38"/>
        <v>1.7556088297383501</v>
      </c>
      <c r="FU89" s="208">
        <f t="shared" si="39"/>
        <v>0.59300293088796363</v>
      </c>
      <c r="FV89" s="208">
        <f t="shared" si="40"/>
        <v>0</v>
      </c>
      <c r="FX89">
        <f t="shared" si="63"/>
        <v>0.587565</v>
      </c>
      <c r="FY89" s="207">
        <f>G89*POWER($FX89,2)/(POWER($FX89,2)-J89)</f>
        <v>1.7417728416653389</v>
      </c>
      <c r="FZ89" s="207">
        <f>H89*POWER($FX89,2)/(POWER($FX89,2)-K89)</f>
        <v>0.3425935083709879</v>
      </c>
      <c r="GA89" s="207">
        <f>I89*POWER($FX89,2)/(POWER($FX89,2)-L89)</f>
        <v>-3.8826112834575988E-3</v>
      </c>
      <c r="GB89" s="206">
        <f t="shared" si="41"/>
        <v>1.7551306899353305</v>
      </c>
      <c r="GD89">
        <f t="shared" si="42"/>
        <v>0.587565</v>
      </c>
      <c r="GE89">
        <f t="shared" si="43"/>
        <v>6432.8</v>
      </c>
      <c r="GF89">
        <f t="shared" si="44"/>
        <v>20613.136726414024</v>
      </c>
      <c r="GG89">
        <f t="shared" si="45"/>
        <v>670.28134972528255</v>
      </c>
      <c r="GH89">
        <f t="shared" si="46"/>
        <v>1.0002771621807613</v>
      </c>
      <c r="GI89">
        <f t="shared" si="47"/>
        <v>101325</v>
      </c>
      <c r="GJ89">
        <v>101325</v>
      </c>
      <c r="GK89">
        <v>15</v>
      </c>
      <c r="GL89">
        <v>20</v>
      </c>
      <c r="GM89">
        <f t="shared" si="48"/>
        <v>2.771621807613478E-4</v>
      </c>
      <c r="GN89">
        <f t="shared" si="49"/>
        <v>1.0173924999999999</v>
      </c>
      <c r="GO89">
        <f t="shared" si="50"/>
        <v>1.0002724240455492</v>
      </c>
      <c r="GQ89">
        <f t="shared" si="51"/>
        <v>0.587565</v>
      </c>
      <c r="GR89">
        <v>101409</v>
      </c>
      <c r="GS89">
        <f t="shared" si="52"/>
        <v>1.0002724240455492</v>
      </c>
      <c r="GT89" s="206">
        <f t="shared" si="53"/>
        <v>1.7551306899353305</v>
      </c>
      <c r="GU89">
        <f t="shared" si="54"/>
        <v>1.7556088297383501</v>
      </c>
      <c r="GW89" s="208">
        <f t="shared" si="55"/>
        <v>0</v>
      </c>
      <c r="GX89" s="208">
        <f t="shared" si="56"/>
        <v>0</v>
      </c>
      <c r="GY89">
        <f t="shared" si="57"/>
        <v>1.7556088297383501</v>
      </c>
      <c r="GZ89" s="208">
        <f t="shared" si="58"/>
        <v>1.7556088297383501</v>
      </c>
      <c r="HB89" s="208">
        <f t="shared" si="59"/>
        <v>1.7556088297383501</v>
      </c>
      <c r="HC89">
        <f t="shared" si="60"/>
        <v>1.0002724240455492</v>
      </c>
      <c r="HD89" s="206">
        <f t="shared" si="61"/>
        <v>1.7551306899353305</v>
      </c>
    </row>
    <row r="90" spans="1:212" s="9" customFormat="1" x14ac:dyDescent="0.3">
      <c r="A90" s="141" t="s">
        <v>105</v>
      </c>
      <c r="B90" s="128">
        <v>1.6727099999999999</v>
      </c>
      <c r="C90" s="128">
        <v>1.67763</v>
      </c>
      <c r="D90" s="129">
        <v>32.25</v>
      </c>
      <c r="E90" s="129">
        <v>32</v>
      </c>
      <c r="F90" s="148" t="s">
        <v>65</v>
      </c>
      <c r="G90" s="130">
        <v>1.5248188899999999</v>
      </c>
      <c r="H90" s="130">
        <v>0.187085527</v>
      </c>
      <c r="I90" s="130">
        <v>1.4272901499999999</v>
      </c>
      <c r="J90" s="130">
        <v>1.1254755999999999E-2</v>
      </c>
      <c r="K90" s="130">
        <v>5.8899539200000003E-2</v>
      </c>
      <c r="L90" s="130">
        <v>129.14167499999999</v>
      </c>
      <c r="M90" s="131">
        <v>-2.5100000000000001E-7</v>
      </c>
      <c r="N90" s="131">
        <v>1.07E-8</v>
      </c>
      <c r="O90" s="131">
        <v>-2.4000000000000001E-11</v>
      </c>
      <c r="P90" s="131">
        <v>7.85E-7</v>
      </c>
      <c r="Q90" s="131">
        <v>1.15E-9</v>
      </c>
      <c r="R90" s="131">
        <v>0.27800000000000002</v>
      </c>
      <c r="S90" s="129">
        <v>1.8</v>
      </c>
      <c r="T90" s="129">
        <v>3.1</v>
      </c>
      <c r="U90" s="129">
        <v>4.8</v>
      </c>
      <c r="V90" s="129">
        <v>-0.5</v>
      </c>
      <c r="W90" s="129">
        <v>0.8</v>
      </c>
      <c r="X90" s="129">
        <v>2.5</v>
      </c>
      <c r="Y90" s="129">
        <v>1.8</v>
      </c>
      <c r="Z90" s="129">
        <v>3.4</v>
      </c>
      <c r="AA90" s="129">
        <v>5.5</v>
      </c>
      <c r="AB90" s="129">
        <v>0.4</v>
      </c>
      <c r="AC90" s="129">
        <v>2</v>
      </c>
      <c r="AD90" s="129">
        <v>4</v>
      </c>
      <c r="AE90" s="129">
        <v>1.9</v>
      </c>
      <c r="AF90" s="129">
        <v>3.7</v>
      </c>
      <c r="AG90" s="129">
        <v>6</v>
      </c>
      <c r="AH90" s="129">
        <v>0.8</v>
      </c>
      <c r="AI90" s="132">
        <v>2.5</v>
      </c>
      <c r="AJ90" s="132">
        <v>4.8</v>
      </c>
      <c r="AK90" s="129">
        <v>2.99</v>
      </c>
      <c r="AL90" s="133">
        <v>0.5</v>
      </c>
      <c r="AM90" s="133">
        <v>0.63</v>
      </c>
      <c r="AN90" s="133">
        <v>0.88</v>
      </c>
      <c r="AO90" s="133">
        <v>0.97499999999999998</v>
      </c>
      <c r="AP90" s="133">
        <v>0.99399999999999999</v>
      </c>
      <c r="AQ90" s="133">
        <v>0.98899999999999999</v>
      </c>
      <c r="AR90" s="133">
        <v>0.98699999999999999</v>
      </c>
      <c r="AS90" s="133">
        <v>0.98799999999999999</v>
      </c>
      <c r="AT90" s="133">
        <v>0.99099999999999999</v>
      </c>
      <c r="AU90" s="133">
        <v>0.98799999999999999</v>
      </c>
      <c r="AV90" s="133">
        <v>0.97599999999999998</v>
      </c>
      <c r="AW90" s="133">
        <v>0.95599999999999996</v>
      </c>
      <c r="AX90" s="133">
        <v>0.93500000000000005</v>
      </c>
      <c r="AY90" s="133">
        <v>0.91</v>
      </c>
      <c r="AZ90" s="133">
        <v>0.83</v>
      </c>
      <c r="BA90" s="133">
        <v>0.78</v>
      </c>
      <c r="BB90" s="133">
        <v>0.62</v>
      </c>
      <c r="BC90" s="133">
        <v>0.33</v>
      </c>
      <c r="BD90" s="133">
        <v>0.04</v>
      </c>
      <c r="BE90" s="133" t="s">
        <v>143</v>
      </c>
      <c r="BF90" s="133" t="s">
        <v>143</v>
      </c>
      <c r="BG90" s="133" t="s">
        <v>143</v>
      </c>
      <c r="BH90" s="133" t="s">
        <v>143</v>
      </c>
      <c r="BI90" s="133" t="s">
        <v>143</v>
      </c>
      <c r="BJ90" s="133" t="s">
        <v>143</v>
      </c>
      <c r="BK90" s="133" t="s">
        <v>143</v>
      </c>
      <c r="BL90" s="133" t="s">
        <v>143</v>
      </c>
      <c r="BM90" s="133" t="s">
        <v>143</v>
      </c>
      <c r="BN90" s="133" t="s">
        <v>143</v>
      </c>
      <c r="BO90" s="133" t="s">
        <v>143</v>
      </c>
      <c r="BP90" s="133">
        <v>0.75800000000000001</v>
      </c>
      <c r="BQ90" s="133">
        <v>0.83099999999999996</v>
      </c>
      <c r="BR90" s="133">
        <v>0.95</v>
      </c>
      <c r="BS90" s="133">
        <v>0.99</v>
      </c>
      <c r="BT90" s="133">
        <v>0.998</v>
      </c>
      <c r="BU90" s="133">
        <v>0.996</v>
      </c>
      <c r="BV90" s="133">
        <v>0.995</v>
      </c>
      <c r="BW90" s="133">
        <v>0.995</v>
      </c>
      <c r="BX90" s="133">
        <v>0.996</v>
      </c>
      <c r="BY90" s="133">
        <v>0.995</v>
      </c>
      <c r="BZ90" s="133">
        <v>0.99</v>
      </c>
      <c r="CA90" s="133">
        <v>0.98199999999999998</v>
      </c>
      <c r="CB90" s="133">
        <v>0.97299999999999998</v>
      </c>
      <c r="CC90" s="133">
        <v>0.96299999999999997</v>
      </c>
      <c r="CD90" s="133">
        <v>0.92800000000000005</v>
      </c>
      <c r="CE90" s="133">
        <v>0.90500000000000003</v>
      </c>
      <c r="CF90" s="133">
        <v>0.82599999999999996</v>
      </c>
      <c r="CG90" s="133">
        <v>0.64200000000000002</v>
      </c>
      <c r="CH90" s="133">
        <v>0.27600000000000002</v>
      </c>
      <c r="CI90" s="133">
        <v>0.11600000000000001</v>
      </c>
      <c r="CJ90" s="133" t="s">
        <v>143</v>
      </c>
      <c r="CK90" s="133" t="s">
        <v>143</v>
      </c>
      <c r="CL90" s="133" t="s">
        <v>143</v>
      </c>
      <c r="CM90" s="133" t="s">
        <v>143</v>
      </c>
      <c r="CN90" s="133" t="s">
        <v>143</v>
      </c>
      <c r="CO90" s="133" t="s">
        <v>143</v>
      </c>
      <c r="CP90" s="133" t="s">
        <v>143</v>
      </c>
      <c r="CQ90" s="133" t="s">
        <v>143</v>
      </c>
      <c r="CR90" s="133" t="s">
        <v>143</v>
      </c>
      <c r="CS90" s="133" t="s">
        <v>143</v>
      </c>
      <c r="CT90" s="132"/>
      <c r="CU90" s="34">
        <v>1</v>
      </c>
      <c r="CV90" s="148">
        <v>0</v>
      </c>
      <c r="CW90" s="34">
        <v>1</v>
      </c>
      <c r="CX90" s="34">
        <v>1</v>
      </c>
      <c r="CY90" s="148">
        <v>1</v>
      </c>
      <c r="CZ90" s="80">
        <v>2.8580000000000001</v>
      </c>
      <c r="DA90" s="40">
        <v>578</v>
      </c>
      <c r="DB90" s="40">
        <v>576</v>
      </c>
      <c r="DC90" s="40">
        <v>693</v>
      </c>
      <c r="DD90" s="82">
        <v>0.77</v>
      </c>
      <c r="DE90" s="82">
        <v>1</v>
      </c>
      <c r="DF90" s="82">
        <v>7.94</v>
      </c>
      <c r="DG90" s="82">
        <v>9.2100000000000009</v>
      </c>
      <c r="DH90" s="134">
        <v>87</v>
      </c>
      <c r="DI90" s="132">
        <v>0.23699999999999999</v>
      </c>
      <c r="DJ90" s="132">
        <v>620</v>
      </c>
      <c r="DK90" s="132">
        <v>3</v>
      </c>
      <c r="DL90" s="135">
        <v>2.99</v>
      </c>
      <c r="DM90" s="83">
        <v>1.6293500000000001</v>
      </c>
      <c r="DN90" s="83">
        <v>1.63554</v>
      </c>
      <c r="DO90" s="83">
        <v>1.64249</v>
      </c>
      <c r="DP90" s="83">
        <v>1.6508</v>
      </c>
      <c r="DQ90" s="83">
        <v>1.65188</v>
      </c>
      <c r="DR90" s="83">
        <v>1.6566099999999999</v>
      </c>
      <c r="DS90" s="83">
        <v>1.6633</v>
      </c>
      <c r="DT90" s="83">
        <v>1.6666399999999999</v>
      </c>
      <c r="DU90" s="83">
        <v>1.6675899999999999</v>
      </c>
      <c r="DV90" s="83">
        <v>1.66848</v>
      </c>
      <c r="DW90" s="83">
        <v>1.6725300000000001</v>
      </c>
      <c r="DX90" s="83">
        <v>1.6727099999999999</v>
      </c>
      <c r="DY90" s="83">
        <v>1.67763</v>
      </c>
      <c r="DZ90" s="83">
        <v>1.6875</v>
      </c>
      <c r="EA90" s="83">
        <v>1.68876</v>
      </c>
      <c r="EB90" s="83">
        <v>1.69998</v>
      </c>
      <c r="EC90" s="83">
        <v>1.71106</v>
      </c>
      <c r="ED90" s="83"/>
      <c r="EE90" s="84"/>
      <c r="EF90" s="84"/>
      <c r="EG90" s="84"/>
      <c r="EH90" s="84"/>
      <c r="EI90" s="84"/>
      <c r="EJ90" s="84">
        <v>2.0858000000000002E-2</v>
      </c>
      <c r="EK90" s="84">
        <v>2.1177000000000001E-2</v>
      </c>
      <c r="EL90" s="85">
        <v>0.22700000000000001</v>
      </c>
      <c r="EM90" s="85">
        <v>0.48070000000000002</v>
      </c>
      <c r="EN90" s="85">
        <v>0.29099999999999998</v>
      </c>
      <c r="EO90" s="85">
        <v>0.23619999999999999</v>
      </c>
      <c r="EP90" s="85">
        <v>0.59840000000000004</v>
      </c>
      <c r="EQ90" s="85"/>
      <c r="ER90" s="85">
        <v>0.22359999999999999</v>
      </c>
      <c r="ES90" s="85">
        <v>0.51839999999999997</v>
      </c>
      <c r="ET90" s="85">
        <v>0.24179999999999999</v>
      </c>
      <c r="EU90" s="85">
        <v>0.23269999999999999</v>
      </c>
      <c r="EV90" s="85">
        <v>0.52949999999999997</v>
      </c>
      <c r="EW90" s="85"/>
      <c r="EX90" s="85">
        <v>9.7000000000000003E-3</v>
      </c>
      <c r="EY90" s="85">
        <v>2.7000000000000001E-3</v>
      </c>
      <c r="EZ90" s="85">
        <v>1.4E-3</v>
      </c>
      <c r="FA90" s="85">
        <v>8.8000000000000005E-3</v>
      </c>
      <c r="FB90" s="85"/>
      <c r="FC90" s="41" t="s">
        <v>106</v>
      </c>
      <c r="FD90" s="145" t="s">
        <v>666</v>
      </c>
      <c r="FE90" s="156">
        <v>41671</v>
      </c>
      <c r="FF90" s="136">
        <v>1.4</v>
      </c>
      <c r="FG90" s="34" t="s">
        <v>143</v>
      </c>
      <c r="FH90" s="34" t="s">
        <v>143</v>
      </c>
      <c r="FI90" s="34" t="s">
        <v>143</v>
      </c>
      <c r="FJ90" s="34" t="s">
        <v>143</v>
      </c>
      <c r="FK90">
        <v>20</v>
      </c>
      <c r="FL90"/>
      <c r="FM90">
        <f t="shared" si="32"/>
        <v>0.587565</v>
      </c>
      <c r="FN90">
        <f t="shared" si="62"/>
        <v>20</v>
      </c>
      <c r="FO90">
        <f t="shared" si="33"/>
        <v>0</v>
      </c>
      <c r="FP90" s="208">
        <f t="shared" si="34"/>
        <v>0</v>
      </c>
      <c r="FQ90" s="208">
        <f t="shared" si="35"/>
        <v>0</v>
      </c>
      <c r="FR90" s="208">
        <f t="shared" si="36"/>
        <v>0</v>
      </c>
      <c r="FS90" s="208">
        <f t="shared" si="37"/>
        <v>0</v>
      </c>
      <c r="FT90" s="208">
        <f t="shared" si="38"/>
        <v>1.6731623841877121</v>
      </c>
      <c r="FU90" s="208">
        <f t="shared" si="39"/>
        <v>0.53774588194986173</v>
      </c>
      <c r="FV90" s="208">
        <f t="shared" si="40"/>
        <v>0</v>
      </c>
      <c r="FX90">
        <f t="shared" si="63"/>
        <v>0.587565</v>
      </c>
      <c r="FY90" s="207">
        <f>G90*POWER($FX90,2)/(POWER($FX90,2)-J90)</f>
        <v>1.576203924539636</v>
      </c>
      <c r="FZ90" s="207">
        <f>H90*POWER($FX90,2)/(POWER($FX90,2)-K90)</f>
        <v>0.22556955736591777</v>
      </c>
      <c r="GA90" s="207">
        <f>I90*POWER($FX90,2)/(POWER($FX90,2)-L90)</f>
        <v>-3.8257821573436032E-3</v>
      </c>
      <c r="GB90" s="206">
        <f t="shared" si="41"/>
        <v>1.6727066986618455</v>
      </c>
      <c r="GD90">
        <f t="shared" si="42"/>
        <v>0.587565</v>
      </c>
      <c r="GE90">
        <f t="shared" si="43"/>
        <v>6432.8</v>
      </c>
      <c r="GF90">
        <f t="shared" si="44"/>
        <v>20613.136726414024</v>
      </c>
      <c r="GG90">
        <f t="shared" si="45"/>
        <v>670.28134972528255</v>
      </c>
      <c r="GH90">
        <f t="shared" si="46"/>
        <v>1.0002771621807613</v>
      </c>
      <c r="GI90">
        <f t="shared" si="47"/>
        <v>101325</v>
      </c>
      <c r="GJ90">
        <v>101325</v>
      </c>
      <c r="GK90">
        <v>15</v>
      </c>
      <c r="GL90">
        <v>20</v>
      </c>
      <c r="GM90">
        <f t="shared" si="48"/>
        <v>2.771621807613478E-4</v>
      </c>
      <c r="GN90">
        <f t="shared" si="49"/>
        <v>1.0173924999999999</v>
      </c>
      <c r="GO90">
        <f t="shared" si="50"/>
        <v>1.0002724240455492</v>
      </c>
      <c r="GQ90">
        <f t="shared" si="51"/>
        <v>0.587565</v>
      </c>
      <c r="GR90">
        <v>101410</v>
      </c>
      <c r="GS90">
        <f t="shared" si="52"/>
        <v>1.0002724240455492</v>
      </c>
      <c r="GT90" s="206">
        <f t="shared" si="53"/>
        <v>1.6727066986618455</v>
      </c>
      <c r="GU90">
        <f t="shared" si="54"/>
        <v>1.6731623841877121</v>
      </c>
      <c r="GW90" s="208">
        <f t="shared" si="55"/>
        <v>0</v>
      </c>
      <c r="GX90" s="208">
        <f t="shared" si="56"/>
        <v>0</v>
      </c>
      <c r="GY90">
        <f t="shared" si="57"/>
        <v>1.6731623841877121</v>
      </c>
      <c r="GZ90" s="208">
        <f t="shared" si="58"/>
        <v>1.6731623841877121</v>
      </c>
      <c r="HB90" s="208">
        <f t="shared" si="59"/>
        <v>1.6731623841877121</v>
      </c>
      <c r="HC90">
        <f t="shared" si="60"/>
        <v>1.0002724240455492</v>
      </c>
      <c r="HD90" s="206">
        <f t="shared" si="61"/>
        <v>1.6727066986618455</v>
      </c>
    </row>
    <row r="91" spans="1:212" x14ac:dyDescent="0.3">
      <c r="A91" s="142" t="s">
        <v>133</v>
      </c>
      <c r="B91" s="186">
        <v>1.84666</v>
      </c>
      <c r="C91" s="43">
        <v>1.85504</v>
      </c>
      <c r="D91" s="39">
        <v>23.78</v>
      </c>
      <c r="E91" s="39">
        <v>23.59</v>
      </c>
      <c r="F91" s="40" t="s">
        <v>374</v>
      </c>
      <c r="G91" s="44">
        <v>1.8754383100000001</v>
      </c>
      <c r="H91" s="44">
        <v>0.37375749000000003</v>
      </c>
      <c r="I91" s="44">
        <v>2.3000179699999999</v>
      </c>
      <c r="J91" s="44">
        <v>1.41749518E-2</v>
      </c>
      <c r="K91" s="44">
        <v>6.4050992700000003E-2</v>
      </c>
      <c r="L91" s="44">
        <v>177.38979499999999</v>
      </c>
      <c r="M91" s="45">
        <v>-4.51E-6</v>
      </c>
      <c r="N91" s="45">
        <v>8.7299999999999994E-9</v>
      </c>
      <c r="O91" s="45">
        <v>-1.64E-11</v>
      </c>
      <c r="P91" s="45">
        <v>1.0699999999999999E-6</v>
      </c>
      <c r="Q91" s="45">
        <v>1.57E-9</v>
      </c>
      <c r="R91" s="45">
        <v>0.29499999999999998</v>
      </c>
      <c r="S91" s="39">
        <v>-0.5</v>
      </c>
      <c r="T91" s="39">
        <v>1.7</v>
      </c>
      <c r="U91" s="39">
        <v>4.9000000000000004</v>
      </c>
      <c r="V91" s="39">
        <v>-2.9</v>
      </c>
      <c r="W91" s="39">
        <v>-0.8</v>
      </c>
      <c r="X91" s="39">
        <v>2.2999999999999998</v>
      </c>
      <c r="Y91" s="39">
        <v>-0.5</v>
      </c>
      <c r="Z91" s="39">
        <v>2.2000000000000002</v>
      </c>
      <c r="AA91" s="39">
        <v>6</v>
      </c>
      <c r="AB91" s="39">
        <v>-2.1</v>
      </c>
      <c r="AC91" s="39">
        <v>0.6</v>
      </c>
      <c r="AD91" s="39">
        <v>4.3</v>
      </c>
      <c r="AE91" s="39">
        <v>-0.4</v>
      </c>
      <c r="AF91" s="39">
        <v>2.6</v>
      </c>
      <c r="AG91" s="39">
        <v>6.9</v>
      </c>
      <c r="AH91" s="39">
        <v>-1.6</v>
      </c>
      <c r="AI91" s="40">
        <v>1.3</v>
      </c>
      <c r="AJ91" s="40">
        <v>5.6</v>
      </c>
      <c r="AK91" s="39">
        <v>2.78</v>
      </c>
      <c r="AL91" s="46">
        <v>0.58399999999999996</v>
      </c>
      <c r="AM91" s="46">
        <v>0.64200000000000002</v>
      </c>
      <c r="AN91" s="46">
        <v>0.89300000000000002</v>
      </c>
      <c r="AO91" s="46">
        <v>0.98</v>
      </c>
      <c r="AP91" s="46">
        <v>0.997</v>
      </c>
      <c r="AQ91" s="46">
        <v>0.97699999999999998</v>
      </c>
      <c r="AR91" s="46">
        <v>0.96899999999999997</v>
      </c>
      <c r="AS91" s="46">
        <v>0.97099999999999997</v>
      </c>
      <c r="AT91" s="46">
        <v>0.97499999999999998</v>
      </c>
      <c r="AU91" s="46">
        <v>0.96499999999999997</v>
      </c>
      <c r="AV91" s="46">
        <v>0.93</v>
      </c>
      <c r="AW91" s="46">
        <v>0.877</v>
      </c>
      <c r="AX91" s="46">
        <v>0.81</v>
      </c>
      <c r="AY91" s="46">
        <v>0.71</v>
      </c>
      <c r="AZ91" s="46">
        <v>0.54</v>
      </c>
      <c r="BA91" s="46">
        <v>0.46</v>
      </c>
      <c r="BB91" s="46">
        <v>0.25</v>
      </c>
      <c r="BC91" s="46">
        <v>0.05</v>
      </c>
      <c r="BD91" s="46">
        <v>1E-3</v>
      </c>
      <c r="BE91" s="46" t="s">
        <v>143</v>
      </c>
      <c r="BF91" s="46" t="s">
        <v>143</v>
      </c>
      <c r="BG91" s="46" t="s">
        <v>143</v>
      </c>
      <c r="BH91" s="46" t="s">
        <v>143</v>
      </c>
      <c r="BI91" s="46" t="s">
        <v>143</v>
      </c>
      <c r="BJ91" s="46" t="s">
        <v>143</v>
      </c>
      <c r="BK91" s="46" t="s">
        <v>143</v>
      </c>
      <c r="BL91" s="46" t="s">
        <v>143</v>
      </c>
      <c r="BM91" s="46" t="s">
        <v>143</v>
      </c>
      <c r="BN91" s="46" t="s">
        <v>143</v>
      </c>
      <c r="BO91" s="46" t="s">
        <v>143</v>
      </c>
      <c r="BP91" s="46">
        <v>0.80642714646419322</v>
      </c>
      <c r="BQ91" s="46">
        <v>0.83755630296902983</v>
      </c>
      <c r="BR91" s="46">
        <v>0.95574180654650165</v>
      </c>
      <c r="BS91" s="46">
        <v>0.99195148124665999</v>
      </c>
      <c r="BT91" s="46">
        <v>0.9987989182686231</v>
      </c>
      <c r="BU91" s="46">
        <v>0.99073572947436994</v>
      </c>
      <c r="BV91" s="46">
        <v>0.98748273407912746</v>
      </c>
      <c r="BW91" s="46">
        <v>0.9882974890527767</v>
      </c>
      <c r="BX91" s="46">
        <v>0.98992398345177923</v>
      </c>
      <c r="BY91" s="46">
        <v>0.98585019195743517</v>
      </c>
      <c r="BZ91" s="46">
        <v>0.97138899598150008</v>
      </c>
      <c r="CA91" s="46">
        <v>0.94885497135904362</v>
      </c>
      <c r="CB91" s="46">
        <v>0.91916611884012156</v>
      </c>
      <c r="CC91" s="46">
        <v>0.87197360626260934</v>
      </c>
      <c r="CD91" s="46">
        <v>0.78155132540920558</v>
      </c>
      <c r="CE91" s="46">
        <v>0.73299857893126263</v>
      </c>
      <c r="CF91" s="46">
        <v>0.57434917749851755</v>
      </c>
      <c r="CG91" s="46">
        <v>0.30170881682725814</v>
      </c>
      <c r="CH91" s="46">
        <v>6.3095734448019317E-2</v>
      </c>
      <c r="CI91" s="46">
        <v>3.0000000000000001E-3</v>
      </c>
      <c r="CJ91" s="46" t="s">
        <v>143</v>
      </c>
      <c r="CK91" s="46" t="s">
        <v>143</v>
      </c>
      <c r="CL91" s="46" t="s">
        <v>143</v>
      </c>
      <c r="CM91" s="46" t="s">
        <v>143</v>
      </c>
      <c r="CN91" s="46" t="s">
        <v>143</v>
      </c>
      <c r="CO91" s="46" t="s">
        <v>143</v>
      </c>
      <c r="CP91" s="46" t="s">
        <v>143</v>
      </c>
      <c r="CQ91" s="46" t="s">
        <v>143</v>
      </c>
      <c r="CR91" s="46" t="s">
        <v>143</v>
      </c>
      <c r="CS91" s="46" t="s">
        <v>143</v>
      </c>
      <c r="CT91" s="40"/>
      <c r="CU91" s="40">
        <v>1</v>
      </c>
      <c r="CV91" s="40">
        <v>0</v>
      </c>
      <c r="CW91" s="40">
        <v>1</v>
      </c>
      <c r="CX91" s="40">
        <v>1</v>
      </c>
      <c r="CY91" s="40">
        <v>1</v>
      </c>
      <c r="CZ91" s="39">
        <v>3.5329999999999999</v>
      </c>
      <c r="DA91" s="40">
        <v>629</v>
      </c>
      <c r="DB91" s="40">
        <v>616</v>
      </c>
      <c r="DC91" s="40">
        <v>716</v>
      </c>
      <c r="DD91" s="40">
        <v>0.66</v>
      </c>
      <c r="DE91" s="40">
        <v>0.99</v>
      </c>
      <c r="DF91" s="40">
        <v>8.4600000000000009</v>
      </c>
      <c r="DG91" s="40">
        <v>9.8800000000000008</v>
      </c>
      <c r="DH91" s="79">
        <v>96</v>
      </c>
      <c r="DI91" s="40">
        <v>0.26</v>
      </c>
      <c r="DJ91" s="40">
        <v>520</v>
      </c>
      <c r="DK91" s="40">
        <v>4</v>
      </c>
      <c r="DL91" s="74">
        <v>2.78</v>
      </c>
      <c r="DM91" s="76">
        <v>1.7850200000000001</v>
      </c>
      <c r="DN91" s="76">
        <v>1.7919</v>
      </c>
      <c r="DO91" s="76">
        <v>1.8001100000000001</v>
      </c>
      <c r="DP91" s="76">
        <v>1.81138</v>
      </c>
      <c r="DQ91" s="76">
        <v>1.8129599999999999</v>
      </c>
      <c r="DR91" s="76">
        <v>1.82023</v>
      </c>
      <c r="DS91" s="76">
        <v>1.8309899999999999</v>
      </c>
      <c r="DT91" s="76">
        <v>1.8365</v>
      </c>
      <c r="DU91" s="76">
        <v>1.8380700000000001</v>
      </c>
      <c r="DV91" s="76">
        <v>1.8395600000000001</v>
      </c>
      <c r="DW91" s="76">
        <v>1.8463499999999999</v>
      </c>
      <c r="DX91" s="76">
        <v>1.84666</v>
      </c>
      <c r="DY91" s="76">
        <v>1.85504</v>
      </c>
      <c r="DZ91" s="76">
        <v>1.8721000000000001</v>
      </c>
      <c r="EA91" s="76">
        <v>1.87432</v>
      </c>
      <c r="EB91" s="76">
        <v>1.8942300000000001</v>
      </c>
      <c r="EC91" s="76">
        <v>1.9144000000000001</v>
      </c>
      <c r="ED91" s="76"/>
      <c r="EE91" s="24"/>
      <c r="EF91" s="24"/>
      <c r="EG91" s="24"/>
      <c r="EH91" s="24"/>
      <c r="EI91" s="24"/>
      <c r="EJ91" s="24">
        <v>3.5603999999999997E-2</v>
      </c>
      <c r="EK91" s="24">
        <v>3.6247000000000001E-2</v>
      </c>
      <c r="EL91" s="77">
        <v>0.20419999999999999</v>
      </c>
      <c r="EM91" s="77">
        <v>0.45679999999999998</v>
      </c>
      <c r="EN91" s="77">
        <v>0.28549999999999998</v>
      </c>
      <c r="EO91" s="77">
        <v>0.23530000000000001</v>
      </c>
      <c r="EP91" s="77">
        <v>0.62160000000000004</v>
      </c>
      <c r="EQ91" s="77"/>
      <c r="ER91" s="77">
        <v>0.20050000000000001</v>
      </c>
      <c r="ES91" s="77">
        <v>0.49220000000000003</v>
      </c>
      <c r="ET91" s="77">
        <v>0.2369</v>
      </c>
      <c r="EU91" s="77">
        <v>0.2311</v>
      </c>
      <c r="EV91" s="77">
        <v>0.54930000000000001</v>
      </c>
      <c r="EW91" s="77"/>
      <c r="EX91" s="77">
        <v>3.2000000000000002E-3</v>
      </c>
      <c r="EY91" s="77">
        <v>-1.5E-3</v>
      </c>
      <c r="EZ91" s="77">
        <v>3.3E-3</v>
      </c>
      <c r="FA91" s="77">
        <v>1.78E-2</v>
      </c>
      <c r="FB91" s="77"/>
      <c r="FC91" s="26" t="s">
        <v>134</v>
      </c>
      <c r="FD91" s="145" t="s">
        <v>143</v>
      </c>
      <c r="FE91" s="156">
        <v>41671</v>
      </c>
      <c r="FF91" s="136">
        <v>3.2</v>
      </c>
      <c r="FG91" s="34">
        <v>1</v>
      </c>
      <c r="FH91" s="34">
        <v>1</v>
      </c>
      <c r="FI91" s="34" t="s">
        <v>143</v>
      </c>
      <c r="FJ91" s="34" t="s">
        <v>143</v>
      </c>
      <c r="FK91" s="27">
        <v>20</v>
      </c>
      <c r="FL91" s="27"/>
      <c r="FM91">
        <f t="shared" si="32"/>
        <v>0.587565</v>
      </c>
      <c r="FN91" s="27">
        <f t="shared" si="62"/>
        <v>20</v>
      </c>
      <c r="FO91">
        <f t="shared" si="33"/>
        <v>0</v>
      </c>
      <c r="FP91" s="208">
        <f t="shared" si="34"/>
        <v>0</v>
      </c>
      <c r="FQ91" s="208">
        <f t="shared" si="35"/>
        <v>0</v>
      </c>
      <c r="FR91" s="208">
        <f t="shared" si="36"/>
        <v>0</v>
      </c>
      <c r="FS91" s="208">
        <f t="shared" si="37"/>
        <v>0</v>
      </c>
      <c r="FT91" s="208">
        <f t="shared" si="38"/>
        <v>1.8471624443058012</v>
      </c>
      <c r="FU91" s="208">
        <f t="shared" si="39"/>
        <v>0.65289577077782701</v>
      </c>
      <c r="FV91" s="208">
        <f t="shared" si="40"/>
        <v>0</v>
      </c>
      <c r="FX91">
        <f t="shared" si="63"/>
        <v>0.587565</v>
      </c>
      <c r="FY91" s="207">
        <f>G91*POWER($FX91,2)/(POWER($FX91,2)-J91)</f>
        <v>1.9557392649722527</v>
      </c>
      <c r="FZ91" s="207">
        <f>H91*POWER($FX91,2)/(POWER($FX91,2)-K91)</f>
        <v>0.45889654303140892</v>
      </c>
      <c r="GA91" s="207">
        <f>I91*POWER($FX91,2)/(POWER($FX91,2)-L91)</f>
        <v>-4.484979602959671E-3</v>
      </c>
      <c r="GB91" s="206">
        <f t="shared" si="41"/>
        <v>1.8466593698895046</v>
      </c>
      <c r="GD91">
        <f t="shared" si="42"/>
        <v>0.587565</v>
      </c>
      <c r="GE91">
        <f t="shared" si="43"/>
        <v>6432.8</v>
      </c>
      <c r="GF91">
        <f t="shared" si="44"/>
        <v>20613.136726414024</v>
      </c>
      <c r="GG91">
        <f t="shared" si="45"/>
        <v>670.28134972528255</v>
      </c>
      <c r="GH91">
        <f t="shared" si="46"/>
        <v>1.0002771621807613</v>
      </c>
      <c r="GI91">
        <f t="shared" si="47"/>
        <v>101325</v>
      </c>
      <c r="GJ91">
        <v>101325</v>
      </c>
      <c r="GK91">
        <v>15</v>
      </c>
      <c r="GL91">
        <v>20</v>
      </c>
      <c r="GM91">
        <f t="shared" si="48"/>
        <v>2.771621807613478E-4</v>
      </c>
      <c r="GN91">
        <f t="shared" si="49"/>
        <v>1.0173924999999999</v>
      </c>
      <c r="GO91">
        <f t="shared" si="50"/>
        <v>1.0002724240455492</v>
      </c>
      <c r="GQ91">
        <f t="shared" si="51"/>
        <v>0.587565</v>
      </c>
      <c r="GR91">
        <v>101411</v>
      </c>
      <c r="GS91">
        <f t="shared" si="52"/>
        <v>1.0002724240455492</v>
      </c>
      <c r="GT91" s="206">
        <f t="shared" si="53"/>
        <v>1.8466593698895046</v>
      </c>
      <c r="GU91">
        <f t="shared" si="54"/>
        <v>1.8471624443058012</v>
      </c>
      <c r="GW91" s="208">
        <f t="shared" si="55"/>
        <v>0</v>
      </c>
      <c r="GX91" s="208">
        <f t="shared" si="56"/>
        <v>0</v>
      </c>
      <c r="GY91">
        <f t="shared" si="57"/>
        <v>1.8471624443058012</v>
      </c>
      <c r="GZ91" s="208">
        <f t="shared" si="58"/>
        <v>1.8471624443058012</v>
      </c>
      <c r="HB91" s="208">
        <f t="shared" si="59"/>
        <v>1.8471624443058012</v>
      </c>
      <c r="HC91">
        <f t="shared" si="60"/>
        <v>1.0002724240455492</v>
      </c>
      <c r="HD91" s="206">
        <f t="shared" si="61"/>
        <v>1.8466593698895046</v>
      </c>
    </row>
    <row r="92" spans="1:212" x14ac:dyDescent="0.3">
      <c r="A92" s="141" t="s">
        <v>41</v>
      </c>
      <c r="B92" s="38">
        <v>1.84666</v>
      </c>
      <c r="C92" s="32">
        <v>1.85504</v>
      </c>
      <c r="D92" s="33">
        <v>23.78</v>
      </c>
      <c r="E92" s="33">
        <v>23.59</v>
      </c>
      <c r="F92" s="34" t="s">
        <v>42</v>
      </c>
      <c r="G92" s="37">
        <v>1.8754383100000001</v>
      </c>
      <c r="H92" s="37">
        <v>0.37375749000000003</v>
      </c>
      <c r="I92" s="37">
        <v>2.3000179699999999</v>
      </c>
      <c r="J92" s="37">
        <v>1.41749518E-2</v>
      </c>
      <c r="K92" s="37">
        <v>6.4050992700000003E-2</v>
      </c>
      <c r="L92" s="37">
        <v>177.38979499999999</v>
      </c>
      <c r="M92" s="131">
        <v>-4.51E-6</v>
      </c>
      <c r="N92" s="131">
        <v>8.7299999999999994E-9</v>
      </c>
      <c r="O92" s="131">
        <v>-1.64E-11</v>
      </c>
      <c r="P92" s="131">
        <v>1.0699999999999999E-6</v>
      </c>
      <c r="Q92" s="131">
        <v>1.57E-9</v>
      </c>
      <c r="R92" s="131">
        <v>0.29499999999999998</v>
      </c>
      <c r="S92" s="129">
        <v>-0.5</v>
      </c>
      <c r="T92" s="129">
        <v>1.7</v>
      </c>
      <c r="U92" s="129">
        <v>4.9000000000000004</v>
      </c>
      <c r="V92" s="129">
        <v>-2.9</v>
      </c>
      <c r="W92" s="129">
        <v>-0.8</v>
      </c>
      <c r="X92" s="129">
        <v>2.2999999999999998</v>
      </c>
      <c r="Y92" s="129">
        <v>-0.5</v>
      </c>
      <c r="Z92" s="129">
        <v>2.2000000000000002</v>
      </c>
      <c r="AA92" s="129">
        <v>6</v>
      </c>
      <c r="AB92" s="129">
        <v>-2.1</v>
      </c>
      <c r="AC92" s="129">
        <v>0.6</v>
      </c>
      <c r="AD92" s="129">
        <v>4.3</v>
      </c>
      <c r="AE92" s="129">
        <v>-0.4</v>
      </c>
      <c r="AF92" s="129">
        <v>2.6</v>
      </c>
      <c r="AG92" s="129">
        <v>6.9</v>
      </c>
      <c r="AH92" s="129">
        <v>-1.6</v>
      </c>
      <c r="AI92" s="132">
        <v>1.3</v>
      </c>
      <c r="AJ92" s="132">
        <v>5.6</v>
      </c>
      <c r="AK92" s="33">
        <v>2.78</v>
      </c>
      <c r="AL92" s="36">
        <v>0.58399999999999996</v>
      </c>
      <c r="AM92" s="36">
        <v>0.64200000000000002</v>
      </c>
      <c r="AN92" s="36">
        <v>0.89300000000000002</v>
      </c>
      <c r="AO92" s="36">
        <v>0.98</v>
      </c>
      <c r="AP92" s="36">
        <v>0.998</v>
      </c>
      <c r="AQ92" s="36">
        <v>0.97899999999999998</v>
      </c>
      <c r="AR92" s="36">
        <v>0.97099999999999997</v>
      </c>
      <c r="AS92" s="36">
        <v>0.97299999999999998</v>
      </c>
      <c r="AT92" s="36">
        <v>0.97699999999999998</v>
      </c>
      <c r="AU92" s="36">
        <v>0.96699999999999997</v>
      </c>
      <c r="AV92" s="36">
        <v>0.93200000000000005</v>
      </c>
      <c r="AW92" s="36">
        <v>0.88300000000000001</v>
      </c>
      <c r="AX92" s="36">
        <v>0.83</v>
      </c>
      <c r="AY92" s="36">
        <v>0.76</v>
      </c>
      <c r="AZ92" s="36">
        <v>0.63</v>
      </c>
      <c r="BA92" s="36">
        <v>0.56000000000000005</v>
      </c>
      <c r="BB92" s="36">
        <v>0.35</v>
      </c>
      <c r="BC92" s="36">
        <v>0.09</v>
      </c>
      <c r="BD92" s="36">
        <v>1E-3</v>
      </c>
      <c r="BE92" s="36" t="s">
        <v>143</v>
      </c>
      <c r="BF92" s="36" t="s">
        <v>143</v>
      </c>
      <c r="BG92" s="36" t="s">
        <v>143</v>
      </c>
      <c r="BH92" s="36" t="s">
        <v>143</v>
      </c>
      <c r="BI92" s="36" t="s">
        <v>143</v>
      </c>
      <c r="BJ92" s="36" t="s">
        <v>143</v>
      </c>
      <c r="BK92" s="36" t="s">
        <v>143</v>
      </c>
      <c r="BL92" s="36" t="s">
        <v>143</v>
      </c>
      <c r="BM92" s="36" t="s">
        <v>143</v>
      </c>
      <c r="BN92" s="36" t="s">
        <v>143</v>
      </c>
      <c r="BO92" s="36" t="s">
        <v>143</v>
      </c>
      <c r="BP92" s="36">
        <v>0.80642714646419322</v>
      </c>
      <c r="BQ92" s="36">
        <v>0.83755630296902983</v>
      </c>
      <c r="BR92" s="36">
        <v>0.95574180654650165</v>
      </c>
      <c r="BS92" s="36">
        <v>0.99195148124665999</v>
      </c>
      <c r="BT92" s="36">
        <v>0.99919951948733343</v>
      </c>
      <c r="BU92" s="36">
        <v>0.99154647908126026</v>
      </c>
      <c r="BV92" s="36">
        <v>0.9882974890527767</v>
      </c>
      <c r="BW92" s="36">
        <v>0.98911123774118292</v>
      </c>
      <c r="BX92" s="36">
        <v>0.99073572947436994</v>
      </c>
      <c r="BY92" s="36">
        <v>0.98666696949504196</v>
      </c>
      <c r="BZ92" s="36">
        <v>0.97222406093737013</v>
      </c>
      <c r="CA92" s="36">
        <v>0.95144629970668348</v>
      </c>
      <c r="CB92" s="36">
        <v>0.92817792850037573</v>
      </c>
      <c r="CC92" s="36">
        <v>0.89603595516434087</v>
      </c>
      <c r="CD92" s="36">
        <v>0.83125873080878054</v>
      </c>
      <c r="CE92" s="36">
        <v>0.79300369479077448</v>
      </c>
      <c r="CF92" s="36">
        <v>0.65709357049118378</v>
      </c>
      <c r="CG92" s="36">
        <v>0.38167789096181753</v>
      </c>
      <c r="CH92" s="36">
        <v>6.3095734448019317E-2</v>
      </c>
      <c r="CI92" s="36">
        <v>3.0000000000000001E-3</v>
      </c>
      <c r="CJ92" s="36" t="s">
        <v>143</v>
      </c>
      <c r="CK92" s="36" t="s">
        <v>143</v>
      </c>
      <c r="CL92" s="36" t="s">
        <v>143</v>
      </c>
      <c r="CM92" s="36" t="s">
        <v>143</v>
      </c>
      <c r="CN92" s="36" t="s">
        <v>143</v>
      </c>
      <c r="CO92" s="36" t="s">
        <v>143</v>
      </c>
      <c r="CP92" s="36" t="s">
        <v>143</v>
      </c>
      <c r="CQ92" s="36" t="s">
        <v>143</v>
      </c>
      <c r="CR92" s="36" t="s">
        <v>143</v>
      </c>
      <c r="CS92" s="36" t="s">
        <v>143</v>
      </c>
      <c r="CT92" s="34"/>
      <c r="CU92" s="148">
        <v>1</v>
      </c>
      <c r="CV92" s="34">
        <v>0</v>
      </c>
      <c r="CW92" s="148">
        <v>1</v>
      </c>
      <c r="CX92" s="34">
        <v>1</v>
      </c>
      <c r="CY92" s="148">
        <v>1</v>
      </c>
      <c r="CZ92" s="39">
        <v>3.5329999999999999</v>
      </c>
      <c r="DA92" s="40">
        <v>629</v>
      </c>
      <c r="DB92" s="40">
        <v>616</v>
      </c>
      <c r="DC92" s="40">
        <v>716</v>
      </c>
      <c r="DD92" s="40">
        <v>0.66</v>
      </c>
      <c r="DE92" s="40">
        <v>0.99</v>
      </c>
      <c r="DF92" s="40">
        <v>8.4600000000000009</v>
      </c>
      <c r="DG92" s="40">
        <v>9.8800000000000008</v>
      </c>
      <c r="DH92" s="78">
        <v>96</v>
      </c>
      <c r="DI92" s="34">
        <v>0.26</v>
      </c>
      <c r="DJ92" s="34">
        <v>520</v>
      </c>
      <c r="DK92" s="34">
        <v>4</v>
      </c>
      <c r="DL92" s="25">
        <v>2.78</v>
      </c>
      <c r="DM92" s="76">
        <v>1.7850200000000001</v>
      </c>
      <c r="DN92" s="76">
        <v>1.7919</v>
      </c>
      <c r="DO92" s="76">
        <v>1.8001100000000001</v>
      </c>
      <c r="DP92" s="76">
        <v>1.81138</v>
      </c>
      <c r="DQ92" s="76">
        <v>1.8129599999999999</v>
      </c>
      <c r="DR92" s="76">
        <v>1.82023</v>
      </c>
      <c r="DS92" s="76">
        <v>1.8309899999999999</v>
      </c>
      <c r="DT92" s="76">
        <v>1.8365</v>
      </c>
      <c r="DU92" s="76">
        <v>1.8380700000000001</v>
      </c>
      <c r="DV92" s="76">
        <v>1.8395600000000001</v>
      </c>
      <c r="DW92" s="76">
        <v>1.8463499999999999</v>
      </c>
      <c r="DX92" s="76">
        <v>1.84666</v>
      </c>
      <c r="DY92" s="76">
        <v>1.85504</v>
      </c>
      <c r="DZ92" s="76">
        <v>1.8721000000000001</v>
      </c>
      <c r="EA92" s="76">
        <v>1.87432</v>
      </c>
      <c r="EB92" s="76">
        <v>1.8942300000000001</v>
      </c>
      <c r="EC92" s="76">
        <v>1.9144000000000001</v>
      </c>
      <c r="ED92" s="76"/>
      <c r="EE92" s="24"/>
      <c r="EF92" s="24"/>
      <c r="EG92" s="24"/>
      <c r="EH92" s="24"/>
      <c r="EI92" s="24"/>
      <c r="EJ92" s="24">
        <v>3.5603999999999997E-2</v>
      </c>
      <c r="EK92" s="24">
        <v>3.6247000000000001E-2</v>
      </c>
      <c r="EL92" s="77">
        <v>0.20419999999999999</v>
      </c>
      <c r="EM92" s="77">
        <v>0.45679999999999998</v>
      </c>
      <c r="EN92" s="77">
        <v>0.28549999999999998</v>
      </c>
      <c r="EO92" s="77">
        <v>0.23530000000000001</v>
      </c>
      <c r="EP92" s="77">
        <v>0.62160000000000004</v>
      </c>
      <c r="EQ92" s="77"/>
      <c r="ER92" s="77">
        <v>0.20050000000000001</v>
      </c>
      <c r="ES92" s="77">
        <v>0.49220000000000003</v>
      </c>
      <c r="ET92" s="77">
        <v>0.2369</v>
      </c>
      <c r="EU92" s="77">
        <v>0.2311</v>
      </c>
      <c r="EV92" s="77">
        <v>0.54930000000000001</v>
      </c>
      <c r="EW92" s="77"/>
      <c r="EX92" s="77">
        <v>3.2000000000000002E-3</v>
      </c>
      <c r="EY92" s="77">
        <v>-1.5E-3</v>
      </c>
      <c r="EZ92" s="77">
        <v>3.3E-3</v>
      </c>
      <c r="FA92" s="77">
        <v>1.78E-2</v>
      </c>
      <c r="FB92" s="77"/>
      <c r="FC92" s="26" t="s">
        <v>134</v>
      </c>
      <c r="FD92" s="145" t="s">
        <v>143</v>
      </c>
      <c r="FE92" s="156">
        <v>41671</v>
      </c>
      <c r="FF92" s="136">
        <v>4.3</v>
      </c>
      <c r="FG92" s="34" t="s">
        <v>143</v>
      </c>
      <c r="FH92" s="34" t="s">
        <v>143</v>
      </c>
      <c r="FI92" s="34" t="s">
        <v>143</v>
      </c>
      <c r="FJ92" s="34" t="s">
        <v>143</v>
      </c>
      <c r="FK92">
        <v>20</v>
      </c>
      <c r="FM92">
        <f t="shared" si="32"/>
        <v>0.587565</v>
      </c>
      <c r="FN92">
        <f t="shared" si="62"/>
        <v>20</v>
      </c>
      <c r="FO92">
        <f t="shared" si="33"/>
        <v>0</v>
      </c>
      <c r="FP92" s="208">
        <f t="shared" si="34"/>
        <v>0</v>
      </c>
      <c r="FQ92" s="208">
        <f t="shared" si="35"/>
        <v>0</v>
      </c>
      <c r="FR92" s="208">
        <f t="shared" si="36"/>
        <v>0</v>
      </c>
      <c r="FS92" s="208">
        <f t="shared" si="37"/>
        <v>0</v>
      </c>
      <c r="FT92" s="208">
        <f t="shared" si="38"/>
        <v>1.8471624443058012</v>
      </c>
      <c r="FU92" s="208">
        <f t="shared" si="39"/>
        <v>0.65289577077782701</v>
      </c>
      <c r="FV92" s="208">
        <f t="shared" si="40"/>
        <v>0</v>
      </c>
      <c r="FX92">
        <f t="shared" si="63"/>
        <v>0.587565</v>
      </c>
      <c r="FY92" s="207">
        <f>G92*POWER($FX92,2)/(POWER($FX92,2)-J92)</f>
        <v>1.9557392649722527</v>
      </c>
      <c r="FZ92" s="207">
        <f>H92*POWER($FX92,2)/(POWER($FX92,2)-K92)</f>
        <v>0.45889654303140892</v>
      </c>
      <c r="GA92" s="207">
        <f>I92*POWER($FX92,2)/(POWER($FX92,2)-L92)</f>
        <v>-4.484979602959671E-3</v>
      </c>
      <c r="GB92" s="206">
        <f t="shared" si="41"/>
        <v>1.8466593698895046</v>
      </c>
      <c r="GD92">
        <f t="shared" si="42"/>
        <v>0.587565</v>
      </c>
      <c r="GE92">
        <f t="shared" si="43"/>
        <v>6432.8</v>
      </c>
      <c r="GF92">
        <f t="shared" si="44"/>
        <v>20613.136726414024</v>
      </c>
      <c r="GG92">
        <f t="shared" si="45"/>
        <v>670.28134972528255</v>
      </c>
      <c r="GH92">
        <f t="shared" si="46"/>
        <v>1.0002771621807613</v>
      </c>
      <c r="GI92">
        <f t="shared" si="47"/>
        <v>101325</v>
      </c>
      <c r="GJ92">
        <v>101325</v>
      </c>
      <c r="GK92">
        <v>15</v>
      </c>
      <c r="GL92">
        <v>20</v>
      </c>
      <c r="GM92">
        <f t="shared" si="48"/>
        <v>2.771621807613478E-4</v>
      </c>
      <c r="GN92">
        <f t="shared" si="49"/>
        <v>1.0173924999999999</v>
      </c>
      <c r="GO92">
        <f t="shared" si="50"/>
        <v>1.0002724240455492</v>
      </c>
      <c r="GQ92">
        <f t="shared" si="51"/>
        <v>0.587565</v>
      </c>
      <c r="GR92">
        <v>101412</v>
      </c>
      <c r="GS92">
        <f t="shared" si="52"/>
        <v>1.0002724240455492</v>
      </c>
      <c r="GT92" s="206">
        <f t="shared" si="53"/>
        <v>1.8466593698895046</v>
      </c>
      <c r="GU92">
        <f t="shared" si="54"/>
        <v>1.8471624443058012</v>
      </c>
      <c r="GW92" s="208">
        <f t="shared" si="55"/>
        <v>0</v>
      </c>
      <c r="GX92" s="208">
        <f t="shared" si="56"/>
        <v>0</v>
      </c>
      <c r="GY92">
        <f t="shared" si="57"/>
        <v>1.8471624443058012</v>
      </c>
      <c r="GZ92" s="208">
        <f t="shared" si="58"/>
        <v>1.8471624443058012</v>
      </c>
      <c r="HB92" s="208">
        <f t="shared" si="59"/>
        <v>1.8471624443058012</v>
      </c>
      <c r="HC92">
        <f t="shared" si="60"/>
        <v>1.0002724240455492</v>
      </c>
      <c r="HD92" s="206">
        <f t="shared" si="61"/>
        <v>1.8466593698895046</v>
      </c>
    </row>
    <row r="93" spans="1:212" x14ac:dyDescent="0.3">
      <c r="A93" s="141" t="s">
        <v>611</v>
      </c>
      <c r="B93" s="38">
        <v>1.84666</v>
      </c>
      <c r="C93" s="32">
        <v>1.85504</v>
      </c>
      <c r="D93" s="33">
        <v>23.78</v>
      </c>
      <c r="E93" s="33">
        <v>23.59</v>
      </c>
      <c r="F93" s="34" t="s">
        <v>375</v>
      </c>
      <c r="G93" s="37">
        <v>1.8754383100000001</v>
      </c>
      <c r="H93" s="37">
        <v>0.37375749000000003</v>
      </c>
      <c r="I93" s="37">
        <v>2.3000179699999999</v>
      </c>
      <c r="J93" s="37">
        <v>1.41749518E-2</v>
      </c>
      <c r="K93" s="37">
        <v>6.4050992700000003E-2</v>
      </c>
      <c r="L93" s="37">
        <v>177.38979499999999</v>
      </c>
      <c r="M93" s="131">
        <v>-4.51E-6</v>
      </c>
      <c r="N93" s="131">
        <v>8.7299999999999994E-9</v>
      </c>
      <c r="O93" s="131">
        <v>-1.64E-11</v>
      </c>
      <c r="P93" s="131">
        <v>1.0699999999999999E-6</v>
      </c>
      <c r="Q93" s="131">
        <v>1.57E-9</v>
      </c>
      <c r="R93" s="131">
        <v>0.29499999999999998</v>
      </c>
      <c r="S93" s="129">
        <v>-0.5</v>
      </c>
      <c r="T93" s="129">
        <v>1.7</v>
      </c>
      <c r="U93" s="129">
        <v>4.9000000000000004</v>
      </c>
      <c r="V93" s="129">
        <v>-2.9</v>
      </c>
      <c r="W93" s="129">
        <v>-0.8</v>
      </c>
      <c r="X93" s="129">
        <v>2.2999999999999998</v>
      </c>
      <c r="Y93" s="129">
        <v>-0.5</v>
      </c>
      <c r="Z93" s="129">
        <v>2.2000000000000002</v>
      </c>
      <c r="AA93" s="129">
        <v>6</v>
      </c>
      <c r="AB93" s="129">
        <v>-2.1</v>
      </c>
      <c r="AC93" s="129">
        <v>0.6</v>
      </c>
      <c r="AD93" s="129">
        <v>4.3</v>
      </c>
      <c r="AE93" s="129">
        <v>-0.4</v>
      </c>
      <c r="AF93" s="129">
        <v>2.6</v>
      </c>
      <c r="AG93" s="129">
        <v>6.9</v>
      </c>
      <c r="AH93" s="129">
        <v>-1.6</v>
      </c>
      <c r="AI93" s="132">
        <v>1.3</v>
      </c>
      <c r="AJ93" s="132">
        <v>5.6</v>
      </c>
      <c r="AK93" s="33">
        <v>2.78</v>
      </c>
      <c r="AL93" s="36">
        <v>0.58399999999999996</v>
      </c>
      <c r="AM93" s="36">
        <v>0.64200000000000002</v>
      </c>
      <c r="AN93" s="36">
        <v>0.89300000000000002</v>
      </c>
      <c r="AO93" s="36">
        <v>0.98</v>
      </c>
      <c r="AP93" s="36">
        <v>0.998</v>
      </c>
      <c r="AQ93" s="36">
        <v>0.98799999999999999</v>
      </c>
      <c r="AR93" s="36">
        <v>0.98499999999999999</v>
      </c>
      <c r="AS93" s="36">
        <v>0.98299999999999998</v>
      </c>
      <c r="AT93" s="36">
        <v>0.98099999999999998</v>
      </c>
      <c r="AU93" s="36">
        <v>0.97299999999999998</v>
      </c>
      <c r="AV93" s="36">
        <v>0.94699999999999995</v>
      </c>
      <c r="AW93" s="36">
        <v>0.90800000000000003</v>
      </c>
      <c r="AX93" s="36">
        <v>0.86399999999999999</v>
      </c>
      <c r="AY93" s="36">
        <v>0.80500000000000005</v>
      </c>
      <c r="AZ93" s="36">
        <v>0.69299999999999995</v>
      </c>
      <c r="BA93" s="36">
        <v>0.627</v>
      </c>
      <c r="BB93" s="36">
        <v>0.41299999999999998</v>
      </c>
      <c r="BC93" s="36">
        <v>0.114</v>
      </c>
      <c r="BD93" s="36">
        <v>1E-3</v>
      </c>
      <c r="BE93" s="36" t="s">
        <v>143</v>
      </c>
      <c r="BF93" s="36" t="s">
        <v>143</v>
      </c>
      <c r="BG93" s="36" t="s">
        <v>143</v>
      </c>
      <c r="BH93" s="36" t="s">
        <v>143</v>
      </c>
      <c r="BI93" s="36" t="s">
        <v>143</v>
      </c>
      <c r="BJ93" s="36" t="s">
        <v>143</v>
      </c>
      <c r="BK93" s="36" t="s">
        <v>143</v>
      </c>
      <c r="BL93" s="36" t="s">
        <v>143</v>
      </c>
      <c r="BM93" s="36" t="s">
        <v>143</v>
      </c>
      <c r="BN93" s="36" t="s">
        <v>143</v>
      </c>
      <c r="BO93" s="36" t="s">
        <v>143</v>
      </c>
      <c r="BP93" s="36">
        <v>0.80642714646419322</v>
      </c>
      <c r="BQ93" s="36">
        <v>0.83755630296902983</v>
      </c>
      <c r="BR93" s="36">
        <v>0.95574180654650165</v>
      </c>
      <c r="BS93" s="36">
        <v>0.99195148124665999</v>
      </c>
      <c r="BT93" s="36">
        <v>0.99919951948733343</v>
      </c>
      <c r="BU93" s="36">
        <v>0.99518260853786011</v>
      </c>
      <c r="BV93" s="36">
        <v>0.99397278187099047</v>
      </c>
      <c r="BW93" s="36">
        <v>0.9931650020504369</v>
      </c>
      <c r="BX93" s="36">
        <v>0.99235623552738528</v>
      </c>
      <c r="BY93" s="36">
        <v>0.98911123774118292</v>
      </c>
      <c r="BZ93" s="36">
        <v>0.97845305057066634</v>
      </c>
      <c r="CA93" s="36">
        <v>0.96213129133219732</v>
      </c>
      <c r="CB93" s="36">
        <v>0.94320370271594733</v>
      </c>
      <c r="CC93" s="36">
        <v>0.91689235611241404</v>
      </c>
      <c r="CD93" s="36">
        <v>0.86356154338775004</v>
      </c>
      <c r="CE93" s="36">
        <v>0.82967311315439363</v>
      </c>
      <c r="CF93" s="36">
        <v>0.70206936141103093</v>
      </c>
      <c r="CG93" s="36">
        <v>0.41952895524155032</v>
      </c>
      <c r="CH93" s="36">
        <v>6.3095734448019317E-2</v>
      </c>
      <c r="CI93" s="36">
        <v>3.0000000000000001E-3</v>
      </c>
      <c r="CJ93" s="36" t="s">
        <v>143</v>
      </c>
      <c r="CK93" s="36" t="s">
        <v>143</v>
      </c>
      <c r="CL93" s="36" t="s">
        <v>143</v>
      </c>
      <c r="CM93" s="36" t="s">
        <v>143</v>
      </c>
      <c r="CN93" s="36" t="s">
        <v>143</v>
      </c>
      <c r="CO93" s="36" t="s">
        <v>143</v>
      </c>
      <c r="CP93" s="36" t="s">
        <v>143</v>
      </c>
      <c r="CQ93" s="36" t="s">
        <v>143</v>
      </c>
      <c r="CR93" s="36" t="s">
        <v>143</v>
      </c>
      <c r="CS93" s="36" t="s">
        <v>143</v>
      </c>
      <c r="CT93" s="34"/>
      <c r="CU93" s="34">
        <v>1</v>
      </c>
      <c r="CV93" s="34">
        <v>0</v>
      </c>
      <c r="CW93" s="34">
        <v>1</v>
      </c>
      <c r="CX93" s="34">
        <v>1</v>
      </c>
      <c r="CY93" s="34">
        <v>1</v>
      </c>
      <c r="CZ93" s="33">
        <v>3.5329999999999999</v>
      </c>
      <c r="DA93" s="34">
        <v>629</v>
      </c>
      <c r="DB93" s="34">
        <v>616</v>
      </c>
      <c r="DC93" s="34">
        <v>716</v>
      </c>
      <c r="DD93" s="34">
        <v>0.66</v>
      </c>
      <c r="DE93" s="34">
        <v>0.99</v>
      </c>
      <c r="DF93" s="34">
        <v>8.4600000000000009</v>
      </c>
      <c r="DG93" s="34">
        <v>9.8800000000000008</v>
      </c>
      <c r="DH93" s="78">
        <v>96</v>
      </c>
      <c r="DI93" s="34">
        <v>0.26</v>
      </c>
      <c r="DJ93" s="34">
        <v>520</v>
      </c>
      <c r="DK93" s="34">
        <v>4</v>
      </c>
      <c r="DL93" s="25">
        <v>2.78</v>
      </c>
      <c r="DM93" s="76">
        <v>1.7850200000000001</v>
      </c>
      <c r="DN93" s="76">
        <v>1.7919</v>
      </c>
      <c r="DO93" s="76">
        <v>1.8001100000000001</v>
      </c>
      <c r="DP93" s="76">
        <v>1.81138</v>
      </c>
      <c r="DQ93" s="76">
        <v>1.8129599999999999</v>
      </c>
      <c r="DR93" s="76">
        <v>1.82023</v>
      </c>
      <c r="DS93" s="76">
        <v>1.8309899999999999</v>
      </c>
      <c r="DT93" s="76">
        <v>1.8365</v>
      </c>
      <c r="DU93" s="76">
        <v>1.8380700000000001</v>
      </c>
      <c r="DV93" s="76">
        <v>1.8395600000000001</v>
      </c>
      <c r="DW93" s="76">
        <v>1.8463499999999999</v>
      </c>
      <c r="DX93" s="76">
        <v>1.84666</v>
      </c>
      <c r="DY93" s="76">
        <v>1.85504</v>
      </c>
      <c r="DZ93" s="76">
        <v>1.8721000000000001</v>
      </c>
      <c r="EA93" s="76">
        <v>1.87432</v>
      </c>
      <c r="EB93" s="76">
        <v>1.8942300000000001</v>
      </c>
      <c r="EC93" s="76">
        <v>1.9144000000000001</v>
      </c>
      <c r="ED93" s="76"/>
      <c r="EE93" s="24"/>
      <c r="EF93" s="24"/>
      <c r="EG93" s="24"/>
      <c r="EH93" s="24"/>
      <c r="EI93" s="24"/>
      <c r="EJ93" s="24">
        <v>3.5603999999999997E-2</v>
      </c>
      <c r="EK93" s="24">
        <v>3.6247000000000001E-2</v>
      </c>
      <c r="EL93" s="77">
        <v>0.20419999999999999</v>
      </c>
      <c r="EM93" s="77">
        <v>0.45679999999999998</v>
      </c>
      <c r="EN93" s="77">
        <v>0.28549999999999998</v>
      </c>
      <c r="EO93" s="77">
        <v>0.23530000000000001</v>
      </c>
      <c r="EP93" s="77">
        <v>0.62160000000000004</v>
      </c>
      <c r="EQ93" s="77"/>
      <c r="ER93" s="77">
        <v>0.20050000000000001</v>
      </c>
      <c r="ES93" s="77">
        <v>0.49220000000000003</v>
      </c>
      <c r="ET93" s="77">
        <v>0.2369</v>
      </c>
      <c r="EU93" s="77">
        <v>0.2311</v>
      </c>
      <c r="EV93" s="77">
        <v>0.54930000000000001</v>
      </c>
      <c r="EW93" s="77"/>
      <c r="EX93" s="77">
        <v>3.2000000000000002E-3</v>
      </c>
      <c r="EY93" s="77">
        <v>-1.5E-3</v>
      </c>
      <c r="EZ93" s="77">
        <v>3.3E-3</v>
      </c>
      <c r="FA93" s="77">
        <v>1.78E-2</v>
      </c>
      <c r="FB93" s="77"/>
      <c r="FC93" s="26" t="s">
        <v>134</v>
      </c>
      <c r="FD93" s="145" t="s">
        <v>143</v>
      </c>
      <c r="FE93" s="156">
        <v>41671</v>
      </c>
      <c r="FF93" s="136">
        <v>6.6</v>
      </c>
      <c r="FG93" s="34" t="s">
        <v>143</v>
      </c>
      <c r="FH93" s="34" t="s">
        <v>143</v>
      </c>
      <c r="FI93" s="34" t="s">
        <v>143</v>
      </c>
      <c r="FJ93" s="34" t="s">
        <v>143</v>
      </c>
      <c r="FK93">
        <v>20</v>
      </c>
      <c r="FM93">
        <f t="shared" si="32"/>
        <v>0.587565</v>
      </c>
      <c r="FN93" s="27">
        <f t="shared" si="62"/>
        <v>20</v>
      </c>
      <c r="FO93">
        <f t="shared" si="33"/>
        <v>0</v>
      </c>
      <c r="FP93" s="208">
        <f t="shared" si="34"/>
        <v>0</v>
      </c>
      <c r="FQ93" s="208">
        <f t="shared" si="35"/>
        <v>0</v>
      </c>
      <c r="FR93" s="208">
        <f t="shared" si="36"/>
        <v>0</v>
      </c>
      <c r="FS93" s="208">
        <f t="shared" si="37"/>
        <v>0</v>
      </c>
      <c r="FT93" s="208">
        <f t="shared" si="38"/>
        <v>1.8471624443058012</v>
      </c>
      <c r="FU93" s="208">
        <f t="shared" si="39"/>
        <v>0.65289577077782701</v>
      </c>
      <c r="FV93" s="208">
        <f t="shared" si="40"/>
        <v>0</v>
      </c>
      <c r="FX93">
        <f t="shared" si="63"/>
        <v>0.587565</v>
      </c>
      <c r="FY93" s="207">
        <f>G93*POWER($FX93,2)/(POWER($FX93,2)-J93)</f>
        <v>1.9557392649722527</v>
      </c>
      <c r="FZ93" s="207">
        <f>H93*POWER($FX93,2)/(POWER($FX93,2)-K93)</f>
        <v>0.45889654303140892</v>
      </c>
      <c r="GA93" s="207">
        <f>I93*POWER($FX93,2)/(POWER($FX93,2)-L93)</f>
        <v>-4.484979602959671E-3</v>
      </c>
      <c r="GB93" s="206">
        <f t="shared" si="41"/>
        <v>1.8466593698895046</v>
      </c>
      <c r="GD93">
        <f t="shared" si="42"/>
        <v>0.587565</v>
      </c>
      <c r="GE93">
        <f t="shared" si="43"/>
        <v>6432.8</v>
      </c>
      <c r="GF93">
        <f t="shared" si="44"/>
        <v>20613.136726414024</v>
      </c>
      <c r="GG93">
        <f t="shared" si="45"/>
        <v>670.28134972528255</v>
      </c>
      <c r="GH93">
        <f t="shared" si="46"/>
        <v>1.0002771621807613</v>
      </c>
      <c r="GI93">
        <f t="shared" si="47"/>
        <v>101325</v>
      </c>
      <c r="GJ93">
        <v>101325</v>
      </c>
      <c r="GK93">
        <v>15</v>
      </c>
      <c r="GL93">
        <v>20</v>
      </c>
      <c r="GM93">
        <f t="shared" si="48"/>
        <v>2.771621807613478E-4</v>
      </c>
      <c r="GN93">
        <f t="shared" si="49"/>
        <v>1.0173924999999999</v>
      </c>
      <c r="GO93">
        <f t="shared" si="50"/>
        <v>1.0002724240455492</v>
      </c>
      <c r="GQ93">
        <f t="shared" si="51"/>
        <v>0.587565</v>
      </c>
      <c r="GR93">
        <v>101413</v>
      </c>
      <c r="GS93">
        <f t="shared" si="52"/>
        <v>1.0002724240455492</v>
      </c>
      <c r="GT93" s="206">
        <f t="shared" si="53"/>
        <v>1.8466593698895046</v>
      </c>
      <c r="GU93">
        <f t="shared" si="54"/>
        <v>1.8471624443058012</v>
      </c>
      <c r="GW93" s="208">
        <f t="shared" si="55"/>
        <v>0</v>
      </c>
      <c r="GX93" s="208">
        <f t="shared" si="56"/>
        <v>0</v>
      </c>
      <c r="GY93">
        <f t="shared" si="57"/>
        <v>1.8471624443058012</v>
      </c>
      <c r="GZ93" s="208">
        <f t="shared" si="58"/>
        <v>1.8471624443058012</v>
      </c>
      <c r="HB93" s="208">
        <f t="shared" si="59"/>
        <v>1.8471624443058012</v>
      </c>
      <c r="HC93">
        <f t="shared" si="60"/>
        <v>1.0002724240455492</v>
      </c>
      <c r="HD93" s="206">
        <f t="shared" si="61"/>
        <v>1.8466593698895046</v>
      </c>
    </row>
    <row r="94" spans="1:212" x14ac:dyDescent="0.3">
      <c r="A94" s="141" t="s">
        <v>109</v>
      </c>
      <c r="B94" s="32">
        <v>1.80518</v>
      </c>
      <c r="C94" s="32">
        <v>1.8126599999999999</v>
      </c>
      <c r="D94" s="33">
        <v>25.36</v>
      </c>
      <c r="E94" s="33">
        <v>25.16</v>
      </c>
      <c r="F94" s="34" t="s">
        <v>110</v>
      </c>
      <c r="G94" s="37">
        <v>1.77931763</v>
      </c>
      <c r="H94" s="37">
        <v>0.33814986600000002</v>
      </c>
      <c r="I94" s="37">
        <v>2.0873447399999998</v>
      </c>
      <c r="J94" s="37">
        <v>1.33714182E-2</v>
      </c>
      <c r="K94" s="37">
        <v>6.17533621E-2</v>
      </c>
      <c r="L94" s="37">
        <v>174.01759000000001</v>
      </c>
      <c r="M94" s="35">
        <v>-4.9300000000000002E-6</v>
      </c>
      <c r="N94" s="35">
        <v>7.0200000000000002E-9</v>
      </c>
      <c r="O94" s="35">
        <v>-2.4000000000000001E-11</v>
      </c>
      <c r="P94" s="35">
        <v>9.8400000000000002E-7</v>
      </c>
      <c r="Q94" s="35">
        <v>1.5400000000000001E-9</v>
      </c>
      <c r="R94" s="35">
        <v>0.28999999999999998</v>
      </c>
      <c r="S94" s="33">
        <v>-0.7</v>
      </c>
      <c r="T94" s="33">
        <v>1.2</v>
      </c>
      <c r="U94" s="33">
        <v>3.9</v>
      </c>
      <c r="V94" s="33">
        <v>-3</v>
      </c>
      <c r="W94" s="33">
        <v>-1.2</v>
      </c>
      <c r="X94" s="33">
        <v>1.3</v>
      </c>
      <c r="Y94" s="33">
        <v>-0.8</v>
      </c>
      <c r="Z94" s="33">
        <v>1.5</v>
      </c>
      <c r="AA94" s="33">
        <v>4.8</v>
      </c>
      <c r="AB94" s="33">
        <v>-2.2999999999999998</v>
      </c>
      <c r="AC94" s="33">
        <v>0</v>
      </c>
      <c r="AD94" s="33">
        <v>3.1</v>
      </c>
      <c r="AE94" s="33">
        <v>-0.8</v>
      </c>
      <c r="AF94" s="33">
        <v>1.8</v>
      </c>
      <c r="AG94" s="33">
        <v>5.4</v>
      </c>
      <c r="AH94" s="33">
        <v>-2</v>
      </c>
      <c r="AI94" s="34">
        <v>0.6</v>
      </c>
      <c r="AJ94" s="34">
        <v>4.0999999999999996</v>
      </c>
      <c r="AK94" s="33">
        <v>2.82</v>
      </c>
      <c r="AL94" s="36">
        <v>0.53</v>
      </c>
      <c r="AM94" s="36">
        <v>0.59</v>
      </c>
      <c r="AN94" s="36">
        <v>0.86</v>
      </c>
      <c r="AO94" s="36">
        <v>0.97799999999999998</v>
      </c>
      <c r="AP94" s="36">
        <v>0.996</v>
      </c>
      <c r="AQ94" s="36">
        <v>0.98299999999999998</v>
      </c>
      <c r="AR94" s="36">
        <v>0.97599999999999998</v>
      </c>
      <c r="AS94" s="36">
        <v>0.97799999999999998</v>
      </c>
      <c r="AT94" s="36">
        <v>0.98</v>
      </c>
      <c r="AU94" s="36">
        <v>0.97199999999999998</v>
      </c>
      <c r="AV94" s="36">
        <v>0.94299999999999995</v>
      </c>
      <c r="AW94" s="36">
        <v>0.90500000000000003</v>
      </c>
      <c r="AX94" s="36">
        <v>0.87</v>
      </c>
      <c r="AY94" s="36">
        <v>0.81</v>
      </c>
      <c r="AZ94" s="36">
        <v>0.68</v>
      </c>
      <c r="BA94" s="36">
        <v>0.61</v>
      </c>
      <c r="BB94" s="36">
        <v>0.41</v>
      </c>
      <c r="BC94" s="36">
        <v>0.16</v>
      </c>
      <c r="BD94" s="36">
        <v>0.01</v>
      </c>
      <c r="BE94" s="36" t="s">
        <v>143</v>
      </c>
      <c r="BF94" s="36" t="s">
        <v>143</v>
      </c>
      <c r="BG94" s="36" t="s">
        <v>143</v>
      </c>
      <c r="BH94" s="36" t="s">
        <v>143</v>
      </c>
      <c r="BI94" s="36" t="s">
        <v>143</v>
      </c>
      <c r="BJ94" s="36" t="s">
        <v>143</v>
      </c>
      <c r="BK94" s="36" t="s">
        <v>143</v>
      </c>
      <c r="BL94" s="36" t="s">
        <v>143</v>
      </c>
      <c r="BM94" s="36" t="s">
        <v>143</v>
      </c>
      <c r="BN94" s="36" t="s">
        <v>143</v>
      </c>
      <c r="BO94" s="36" t="s">
        <v>143</v>
      </c>
      <c r="BP94" s="36">
        <v>0.77572957219540284</v>
      </c>
      <c r="BQ94" s="36">
        <v>0.80973107158438795</v>
      </c>
      <c r="BR94" s="36">
        <v>0.94145459724890013</v>
      </c>
      <c r="BS94" s="36">
        <v>0.99114122862593856</v>
      </c>
      <c r="BT94" s="36">
        <v>0.99839807589331964</v>
      </c>
      <c r="BU94" s="36">
        <v>0.9931650020504369</v>
      </c>
      <c r="BV94" s="36">
        <v>0.99032998121914761</v>
      </c>
      <c r="BW94" s="36">
        <v>0.99114122862593856</v>
      </c>
      <c r="BX94" s="36">
        <v>0.99195148124665999</v>
      </c>
      <c r="BY94" s="36">
        <v>0.988704488975506</v>
      </c>
      <c r="BZ94" s="36">
        <v>0.97679780967123486</v>
      </c>
      <c r="CA94" s="36">
        <v>0.960858489618856</v>
      </c>
      <c r="CB94" s="36">
        <v>0.94581827477183755</v>
      </c>
      <c r="CC94" s="36">
        <v>0.91916611884012156</v>
      </c>
      <c r="CD94" s="36">
        <v>0.85704488060219064</v>
      </c>
      <c r="CE94" s="36">
        <v>0.82060079618600934</v>
      </c>
      <c r="CF94" s="36">
        <v>0.70002498780363576</v>
      </c>
      <c r="CG94" s="36">
        <v>0.48044977359257246</v>
      </c>
      <c r="CH94" s="36">
        <v>0.15848931924611137</v>
      </c>
      <c r="CI94" s="36">
        <v>4.0000000000000001E-3</v>
      </c>
      <c r="CJ94" s="36" t="s">
        <v>143</v>
      </c>
      <c r="CK94" s="36" t="s">
        <v>143</v>
      </c>
      <c r="CL94" s="36" t="s">
        <v>143</v>
      </c>
      <c r="CM94" s="36" t="s">
        <v>143</v>
      </c>
      <c r="CN94" s="36" t="s">
        <v>143</v>
      </c>
      <c r="CO94" s="36" t="s">
        <v>143</v>
      </c>
      <c r="CP94" s="36" t="s">
        <v>143</v>
      </c>
      <c r="CQ94" s="36" t="s">
        <v>143</v>
      </c>
      <c r="CR94" s="36" t="s">
        <v>143</v>
      </c>
      <c r="CS94" s="36" t="s">
        <v>143</v>
      </c>
      <c r="CT94" s="34"/>
      <c r="CU94" s="34">
        <v>1</v>
      </c>
      <c r="CV94" s="34">
        <v>0</v>
      </c>
      <c r="CW94" s="34">
        <v>2</v>
      </c>
      <c r="CX94" s="34">
        <v>1</v>
      </c>
      <c r="CY94" s="34">
        <v>1</v>
      </c>
      <c r="CZ94" s="33">
        <v>3.3690000000000002</v>
      </c>
      <c r="DA94" s="34">
        <v>589</v>
      </c>
      <c r="DB94" s="34">
        <v>593</v>
      </c>
      <c r="DC94" s="34">
        <v>669</v>
      </c>
      <c r="DD94" s="34">
        <v>0.69</v>
      </c>
      <c r="DE94" s="34">
        <v>0.96</v>
      </c>
      <c r="DF94" s="34">
        <v>9.0299999999999994</v>
      </c>
      <c r="DG94" s="34">
        <v>10.34</v>
      </c>
      <c r="DH94" s="78">
        <v>93</v>
      </c>
      <c r="DI94" s="34">
        <v>0.26200000000000001</v>
      </c>
      <c r="DJ94" s="34">
        <v>550</v>
      </c>
      <c r="DK94" s="34">
        <v>4</v>
      </c>
      <c r="DL94" s="25">
        <v>2.82</v>
      </c>
      <c r="DM94" s="76">
        <v>1.74895</v>
      </c>
      <c r="DN94" s="76">
        <v>1.7554099999999999</v>
      </c>
      <c r="DO94" s="76">
        <v>1.7630699999999999</v>
      </c>
      <c r="DP94" s="76">
        <v>1.7734099999999999</v>
      </c>
      <c r="DQ94" s="76">
        <v>1.7748600000000001</v>
      </c>
      <c r="DR94" s="76">
        <v>1.7814399999999999</v>
      </c>
      <c r="DS94" s="76">
        <v>1.79114</v>
      </c>
      <c r="DT94" s="76">
        <v>1.7960799999999999</v>
      </c>
      <c r="DU94" s="76">
        <v>1.79749</v>
      </c>
      <c r="DV94" s="76">
        <v>1.7988299999999999</v>
      </c>
      <c r="DW94" s="76">
        <v>1.80491</v>
      </c>
      <c r="DX94" s="76">
        <v>1.80518</v>
      </c>
      <c r="DY94" s="76">
        <v>1.8126599999999999</v>
      </c>
      <c r="DZ94" s="76">
        <v>1.8278300000000001</v>
      </c>
      <c r="EA94" s="76">
        <v>1.8298000000000001</v>
      </c>
      <c r="EB94" s="76">
        <v>1.84738</v>
      </c>
      <c r="EC94" s="76">
        <v>1.8650599999999999</v>
      </c>
      <c r="ED94" s="76"/>
      <c r="EE94" s="24"/>
      <c r="EF94" s="24"/>
      <c r="EG94" s="24"/>
      <c r="EH94" s="24"/>
      <c r="EI94" s="24"/>
      <c r="EJ94" s="24">
        <v>3.175E-2</v>
      </c>
      <c r="EK94" s="24">
        <v>3.2303999999999999E-2</v>
      </c>
      <c r="EL94" s="77">
        <v>0.2074</v>
      </c>
      <c r="EM94" s="77">
        <v>0.46100000000000002</v>
      </c>
      <c r="EN94" s="77">
        <v>0.28670000000000001</v>
      </c>
      <c r="EO94" s="77">
        <v>0.2356</v>
      </c>
      <c r="EP94" s="77">
        <v>0.61580000000000001</v>
      </c>
      <c r="EQ94" s="77"/>
      <c r="ER94" s="77">
        <v>0.2039</v>
      </c>
      <c r="ES94" s="77">
        <v>0.49690000000000001</v>
      </c>
      <c r="ET94" s="77">
        <v>0.23799999999999999</v>
      </c>
      <c r="EU94" s="77">
        <v>0.23150000000000001</v>
      </c>
      <c r="EV94" s="77">
        <v>0.54430000000000001</v>
      </c>
      <c r="EW94" s="77"/>
      <c r="EX94" s="77">
        <v>3.0999999999999999E-3</v>
      </c>
      <c r="EY94" s="77">
        <v>-1E-3</v>
      </c>
      <c r="EZ94" s="77">
        <v>2.7000000000000001E-3</v>
      </c>
      <c r="FA94" s="77">
        <v>1.46E-2</v>
      </c>
      <c r="FB94" s="77"/>
      <c r="FC94" s="26" t="s">
        <v>111</v>
      </c>
      <c r="FD94" s="145" t="s">
        <v>143</v>
      </c>
      <c r="FE94" s="156">
        <v>43242</v>
      </c>
      <c r="FF94" s="136">
        <v>3.4</v>
      </c>
      <c r="FG94" s="125" t="s">
        <v>143</v>
      </c>
      <c r="FH94" s="34" t="s">
        <v>143</v>
      </c>
      <c r="FI94" s="34" t="s">
        <v>143</v>
      </c>
      <c r="FJ94" s="34" t="s">
        <v>143</v>
      </c>
      <c r="FK94" s="27">
        <v>20</v>
      </c>
      <c r="FL94" s="27"/>
      <c r="FM94">
        <f t="shared" si="32"/>
        <v>0.587565</v>
      </c>
      <c r="FN94">
        <f t="shared" si="62"/>
        <v>20</v>
      </c>
      <c r="FO94">
        <f t="shared" si="33"/>
        <v>0</v>
      </c>
      <c r="FP94" s="208">
        <f t="shared" si="34"/>
        <v>0</v>
      </c>
      <c r="FQ94" s="208">
        <f t="shared" si="35"/>
        <v>0</v>
      </c>
      <c r="FR94" s="208">
        <f t="shared" si="36"/>
        <v>0</v>
      </c>
      <c r="FS94" s="208">
        <f t="shared" si="37"/>
        <v>0</v>
      </c>
      <c r="FT94" s="208">
        <f t="shared" si="38"/>
        <v>1.8056714507545173</v>
      </c>
      <c r="FU94" s="208">
        <f t="shared" si="39"/>
        <v>0.62593042248227737</v>
      </c>
      <c r="FV94" s="208">
        <f t="shared" si="40"/>
        <v>0</v>
      </c>
      <c r="FX94">
        <f t="shared" si="63"/>
        <v>0.587565</v>
      </c>
      <c r="FY94" s="207">
        <f>G94*POWER($FX94,2)/(POWER($FX94,2)-J94)</f>
        <v>1.8510102513457665</v>
      </c>
      <c r="FZ94" s="207">
        <f>H94*POWER($FX94,2)/(POWER($FX94,2)-K94)</f>
        <v>0.41181271736456426</v>
      </c>
      <c r="GA94" s="207">
        <f>I94*POWER($FX94,2)/(POWER($FX94,2)-L94)</f>
        <v>-4.1493046078180168E-3</v>
      </c>
      <c r="GB94" s="206">
        <f t="shared" si="41"/>
        <v>1.8051796764041281</v>
      </c>
      <c r="GD94">
        <f t="shared" si="42"/>
        <v>0.587565</v>
      </c>
      <c r="GE94">
        <f t="shared" si="43"/>
        <v>6432.8</v>
      </c>
      <c r="GF94">
        <f t="shared" si="44"/>
        <v>20613.136726414024</v>
      </c>
      <c r="GG94">
        <f t="shared" si="45"/>
        <v>670.28134972528255</v>
      </c>
      <c r="GH94">
        <f t="shared" si="46"/>
        <v>1.0002771621807613</v>
      </c>
      <c r="GI94">
        <f t="shared" si="47"/>
        <v>101325</v>
      </c>
      <c r="GJ94">
        <v>101325</v>
      </c>
      <c r="GK94">
        <v>15</v>
      </c>
      <c r="GL94">
        <v>20</v>
      </c>
      <c r="GM94">
        <f t="shared" si="48"/>
        <v>2.771621807613478E-4</v>
      </c>
      <c r="GN94">
        <f t="shared" si="49"/>
        <v>1.0173924999999999</v>
      </c>
      <c r="GO94">
        <f t="shared" si="50"/>
        <v>1.0002724240455492</v>
      </c>
      <c r="GQ94">
        <f t="shared" si="51"/>
        <v>0.587565</v>
      </c>
      <c r="GR94">
        <v>101414</v>
      </c>
      <c r="GS94">
        <f t="shared" si="52"/>
        <v>1.0002724240455492</v>
      </c>
      <c r="GT94" s="206">
        <f t="shared" si="53"/>
        <v>1.8051796764041281</v>
      </c>
      <c r="GU94">
        <f t="shared" si="54"/>
        <v>1.8056714507545173</v>
      </c>
      <c r="GW94" s="208">
        <f t="shared" si="55"/>
        <v>0</v>
      </c>
      <c r="GX94" s="208">
        <f t="shared" si="56"/>
        <v>0</v>
      </c>
      <c r="GY94">
        <f t="shared" si="57"/>
        <v>1.8056714507545173</v>
      </c>
      <c r="GZ94" s="208">
        <f t="shared" si="58"/>
        <v>1.8056714507545173</v>
      </c>
      <c r="HB94" s="208">
        <f t="shared" si="59"/>
        <v>1.8056714507545173</v>
      </c>
      <c r="HC94">
        <f t="shared" si="60"/>
        <v>1.0002724240455492</v>
      </c>
      <c r="HD94" s="206">
        <f t="shared" si="61"/>
        <v>1.8051796764041281</v>
      </c>
    </row>
    <row r="95" spans="1:212" s="8" customFormat="1" x14ac:dyDescent="0.3">
      <c r="A95" s="141" t="s">
        <v>2</v>
      </c>
      <c r="B95" s="32">
        <v>1.92286</v>
      </c>
      <c r="C95" s="32">
        <v>1.9332199999999999</v>
      </c>
      <c r="D95" s="33">
        <v>20.88</v>
      </c>
      <c r="E95" s="33">
        <v>20.7</v>
      </c>
      <c r="F95" s="34" t="s">
        <v>3</v>
      </c>
      <c r="G95" s="37">
        <v>2.0245975999999999</v>
      </c>
      <c r="H95" s="37">
        <v>0.47018719599999997</v>
      </c>
      <c r="I95" s="37">
        <v>2.5997043299999998</v>
      </c>
      <c r="J95" s="37">
        <v>1.47053225E-2</v>
      </c>
      <c r="K95" s="37">
        <v>6.9299827600000002E-2</v>
      </c>
      <c r="L95" s="37">
        <v>161.817601</v>
      </c>
      <c r="M95" s="35">
        <v>-4.3000000000000003E-6</v>
      </c>
      <c r="N95" s="35">
        <v>1.15E-8</v>
      </c>
      <c r="O95" s="35">
        <v>4.3099999999999999E-11</v>
      </c>
      <c r="P95" s="35">
        <v>9.6200000000000006E-7</v>
      </c>
      <c r="Q95" s="35">
        <v>1.62E-9</v>
      </c>
      <c r="R95" s="35">
        <v>0.32200000000000001</v>
      </c>
      <c r="S95" s="33">
        <v>-0.4</v>
      </c>
      <c r="T95" s="33">
        <v>1.9</v>
      </c>
      <c r="U95" s="33">
        <v>5.8</v>
      </c>
      <c r="V95" s="33">
        <v>-2.9</v>
      </c>
      <c r="W95" s="33">
        <v>-0.7</v>
      </c>
      <c r="X95" s="33">
        <v>3.1</v>
      </c>
      <c r="Y95" s="33">
        <v>-0.5</v>
      </c>
      <c r="Z95" s="33">
        <v>2.4</v>
      </c>
      <c r="AA95" s="33">
        <v>7.3</v>
      </c>
      <c r="AB95" s="33">
        <v>-2.1</v>
      </c>
      <c r="AC95" s="33">
        <v>0.8</v>
      </c>
      <c r="AD95" s="33">
        <v>5.5</v>
      </c>
      <c r="AE95" s="33">
        <v>0.1</v>
      </c>
      <c r="AF95" s="33">
        <v>3.4</v>
      </c>
      <c r="AG95" s="33">
        <v>8.9</v>
      </c>
      <c r="AH95" s="33">
        <v>-1.2</v>
      </c>
      <c r="AI95" s="34">
        <v>2.1</v>
      </c>
      <c r="AJ95" s="34">
        <v>7.5</v>
      </c>
      <c r="AK95" s="33">
        <v>2.86</v>
      </c>
      <c r="AL95" s="36">
        <v>0.56000000000000005</v>
      </c>
      <c r="AM95" s="36">
        <v>0.64</v>
      </c>
      <c r="AN95" s="36">
        <v>0.873</v>
      </c>
      <c r="AO95" s="36">
        <v>0.97299999999999998</v>
      </c>
      <c r="AP95" s="36">
        <v>0.99099999999999999</v>
      </c>
      <c r="AQ95" s="36">
        <v>0.97699999999999998</v>
      </c>
      <c r="AR95" s="36">
        <v>0.96799999999999997</v>
      </c>
      <c r="AS95" s="36">
        <v>0.95799999999999996</v>
      </c>
      <c r="AT95" s="36">
        <v>0.94</v>
      </c>
      <c r="AU95" s="36">
        <v>0.91</v>
      </c>
      <c r="AV95" s="36">
        <v>0.83</v>
      </c>
      <c r="AW95" s="36">
        <v>0.74</v>
      </c>
      <c r="AX95" s="36">
        <v>0.63</v>
      </c>
      <c r="AY95" s="36">
        <v>0.5</v>
      </c>
      <c r="AZ95" s="36">
        <v>0.27</v>
      </c>
      <c r="BA95" s="36">
        <v>0.18</v>
      </c>
      <c r="BB95" s="36">
        <v>0.02</v>
      </c>
      <c r="BC95" s="36" t="s">
        <v>143</v>
      </c>
      <c r="BD95" s="36" t="s">
        <v>143</v>
      </c>
      <c r="BE95" s="36" t="s">
        <v>143</v>
      </c>
      <c r="BF95" s="36" t="s">
        <v>143</v>
      </c>
      <c r="BG95" s="36" t="s">
        <v>143</v>
      </c>
      <c r="BH95" s="36" t="s">
        <v>143</v>
      </c>
      <c r="BI95" s="36" t="s">
        <v>143</v>
      </c>
      <c r="BJ95" s="36" t="s">
        <v>143</v>
      </c>
      <c r="BK95" s="36" t="s">
        <v>143</v>
      </c>
      <c r="BL95" s="36" t="s">
        <v>143</v>
      </c>
      <c r="BM95" s="36" t="s">
        <v>143</v>
      </c>
      <c r="BN95" s="36" t="s">
        <v>143</v>
      </c>
      <c r="BO95" s="36" t="s">
        <v>143</v>
      </c>
      <c r="BP95" s="36">
        <v>0.79300369479077448</v>
      </c>
      <c r="BQ95" s="36">
        <v>0.83651164207301854</v>
      </c>
      <c r="BR95" s="36">
        <v>0.9471215046166197</v>
      </c>
      <c r="BS95" s="36">
        <v>0.98911123774118292</v>
      </c>
      <c r="BT95" s="36">
        <v>0.99639023306928143</v>
      </c>
      <c r="BU95" s="36">
        <v>0.99073572947436994</v>
      </c>
      <c r="BV95" s="36">
        <v>0.98707497819691115</v>
      </c>
      <c r="BW95" s="36">
        <v>0.98298344487654954</v>
      </c>
      <c r="BX95" s="36">
        <v>0.97555361244784633</v>
      </c>
      <c r="BY95" s="36">
        <v>0.96297842460757588</v>
      </c>
      <c r="BZ95" s="36">
        <v>0.92817792850037573</v>
      </c>
      <c r="CA95" s="36">
        <v>0.88652847160529169</v>
      </c>
      <c r="CB95" s="36">
        <v>0.83125873080878054</v>
      </c>
      <c r="CC95" s="36">
        <v>0.75785828325519911</v>
      </c>
      <c r="CD95" s="36">
        <v>0.5923051457504459</v>
      </c>
      <c r="CE95" s="36">
        <v>0.50362699649123255</v>
      </c>
      <c r="CF95" s="36">
        <v>0.25</v>
      </c>
      <c r="CG95" s="36">
        <v>0.04</v>
      </c>
      <c r="CH95" s="36">
        <v>1E-3</v>
      </c>
      <c r="CI95" s="36" t="s">
        <v>143</v>
      </c>
      <c r="CJ95" s="36" t="s">
        <v>143</v>
      </c>
      <c r="CK95" s="36" t="s">
        <v>143</v>
      </c>
      <c r="CL95" s="36" t="s">
        <v>143</v>
      </c>
      <c r="CM95" s="36" t="s">
        <v>143</v>
      </c>
      <c r="CN95" s="36" t="s">
        <v>143</v>
      </c>
      <c r="CO95" s="36" t="s">
        <v>143</v>
      </c>
      <c r="CP95" s="36" t="s">
        <v>143</v>
      </c>
      <c r="CQ95" s="36" t="s">
        <v>143</v>
      </c>
      <c r="CR95" s="36" t="s">
        <v>143</v>
      </c>
      <c r="CS95" s="36" t="s">
        <v>143</v>
      </c>
      <c r="CT95" s="34"/>
      <c r="CU95" s="34">
        <v>1</v>
      </c>
      <c r="CV95" s="34">
        <v>0</v>
      </c>
      <c r="CW95" s="34">
        <v>1</v>
      </c>
      <c r="CX95" s="34">
        <v>1</v>
      </c>
      <c r="CY95" s="34">
        <v>1</v>
      </c>
      <c r="CZ95" s="33">
        <v>3.996</v>
      </c>
      <c r="DA95" s="34">
        <v>710</v>
      </c>
      <c r="DB95" s="34">
        <v>711</v>
      </c>
      <c r="DC95" s="34">
        <v>806</v>
      </c>
      <c r="DD95" s="34">
        <v>0.54</v>
      </c>
      <c r="DE95" s="34">
        <v>0.8</v>
      </c>
      <c r="DF95" s="34">
        <v>5.9</v>
      </c>
      <c r="DG95" s="34">
        <v>6.83</v>
      </c>
      <c r="DH95" s="78">
        <v>94.9</v>
      </c>
      <c r="DI95" s="34">
        <v>0.25900000000000001</v>
      </c>
      <c r="DJ95" s="34">
        <v>440</v>
      </c>
      <c r="DK95" s="34">
        <v>3</v>
      </c>
      <c r="DL95" s="25">
        <v>2.86</v>
      </c>
      <c r="DM95" s="76">
        <v>1.84839</v>
      </c>
      <c r="DN95" s="76">
        <v>1.8566499999999999</v>
      </c>
      <c r="DO95" s="76">
        <v>1.8665</v>
      </c>
      <c r="DP95" s="76">
        <v>1.87999</v>
      </c>
      <c r="DQ95" s="76">
        <v>1.8818900000000001</v>
      </c>
      <c r="DR95" s="76">
        <v>1.8906400000000001</v>
      </c>
      <c r="DS95" s="76">
        <v>1.90368</v>
      </c>
      <c r="DT95" s="76">
        <v>1.91039</v>
      </c>
      <c r="DU95" s="76">
        <v>1.91232</v>
      </c>
      <c r="DV95" s="76">
        <v>1.91414</v>
      </c>
      <c r="DW95" s="76">
        <v>1.92248</v>
      </c>
      <c r="DX95" s="76">
        <v>1.92286</v>
      </c>
      <c r="DY95" s="76">
        <v>1.9332199999999999</v>
      </c>
      <c r="DZ95" s="76">
        <v>1.95459</v>
      </c>
      <c r="EA95" s="76">
        <v>1.95739</v>
      </c>
      <c r="EB95" s="76">
        <v>1.98285</v>
      </c>
      <c r="EC95" s="76"/>
      <c r="ED95" s="76"/>
      <c r="EE95" s="24"/>
      <c r="EF95" s="24"/>
      <c r="EG95" s="24"/>
      <c r="EH95" s="24"/>
      <c r="EI95" s="24"/>
      <c r="EJ95" s="24">
        <v>4.4199000000000002E-2</v>
      </c>
      <c r="EK95" s="24">
        <v>4.5075999999999998E-2</v>
      </c>
      <c r="EL95" s="77">
        <v>0.19800000000000001</v>
      </c>
      <c r="EM95" s="77">
        <v>0.44669999999999999</v>
      </c>
      <c r="EN95" s="77">
        <v>0.28220000000000001</v>
      </c>
      <c r="EO95" s="77">
        <v>0.23449999999999999</v>
      </c>
      <c r="EP95" s="77">
        <v>0.63939999999999997</v>
      </c>
      <c r="EQ95" s="77"/>
      <c r="ER95" s="77">
        <v>0.19409999999999999</v>
      </c>
      <c r="ES95" s="77">
        <v>0.48080000000000001</v>
      </c>
      <c r="ET95" s="77">
        <v>0.2339</v>
      </c>
      <c r="EU95" s="77">
        <v>0.22989999999999999</v>
      </c>
      <c r="EV95" s="77">
        <v>0.56469999999999998</v>
      </c>
      <c r="EW95" s="77"/>
      <c r="EX95" s="77">
        <v>6.9999999999999999E-4</v>
      </c>
      <c r="EY95" s="77">
        <v>-4.7999999999999996E-3</v>
      </c>
      <c r="EZ95" s="77">
        <v>5.8999999999999999E-3</v>
      </c>
      <c r="FA95" s="77">
        <v>3.0700000000000002E-2</v>
      </c>
      <c r="FB95" s="77"/>
      <c r="FC95" s="26" t="s">
        <v>4</v>
      </c>
      <c r="FD95" s="145" t="s">
        <v>143</v>
      </c>
      <c r="FE95" s="156">
        <v>41671</v>
      </c>
      <c r="FF95" s="136">
        <v>3.1</v>
      </c>
      <c r="FG95" s="125" t="s">
        <v>143</v>
      </c>
      <c r="FH95" s="34" t="s">
        <v>143</v>
      </c>
      <c r="FI95" s="34" t="s">
        <v>143</v>
      </c>
      <c r="FJ95" s="34" t="s">
        <v>143</v>
      </c>
      <c r="FK95">
        <v>20</v>
      </c>
      <c r="FL95"/>
      <c r="FM95">
        <f t="shared" si="32"/>
        <v>0.587565</v>
      </c>
      <c r="FN95" s="27">
        <f t="shared" si="62"/>
        <v>20</v>
      </c>
      <c r="FO95">
        <f t="shared" si="33"/>
        <v>0</v>
      </c>
      <c r="FP95" s="208">
        <f t="shared" si="34"/>
        <v>0</v>
      </c>
      <c r="FQ95" s="208">
        <f t="shared" si="35"/>
        <v>0</v>
      </c>
      <c r="FR95" s="208">
        <f t="shared" si="36"/>
        <v>0</v>
      </c>
      <c r="FS95" s="208">
        <f t="shared" si="37"/>
        <v>0</v>
      </c>
      <c r="FT95" s="208">
        <f t="shared" si="38"/>
        <v>1.9233832208255099</v>
      </c>
      <c r="FU95" s="208">
        <f t="shared" si="39"/>
        <v>0.70173301527361176</v>
      </c>
      <c r="FV95" s="208">
        <f t="shared" si="40"/>
        <v>0</v>
      </c>
      <c r="FX95">
        <f t="shared" si="63"/>
        <v>0.587565</v>
      </c>
      <c r="FY95" s="207">
        <f>G95*POWER($FX95,2)/(POWER($FX95,2)-J95)</f>
        <v>2.1146729433527858</v>
      </c>
      <c r="FZ95" s="207">
        <f>H95*POWER($FX95,2)/(POWER($FX95,2)-K95)</f>
        <v>0.58827352510127806</v>
      </c>
      <c r="GA95" s="207">
        <f>I95*POWER($FX95,2)/(POWER($FX95,2)-L95)</f>
        <v>-5.5582436184540207E-3</v>
      </c>
      <c r="GB95" s="206">
        <f t="shared" si="41"/>
        <v>1.9228593876920927</v>
      </c>
      <c r="GD95">
        <f t="shared" si="42"/>
        <v>0.587565</v>
      </c>
      <c r="GE95">
        <f t="shared" si="43"/>
        <v>6432.8</v>
      </c>
      <c r="GF95">
        <f t="shared" si="44"/>
        <v>20613.136726414024</v>
      </c>
      <c r="GG95">
        <f t="shared" si="45"/>
        <v>670.28134972528255</v>
      </c>
      <c r="GH95">
        <f t="shared" si="46"/>
        <v>1.0002771621807613</v>
      </c>
      <c r="GI95">
        <f t="shared" si="47"/>
        <v>101325</v>
      </c>
      <c r="GJ95">
        <v>101325</v>
      </c>
      <c r="GK95">
        <v>15</v>
      </c>
      <c r="GL95">
        <v>20</v>
      </c>
      <c r="GM95">
        <f t="shared" si="48"/>
        <v>2.771621807613478E-4</v>
      </c>
      <c r="GN95">
        <f t="shared" si="49"/>
        <v>1.0173924999999999</v>
      </c>
      <c r="GO95">
        <f t="shared" si="50"/>
        <v>1.0002724240455492</v>
      </c>
      <c r="GQ95">
        <f t="shared" si="51"/>
        <v>0.587565</v>
      </c>
      <c r="GR95">
        <v>101415</v>
      </c>
      <c r="GS95">
        <f t="shared" si="52"/>
        <v>1.0002724240455492</v>
      </c>
      <c r="GT95" s="206">
        <f t="shared" si="53"/>
        <v>1.9228593876920927</v>
      </c>
      <c r="GU95">
        <f t="shared" si="54"/>
        <v>1.9233832208255099</v>
      </c>
      <c r="GW95" s="208">
        <f t="shared" si="55"/>
        <v>0</v>
      </c>
      <c r="GX95" s="208">
        <f t="shared" si="56"/>
        <v>0</v>
      </c>
      <c r="GY95">
        <f t="shared" si="57"/>
        <v>1.9233832208255099</v>
      </c>
      <c r="GZ95" s="208">
        <f t="shared" si="58"/>
        <v>1.9233832208255099</v>
      </c>
      <c r="HB95" s="208">
        <f t="shared" si="59"/>
        <v>1.9233832208255099</v>
      </c>
      <c r="HC95">
        <f t="shared" si="60"/>
        <v>1.0002724240455492</v>
      </c>
      <c r="HD95" s="206">
        <f t="shared" si="61"/>
        <v>1.9228593876920927</v>
      </c>
    </row>
    <row r="96" spans="1:212" x14ac:dyDescent="0.3">
      <c r="A96" s="141" t="s">
        <v>40</v>
      </c>
      <c r="B96" s="32">
        <v>1.80518</v>
      </c>
      <c r="C96" s="32">
        <v>1.8126599999999999</v>
      </c>
      <c r="D96" s="33">
        <v>25.36</v>
      </c>
      <c r="E96" s="33">
        <v>25.16</v>
      </c>
      <c r="F96" s="34" t="s">
        <v>101</v>
      </c>
      <c r="G96" s="37">
        <v>1.77931763</v>
      </c>
      <c r="H96" s="37">
        <v>0.33814986600000002</v>
      </c>
      <c r="I96" s="37">
        <v>2.0873447399999998</v>
      </c>
      <c r="J96" s="37">
        <v>1.33714182E-2</v>
      </c>
      <c r="K96" s="37">
        <v>6.17533621E-2</v>
      </c>
      <c r="L96" s="37">
        <v>174.01759000000001</v>
      </c>
      <c r="M96" s="35">
        <v>-4.9300000000000002E-6</v>
      </c>
      <c r="N96" s="35">
        <v>7.0200000000000002E-9</v>
      </c>
      <c r="O96" s="35">
        <v>-2.4000000000000001E-11</v>
      </c>
      <c r="P96" s="35">
        <v>9.8400000000000002E-7</v>
      </c>
      <c r="Q96" s="35">
        <v>1.5400000000000001E-9</v>
      </c>
      <c r="R96" s="35">
        <v>0.28999999999999998</v>
      </c>
      <c r="S96" s="33">
        <v>-0.7</v>
      </c>
      <c r="T96" s="33">
        <v>1.2</v>
      </c>
      <c r="U96" s="33">
        <v>3.9</v>
      </c>
      <c r="V96" s="33">
        <v>-3</v>
      </c>
      <c r="W96" s="33">
        <v>-1.2</v>
      </c>
      <c r="X96" s="33">
        <v>1.3</v>
      </c>
      <c r="Y96" s="33">
        <v>-0.8</v>
      </c>
      <c r="Z96" s="33">
        <v>1.5</v>
      </c>
      <c r="AA96" s="33">
        <v>4.8</v>
      </c>
      <c r="AB96" s="33">
        <v>-2.2999999999999998</v>
      </c>
      <c r="AC96" s="33">
        <v>0</v>
      </c>
      <c r="AD96" s="33">
        <v>3.1</v>
      </c>
      <c r="AE96" s="33">
        <v>-0.8</v>
      </c>
      <c r="AF96" s="33">
        <v>1.8</v>
      </c>
      <c r="AG96" s="33">
        <v>5.4</v>
      </c>
      <c r="AH96" s="33">
        <v>-2</v>
      </c>
      <c r="AI96" s="34">
        <v>0.6</v>
      </c>
      <c r="AJ96" s="34">
        <v>4.0999999999999996</v>
      </c>
      <c r="AK96" s="33">
        <v>2.82</v>
      </c>
      <c r="AL96" s="36">
        <v>0.56000000000000005</v>
      </c>
      <c r="AM96" s="36">
        <v>0.62</v>
      </c>
      <c r="AN96" s="36">
        <v>0.87</v>
      </c>
      <c r="AO96" s="36">
        <v>0.98</v>
      </c>
      <c r="AP96" s="36">
        <v>0.997</v>
      </c>
      <c r="AQ96" s="36">
        <v>0.98399999999999999</v>
      </c>
      <c r="AR96" s="36">
        <v>0.97699999999999998</v>
      </c>
      <c r="AS96" s="36">
        <v>0.97899999999999998</v>
      </c>
      <c r="AT96" s="36">
        <v>0.98099999999999998</v>
      </c>
      <c r="AU96" s="36">
        <v>0.97499999999999998</v>
      </c>
      <c r="AV96" s="36">
        <v>0.95</v>
      </c>
      <c r="AW96" s="36">
        <v>0.91700000000000004</v>
      </c>
      <c r="AX96" s="36">
        <v>0.89</v>
      </c>
      <c r="AY96" s="36">
        <v>0.85</v>
      </c>
      <c r="AZ96" s="36">
        <v>0.77</v>
      </c>
      <c r="BA96" s="36">
        <v>0.72</v>
      </c>
      <c r="BB96" s="36">
        <v>0.56000000000000005</v>
      </c>
      <c r="BC96" s="36">
        <v>0.27</v>
      </c>
      <c r="BD96" s="36">
        <v>0.02</v>
      </c>
      <c r="BE96" s="36" t="s">
        <v>143</v>
      </c>
      <c r="BF96" s="36" t="s">
        <v>143</v>
      </c>
      <c r="BG96" s="36" t="s">
        <v>143</v>
      </c>
      <c r="BH96" s="36" t="s">
        <v>143</v>
      </c>
      <c r="BI96" s="36" t="s">
        <v>143</v>
      </c>
      <c r="BJ96" s="36" t="s">
        <v>143</v>
      </c>
      <c r="BK96" s="36" t="s">
        <v>143</v>
      </c>
      <c r="BL96" s="36" t="s">
        <v>143</v>
      </c>
      <c r="BM96" s="36" t="s">
        <v>143</v>
      </c>
      <c r="BN96" s="36" t="s">
        <v>143</v>
      </c>
      <c r="BO96" s="36" t="s">
        <v>143</v>
      </c>
      <c r="BP96" s="36">
        <v>0.79300369479077448</v>
      </c>
      <c r="BQ96" s="36">
        <v>0.82595555007539534</v>
      </c>
      <c r="BR96" s="36">
        <v>0.94581827477183755</v>
      </c>
      <c r="BS96" s="36">
        <v>0.99195148124665999</v>
      </c>
      <c r="BT96" s="36">
        <v>0.9987989182686231</v>
      </c>
      <c r="BU96" s="36">
        <v>0.99356901509790518</v>
      </c>
      <c r="BV96" s="36">
        <v>0.99073572947436994</v>
      </c>
      <c r="BW96" s="36">
        <v>0.99154647908126026</v>
      </c>
      <c r="BX96" s="36">
        <v>0.99235623552738528</v>
      </c>
      <c r="BY96" s="36">
        <v>0.98992398345177923</v>
      </c>
      <c r="BZ96" s="36">
        <v>0.9796917302662298</v>
      </c>
      <c r="CA96" s="36">
        <v>0.9659346253408877</v>
      </c>
      <c r="CB96" s="36">
        <v>0.95445619834522089</v>
      </c>
      <c r="CC96" s="36">
        <v>0.93706036811768023</v>
      </c>
      <c r="CD96" s="36">
        <v>0.90073344770001484</v>
      </c>
      <c r="CE96" s="36">
        <v>0.87686553097315523</v>
      </c>
      <c r="CF96" s="36">
        <v>0.79300369479077448</v>
      </c>
      <c r="CG96" s="36">
        <v>0.5923051457504459</v>
      </c>
      <c r="CH96" s="36">
        <v>0.20912791051825463</v>
      </c>
      <c r="CI96" s="36">
        <v>4.0000000000000001E-3</v>
      </c>
      <c r="CJ96" s="36" t="s">
        <v>143</v>
      </c>
      <c r="CK96" s="36" t="s">
        <v>143</v>
      </c>
      <c r="CL96" s="36" t="s">
        <v>143</v>
      </c>
      <c r="CM96" s="36" t="s">
        <v>143</v>
      </c>
      <c r="CN96" s="36" t="s">
        <v>143</v>
      </c>
      <c r="CO96" s="36" t="s">
        <v>143</v>
      </c>
      <c r="CP96" s="36" t="s">
        <v>143</v>
      </c>
      <c r="CQ96" s="36" t="s">
        <v>143</v>
      </c>
      <c r="CR96" s="36" t="s">
        <v>143</v>
      </c>
      <c r="CS96" s="36" t="s">
        <v>143</v>
      </c>
      <c r="CT96" s="34"/>
      <c r="CU96" s="34">
        <v>1</v>
      </c>
      <c r="CV96" s="34">
        <v>0</v>
      </c>
      <c r="CW96" s="34">
        <v>2</v>
      </c>
      <c r="CX96" s="34">
        <v>1</v>
      </c>
      <c r="CY96" s="34">
        <v>1</v>
      </c>
      <c r="CZ96" s="33">
        <v>3.3690000000000002</v>
      </c>
      <c r="DA96" s="34">
        <v>589</v>
      </c>
      <c r="DB96" s="34">
        <v>593</v>
      </c>
      <c r="DC96" s="34">
        <v>669</v>
      </c>
      <c r="DD96" s="34">
        <v>0.69</v>
      </c>
      <c r="DE96" s="34">
        <v>0.96</v>
      </c>
      <c r="DF96" s="34">
        <v>9.0299999999999994</v>
      </c>
      <c r="DG96" s="34">
        <v>10.34</v>
      </c>
      <c r="DH96" s="78">
        <v>93</v>
      </c>
      <c r="DI96" s="34">
        <v>0.26200000000000001</v>
      </c>
      <c r="DJ96" s="34">
        <v>550</v>
      </c>
      <c r="DK96" s="34">
        <v>4</v>
      </c>
      <c r="DL96" s="25">
        <v>2.82</v>
      </c>
      <c r="DM96" s="76">
        <v>1.74895</v>
      </c>
      <c r="DN96" s="76">
        <v>1.7554099999999999</v>
      </c>
      <c r="DO96" s="76">
        <v>1.7630699999999999</v>
      </c>
      <c r="DP96" s="76">
        <v>1.7734099999999999</v>
      </c>
      <c r="DQ96" s="76">
        <v>1.7748600000000001</v>
      </c>
      <c r="DR96" s="76">
        <v>1.7814399999999999</v>
      </c>
      <c r="DS96" s="76">
        <v>1.79114</v>
      </c>
      <c r="DT96" s="76">
        <v>1.7960799999999999</v>
      </c>
      <c r="DU96" s="76">
        <v>1.79749</v>
      </c>
      <c r="DV96" s="76">
        <v>1.7988299999999999</v>
      </c>
      <c r="DW96" s="76">
        <v>1.80491</v>
      </c>
      <c r="DX96" s="76">
        <v>1.80518</v>
      </c>
      <c r="DY96" s="76">
        <v>1.8126599999999999</v>
      </c>
      <c r="DZ96" s="76">
        <v>1.8278300000000001</v>
      </c>
      <c r="EA96" s="76">
        <v>1.8298000000000001</v>
      </c>
      <c r="EB96" s="76">
        <v>1.84738</v>
      </c>
      <c r="EC96" s="76">
        <v>1.8650599999999999</v>
      </c>
      <c r="ED96" s="76"/>
      <c r="EE96" s="24"/>
      <c r="EF96" s="24"/>
      <c r="EG96" s="24"/>
      <c r="EH96" s="24"/>
      <c r="EI96" s="24"/>
      <c r="EJ96" s="24">
        <v>3.175E-2</v>
      </c>
      <c r="EK96" s="24">
        <v>3.2303999999999999E-2</v>
      </c>
      <c r="EL96" s="77">
        <v>0.2074</v>
      </c>
      <c r="EM96" s="77">
        <v>0.46100000000000002</v>
      </c>
      <c r="EN96" s="77">
        <v>0.28670000000000001</v>
      </c>
      <c r="EO96" s="77">
        <v>0.2356</v>
      </c>
      <c r="EP96" s="77">
        <v>0.61580000000000001</v>
      </c>
      <c r="EQ96" s="77"/>
      <c r="ER96" s="77">
        <v>0.2039</v>
      </c>
      <c r="ES96" s="77">
        <v>0.49690000000000001</v>
      </c>
      <c r="ET96" s="77">
        <v>0.23799999999999999</v>
      </c>
      <c r="EU96" s="77">
        <v>0.23150000000000001</v>
      </c>
      <c r="EV96" s="77">
        <v>0.54430000000000001</v>
      </c>
      <c r="EW96" s="77"/>
      <c r="EX96" s="77">
        <v>3.0999999999999999E-3</v>
      </c>
      <c r="EY96" s="77">
        <v>-1E-3</v>
      </c>
      <c r="EZ96" s="77">
        <v>2.7000000000000001E-3</v>
      </c>
      <c r="FA96" s="77">
        <v>1.46E-2</v>
      </c>
      <c r="FB96" s="77"/>
      <c r="FC96" s="26" t="s">
        <v>111</v>
      </c>
      <c r="FD96" s="145" t="s">
        <v>143</v>
      </c>
      <c r="FE96" s="156">
        <v>43242</v>
      </c>
      <c r="FF96" s="136">
        <v>4.4000000000000004</v>
      </c>
      <c r="FG96" s="125"/>
      <c r="FH96" s="34"/>
      <c r="FI96" s="34"/>
      <c r="FJ96" s="34"/>
      <c r="FK96">
        <v>20</v>
      </c>
      <c r="FM96">
        <f t="shared" si="32"/>
        <v>0.587565</v>
      </c>
      <c r="FN96">
        <f t="shared" si="62"/>
        <v>20</v>
      </c>
      <c r="FO96">
        <f t="shared" si="33"/>
        <v>0</v>
      </c>
      <c r="FP96" s="208">
        <f t="shared" si="34"/>
        <v>0</v>
      </c>
      <c r="FQ96" s="208">
        <f t="shared" si="35"/>
        <v>0</v>
      </c>
      <c r="FR96" s="208">
        <f t="shared" si="36"/>
        <v>0</v>
      </c>
      <c r="FS96" s="208">
        <f t="shared" si="37"/>
        <v>0</v>
      </c>
      <c r="FT96" s="208">
        <f t="shared" si="38"/>
        <v>1.8056714507545173</v>
      </c>
      <c r="FU96" s="208">
        <f t="shared" si="39"/>
        <v>0.62593042248227737</v>
      </c>
      <c r="FV96" s="208">
        <f t="shared" si="40"/>
        <v>0</v>
      </c>
      <c r="FX96">
        <f t="shared" si="63"/>
        <v>0.587565</v>
      </c>
      <c r="FY96" s="207">
        <f>G96*POWER($FX96,2)/(POWER($FX96,2)-J96)</f>
        <v>1.8510102513457665</v>
      </c>
      <c r="FZ96" s="207">
        <f>H96*POWER($FX96,2)/(POWER($FX96,2)-K96)</f>
        <v>0.41181271736456426</v>
      </c>
      <c r="GA96" s="207">
        <f>I96*POWER($FX96,2)/(POWER($FX96,2)-L96)</f>
        <v>-4.1493046078180168E-3</v>
      </c>
      <c r="GB96" s="206">
        <f t="shared" si="41"/>
        <v>1.8051796764041281</v>
      </c>
      <c r="GD96">
        <f t="shared" si="42"/>
        <v>0.587565</v>
      </c>
      <c r="GE96">
        <f t="shared" si="43"/>
        <v>6432.8</v>
      </c>
      <c r="GF96">
        <f t="shared" si="44"/>
        <v>20613.136726414024</v>
      </c>
      <c r="GG96">
        <f t="shared" si="45"/>
        <v>670.28134972528255</v>
      </c>
      <c r="GH96">
        <f t="shared" si="46"/>
        <v>1.0002771621807613</v>
      </c>
      <c r="GI96">
        <f t="shared" si="47"/>
        <v>101325</v>
      </c>
      <c r="GJ96">
        <v>101325</v>
      </c>
      <c r="GK96">
        <v>15</v>
      </c>
      <c r="GL96">
        <v>20</v>
      </c>
      <c r="GM96">
        <f t="shared" si="48"/>
        <v>2.771621807613478E-4</v>
      </c>
      <c r="GN96">
        <f t="shared" si="49"/>
        <v>1.0173924999999999</v>
      </c>
      <c r="GO96">
        <f t="shared" si="50"/>
        <v>1.0002724240455492</v>
      </c>
      <c r="GQ96">
        <f t="shared" si="51"/>
        <v>0.587565</v>
      </c>
      <c r="GR96">
        <v>101416</v>
      </c>
      <c r="GS96">
        <f t="shared" si="52"/>
        <v>1.0002724240455492</v>
      </c>
      <c r="GT96" s="206">
        <f t="shared" si="53"/>
        <v>1.8051796764041281</v>
      </c>
      <c r="GU96">
        <f t="shared" si="54"/>
        <v>1.8056714507545173</v>
      </c>
      <c r="GW96" s="208">
        <f t="shared" si="55"/>
        <v>0</v>
      </c>
      <c r="GX96" s="208">
        <f t="shared" si="56"/>
        <v>0</v>
      </c>
      <c r="GY96">
        <f t="shared" si="57"/>
        <v>1.8056714507545173</v>
      </c>
      <c r="GZ96" s="208">
        <f t="shared" si="58"/>
        <v>1.8056714507545173</v>
      </c>
      <c r="HB96" s="208">
        <f t="shared" si="59"/>
        <v>1.8056714507545173</v>
      </c>
      <c r="HC96">
        <f t="shared" si="60"/>
        <v>1.0002724240455492</v>
      </c>
      <c r="HD96" s="206">
        <f t="shared" si="61"/>
        <v>1.8051796764041281</v>
      </c>
    </row>
    <row r="97" spans="1:212" x14ac:dyDescent="0.3">
      <c r="A97" s="141" t="s">
        <v>612</v>
      </c>
      <c r="B97" s="32">
        <v>1.80518</v>
      </c>
      <c r="C97" s="32">
        <v>1.8126599999999999</v>
      </c>
      <c r="D97" s="33">
        <v>25.36</v>
      </c>
      <c r="E97" s="33">
        <v>25.16</v>
      </c>
      <c r="F97" s="34" t="s">
        <v>619</v>
      </c>
      <c r="G97" s="37">
        <v>1.77931763</v>
      </c>
      <c r="H97" s="37">
        <v>0.33814986600000002</v>
      </c>
      <c r="I97" s="37">
        <v>2.0873447399999998</v>
      </c>
      <c r="J97" s="37">
        <v>1.33714182E-2</v>
      </c>
      <c r="K97" s="37">
        <v>6.17533621E-2</v>
      </c>
      <c r="L97" s="37">
        <v>174.01759000000001</v>
      </c>
      <c r="M97" s="35">
        <v>-4.9300000000000002E-6</v>
      </c>
      <c r="N97" s="35">
        <v>7.0200000000000002E-9</v>
      </c>
      <c r="O97" s="35">
        <v>-2.4000000000000001E-11</v>
      </c>
      <c r="P97" s="35">
        <v>9.8400000000000002E-7</v>
      </c>
      <c r="Q97" s="35">
        <v>1.5400000000000001E-9</v>
      </c>
      <c r="R97" s="35">
        <v>0.28999999999999998</v>
      </c>
      <c r="S97" s="33">
        <v>-0.7</v>
      </c>
      <c r="T97" s="33">
        <v>1.2</v>
      </c>
      <c r="U97" s="33">
        <v>3.9</v>
      </c>
      <c r="V97" s="33">
        <v>-3</v>
      </c>
      <c r="W97" s="33">
        <v>-1.2</v>
      </c>
      <c r="X97" s="33">
        <v>1.3</v>
      </c>
      <c r="Y97" s="33">
        <v>-0.8</v>
      </c>
      <c r="Z97" s="33">
        <v>1.5</v>
      </c>
      <c r="AA97" s="33">
        <v>4.8</v>
      </c>
      <c r="AB97" s="33">
        <v>-2.2999999999999998</v>
      </c>
      <c r="AC97" s="33">
        <v>0</v>
      </c>
      <c r="AD97" s="33">
        <v>3.1</v>
      </c>
      <c r="AE97" s="33">
        <v>-0.8</v>
      </c>
      <c r="AF97" s="33">
        <v>1.8</v>
      </c>
      <c r="AG97" s="33">
        <v>5.4</v>
      </c>
      <c r="AH97" s="33">
        <v>-2</v>
      </c>
      <c r="AI97" s="34">
        <v>0.6</v>
      </c>
      <c r="AJ97" s="34">
        <v>4.0999999999999996</v>
      </c>
      <c r="AK97" s="33">
        <v>2.82</v>
      </c>
      <c r="AL97" s="36">
        <v>0.56499999999999995</v>
      </c>
      <c r="AM97" s="36">
        <v>0.62</v>
      </c>
      <c r="AN97" s="36">
        <v>0.876</v>
      </c>
      <c r="AO97" s="36">
        <v>0.98099999999999998</v>
      </c>
      <c r="AP97" s="36">
        <v>0.999</v>
      </c>
      <c r="AQ97" s="36">
        <v>0.98399999999999999</v>
      </c>
      <c r="AR97" s="36">
        <v>0.97799999999999998</v>
      </c>
      <c r="AS97" s="36">
        <v>0.98</v>
      </c>
      <c r="AT97" s="36">
        <v>0.98399999999999999</v>
      </c>
      <c r="AU97" s="36">
        <v>0.98099999999999998</v>
      </c>
      <c r="AV97" s="36">
        <v>0.96</v>
      </c>
      <c r="AW97" s="36">
        <v>0.93200000000000005</v>
      </c>
      <c r="AX97" s="36">
        <v>0.90600000000000003</v>
      </c>
      <c r="AY97" s="36">
        <v>0.86899999999999999</v>
      </c>
      <c r="AZ97" s="36">
        <v>0.79</v>
      </c>
      <c r="BA97" s="36">
        <v>0.74199999999999999</v>
      </c>
      <c r="BB97" s="36">
        <v>0.58099999999999996</v>
      </c>
      <c r="BC97" s="36">
        <v>0.28299999999999997</v>
      </c>
      <c r="BD97" s="36">
        <v>2.1999999999999999E-2</v>
      </c>
      <c r="BE97" s="36" t="s">
        <v>143</v>
      </c>
      <c r="BF97" s="36" t="s">
        <v>143</v>
      </c>
      <c r="BG97" s="36" t="s">
        <v>143</v>
      </c>
      <c r="BH97" s="36" t="s">
        <v>143</v>
      </c>
      <c r="BI97" s="36" t="s">
        <v>143</v>
      </c>
      <c r="BJ97" s="36" t="s">
        <v>143</v>
      </c>
      <c r="BK97" s="36" t="s">
        <v>143</v>
      </c>
      <c r="BL97" s="36" t="s">
        <v>143</v>
      </c>
      <c r="BM97" s="36" t="s">
        <v>143</v>
      </c>
      <c r="BN97" s="36" t="s">
        <v>143</v>
      </c>
      <c r="BO97" s="36" t="s">
        <v>143</v>
      </c>
      <c r="BP97" s="36">
        <v>0.79582830062744159</v>
      </c>
      <c r="BQ97" s="36">
        <v>0.82595555007539534</v>
      </c>
      <c r="BR97" s="36">
        <v>0.94842205015097014</v>
      </c>
      <c r="BS97" s="36">
        <v>0.99235623552738528</v>
      </c>
      <c r="BT97" s="36">
        <v>0.999</v>
      </c>
      <c r="BU97" s="36">
        <v>0.99356901509790518</v>
      </c>
      <c r="BV97" s="36">
        <v>0.99114122862593856</v>
      </c>
      <c r="BW97" s="36">
        <v>0.99195148124665999</v>
      </c>
      <c r="BX97" s="36">
        <v>0.99356901509790518</v>
      </c>
      <c r="BY97" s="36">
        <v>0.99235623552738528</v>
      </c>
      <c r="BZ97" s="36">
        <v>0.9838037943397453</v>
      </c>
      <c r="CA97" s="36">
        <v>0.97222406093737013</v>
      </c>
      <c r="CB97" s="36">
        <v>0.96128303775612256</v>
      </c>
      <c r="CC97" s="36">
        <v>0.94538326575156673</v>
      </c>
      <c r="CD97" s="36">
        <v>0.91001978913232728</v>
      </c>
      <c r="CE97" s="36">
        <v>0.8874861047934407</v>
      </c>
      <c r="CF97" s="36">
        <v>0.8047675437018964</v>
      </c>
      <c r="CG97" s="36">
        <v>0.60355183437196525</v>
      </c>
      <c r="CH97" s="36">
        <v>0.21725464585122364</v>
      </c>
      <c r="CI97" s="36">
        <v>4.0000000000000001E-3</v>
      </c>
      <c r="CJ97" s="36" t="s">
        <v>143</v>
      </c>
      <c r="CK97" s="36" t="s">
        <v>143</v>
      </c>
      <c r="CL97" s="36" t="s">
        <v>143</v>
      </c>
      <c r="CM97" s="36" t="s">
        <v>143</v>
      </c>
      <c r="CN97" s="36" t="s">
        <v>143</v>
      </c>
      <c r="CO97" s="36" t="s">
        <v>143</v>
      </c>
      <c r="CP97" s="36" t="s">
        <v>143</v>
      </c>
      <c r="CQ97" s="36" t="s">
        <v>143</v>
      </c>
      <c r="CR97" s="36" t="s">
        <v>143</v>
      </c>
      <c r="CS97" s="36" t="s">
        <v>143</v>
      </c>
      <c r="CT97" s="34"/>
      <c r="CU97" s="34">
        <v>1</v>
      </c>
      <c r="CV97" s="34">
        <v>0</v>
      </c>
      <c r="CW97" s="34">
        <v>2</v>
      </c>
      <c r="CX97" s="34">
        <v>1</v>
      </c>
      <c r="CY97" s="34">
        <v>1</v>
      </c>
      <c r="CZ97" s="33">
        <v>3.3690000000000002</v>
      </c>
      <c r="DA97" s="34">
        <v>589</v>
      </c>
      <c r="DB97" s="34">
        <v>593</v>
      </c>
      <c r="DC97" s="34">
        <v>669</v>
      </c>
      <c r="DD97" s="34">
        <v>0.69</v>
      </c>
      <c r="DE97" s="34">
        <v>0.96</v>
      </c>
      <c r="DF97" s="34">
        <v>9.0299999999999994</v>
      </c>
      <c r="DG97" s="34">
        <v>10.34</v>
      </c>
      <c r="DH97" s="78">
        <v>93</v>
      </c>
      <c r="DI97" s="34">
        <v>0.26200000000000001</v>
      </c>
      <c r="DJ97" s="34">
        <v>550</v>
      </c>
      <c r="DK97" s="34">
        <v>4</v>
      </c>
      <c r="DL97" s="25">
        <v>2.82</v>
      </c>
      <c r="DM97" s="76">
        <v>1.74895</v>
      </c>
      <c r="DN97" s="76">
        <v>1.7554099999999999</v>
      </c>
      <c r="DO97" s="76">
        <v>1.7630699999999999</v>
      </c>
      <c r="DP97" s="76">
        <v>1.7734099999999999</v>
      </c>
      <c r="DQ97" s="76">
        <v>1.7748600000000001</v>
      </c>
      <c r="DR97" s="76">
        <v>1.7814399999999999</v>
      </c>
      <c r="DS97" s="76">
        <v>1.79114</v>
      </c>
      <c r="DT97" s="76">
        <v>1.7960799999999999</v>
      </c>
      <c r="DU97" s="76">
        <v>1.79749</v>
      </c>
      <c r="DV97" s="76">
        <v>1.7988299999999999</v>
      </c>
      <c r="DW97" s="76">
        <v>1.80491</v>
      </c>
      <c r="DX97" s="76">
        <v>1.80518</v>
      </c>
      <c r="DY97" s="76">
        <v>1.8126599999999999</v>
      </c>
      <c r="DZ97" s="76">
        <v>1.8278300000000001</v>
      </c>
      <c r="EA97" s="76">
        <v>1.8298000000000001</v>
      </c>
      <c r="EB97" s="76">
        <v>1.84738</v>
      </c>
      <c r="EC97" s="76">
        <v>1.8650599999999999</v>
      </c>
      <c r="ED97" s="76"/>
      <c r="EE97" s="24"/>
      <c r="EF97" s="24"/>
      <c r="EG97" s="24"/>
      <c r="EH97" s="24"/>
      <c r="EI97" s="24"/>
      <c r="EJ97" s="24">
        <v>3.175E-2</v>
      </c>
      <c r="EK97" s="24">
        <v>3.2303999999999999E-2</v>
      </c>
      <c r="EL97" s="77">
        <v>0.2074</v>
      </c>
      <c r="EM97" s="77">
        <v>0.46100000000000002</v>
      </c>
      <c r="EN97" s="77">
        <v>0.28670000000000001</v>
      </c>
      <c r="EO97" s="77">
        <v>0.2356</v>
      </c>
      <c r="EP97" s="77">
        <v>0.61580000000000001</v>
      </c>
      <c r="EQ97" s="77"/>
      <c r="ER97" s="77">
        <v>0.2039</v>
      </c>
      <c r="ES97" s="77">
        <v>0.49690000000000001</v>
      </c>
      <c r="ET97" s="77">
        <v>0.23799999999999999</v>
      </c>
      <c r="EU97" s="77">
        <v>0.23150000000000001</v>
      </c>
      <c r="EV97" s="77">
        <v>0.54430000000000001</v>
      </c>
      <c r="EW97" s="77"/>
      <c r="EX97" s="77">
        <v>3.0999999999999999E-3</v>
      </c>
      <c r="EY97" s="77">
        <v>-1E-3</v>
      </c>
      <c r="EZ97" s="77">
        <v>2.7000000000000001E-3</v>
      </c>
      <c r="FA97" s="77">
        <v>1.46E-2</v>
      </c>
      <c r="FB97" s="77"/>
      <c r="FC97" s="26" t="s">
        <v>111</v>
      </c>
      <c r="FD97" s="145" t="s">
        <v>143</v>
      </c>
      <c r="FE97" s="156">
        <v>43242</v>
      </c>
      <c r="FF97" s="136">
        <v>6</v>
      </c>
      <c r="FG97" s="126" t="s">
        <v>143</v>
      </c>
      <c r="FH97" s="40" t="s">
        <v>143</v>
      </c>
      <c r="FI97" s="40" t="s">
        <v>143</v>
      </c>
      <c r="FJ97" s="40" t="s">
        <v>143</v>
      </c>
      <c r="FK97" s="27">
        <v>20</v>
      </c>
      <c r="FL97" s="27"/>
      <c r="FM97">
        <f t="shared" si="32"/>
        <v>0.587565</v>
      </c>
      <c r="FN97" s="27">
        <f t="shared" si="62"/>
        <v>20</v>
      </c>
      <c r="FO97">
        <f t="shared" si="33"/>
        <v>0</v>
      </c>
      <c r="FP97" s="208">
        <f t="shared" si="34"/>
        <v>0</v>
      </c>
      <c r="FQ97" s="208">
        <f t="shared" si="35"/>
        <v>0</v>
      </c>
      <c r="FR97" s="208">
        <f t="shared" si="36"/>
        <v>0</v>
      </c>
      <c r="FS97" s="208">
        <f t="shared" si="37"/>
        <v>0</v>
      </c>
      <c r="FT97" s="208">
        <f t="shared" si="38"/>
        <v>1.8056714507545173</v>
      </c>
      <c r="FU97" s="208">
        <f t="shared" si="39"/>
        <v>0.62593042248227737</v>
      </c>
      <c r="FV97" s="208">
        <f t="shared" si="40"/>
        <v>0</v>
      </c>
      <c r="FX97">
        <f t="shared" si="63"/>
        <v>0.587565</v>
      </c>
      <c r="FY97" s="207">
        <f>G97*POWER($FX97,2)/(POWER($FX97,2)-J97)</f>
        <v>1.8510102513457665</v>
      </c>
      <c r="FZ97" s="207">
        <f>H97*POWER($FX97,2)/(POWER($FX97,2)-K97)</f>
        <v>0.41181271736456426</v>
      </c>
      <c r="GA97" s="207">
        <f>I97*POWER($FX97,2)/(POWER($FX97,2)-L97)</f>
        <v>-4.1493046078180168E-3</v>
      </c>
      <c r="GB97" s="206">
        <f t="shared" si="41"/>
        <v>1.8051796764041281</v>
      </c>
      <c r="GD97">
        <f t="shared" si="42"/>
        <v>0.587565</v>
      </c>
      <c r="GE97">
        <f t="shared" si="43"/>
        <v>6432.8</v>
      </c>
      <c r="GF97">
        <f t="shared" si="44"/>
        <v>20613.136726414024</v>
      </c>
      <c r="GG97">
        <f t="shared" si="45"/>
        <v>670.28134972528255</v>
      </c>
      <c r="GH97">
        <f t="shared" si="46"/>
        <v>1.0002771621807613</v>
      </c>
      <c r="GI97">
        <f t="shared" si="47"/>
        <v>101325</v>
      </c>
      <c r="GJ97">
        <v>101325</v>
      </c>
      <c r="GK97">
        <v>15</v>
      </c>
      <c r="GL97">
        <v>20</v>
      </c>
      <c r="GM97">
        <f t="shared" si="48"/>
        <v>2.771621807613478E-4</v>
      </c>
      <c r="GN97">
        <f t="shared" si="49"/>
        <v>1.0173924999999999</v>
      </c>
      <c r="GO97">
        <f t="shared" si="50"/>
        <v>1.0002724240455492</v>
      </c>
      <c r="GQ97">
        <f t="shared" si="51"/>
        <v>0.587565</v>
      </c>
      <c r="GR97">
        <v>101417</v>
      </c>
      <c r="GS97">
        <f t="shared" si="52"/>
        <v>1.0002724240455492</v>
      </c>
      <c r="GT97" s="206">
        <f t="shared" si="53"/>
        <v>1.8051796764041281</v>
      </c>
      <c r="GU97">
        <f t="shared" si="54"/>
        <v>1.8056714507545173</v>
      </c>
      <c r="GW97" s="208">
        <f t="shared" si="55"/>
        <v>0</v>
      </c>
      <c r="GX97" s="208">
        <f t="shared" si="56"/>
        <v>0</v>
      </c>
      <c r="GY97">
        <f t="shared" si="57"/>
        <v>1.8056714507545173</v>
      </c>
      <c r="GZ97" s="208">
        <f t="shared" si="58"/>
        <v>1.8056714507545173</v>
      </c>
      <c r="HB97" s="208">
        <f t="shared" si="59"/>
        <v>1.8056714507545173</v>
      </c>
      <c r="HC97">
        <f t="shared" si="60"/>
        <v>1.0002724240455492</v>
      </c>
      <c r="HD97" s="206">
        <f t="shared" si="61"/>
        <v>1.8051796764041281</v>
      </c>
    </row>
    <row r="98" spans="1:212" s="9" customFormat="1" x14ac:dyDescent="0.3">
      <c r="A98" s="141" t="s">
        <v>709</v>
      </c>
      <c r="B98" s="43">
        <v>1.80518</v>
      </c>
      <c r="C98" s="43">
        <v>1.8126599999999999</v>
      </c>
      <c r="D98" s="39">
        <v>25.36</v>
      </c>
      <c r="E98" s="39">
        <v>25.16</v>
      </c>
      <c r="F98" s="40" t="s">
        <v>110</v>
      </c>
      <c r="G98" s="44">
        <v>1.77931763</v>
      </c>
      <c r="H98" s="44">
        <v>0.33814986600000002</v>
      </c>
      <c r="I98" s="44">
        <v>2.0873447399999998</v>
      </c>
      <c r="J98" s="44">
        <v>1.33714182E-2</v>
      </c>
      <c r="K98" s="44">
        <v>6.17533621E-2</v>
      </c>
      <c r="L98" s="44">
        <v>174.01759000000001</v>
      </c>
      <c r="M98" s="45">
        <v>-4.9300000000000002E-6</v>
      </c>
      <c r="N98" s="45">
        <v>7.0200000000000002E-9</v>
      </c>
      <c r="O98" s="45">
        <v>-2.4000000000000001E-11</v>
      </c>
      <c r="P98" s="45">
        <v>9.8400000000000002E-7</v>
      </c>
      <c r="Q98" s="45">
        <v>1.5400000000000001E-9</v>
      </c>
      <c r="R98" s="45">
        <v>0.28999999999999998</v>
      </c>
      <c r="S98" s="39">
        <v>-0.7</v>
      </c>
      <c r="T98" s="39">
        <v>1.2</v>
      </c>
      <c r="U98" s="39">
        <v>3.9</v>
      </c>
      <c r="V98" s="39">
        <v>-3</v>
      </c>
      <c r="W98" s="39">
        <v>-1.2</v>
      </c>
      <c r="X98" s="39">
        <v>1.3</v>
      </c>
      <c r="Y98" s="39">
        <v>-0.8</v>
      </c>
      <c r="Z98" s="39">
        <v>1.5</v>
      </c>
      <c r="AA98" s="39">
        <v>4.8</v>
      </c>
      <c r="AB98" s="39">
        <v>-2.2999999999999998</v>
      </c>
      <c r="AC98" s="39">
        <v>0</v>
      </c>
      <c r="AD98" s="39">
        <v>3.1</v>
      </c>
      <c r="AE98" s="39">
        <v>-0.8</v>
      </c>
      <c r="AF98" s="39">
        <v>1.8</v>
      </c>
      <c r="AG98" s="39">
        <v>5.4</v>
      </c>
      <c r="AH98" s="39">
        <v>-2</v>
      </c>
      <c r="AI98" s="40">
        <v>0.6</v>
      </c>
      <c r="AJ98" s="40">
        <v>4.0999999999999996</v>
      </c>
      <c r="AK98" s="39">
        <v>2.82</v>
      </c>
      <c r="AL98" s="46">
        <v>0.53</v>
      </c>
      <c r="AM98" s="46">
        <v>0.59</v>
      </c>
      <c r="AN98" s="46">
        <v>0.86</v>
      </c>
      <c r="AO98" s="46">
        <v>0.97799999999999998</v>
      </c>
      <c r="AP98" s="46">
        <v>0.996</v>
      </c>
      <c r="AQ98" s="46">
        <v>0.98299999999999998</v>
      </c>
      <c r="AR98" s="46">
        <v>0.97599999999999998</v>
      </c>
      <c r="AS98" s="46">
        <v>0.97799999999999998</v>
      </c>
      <c r="AT98" s="46">
        <v>0.98</v>
      </c>
      <c r="AU98" s="46">
        <v>0.97199999999999998</v>
      </c>
      <c r="AV98" s="46">
        <v>0.94299999999999995</v>
      </c>
      <c r="AW98" s="46">
        <v>0.90500000000000003</v>
      </c>
      <c r="AX98" s="46">
        <v>0.88</v>
      </c>
      <c r="AY98" s="46">
        <v>0.81</v>
      </c>
      <c r="AZ98" s="46">
        <v>0.68</v>
      </c>
      <c r="BA98" s="46">
        <v>0.61</v>
      </c>
      <c r="BB98" s="46">
        <v>0.41</v>
      </c>
      <c r="BC98" s="46">
        <v>0.16</v>
      </c>
      <c r="BD98" s="46">
        <v>0.01</v>
      </c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>
        <v>0.77572957219540284</v>
      </c>
      <c r="BQ98" s="46">
        <v>0.80973107158438795</v>
      </c>
      <c r="BR98" s="46">
        <v>0.94145459724890013</v>
      </c>
      <c r="BS98" s="46">
        <v>0.99114122862593856</v>
      </c>
      <c r="BT98" s="46">
        <v>0.99839807589331964</v>
      </c>
      <c r="BU98" s="46">
        <v>0.9931650020504369</v>
      </c>
      <c r="BV98" s="46">
        <v>0.99032998121914761</v>
      </c>
      <c r="BW98" s="46">
        <v>0.99114122862593856</v>
      </c>
      <c r="BX98" s="46">
        <v>0.99195148124665999</v>
      </c>
      <c r="BY98" s="46">
        <v>0.988704488975506</v>
      </c>
      <c r="BZ98" s="46">
        <v>0.97679780967123486</v>
      </c>
      <c r="CA98" s="46">
        <v>0.960858489618856</v>
      </c>
      <c r="CB98" s="46">
        <v>0.95015196064682517</v>
      </c>
      <c r="CC98" s="46">
        <v>0.91916611884012156</v>
      </c>
      <c r="CD98" s="46">
        <v>0.85704488060219064</v>
      </c>
      <c r="CE98" s="46">
        <v>0.82060079618600934</v>
      </c>
      <c r="CF98" s="46">
        <v>0.70002498780363576</v>
      </c>
      <c r="CG98" s="46">
        <v>0.48044977359257246</v>
      </c>
      <c r="CH98" s="46">
        <v>0.15848931924611137</v>
      </c>
      <c r="CI98" s="46">
        <v>4.0000000000000001E-3</v>
      </c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0"/>
      <c r="CU98" s="40">
        <v>1</v>
      </c>
      <c r="CV98" s="40">
        <v>0</v>
      </c>
      <c r="CW98" s="40">
        <v>2</v>
      </c>
      <c r="CX98" s="40">
        <v>1</v>
      </c>
      <c r="CY98" s="40">
        <v>1</v>
      </c>
      <c r="CZ98" s="39">
        <v>3.3690000000000002</v>
      </c>
      <c r="DA98" s="40">
        <v>589</v>
      </c>
      <c r="DB98" s="40">
        <v>593</v>
      </c>
      <c r="DC98" s="40">
        <v>669</v>
      </c>
      <c r="DD98" s="40">
        <v>0.69</v>
      </c>
      <c r="DE98" s="40">
        <v>0.96</v>
      </c>
      <c r="DF98" s="40">
        <v>9.0299999999999994</v>
      </c>
      <c r="DG98" s="40">
        <v>10.34</v>
      </c>
      <c r="DH98" s="79">
        <v>93</v>
      </c>
      <c r="DI98" s="40">
        <v>0.26200000000000001</v>
      </c>
      <c r="DJ98" s="126">
        <v>550</v>
      </c>
      <c r="DK98" s="40">
        <v>4</v>
      </c>
      <c r="DL98" s="42">
        <v>2.82</v>
      </c>
      <c r="DM98" s="76">
        <v>1.74895</v>
      </c>
      <c r="DN98" s="76">
        <v>1.7554099999999999</v>
      </c>
      <c r="DO98" s="76">
        <v>1.7630699999999999</v>
      </c>
      <c r="DP98" s="76">
        <v>1.7734099999999999</v>
      </c>
      <c r="DQ98" s="76">
        <v>1.7748600000000001</v>
      </c>
      <c r="DR98" s="76">
        <v>1.7814399999999999</v>
      </c>
      <c r="DS98" s="76">
        <v>1.79114</v>
      </c>
      <c r="DT98" s="76">
        <v>1.7960799999999999</v>
      </c>
      <c r="DU98" s="76">
        <v>1.79749</v>
      </c>
      <c r="DV98" s="76">
        <v>1.7988299999999999</v>
      </c>
      <c r="DW98" s="76">
        <v>1.80491</v>
      </c>
      <c r="DX98" s="76">
        <v>1.80518</v>
      </c>
      <c r="DY98" s="76">
        <v>1.8126599999999999</v>
      </c>
      <c r="DZ98" s="76">
        <v>1.8278300000000001</v>
      </c>
      <c r="EA98" s="76">
        <v>1.8298000000000001</v>
      </c>
      <c r="EB98" s="76">
        <v>1.84738</v>
      </c>
      <c r="EC98" s="76">
        <v>1.8650599999999999</v>
      </c>
      <c r="ED98" s="76" t="s">
        <v>392</v>
      </c>
      <c r="EE98" s="24" t="s">
        <v>392</v>
      </c>
      <c r="EF98" s="24" t="s">
        <v>392</v>
      </c>
      <c r="EG98" s="24" t="s">
        <v>392</v>
      </c>
      <c r="EH98" s="24" t="s">
        <v>392</v>
      </c>
      <c r="EI98" s="24" t="s">
        <v>392</v>
      </c>
      <c r="EJ98" s="24">
        <v>3.175E-2</v>
      </c>
      <c r="EK98" s="24">
        <v>3.2303999999999999E-2</v>
      </c>
      <c r="EL98" s="77">
        <v>0.2074</v>
      </c>
      <c r="EM98" s="77">
        <v>0.46100000000000002</v>
      </c>
      <c r="EN98" s="77">
        <v>0.28670000000000001</v>
      </c>
      <c r="EO98" s="77">
        <v>0.2356</v>
      </c>
      <c r="EP98" s="77">
        <v>0.61580000000000001</v>
      </c>
      <c r="EQ98" s="77" t="s">
        <v>392</v>
      </c>
      <c r="ER98" s="77">
        <v>0.2039</v>
      </c>
      <c r="ES98" s="77">
        <v>0.49690000000000001</v>
      </c>
      <c r="ET98" s="77">
        <v>0.23799999999999999</v>
      </c>
      <c r="EU98" s="77">
        <v>0.23150000000000001</v>
      </c>
      <c r="EV98" s="77">
        <v>0.54430000000000001</v>
      </c>
      <c r="EW98" s="77" t="s">
        <v>392</v>
      </c>
      <c r="EX98" s="77">
        <v>3.0999999999999999E-3</v>
      </c>
      <c r="EY98" s="77">
        <v>-1E-3</v>
      </c>
      <c r="EZ98" s="77">
        <v>2.7000000000000001E-3</v>
      </c>
      <c r="FA98" s="77">
        <v>1.46E-2</v>
      </c>
      <c r="FB98" s="77" t="s">
        <v>392</v>
      </c>
      <c r="FC98" s="26" t="s">
        <v>111</v>
      </c>
      <c r="FD98" s="146"/>
      <c r="FE98" s="156">
        <v>44440</v>
      </c>
      <c r="FF98" s="136"/>
      <c r="FG98" s="125" t="s">
        <v>143</v>
      </c>
      <c r="FH98" s="34" t="s">
        <v>143</v>
      </c>
      <c r="FI98" s="34" t="s">
        <v>143</v>
      </c>
      <c r="FJ98" s="34" t="s">
        <v>143</v>
      </c>
      <c r="FK98">
        <v>20</v>
      </c>
      <c r="FL98"/>
      <c r="FM98">
        <f t="shared" si="32"/>
        <v>0.587565</v>
      </c>
      <c r="FN98">
        <f t="shared" si="62"/>
        <v>20</v>
      </c>
      <c r="FO98">
        <f t="shared" si="33"/>
        <v>0</v>
      </c>
      <c r="FP98" s="208">
        <f t="shared" si="34"/>
        <v>0</v>
      </c>
      <c r="FQ98" s="208">
        <f t="shared" si="35"/>
        <v>0</v>
      </c>
      <c r="FR98" s="208">
        <f t="shared" si="36"/>
        <v>0</v>
      </c>
      <c r="FS98" s="208">
        <f t="shared" si="37"/>
        <v>0</v>
      </c>
      <c r="FT98" s="208">
        <f t="shared" si="38"/>
        <v>1.8056714507545173</v>
      </c>
      <c r="FU98" s="208">
        <f t="shared" si="39"/>
        <v>0.62593042248227737</v>
      </c>
      <c r="FV98" s="208">
        <f t="shared" si="40"/>
        <v>0</v>
      </c>
      <c r="FX98">
        <f t="shared" si="63"/>
        <v>0.587565</v>
      </c>
      <c r="FY98" s="207">
        <f>G98*POWER($FX98,2)/(POWER($FX98,2)-J98)</f>
        <v>1.8510102513457665</v>
      </c>
      <c r="FZ98" s="207">
        <f>H98*POWER($FX98,2)/(POWER($FX98,2)-K98)</f>
        <v>0.41181271736456426</v>
      </c>
      <c r="GA98" s="207">
        <f>I98*POWER($FX98,2)/(POWER($FX98,2)-L98)</f>
        <v>-4.1493046078180168E-3</v>
      </c>
      <c r="GB98" s="206">
        <f t="shared" si="41"/>
        <v>1.8051796764041281</v>
      </c>
      <c r="GD98">
        <f t="shared" si="42"/>
        <v>0.587565</v>
      </c>
      <c r="GE98">
        <f t="shared" si="43"/>
        <v>6432.8</v>
      </c>
      <c r="GF98">
        <f t="shared" si="44"/>
        <v>20613.136726414024</v>
      </c>
      <c r="GG98">
        <f t="shared" si="45"/>
        <v>670.28134972528255</v>
      </c>
      <c r="GH98">
        <f t="shared" si="46"/>
        <v>1.0002771621807613</v>
      </c>
      <c r="GI98">
        <f t="shared" si="47"/>
        <v>101325</v>
      </c>
      <c r="GJ98">
        <v>101325</v>
      </c>
      <c r="GK98">
        <v>15</v>
      </c>
      <c r="GL98">
        <v>20</v>
      </c>
      <c r="GM98">
        <f t="shared" si="48"/>
        <v>2.771621807613478E-4</v>
      </c>
      <c r="GN98">
        <f t="shared" si="49"/>
        <v>1.0173924999999999</v>
      </c>
      <c r="GO98">
        <f t="shared" si="50"/>
        <v>1.0002724240455492</v>
      </c>
      <c r="GQ98">
        <f t="shared" si="51"/>
        <v>0.587565</v>
      </c>
      <c r="GR98">
        <v>101418</v>
      </c>
      <c r="GS98">
        <f t="shared" si="52"/>
        <v>1.0002724240455492</v>
      </c>
      <c r="GT98" s="206">
        <f t="shared" si="53"/>
        <v>1.8051796764041281</v>
      </c>
      <c r="GU98">
        <f t="shared" si="54"/>
        <v>1.8056714507545173</v>
      </c>
      <c r="GW98" s="208">
        <f t="shared" si="55"/>
        <v>0</v>
      </c>
      <c r="GX98" s="208">
        <f t="shared" si="56"/>
        <v>0</v>
      </c>
      <c r="GY98">
        <f t="shared" si="57"/>
        <v>1.8056714507545173</v>
      </c>
      <c r="GZ98" s="208">
        <f t="shared" si="58"/>
        <v>1.8056714507545173</v>
      </c>
      <c r="HB98" s="208">
        <f t="shared" si="59"/>
        <v>1.8056714507545173</v>
      </c>
      <c r="HC98">
        <f t="shared" si="60"/>
        <v>1.0002724240455492</v>
      </c>
      <c r="HD98" s="206">
        <f t="shared" si="61"/>
        <v>1.8051796764041281</v>
      </c>
    </row>
    <row r="99" spans="1:212" s="9" customFormat="1" x14ac:dyDescent="0.3">
      <c r="A99" s="141" t="s">
        <v>115</v>
      </c>
      <c r="B99" s="32">
        <v>1.6889400000000001</v>
      </c>
      <c r="C99" s="32">
        <v>1.6941299999999999</v>
      </c>
      <c r="D99" s="33">
        <v>31.31</v>
      </c>
      <c r="E99" s="33">
        <v>31.06</v>
      </c>
      <c r="F99" s="34" t="s">
        <v>45</v>
      </c>
      <c r="G99" s="37">
        <v>1.55075812</v>
      </c>
      <c r="H99" s="37">
        <v>0.20981691799999999</v>
      </c>
      <c r="I99" s="37">
        <v>1.46205491</v>
      </c>
      <c r="J99" s="37">
        <v>1.14338344E-2</v>
      </c>
      <c r="K99" s="37">
        <v>5.8272565200000001E-2</v>
      </c>
      <c r="L99" s="37">
        <v>133.24164999999999</v>
      </c>
      <c r="M99" s="131">
        <v>-1.9400000000000001E-6</v>
      </c>
      <c r="N99" s="131">
        <v>9.6999999999999992E-9</v>
      </c>
      <c r="O99" s="131">
        <v>-2.3400000000000001E-11</v>
      </c>
      <c r="P99" s="131">
        <v>8.3200000000000004E-7</v>
      </c>
      <c r="Q99" s="131">
        <v>1.15E-9</v>
      </c>
      <c r="R99" s="131">
        <v>0.27600000000000002</v>
      </c>
      <c r="S99" s="129">
        <v>1</v>
      </c>
      <c r="T99" s="129">
        <v>2.4</v>
      </c>
      <c r="U99" s="129">
        <v>4.2</v>
      </c>
      <c r="V99" s="129">
        <v>-1.3</v>
      </c>
      <c r="W99" s="129">
        <v>0.1</v>
      </c>
      <c r="X99" s="129">
        <v>1.8</v>
      </c>
      <c r="Y99" s="129">
        <v>0.9</v>
      </c>
      <c r="Z99" s="129">
        <v>2.6</v>
      </c>
      <c r="AA99" s="129">
        <v>4.8</v>
      </c>
      <c r="AB99" s="129">
        <v>-0.5</v>
      </c>
      <c r="AC99" s="129">
        <v>1.2</v>
      </c>
      <c r="AD99" s="129">
        <v>3.3</v>
      </c>
      <c r="AE99" s="129">
        <v>1</v>
      </c>
      <c r="AF99" s="129">
        <v>2.9</v>
      </c>
      <c r="AG99" s="129">
        <v>5.3</v>
      </c>
      <c r="AH99" s="129">
        <v>-0.1</v>
      </c>
      <c r="AI99" s="132">
        <v>1.7</v>
      </c>
      <c r="AJ99" s="132">
        <v>4.0999999999999996</v>
      </c>
      <c r="AK99" s="33">
        <v>2.95</v>
      </c>
      <c r="AL99" s="36">
        <v>0.48</v>
      </c>
      <c r="AM99" s="36">
        <v>0.6</v>
      </c>
      <c r="AN99" s="36">
        <v>0.87</v>
      </c>
      <c r="AO99" s="36">
        <v>0.97</v>
      </c>
      <c r="AP99" s="36">
        <v>0.99299999999999999</v>
      </c>
      <c r="AQ99" s="36">
        <v>0.98699999999999999</v>
      </c>
      <c r="AR99" s="36">
        <v>0.98299999999999998</v>
      </c>
      <c r="AS99" s="36">
        <v>0.98299999999999998</v>
      </c>
      <c r="AT99" s="36">
        <v>0.98599999999999999</v>
      </c>
      <c r="AU99" s="36">
        <v>0.98299999999999998</v>
      </c>
      <c r="AV99" s="36">
        <v>0.96299999999999997</v>
      </c>
      <c r="AW99" s="36">
        <v>0.94</v>
      </c>
      <c r="AX99" s="36">
        <v>0.91400000000000003</v>
      </c>
      <c r="AY99" s="36">
        <v>0.88</v>
      </c>
      <c r="AZ99" s="36">
        <v>0.81</v>
      </c>
      <c r="BA99" s="36">
        <v>0.77</v>
      </c>
      <c r="BB99" s="36">
        <v>0.63</v>
      </c>
      <c r="BC99" s="36">
        <v>0.37</v>
      </c>
      <c r="BD99" s="36">
        <v>7.0000000000000007E-2</v>
      </c>
      <c r="BE99" s="36" t="s">
        <v>143</v>
      </c>
      <c r="BF99" s="36" t="s">
        <v>143</v>
      </c>
      <c r="BG99" s="36" t="s">
        <v>143</v>
      </c>
      <c r="BH99" s="36" t="s">
        <v>143</v>
      </c>
      <c r="BI99" s="36" t="s">
        <v>143</v>
      </c>
      <c r="BJ99" s="36" t="s">
        <v>143</v>
      </c>
      <c r="BK99" s="36" t="s">
        <v>143</v>
      </c>
      <c r="BL99" s="36" t="s">
        <v>143</v>
      </c>
      <c r="BM99" s="36" t="s">
        <v>143</v>
      </c>
      <c r="BN99" s="36" t="s">
        <v>143</v>
      </c>
      <c r="BO99" s="36" t="s">
        <v>143</v>
      </c>
      <c r="BP99" s="36">
        <v>0.746</v>
      </c>
      <c r="BQ99" s="36">
        <v>0.81499999999999995</v>
      </c>
      <c r="BR99" s="36">
        <v>0.94599999999999995</v>
      </c>
      <c r="BS99" s="36">
        <v>0.98799999999999999</v>
      </c>
      <c r="BT99" s="36">
        <v>0.997</v>
      </c>
      <c r="BU99" s="36">
        <v>0.995</v>
      </c>
      <c r="BV99" s="36">
        <v>0.99299999999999999</v>
      </c>
      <c r="BW99" s="36">
        <v>0.99299999999999999</v>
      </c>
      <c r="BX99" s="36">
        <v>0.99399999999999999</v>
      </c>
      <c r="BY99" s="36">
        <v>0.99299999999999999</v>
      </c>
      <c r="BZ99" s="36">
        <v>0.98499999999999999</v>
      </c>
      <c r="CA99" s="36">
        <v>0.97599999999999998</v>
      </c>
      <c r="CB99" s="36">
        <v>0.96499999999999997</v>
      </c>
      <c r="CC99" s="36">
        <v>0.95</v>
      </c>
      <c r="CD99" s="36">
        <v>0.91900000000000004</v>
      </c>
      <c r="CE99" s="36">
        <v>0.90100000000000002</v>
      </c>
      <c r="CF99" s="36">
        <v>0.83099999999999996</v>
      </c>
      <c r="CG99" s="36">
        <v>0.67200000000000004</v>
      </c>
      <c r="CH99" s="36">
        <v>0.34499999999999997</v>
      </c>
      <c r="CI99" s="36">
        <v>0.158</v>
      </c>
      <c r="CJ99" s="36" t="s">
        <v>143</v>
      </c>
      <c r="CK99" s="36" t="s">
        <v>143</v>
      </c>
      <c r="CL99" s="36" t="s">
        <v>143</v>
      </c>
      <c r="CM99" s="36" t="s">
        <v>143</v>
      </c>
      <c r="CN99" s="36" t="s">
        <v>143</v>
      </c>
      <c r="CO99" s="36" t="s">
        <v>143</v>
      </c>
      <c r="CP99" s="36" t="s">
        <v>143</v>
      </c>
      <c r="CQ99" s="36" t="s">
        <v>143</v>
      </c>
      <c r="CR99" s="36" t="s">
        <v>143</v>
      </c>
      <c r="CS99" s="36" t="s">
        <v>143</v>
      </c>
      <c r="CT99" s="34"/>
      <c r="CU99" s="34">
        <v>1</v>
      </c>
      <c r="CV99" s="34">
        <v>0</v>
      </c>
      <c r="CW99" s="34">
        <v>1</v>
      </c>
      <c r="CX99" s="34">
        <v>1</v>
      </c>
      <c r="CY99" s="34">
        <v>1</v>
      </c>
      <c r="CZ99" s="33">
        <v>2.9039999999999999</v>
      </c>
      <c r="DA99" s="34">
        <v>567</v>
      </c>
      <c r="DB99" s="34">
        <v>564</v>
      </c>
      <c r="DC99" s="34">
        <v>678</v>
      </c>
      <c r="DD99" s="34">
        <v>0.77</v>
      </c>
      <c r="DE99" s="34">
        <v>1.03</v>
      </c>
      <c r="DF99" s="34">
        <v>8.56</v>
      </c>
      <c r="DG99" s="34">
        <v>9.92</v>
      </c>
      <c r="DH99" s="78">
        <v>88</v>
      </c>
      <c r="DI99" s="34">
        <v>0.245</v>
      </c>
      <c r="DJ99" s="34">
        <v>600</v>
      </c>
      <c r="DK99" s="34">
        <v>4</v>
      </c>
      <c r="DL99" s="25">
        <v>2.95</v>
      </c>
      <c r="DM99" s="76">
        <v>1.6444799999999999</v>
      </c>
      <c r="DN99" s="76">
        <v>1.6506000000000001</v>
      </c>
      <c r="DO99" s="76">
        <v>1.6575299999999999</v>
      </c>
      <c r="DP99" s="76">
        <v>1.6659999999999999</v>
      </c>
      <c r="DQ99" s="76">
        <v>1.6671100000000001</v>
      </c>
      <c r="DR99" s="76">
        <v>1.6720299999999999</v>
      </c>
      <c r="DS99" s="76">
        <v>1.6790400000000001</v>
      </c>
      <c r="DT99" s="76">
        <v>1.6825399999999999</v>
      </c>
      <c r="DU99" s="76">
        <v>1.68354</v>
      </c>
      <c r="DV99" s="76">
        <v>1.68448</v>
      </c>
      <c r="DW99" s="76">
        <v>1.6887399999999999</v>
      </c>
      <c r="DX99" s="76">
        <v>1.6889400000000001</v>
      </c>
      <c r="DY99" s="76">
        <v>1.6941299999999999</v>
      </c>
      <c r="DZ99" s="76">
        <v>1.70455</v>
      </c>
      <c r="EA99" s="76">
        <v>1.7058899999999999</v>
      </c>
      <c r="EB99" s="76">
        <v>1.7177500000000001</v>
      </c>
      <c r="EC99" s="76">
        <v>1.7294799999999999</v>
      </c>
      <c r="ED99" s="76"/>
      <c r="EE99" s="24"/>
      <c r="EF99" s="24"/>
      <c r="EG99" s="24"/>
      <c r="EH99" s="24"/>
      <c r="EI99" s="24"/>
      <c r="EJ99" s="24">
        <v>2.2005E-2</v>
      </c>
      <c r="EK99" s="24">
        <v>2.2346000000000001E-2</v>
      </c>
      <c r="EL99" s="77">
        <v>0.22359999999999999</v>
      </c>
      <c r="EM99" s="77">
        <v>0.4778</v>
      </c>
      <c r="EN99" s="77">
        <v>0.29049999999999998</v>
      </c>
      <c r="EO99" s="77">
        <v>0.23619999999999999</v>
      </c>
      <c r="EP99" s="77">
        <v>0.59989999999999999</v>
      </c>
      <c r="EQ99" s="77"/>
      <c r="ER99" s="77">
        <v>0.22020000000000001</v>
      </c>
      <c r="ES99" s="77">
        <v>0.51519999999999999</v>
      </c>
      <c r="ET99" s="77">
        <v>0.24129999999999999</v>
      </c>
      <c r="EU99" s="77">
        <v>0.2326</v>
      </c>
      <c r="EV99" s="77">
        <v>0.53080000000000005</v>
      </c>
      <c r="EW99" s="77"/>
      <c r="EX99" s="77">
        <v>8.0000000000000002E-3</v>
      </c>
      <c r="EY99" s="77">
        <v>1.9E-3</v>
      </c>
      <c r="EZ99" s="77">
        <v>1.4E-3</v>
      </c>
      <c r="FA99" s="77">
        <v>8.6999999999999994E-3</v>
      </c>
      <c r="FB99" s="77"/>
      <c r="FC99" s="26" t="s">
        <v>116</v>
      </c>
      <c r="FD99" s="145" t="s">
        <v>143</v>
      </c>
      <c r="FE99" s="156">
        <v>41671</v>
      </c>
      <c r="FF99" s="136">
        <v>1.6</v>
      </c>
      <c r="FG99" s="125" t="s">
        <v>143</v>
      </c>
      <c r="FH99" s="34" t="s">
        <v>143</v>
      </c>
      <c r="FI99" s="34" t="s">
        <v>143</v>
      </c>
      <c r="FJ99" s="34" t="s">
        <v>143</v>
      </c>
      <c r="FK99">
        <v>20</v>
      </c>
      <c r="FL99"/>
      <c r="FM99">
        <f t="shared" si="32"/>
        <v>0.587565</v>
      </c>
      <c r="FN99" s="27">
        <f t="shared" si="62"/>
        <v>20</v>
      </c>
      <c r="FO99">
        <f t="shared" si="33"/>
        <v>0</v>
      </c>
      <c r="FP99" s="208">
        <f t="shared" si="34"/>
        <v>0</v>
      </c>
      <c r="FQ99" s="208">
        <f t="shared" si="35"/>
        <v>0</v>
      </c>
      <c r="FR99" s="208">
        <f t="shared" si="36"/>
        <v>0</v>
      </c>
      <c r="FS99" s="208">
        <f t="shared" si="37"/>
        <v>0</v>
      </c>
      <c r="FT99" s="208">
        <f t="shared" si="38"/>
        <v>1.6893956744753922</v>
      </c>
      <c r="FU99" s="208">
        <f t="shared" si="39"/>
        <v>0.54873401564494517</v>
      </c>
      <c r="FV99" s="208">
        <f t="shared" si="40"/>
        <v>0</v>
      </c>
      <c r="FX99">
        <f t="shared" si="63"/>
        <v>0.587565</v>
      </c>
      <c r="FY99" s="207">
        <f>G99*POWER($FX99,2)/(POWER($FX99,2)-J99)</f>
        <v>1.6038772798454728</v>
      </c>
      <c r="FZ99" s="207">
        <f>H99*POWER($FX99,2)/(POWER($FX99,2)-K99)</f>
        <v>0.25242413610109737</v>
      </c>
      <c r="GA99" s="207">
        <f>I99*POWER($FX99,2)/(POWER($FX99,2)-L99)</f>
        <v>-3.7980637148584202E-3</v>
      </c>
      <c r="GB99" s="206">
        <f t="shared" si="41"/>
        <v>1.6889355678153362</v>
      </c>
      <c r="GD99">
        <f t="shared" si="42"/>
        <v>0.587565</v>
      </c>
      <c r="GE99">
        <f t="shared" si="43"/>
        <v>6432.8</v>
      </c>
      <c r="GF99">
        <f t="shared" si="44"/>
        <v>20613.136726414024</v>
      </c>
      <c r="GG99">
        <f t="shared" si="45"/>
        <v>670.28134972528255</v>
      </c>
      <c r="GH99">
        <f t="shared" si="46"/>
        <v>1.0002771621807613</v>
      </c>
      <c r="GI99">
        <f t="shared" si="47"/>
        <v>101325</v>
      </c>
      <c r="GJ99">
        <v>101325</v>
      </c>
      <c r="GK99">
        <v>15</v>
      </c>
      <c r="GL99">
        <v>20</v>
      </c>
      <c r="GM99">
        <f t="shared" si="48"/>
        <v>2.771621807613478E-4</v>
      </c>
      <c r="GN99">
        <f t="shared" si="49"/>
        <v>1.0173924999999999</v>
      </c>
      <c r="GO99">
        <f t="shared" si="50"/>
        <v>1.0002724240455492</v>
      </c>
      <c r="GQ99">
        <f t="shared" si="51"/>
        <v>0.587565</v>
      </c>
      <c r="GR99">
        <v>101419</v>
      </c>
      <c r="GS99">
        <f t="shared" si="52"/>
        <v>1.0002724240455492</v>
      </c>
      <c r="GT99" s="206">
        <f t="shared" si="53"/>
        <v>1.6889355678153362</v>
      </c>
      <c r="GU99">
        <f t="shared" si="54"/>
        <v>1.6893956744753922</v>
      </c>
      <c r="GW99" s="208">
        <f t="shared" si="55"/>
        <v>0</v>
      </c>
      <c r="GX99" s="208">
        <f t="shared" si="56"/>
        <v>0</v>
      </c>
      <c r="GY99">
        <f t="shared" si="57"/>
        <v>1.6893956744753922</v>
      </c>
      <c r="GZ99" s="208">
        <f t="shared" si="58"/>
        <v>1.6893956744753922</v>
      </c>
      <c r="HB99" s="208">
        <f t="shared" si="59"/>
        <v>1.6893956744753922</v>
      </c>
      <c r="HC99">
        <f t="shared" si="60"/>
        <v>1.0002724240455492</v>
      </c>
      <c r="HD99" s="206">
        <f t="shared" si="61"/>
        <v>1.6889355678153362</v>
      </c>
    </row>
    <row r="100" spans="1:212" s="9" customFormat="1" x14ac:dyDescent="0.3">
      <c r="A100" s="141" t="s">
        <v>340</v>
      </c>
      <c r="B100" s="32">
        <v>1.5638399999999999</v>
      </c>
      <c r="C100" s="32">
        <v>1.5660499999999999</v>
      </c>
      <c r="D100" s="33">
        <v>60.8</v>
      </c>
      <c r="E100" s="33">
        <v>60.55</v>
      </c>
      <c r="F100" s="34" t="s">
        <v>319</v>
      </c>
      <c r="G100" s="37">
        <v>1.17963631</v>
      </c>
      <c r="H100" s="37">
        <v>0.229817295</v>
      </c>
      <c r="I100" s="37">
        <v>0.93578965199999997</v>
      </c>
      <c r="J100" s="37">
        <v>6.8028208099999996E-3</v>
      </c>
      <c r="K100" s="37">
        <v>2.1973720499999998E-2</v>
      </c>
      <c r="L100" s="37">
        <v>101.513232</v>
      </c>
      <c r="M100" s="131">
        <v>2.1399999999999998E-6</v>
      </c>
      <c r="N100" s="131">
        <v>1.27E-8</v>
      </c>
      <c r="O100" s="131">
        <v>-7.2100000000000002E-11</v>
      </c>
      <c r="P100" s="131">
        <v>3.5100000000000001E-7</v>
      </c>
      <c r="Q100" s="131">
        <v>5.4099999999999999E-10</v>
      </c>
      <c r="R100" s="131">
        <v>0.23799999999999999</v>
      </c>
      <c r="S100" s="129">
        <v>2.4</v>
      </c>
      <c r="T100" s="129">
        <v>2.8</v>
      </c>
      <c r="U100" s="129">
        <v>3.4</v>
      </c>
      <c r="V100" s="129">
        <v>0.3</v>
      </c>
      <c r="W100" s="129">
        <v>0.7</v>
      </c>
      <c r="X100" s="129">
        <v>1.2</v>
      </c>
      <c r="Y100" s="129">
        <v>2.6</v>
      </c>
      <c r="Z100" s="129">
        <v>3.2</v>
      </c>
      <c r="AA100" s="129">
        <v>3.8</v>
      </c>
      <c r="AB100" s="129">
        <v>1.2</v>
      </c>
      <c r="AC100" s="129">
        <v>1.8</v>
      </c>
      <c r="AD100" s="129">
        <v>2.4</v>
      </c>
      <c r="AE100" s="129">
        <v>2.5</v>
      </c>
      <c r="AF100" s="129">
        <v>3.2</v>
      </c>
      <c r="AG100" s="129">
        <v>3.9</v>
      </c>
      <c r="AH100" s="129">
        <v>1.5</v>
      </c>
      <c r="AI100" s="132">
        <v>2.1</v>
      </c>
      <c r="AJ100" s="132">
        <v>2.8</v>
      </c>
      <c r="AK100" s="33">
        <v>2.4500000000000002</v>
      </c>
      <c r="AL100" s="36">
        <v>0.54</v>
      </c>
      <c r="AM100" s="36">
        <v>0.73</v>
      </c>
      <c r="AN100" s="36">
        <v>0.92</v>
      </c>
      <c r="AO100" s="36">
        <v>0.98399999999999999</v>
      </c>
      <c r="AP100" s="36">
        <v>0.995</v>
      </c>
      <c r="AQ100" s="36">
        <v>0.996</v>
      </c>
      <c r="AR100" s="36">
        <v>0.995</v>
      </c>
      <c r="AS100" s="36">
        <v>0.995</v>
      </c>
      <c r="AT100" s="36">
        <v>0.996</v>
      </c>
      <c r="AU100" s="36">
        <v>0.997</v>
      </c>
      <c r="AV100" s="36">
        <v>0.99399999999999999</v>
      </c>
      <c r="AW100" s="36">
        <v>0.99</v>
      </c>
      <c r="AX100" s="36">
        <v>0.98799999999999999</v>
      </c>
      <c r="AY100" s="36">
        <v>0.98499999999999999</v>
      </c>
      <c r="AZ100" s="36">
        <v>0.98</v>
      </c>
      <c r="BA100" s="36">
        <v>0.97499999999999998</v>
      </c>
      <c r="BB100" s="36">
        <v>0.97</v>
      </c>
      <c r="BC100" s="36">
        <v>0.96299999999999997</v>
      </c>
      <c r="BD100" s="36">
        <v>0.95</v>
      </c>
      <c r="BE100" s="36">
        <v>0.94</v>
      </c>
      <c r="BF100" s="36">
        <v>0.88</v>
      </c>
      <c r="BG100" s="36">
        <v>0.71</v>
      </c>
      <c r="BH100" s="36">
        <v>0.41</v>
      </c>
      <c r="BI100" s="36">
        <v>0.16</v>
      </c>
      <c r="BJ100" s="36">
        <v>0.02</v>
      </c>
      <c r="BK100" s="36" t="s">
        <v>143</v>
      </c>
      <c r="BL100" s="36" t="s">
        <v>143</v>
      </c>
      <c r="BM100" s="36" t="s">
        <v>143</v>
      </c>
      <c r="BN100" s="36" t="s">
        <v>143</v>
      </c>
      <c r="BO100" s="36" t="s">
        <v>143</v>
      </c>
      <c r="BP100" s="36">
        <v>0.78200000000000003</v>
      </c>
      <c r="BQ100" s="36">
        <v>0.88200000000000001</v>
      </c>
      <c r="BR100" s="36">
        <v>0.96699999999999997</v>
      </c>
      <c r="BS100" s="36">
        <v>0.99399999999999999</v>
      </c>
      <c r="BT100" s="36">
        <v>0.998</v>
      </c>
      <c r="BU100" s="36">
        <v>0.998</v>
      </c>
      <c r="BV100" s="36">
        <v>0.998</v>
      </c>
      <c r="BW100" s="36">
        <v>0.998</v>
      </c>
      <c r="BX100" s="36">
        <v>0.998</v>
      </c>
      <c r="BY100" s="36">
        <v>0.999</v>
      </c>
      <c r="BZ100" s="36">
        <v>0.998</v>
      </c>
      <c r="CA100" s="36">
        <v>0.996</v>
      </c>
      <c r="CB100" s="36">
        <v>0.995</v>
      </c>
      <c r="CC100" s="36">
        <v>0.99399999999999999</v>
      </c>
      <c r="CD100" s="36">
        <v>0.99199999999999999</v>
      </c>
      <c r="CE100" s="36">
        <v>0.99</v>
      </c>
      <c r="CF100" s="36">
        <v>0.98799999999999999</v>
      </c>
      <c r="CG100" s="36">
        <v>0.98499999999999999</v>
      </c>
      <c r="CH100" s="36">
        <v>0.98010410185675467</v>
      </c>
      <c r="CI100" s="36">
        <v>0.97555361244784633</v>
      </c>
      <c r="CJ100" s="36">
        <v>0.95</v>
      </c>
      <c r="CK100" s="36">
        <v>0.872</v>
      </c>
      <c r="CL100" s="36">
        <v>0.7</v>
      </c>
      <c r="CM100" s="36">
        <v>0.48</v>
      </c>
      <c r="CN100" s="36">
        <v>0.21199999999999999</v>
      </c>
      <c r="CO100" s="36">
        <v>5.8000000000000003E-2</v>
      </c>
      <c r="CP100" s="36" t="s">
        <v>143</v>
      </c>
      <c r="CQ100" s="36" t="s">
        <v>143</v>
      </c>
      <c r="CR100" s="36" t="s">
        <v>143</v>
      </c>
      <c r="CS100" s="36" t="s">
        <v>143</v>
      </c>
      <c r="CT100" s="34"/>
      <c r="CU100" s="34">
        <v>2</v>
      </c>
      <c r="CV100" s="34">
        <v>0</v>
      </c>
      <c r="CW100" s="34">
        <v>2</v>
      </c>
      <c r="CX100" s="34">
        <v>1</v>
      </c>
      <c r="CY100" s="34">
        <v>2.2999999999999998</v>
      </c>
      <c r="CZ100" s="33">
        <v>3.08</v>
      </c>
      <c r="DA100" s="34">
        <v>610</v>
      </c>
      <c r="DB100" s="34">
        <v>601</v>
      </c>
      <c r="DC100" s="34">
        <v>760</v>
      </c>
      <c r="DD100" s="34" t="s">
        <v>143</v>
      </c>
      <c r="DE100" s="34" t="s">
        <v>143</v>
      </c>
      <c r="DF100" s="34">
        <v>6.5</v>
      </c>
      <c r="DG100" s="34">
        <v>7.6</v>
      </c>
      <c r="DH100" s="78">
        <v>79</v>
      </c>
      <c r="DI100" s="34">
        <v>0.23899999999999999</v>
      </c>
      <c r="DJ100" s="34">
        <v>570</v>
      </c>
      <c r="DK100" s="34">
        <v>2</v>
      </c>
      <c r="DL100" s="25">
        <v>2.4500000000000002</v>
      </c>
      <c r="DM100" s="76">
        <v>1.5359799999999999</v>
      </c>
      <c r="DN100" s="76">
        <v>1.54131</v>
      </c>
      <c r="DO100" s="76">
        <v>1.5469299999999999</v>
      </c>
      <c r="DP100" s="76">
        <v>1.5526599999999999</v>
      </c>
      <c r="DQ100" s="76">
        <v>1.5532999999999999</v>
      </c>
      <c r="DR100" s="76">
        <v>1.5559700000000001</v>
      </c>
      <c r="DS100" s="76">
        <v>1.5593900000000001</v>
      </c>
      <c r="DT100" s="76">
        <v>1.56101</v>
      </c>
      <c r="DU100" s="76">
        <v>1.5614600000000001</v>
      </c>
      <c r="DV100" s="76">
        <v>1.5618799999999999</v>
      </c>
      <c r="DW100" s="76">
        <v>1.56376</v>
      </c>
      <c r="DX100" s="76">
        <v>1.5638399999999999</v>
      </c>
      <c r="DY100" s="76">
        <v>1.5660499999999999</v>
      </c>
      <c r="DZ100" s="76">
        <v>1.5702799999999999</v>
      </c>
      <c r="EA100" s="76">
        <v>1.57081</v>
      </c>
      <c r="EB100" s="76">
        <v>1.5752999999999999</v>
      </c>
      <c r="EC100" s="76">
        <v>1.5794600000000001</v>
      </c>
      <c r="ED100" s="76">
        <v>1.58653</v>
      </c>
      <c r="EE100" s="24">
        <v>1.5941399999999999</v>
      </c>
      <c r="EF100" s="24">
        <v>1.6011</v>
      </c>
      <c r="EG100" s="24"/>
      <c r="EH100" s="24"/>
      <c r="EI100" s="24"/>
      <c r="EJ100" s="24">
        <v>9.2739999999999993E-3</v>
      </c>
      <c r="EK100" s="24">
        <v>9.3489999999999997E-3</v>
      </c>
      <c r="EL100" s="77">
        <v>0.28739999999999999</v>
      </c>
      <c r="EM100" s="77">
        <v>0.54359999999999997</v>
      </c>
      <c r="EN100" s="77">
        <v>0.30509999999999998</v>
      </c>
      <c r="EO100" s="77">
        <v>0.23849999999999999</v>
      </c>
      <c r="EP100" s="77">
        <v>0.54110000000000003</v>
      </c>
      <c r="EQ100" s="77">
        <v>0.76259999999999994</v>
      </c>
      <c r="ER100" s="77">
        <v>0.28499999999999998</v>
      </c>
      <c r="ES100" s="77">
        <v>0.58750000000000002</v>
      </c>
      <c r="ET100" s="77">
        <v>0.25440000000000002</v>
      </c>
      <c r="EU100" s="77">
        <v>0.2366</v>
      </c>
      <c r="EV100" s="77">
        <v>0.48049999999999998</v>
      </c>
      <c r="EW100" s="77">
        <v>0.75639999999999996</v>
      </c>
      <c r="EX100" s="77">
        <v>-2.3999999999999998E-3</v>
      </c>
      <c r="EY100" s="77">
        <v>-1.1000000000000001E-3</v>
      </c>
      <c r="EZ100" s="77">
        <v>0</v>
      </c>
      <c r="FA100" s="77">
        <v>-4.0000000000000002E-4</v>
      </c>
      <c r="FB100" s="77">
        <v>-3.7000000000000002E-3</v>
      </c>
      <c r="FC100" s="26" t="s">
        <v>341</v>
      </c>
      <c r="FD100" s="145" t="s">
        <v>143</v>
      </c>
      <c r="FE100" s="156">
        <v>41671</v>
      </c>
      <c r="FF100" s="136">
        <v>1.4</v>
      </c>
      <c r="FG100" s="125" t="s">
        <v>143</v>
      </c>
      <c r="FH100" s="34" t="s">
        <v>143</v>
      </c>
      <c r="FI100" s="34" t="s">
        <v>143</v>
      </c>
      <c r="FJ100" s="34" t="s">
        <v>143</v>
      </c>
      <c r="FK100" s="27">
        <v>20</v>
      </c>
      <c r="FL100" s="27"/>
      <c r="FM100">
        <f t="shared" si="32"/>
        <v>0.587565</v>
      </c>
      <c r="FN100">
        <f t="shared" si="62"/>
        <v>20</v>
      </c>
      <c r="FO100">
        <f t="shared" si="33"/>
        <v>0</v>
      </c>
      <c r="FP100" s="208">
        <f t="shared" si="34"/>
        <v>0</v>
      </c>
      <c r="FQ100" s="208">
        <f t="shared" si="35"/>
        <v>0</v>
      </c>
      <c r="FR100" s="208">
        <f t="shared" si="36"/>
        <v>0</v>
      </c>
      <c r="FS100" s="208">
        <f t="shared" si="37"/>
        <v>0</v>
      </c>
      <c r="FT100" s="208">
        <f t="shared" si="38"/>
        <v>1.5642656108312387</v>
      </c>
      <c r="FU100" s="208">
        <f t="shared" si="39"/>
        <v>0.46249399437360983</v>
      </c>
      <c r="FV100" s="208">
        <f t="shared" si="40"/>
        <v>0</v>
      </c>
      <c r="FX100">
        <f t="shared" si="63"/>
        <v>0.587565</v>
      </c>
      <c r="FY100" s="207">
        <f>G100*POWER($FX100,2)/(POWER($FX100,2)-J100)</f>
        <v>1.2033483301541441</v>
      </c>
      <c r="FZ100" s="207">
        <f>H100*POWER($FX100,2)/(POWER($FX100,2)-K100)</f>
        <v>0.24543926509918168</v>
      </c>
      <c r="GA100" s="207">
        <f>I100*POWER($FX100,2)/(POWER($FX100,2)-L100)</f>
        <v>-3.1933528780923337E-3</v>
      </c>
      <c r="GB100" s="206">
        <f t="shared" si="41"/>
        <v>1.5638395833253593</v>
      </c>
      <c r="GD100">
        <f t="shared" si="42"/>
        <v>0.587565</v>
      </c>
      <c r="GE100">
        <f t="shared" si="43"/>
        <v>6432.8</v>
      </c>
      <c r="GF100">
        <f t="shared" si="44"/>
        <v>20613.136726414024</v>
      </c>
      <c r="GG100">
        <f t="shared" si="45"/>
        <v>670.28134972528255</v>
      </c>
      <c r="GH100">
        <f t="shared" si="46"/>
        <v>1.0002771621807613</v>
      </c>
      <c r="GI100">
        <f t="shared" si="47"/>
        <v>101325</v>
      </c>
      <c r="GJ100">
        <v>101325</v>
      </c>
      <c r="GK100">
        <v>15</v>
      </c>
      <c r="GL100">
        <v>20</v>
      </c>
      <c r="GM100">
        <f t="shared" si="48"/>
        <v>2.771621807613478E-4</v>
      </c>
      <c r="GN100">
        <f t="shared" si="49"/>
        <v>1.0173924999999999</v>
      </c>
      <c r="GO100">
        <f t="shared" si="50"/>
        <v>1.0002724240455492</v>
      </c>
      <c r="GQ100">
        <f t="shared" si="51"/>
        <v>0.587565</v>
      </c>
      <c r="GR100">
        <v>101420</v>
      </c>
      <c r="GS100">
        <f t="shared" si="52"/>
        <v>1.0002724240455492</v>
      </c>
      <c r="GT100" s="206">
        <f t="shared" si="53"/>
        <v>1.5638395833253593</v>
      </c>
      <c r="GU100">
        <f t="shared" si="54"/>
        <v>1.5642656108312387</v>
      </c>
      <c r="GW100" s="208">
        <f t="shared" si="55"/>
        <v>0</v>
      </c>
      <c r="GX100" s="208">
        <f t="shared" si="56"/>
        <v>0</v>
      </c>
      <c r="GY100">
        <f t="shared" si="57"/>
        <v>1.5642656108312387</v>
      </c>
      <c r="GZ100" s="208">
        <f t="shared" si="58"/>
        <v>1.5642656108312387</v>
      </c>
      <c r="HB100" s="208">
        <f t="shared" si="59"/>
        <v>1.5642656108312387</v>
      </c>
      <c r="HC100">
        <f t="shared" si="60"/>
        <v>1.0002724240455492</v>
      </c>
      <c r="HD100" s="206">
        <f t="shared" si="61"/>
        <v>1.5638395833253593</v>
      </c>
    </row>
    <row r="101" spans="1:212" s="9" customFormat="1" x14ac:dyDescent="0.3">
      <c r="A101" s="141" t="s">
        <v>342</v>
      </c>
      <c r="B101" s="32">
        <v>1.60311</v>
      </c>
      <c r="C101" s="32">
        <v>1.60548</v>
      </c>
      <c r="D101" s="33">
        <v>60.6</v>
      </c>
      <c r="E101" s="33">
        <v>60.34</v>
      </c>
      <c r="F101" s="34" t="s">
        <v>293</v>
      </c>
      <c r="G101" s="37">
        <v>0.93615537400000004</v>
      </c>
      <c r="H101" s="37">
        <v>0.59405201799999996</v>
      </c>
      <c r="I101" s="37">
        <v>1.04374583</v>
      </c>
      <c r="J101" s="37">
        <v>4.6171652500000002E-3</v>
      </c>
      <c r="K101" s="37">
        <v>1.6885926999999998E-2</v>
      </c>
      <c r="L101" s="37">
        <v>103.736265</v>
      </c>
      <c r="M101" s="35">
        <v>1.5799999999999999E-6</v>
      </c>
      <c r="N101" s="35">
        <v>1.22E-8</v>
      </c>
      <c r="O101" s="35">
        <v>-8.0400000000000005E-12</v>
      </c>
      <c r="P101" s="35">
        <v>4.46E-7</v>
      </c>
      <c r="Q101" s="35">
        <v>5.2199999999999996E-10</v>
      </c>
      <c r="R101" s="35">
        <v>0.15</v>
      </c>
      <c r="S101" s="33">
        <v>2.5</v>
      </c>
      <c r="T101" s="33">
        <v>3</v>
      </c>
      <c r="U101" s="33">
        <v>3.5</v>
      </c>
      <c r="V101" s="33">
        <v>0.3</v>
      </c>
      <c r="W101" s="33">
        <v>0.8</v>
      </c>
      <c r="X101" s="33">
        <v>1.3</v>
      </c>
      <c r="Y101" s="33">
        <v>2.4</v>
      </c>
      <c r="Z101" s="33">
        <v>3.1</v>
      </c>
      <c r="AA101" s="33">
        <v>3.7</v>
      </c>
      <c r="AB101" s="33">
        <v>1.1000000000000001</v>
      </c>
      <c r="AC101" s="33">
        <v>1.7</v>
      </c>
      <c r="AD101" s="33">
        <v>2.2999999999999998</v>
      </c>
      <c r="AE101" s="33">
        <v>2.6</v>
      </c>
      <c r="AF101" s="33">
        <v>3.3</v>
      </c>
      <c r="AG101" s="33">
        <v>4</v>
      </c>
      <c r="AH101" s="33">
        <v>1.5</v>
      </c>
      <c r="AI101" s="34">
        <v>2.2000000000000002</v>
      </c>
      <c r="AJ101" s="34">
        <v>2.8</v>
      </c>
      <c r="AK101" s="33">
        <v>2</v>
      </c>
      <c r="AL101" s="36">
        <v>0.38</v>
      </c>
      <c r="AM101" s="36">
        <v>0.63</v>
      </c>
      <c r="AN101" s="36">
        <v>0.9</v>
      </c>
      <c r="AO101" s="36">
        <v>0.98</v>
      </c>
      <c r="AP101" s="36">
        <v>0.99399999999999999</v>
      </c>
      <c r="AQ101" s="36">
        <v>0.995</v>
      </c>
      <c r="AR101" s="36">
        <v>0.995</v>
      </c>
      <c r="AS101" s="36">
        <v>0.995</v>
      </c>
      <c r="AT101" s="36">
        <v>0.995</v>
      </c>
      <c r="AU101" s="36">
        <v>0.995</v>
      </c>
      <c r="AV101" s="36">
        <v>0.99299999999999999</v>
      </c>
      <c r="AW101" s="36">
        <v>0.98799999999999999</v>
      </c>
      <c r="AX101" s="36">
        <v>0.98499999999999999</v>
      </c>
      <c r="AY101" s="36">
        <v>0.98299999999999998</v>
      </c>
      <c r="AZ101" s="36">
        <v>0.97799999999999998</v>
      </c>
      <c r="BA101" s="36">
        <v>0.97499999999999998</v>
      </c>
      <c r="BB101" s="36">
        <v>0.97</v>
      </c>
      <c r="BC101" s="36">
        <v>0.95199999999999996</v>
      </c>
      <c r="BD101" s="36">
        <v>0.93</v>
      </c>
      <c r="BE101" s="36">
        <v>0.91</v>
      </c>
      <c r="BF101" s="36">
        <v>0.79</v>
      </c>
      <c r="BG101" s="36">
        <v>0.52</v>
      </c>
      <c r="BH101" s="36">
        <v>0.22</v>
      </c>
      <c r="BI101" s="36">
        <v>7.0000000000000007E-2</v>
      </c>
      <c r="BJ101" s="36" t="s">
        <v>143</v>
      </c>
      <c r="BK101" s="36" t="s">
        <v>143</v>
      </c>
      <c r="BL101" s="36" t="s">
        <v>143</v>
      </c>
      <c r="BM101" s="36" t="s">
        <v>143</v>
      </c>
      <c r="BN101" s="36" t="s">
        <v>143</v>
      </c>
      <c r="BO101" s="36" t="s">
        <v>143</v>
      </c>
      <c r="BP101" s="36">
        <v>0.67900000000000005</v>
      </c>
      <c r="BQ101" s="36">
        <v>0.83099999999999996</v>
      </c>
      <c r="BR101" s="36">
        <v>0.95899999999999996</v>
      </c>
      <c r="BS101" s="36">
        <v>0.99199999999999999</v>
      </c>
      <c r="BT101" s="36">
        <v>0.99799699197390601</v>
      </c>
      <c r="BU101" s="36">
        <v>0.99839807589331964</v>
      </c>
      <c r="BV101" s="36">
        <v>0.99839807589331964</v>
      </c>
      <c r="BW101" s="36">
        <v>0.99799699197390601</v>
      </c>
      <c r="BX101" s="36">
        <v>0.99799699197390601</v>
      </c>
      <c r="BY101" s="36">
        <v>0.99799699197390601</v>
      </c>
      <c r="BZ101" s="36">
        <v>0.99719409794761227</v>
      </c>
      <c r="CA101" s="36">
        <v>0.99518260853786011</v>
      </c>
      <c r="CB101" s="36">
        <v>0.99356901509790518</v>
      </c>
      <c r="CC101" s="36">
        <v>0.99299999999999999</v>
      </c>
      <c r="CD101" s="36">
        <v>0.99114122862593856</v>
      </c>
      <c r="CE101" s="36">
        <v>0.99</v>
      </c>
      <c r="CF101" s="36">
        <v>0.98799999999999999</v>
      </c>
      <c r="CG101" s="36">
        <v>0.98099999999999998</v>
      </c>
      <c r="CH101" s="36">
        <v>0.97099999999999997</v>
      </c>
      <c r="CI101" s="36">
        <v>0.96299999999999997</v>
      </c>
      <c r="CJ101" s="36">
        <v>0.91</v>
      </c>
      <c r="CK101" s="36">
        <v>0.77</v>
      </c>
      <c r="CL101" s="36">
        <v>0.54600000000000004</v>
      </c>
      <c r="CM101" s="36">
        <v>0.34499999999999997</v>
      </c>
      <c r="CN101" s="36">
        <v>0.16</v>
      </c>
      <c r="CO101" s="36">
        <v>0.04</v>
      </c>
      <c r="CP101" s="36" t="s">
        <v>143</v>
      </c>
      <c r="CQ101" s="36" t="s">
        <v>143</v>
      </c>
      <c r="CR101" s="36" t="s">
        <v>143</v>
      </c>
      <c r="CS101" s="36" t="s">
        <v>143</v>
      </c>
      <c r="CT101" s="34"/>
      <c r="CU101" s="34">
        <v>4</v>
      </c>
      <c r="CV101" s="34">
        <v>2</v>
      </c>
      <c r="CW101" s="34">
        <v>51.3</v>
      </c>
      <c r="CX101" s="34">
        <v>2</v>
      </c>
      <c r="CY101" s="34">
        <v>2.2999999999999998</v>
      </c>
      <c r="CZ101" s="33">
        <v>3.44</v>
      </c>
      <c r="DA101" s="34">
        <v>649</v>
      </c>
      <c r="DB101" s="34">
        <v>638</v>
      </c>
      <c r="DC101" s="34">
        <v>773</v>
      </c>
      <c r="DD101" s="34">
        <v>0.63600000000000001</v>
      </c>
      <c r="DE101" s="34">
        <v>0.85099999999999998</v>
      </c>
      <c r="DF101" s="34">
        <v>6</v>
      </c>
      <c r="DG101" s="34">
        <v>7.3</v>
      </c>
      <c r="DH101" s="78">
        <v>86</v>
      </c>
      <c r="DI101" s="34">
        <v>0.26100000000000001</v>
      </c>
      <c r="DJ101" s="34">
        <v>600</v>
      </c>
      <c r="DK101" s="34">
        <v>3</v>
      </c>
      <c r="DL101" s="25">
        <v>2</v>
      </c>
      <c r="DM101" s="76">
        <v>1.5733600000000001</v>
      </c>
      <c r="DN101" s="76">
        <v>1.5790299999999999</v>
      </c>
      <c r="DO101" s="76">
        <v>1.5850200000000001</v>
      </c>
      <c r="DP101" s="76">
        <v>1.5911299999999999</v>
      </c>
      <c r="DQ101" s="76">
        <v>1.59182</v>
      </c>
      <c r="DR101" s="76">
        <v>1.59467</v>
      </c>
      <c r="DS101" s="76">
        <v>1.5983400000000001</v>
      </c>
      <c r="DT101" s="76">
        <v>1.6000799999999999</v>
      </c>
      <c r="DU101" s="76">
        <v>1.60056</v>
      </c>
      <c r="DV101" s="76">
        <v>1.60101</v>
      </c>
      <c r="DW101" s="76">
        <v>1.6030199999999999</v>
      </c>
      <c r="DX101" s="76">
        <v>1.60311</v>
      </c>
      <c r="DY101" s="76">
        <v>1.60548</v>
      </c>
      <c r="DZ101" s="76">
        <v>1.6100300000000001</v>
      </c>
      <c r="EA101" s="76">
        <v>1.61059</v>
      </c>
      <c r="EB101" s="76">
        <v>1.6154200000000001</v>
      </c>
      <c r="EC101" s="76">
        <v>1.61988</v>
      </c>
      <c r="ED101" s="76">
        <v>1.62748</v>
      </c>
      <c r="EE101" s="24">
        <v>1.63564</v>
      </c>
      <c r="EF101" s="24"/>
      <c r="EG101" s="24"/>
      <c r="EH101" s="24"/>
      <c r="EI101" s="24"/>
      <c r="EJ101" s="24">
        <v>9.953E-3</v>
      </c>
      <c r="EK101" s="24">
        <v>1.0034E-2</v>
      </c>
      <c r="EL101" s="77">
        <v>0.28639999999999999</v>
      </c>
      <c r="EM101" s="77">
        <v>0.54269999999999996</v>
      </c>
      <c r="EN101" s="77">
        <v>0.3049</v>
      </c>
      <c r="EO101" s="77">
        <v>0.23849999999999999</v>
      </c>
      <c r="EP101" s="77">
        <v>0.54149999999999998</v>
      </c>
      <c r="EQ101" s="77">
        <v>0.7631</v>
      </c>
      <c r="ER101" s="77">
        <v>0.28410000000000002</v>
      </c>
      <c r="ES101" s="77">
        <v>0.58650000000000002</v>
      </c>
      <c r="ET101" s="77">
        <v>0.25419999999999998</v>
      </c>
      <c r="EU101" s="77">
        <v>0.2366</v>
      </c>
      <c r="EV101" s="77">
        <v>0.48080000000000001</v>
      </c>
      <c r="EW101" s="77">
        <v>0.75690000000000002</v>
      </c>
      <c r="EX101" s="77">
        <v>-3.3E-3</v>
      </c>
      <c r="EY101" s="77">
        <v>-1.5E-3</v>
      </c>
      <c r="EZ101" s="77">
        <v>0</v>
      </c>
      <c r="FA101" s="77">
        <v>-2.9999999999999997E-4</v>
      </c>
      <c r="FB101" s="77">
        <v>-4.4000000000000003E-3</v>
      </c>
      <c r="FC101" s="26" t="s">
        <v>343</v>
      </c>
      <c r="FD101" s="145" t="s">
        <v>143</v>
      </c>
      <c r="FE101" s="156">
        <v>41671</v>
      </c>
      <c r="FF101" s="136">
        <v>1.4</v>
      </c>
      <c r="FG101" s="125" t="s">
        <v>143</v>
      </c>
      <c r="FH101" s="34" t="s">
        <v>143</v>
      </c>
      <c r="FI101" s="34" t="s">
        <v>143</v>
      </c>
      <c r="FJ101" s="34" t="s">
        <v>143</v>
      </c>
      <c r="FK101">
        <v>20</v>
      </c>
      <c r="FL101"/>
      <c r="FM101">
        <f t="shared" si="32"/>
        <v>0.587565</v>
      </c>
      <c r="FN101" s="27">
        <f t="shared" si="62"/>
        <v>20</v>
      </c>
      <c r="FO101">
        <f t="shared" si="33"/>
        <v>0</v>
      </c>
      <c r="FP101" s="208">
        <f t="shared" si="34"/>
        <v>0</v>
      </c>
      <c r="FQ101" s="208">
        <f t="shared" si="35"/>
        <v>0</v>
      </c>
      <c r="FR101" s="208">
        <f t="shared" si="36"/>
        <v>0</v>
      </c>
      <c r="FS101" s="208">
        <f t="shared" si="37"/>
        <v>0</v>
      </c>
      <c r="FT101" s="208">
        <f t="shared" si="38"/>
        <v>1.603546994831599</v>
      </c>
      <c r="FU101" s="208">
        <f t="shared" si="39"/>
        <v>0.48996473745332092</v>
      </c>
      <c r="FV101" s="208">
        <f t="shared" si="40"/>
        <v>0</v>
      </c>
      <c r="FX101">
        <f t="shared" si="63"/>
        <v>0.587565</v>
      </c>
      <c r="FY101" s="207">
        <f>G101*POWER($FX101,2)/(POWER($FX101,2)-J101)</f>
        <v>0.9488452971496748</v>
      </c>
      <c r="FZ101" s="207">
        <f>H101*POWER($FX101,2)/(POWER($FX101,2)-K101)</f>
        <v>0.62460240556952962</v>
      </c>
      <c r="GA101" s="207">
        <f>I101*POWER($FX101,2)/(POWER($FX101,2)-L101)</f>
        <v>-3.4851679964014353E-3</v>
      </c>
      <c r="GB101" s="206">
        <f t="shared" si="41"/>
        <v>1.6031102690466439</v>
      </c>
      <c r="GD101">
        <f t="shared" si="42"/>
        <v>0.587565</v>
      </c>
      <c r="GE101">
        <f t="shared" si="43"/>
        <v>6432.8</v>
      </c>
      <c r="GF101">
        <f t="shared" si="44"/>
        <v>20613.136726414024</v>
      </c>
      <c r="GG101">
        <f t="shared" si="45"/>
        <v>670.28134972528255</v>
      </c>
      <c r="GH101">
        <f t="shared" si="46"/>
        <v>1.0002771621807613</v>
      </c>
      <c r="GI101">
        <f t="shared" si="47"/>
        <v>101325</v>
      </c>
      <c r="GJ101">
        <v>101325</v>
      </c>
      <c r="GK101">
        <v>15</v>
      </c>
      <c r="GL101">
        <v>20</v>
      </c>
      <c r="GM101">
        <f t="shared" si="48"/>
        <v>2.771621807613478E-4</v>
      </c>
      <c r="GN101">
        <f t="shared" si="49"/>
        <v>1.0173924999999999</v>
      </c>
      <c r="GO101">
        <f t="shared" si="50"/>
        <v>1.0002724240455492</v>
      </c>
      <c r="GQ101">
        <f t="shared" si="51"/>
        <v>0.587565</v>
      </c>
      <c r="GR101">
        <v>101421</v>
      </c>
      <c r="GS101">
        <f t="shared" si="52"/>
        <v>1.0002724240455492</v>
      </c>
      <c r="GT101" s="206">
        <f t="shared" si="53"/>
        <v>1.6031102690466439</v>
      </c>
      <c r="GU101">
        <f t="shared" si="54"/>
        <v>1.603546994831599</v>
      </c>
      <c r="GW101" s="208">
        <f t="shared" si="55"/>
        <v>0</v>
      </c>
      <c r="GX101" s="208">
        <f t="shared" si="56"/>
        <v>0</v>
      </c>
      <c r="GY101">
        <f t="shared" si="57"/>
        <v>1.603546994831599</v>
      </c>
      <c r="GZ101" s="208">
        <f t="shared" si="58"/>
        <v>1.603546994831599</v>
      </c>
      <c r="HB101" s="208">
        <f t="shared" si="59"/>
        <v>1.603546994831599</v>
      </c>
      <c r="HC101">
        <f t="shared" si="60"/>
        <v>1.0002724240455492</v>
      </c>
      <c r="HD101" s="206">
        <f t="shared" si="61"/>
        <v>1.6031102690466439</v>
      </c>
    </row>
    <row r="102" spans="1:212" s="9" customFormat="1" x14ac:dyDescent="0.3">
      <c r="A102" s="141" t="s">
        <v>346</v>
      </c>
      <c r="B102" s="32">
        <v>1.6204099999999999</v>
      </c>
      <c r="C102" s="32">
        <v>1.62286</v>
      </c>
      <c r="D102" s="33">
        <v>60.32</v>
      </c>
      <c r="E102" s="33">
        <v>60.08</v>
      </c>
      <c r="F102" s="34" t="s">
        <v>347</v>
      </c>
      <c r="G102" s="37">
        <v>1.34317774</v>
      </c>
      <c r="H102" s="37">
        <v>0.24114439900000001</v>
      </c>
      <c r="I102" s="37">
        <v>0.99431796900000002</v>
      </c>
      <c r="J102" s="37">
        <v>7.0468733899999997E-3</v>
      </c>
      <c r="K102" s="37">
        <v>2.2900500000000001E-2</v>
      </c>
      <c r="L102" s="37">
        <v>92.750852600000002</v>
      </c>
      <c r="M102" s="35">
        <v>-2.37E-8</v>
      </c>
      <c r="N102" s="35">
        <v>1.3200000000000001E-8</v>
      </c>
      <c r="O102" s="35">
        <v>-1.29E-11</v>
      </c>
      <c r="P102" s="35">
        <v>4.0900000000000002E-7</v>
      </c>
      <c r="Q102" s="35">
        <v>5.1699999999999997E-10</v>
      </c>
      <c r="R102" s="35">
        <v>0.17</v>
      </c>
      <c r="S102" s="33">
        <v>1.6</v>
      </c>
      <c r="T102" s="33">
        <v>2.2000000000000002</v>
      </c>
      <c r="U102" s="33">
        <v>2.6</v>
      </c>
      <c r="V102" s="33">
        <v>-0.5</v>
      </c>
      <c r="W102" s="33">
        <v>-0.1</v>
      </c>
      <c r="X102" s="33">
        <v>0.4</v>
      </c>
      <c r="Y102" s="33">
        <v>1.7</v>
      </c>
      <c r="Z102" s="33">
        <v>2.2999999999999998</v>
      </c>
      <c r="AA102" s="33">
        <v>2.9</v>
      </c>
      <c r="AB102" s="33">
        <v>0.3</v>
      </c>
      <c r="AC102" s="33">
        <v>0.9</v>
      </c>
      <c r="AD102" s="33">
        <v>1.4</v>
      </c>
      <c r="AE102" s="33">
        <v>1.9</v>
      </c>
      <c r="AF102" s="33">
        <v>2.6</v>
      </c>
      <c r="AG102" s="33">
        <v>3.2</v>
      </c>
      <c r="AH102" s="33">
        <v>0.8</v>
      </c>
      <c r="AI102" s="34">
        <v>1.5</v>
      </c>
      <c r="AJ102" s="34">
        <v>2.1</v>
      </c>
      <c r="AK102" s="33">
        <v>1.9</v>
      </c>
      <c r="AL102" s="36">
        <v>0.26</v>
      </c>
      <c r="AM102" s="36">
        <v>0.54</v>
      </c>
      <c r="AN102" s="36">
        <v>0.88</v>
      </c>
      <c r="AO102" s="36">
        <v>0.97299999999999998</v>
      </c>
      <c r="AP102" s="36">
        <v>0.995</v>
      </c>
      <c r="AQ102" s="36">
        <v>0.996</v>
      </c>
      <c r="AR102" s="36">
        <v>0.99399999999999999</v>
      </c>
      <c r="AS102" s="36">
        <v>0.99299999999999999</v>
      </c>
      <c r="AT102" s="36">
        <v>0.99399999999999999</v>
      </c>
      <c r="AU102" s="36">
        <v>0.99399999999999999</v>
      </c>
      <c r="AV102" s="36">
        <v>0.99099999999999999</v>
      </c>
      <c r="AW102" s="36">
        <v>0.98399999999999999</v>
      </c>
      <c r="AX102" s="36">
        <v>0.98099999999999998</v>
      </c>
      <c r="AY102" s="36">
        <v>0.97899999999999998</v>
      </c>
      <c r="AZ102" s="36">
        <v>0.97399999999999998</v>
      </c>
      <c r="BA102" s="36">
        <v>0.97</v>
      </c>
      <c r="BB102" s="36">
        <v>0.95599999999999996</v>
      </c>
      <c r="BC102" s="36">
        <v>0.93</v>
      </c>
      <c r="BD102" s="36">
        <v>0.89</v>
      </c>
      <c r="BE102" s="36">
        <v>0.86</v>
      </c>
      <c r="BF102" s="36">
        <v>0.7</v>
      </c>
      <c r="BG102" s="36">
        <v>0.4</v>
      </c>
      <c r="BH102" s="36">
        <v>0.11</v>
      </c>
      <c r="BI102" s="36">
        <v>0.02</v>
      </c>
      <c r="BJ102" s="36" t="s">
        <v>143</v>
      </c>
      <c r="BK102" s="36" t="s">
        <v>143</v>
      </c>
      <c r="BL102" s="36" t="s">
        <v>143</v>
      </c>
      <c r="BM102" s="36" t="s">
        <v>143</v>
      </c>
      <c r="BN102" s="36" t="s">
        <v>143</v>
      </c>
      <c r="BO102" s="36" t="s">
        <v>143</v>
      </c>
      <c r="BP102" s="36">
        <v>0.58299999999999996</v>
      </c>
      <c r="BQ102" s="36">
        <v>0.78200000000000003</v>
      </c>
      <c r="BR102" s="36">
        <v>0.95015196064682517</v>
      </c>
      <c r="BS102" s="36">
        <v>0.98911123774118292</v>
      </c>
      <c r="BT102" s="36">
        <v>0.99799699197390601</v>
      </c>
      <c r="BU102" s="36">
        <v>0.99799699197390601</v>
      </c>
      <c r="BV102" s="36">
        <v>0.99759566612185246</v>
      </c>
      <c r="BW102" s="36">
        <v>0.997</v>
      </c>
      <c r="BX102" s="36">
        <v>0.99759566612185246</v>
      </c>
      <c r="BY102" s="36">
        <v>0.998</v>
      </c>
      <c r="BZ102" s="36">
        <v>0.99598793558098164</v>
      </c>
      <c r="CA102" s="36">
        <v>0.99399999999999999</v>
      </c>
      <c r="CB102" s="36">
        <v>0.99235623552738528</v>
      </c>
      <c r="CC102" s="36">
        <v>0.99154647908126026</v>
      </c>
      <c r="CD102" s="36">
        <v>0.98951773576268298</v>
      </c>
      <c r="CE102" s="36">
        <v>0.98789023755901428</v>
      </c>
      <c r="CF102" s="36">
        <v>0.98199999999999998</v>
      </c>
      <c r="CG102" s="36">
        <v>0.97099999999999997</v>
      </c>
      <c r="CH102" s="36">
        <v>0.95399999999999996</v>
      </c>
      <c r="CI102" s="36">
        <v>0.94099999999999995</v>
      </c>
      <c r="CJ102" s="36">
        <v>0.86699999999999999</v>
      </c>
      <c r="CK102" s="36">
        <v>0.69299999999999995</v>
      </c>
      <c r="CL102" s="36">
        <v>0.41399999999999998</v>
      </c>
      <c r="CM102" s="36">
        <v>0.20899999999999999</v>
      </c>
      <c r="CN102" s="36">
        <v>6.3E-2</v>
      </c>
      <c r="CO102" s="36">
        <v>0.01</v>
      </c>
      <c r="CP102" s="36" t="s">
        <v>143</v>
      </c>
      <c r="CQ102" s="36" t="s">
        <v>143</v>
      </c>
      <c r="CR102" s="36" t="s">
        <v>143</v>
      </c>
      <c r="CS102" s="36" t="s">
        <v>143</v>
      </c>
      <c r="CT102" s="34"/>
      <c r="CU102" s="34">
        <v>4</v>
      </c>
      <c r="CV102" s="34">
        <v>4</v>
      </c>
      <c r="CW102" s="34">
        <v>53.3</v>
      </c>
      <c r="CX102" s="34">
        <v>3.3</v>
      </c>
      <c r="CY102" s="34">
        <v>3.2</v>
      </c>
      <c r="CZ102" s="33">
        <v>3.58</v>
      </c>
      <c r="DA102" s="34">
        <v>636</v>
      </c>
      <c r="DB102" s="34">
        <v>633</v>
      </c>
      <c r="DC102" s="34">
        <v>750</v>
      </c>
      <c r="DD102" s="34">
        <v>0.57799999999999996</v>
      </c>
      <c r="DE102" s="34">
        <v>0.81799999999999995</v>
      </c>
      <c r="DF102" s="34">
        <v>6.3</v>
      </c>
      <c r="DG102" s="34">
        <v>7.3</v>
      </c>
      <c r="DH102" s="78">
        <v>89</v>
      </c>
      <c r="DI102" s="34">
        <v>0.26400000000000001</v>
      </c>
      <c r="DJ102" s="34">
        <v>600</v>
      </c>
      <c r="DK102" s="34">
        <v>4</v>
      </c>
      <c r="DL102" s="25">
        <v>1.9</v>
      </c>
      <c r="DM102" s="76">
        <v>1.5891900000000001</v>
      </c>
      <c r="DN102" s="76">
        <v>1.5952299999999999</v>
      </c>
      <c r="DO102" s="76">
        <v>1.6015699999999999</v>
      </c>
      <c r="DP102" s="76">
        <v>1.60799</v>
      </c>
      <c r="DQ102" s="76">
        <v>1.6087100000000001</v>
      </c>
      <c r="DR102" s="76">
        <v>1.6116699999999999</v>
      </c>
      <c r="DS102" s="76">
        <v>1.61548</v>
      </c>
      <c r="DT102" s="76">
        <v>1.61727</v>
      </c>
      <c r="DU102" s="76">
        <v>1.6177699999999999</v>
      </c>
      <c r="DV102" s="76">
        <v>1.6182399999999999</v>
      </c>
      <c r="DW102" s="76">
        <v>1.62032</v>
      </c>
      <c r="DX102" s="76">
        <v>1.6204099999999999</v>
      </c>
      <c r="DY102" s="76">
        <v>1.62286</v>
      </c>
      <c r="DZ102" s="76">
        <v>1.6275599999999999</v>
      </c>
      <c r="EA102" s="76">
        <v>1.6281399999999999</v>
      </c>
      <c r="EB102" s="76">
        <v>1.6331199999999999</v>
      </c>
      <c r="EC102" s="76">
        <v>1.6377299999999999</v>
      </c>
      <c r="ED102" s="76">
        <v>1.6455900000000001</v>
      </c>
      <c r="EE102" s="24">
        <v>1.6540299999999999</v>
      </c>
      <c r="EF102" s="24">
        <v>1.66178</v>
      </c>
      <c r="EG102" s="24"/>
      <c r="EH102" s="24"/>
      <c r="EI102" s="24"/>
      <c r="EJ102" s="24">
        <v>1.0285000000000001E-2</v>
      </c>
      <c r="EK102" s="24">
        <v>1.0368E-2</v>
      </c>
      <c r="EL102" s="77">
        <v>0.28849999999999998</v>
      </c>
      <c r="EM102" s="77">
        <v>0.54430000000000001</v>
      </c>
      <c r="EN102" s="77">
        <v>0.30509999999999998</v>
      </c>
      <c r="EO102" s="77">
        <v>0.23849999999999999</v>
      </c>
      <c r="EP102" s="77">
        <v>0.54120000000000001</v>
      </c>
      <c r="EQ102" s="77">
        <v>0.76329999999999998</v>
      </c>
      <c r="ER102" s="77">
        <v>0.28610000000000002</v>
      </c>
      <c r="ES102" s="77">
        <v>0.58819999999999995</v>
      </c>
      <c r="ET102" s="77">
        <v>0.25440000000000002</v>
      </c>
      <c r="EU102" s="77">
        <v>0.2366</v>
      </c>
      <c r="EV102" s="77">
        <v>0.48049999999999998</v>
      </c>
      <c r="EW102" s="77">
        <v>0.75719999999999998</v>
      </c>
      <c r="EX102" s="77">
        <v>1.6000000000000001E-3</v>
      </c>
      <c r="EY102" s="77">
        <v>6.9999999999999999E-4</v>
      </c>
      <c r="EZ102" s="77">
        <v>-2.9999999999999997E-4</v>
      </c>
      <c r="FA102" s="77">
        <v>-1.1000000000000001E-3</v>
      </c>
      <c r="FB102" s="77">
        <v>-6.7000000000000002E-3</v>
      </c>
      <c r="FC102" s="26" t="s">
        <v>348</v>
      </c>
      <c r="FD102" s="145" t="s">
        <v>143</v>
      </c>
      <c r="FE102" s="156">
        <v>41671</v>
      </c>
      <c r="FF102" s="136">
        <v>1.4</v>
      </c>
      <c r="FG102" s="126" t="s">
        <v>143</v>
      </c>
      <c r="FH102" s="40" t="s">
        <v>143</v>
      </c>
      <c r="FI102" s="40" t="s">
        <v>143</v>
      </c>
      <c r="FJ102" s="40" t="s">
        <v>143</v>
      </c>
      <c r="FK102">
        <v>20</v>
      </c>
      <c r="FL102"/>
      <c r="FM102">
        <f t="shared" si="32"/>
        <v>0.587565</v>
      </c>
      <c r="FN102">
        <f t="shared" si="62"/>
        <v>20</v>
      </c>
      <c r="FO102">
        <f t="shared" si="33"/>
        <v>0</v>
      </c>
      <c r="FP102" s="208">
        <f t="shared" si="34"/>
        <v>0</v>
      </c>
      <c r="FQ102" s="208">
        <f t="shared" si="35"/>
        <v>0</v>
      </c>
      <c r="FR102" s="208">
        <f t="shared" si="36"/>
        <v>0</v>
      </c>
      <c r="FS102" s="208">
        <f t="shared" si="37"/>
        <v>0</v>
      </c>
      <c r="FT102" s="208">
        <f t="shared" si="38"/>
        <v>1.6208512334374559</v>
      </c>
      <c r="FU102" s="208">
        <f t="shared" si="39"/>
        <v>0.50194573300995959</v>
      </c>
      <c r="FV102" s="208">
        <f t="shared" si="40"/>
        <v>0</v>
      </c>
      <c r="FX102">
        <f t="shared" si="63"/>
        <v>0.587565</v>
      </c>
      <c r="FY102" s="207">
        <f>G102*POWER($FX102,2)/(POWER($FX102,2)-J102)</f>
        <v>1.371165919013265</v>
      </c>
      <c r="FZ102" s="207">
        <f>H102*POWER($FX102,2)/(POWER($FX102,2)-K102)</f>
        <v>0.25827681245992135</v>
      </c>
      <c r="GA102" s="207">
        <f>I102*POWER($FX102,2)/(POWER($FX102,2)-L102)</f>
        <v>-3.7148282413136547E-3</v>
      </c>
      <c r="GB102" s="206">
        <f t="shared" si="41"/>
        <v>1.6204097948456966</v>
      </c>
      <c r="GD102">
        <f t="shared" si="42"/>
        <v>0.587565</v>
      </c>
      <c r="GE102">
        <f t="shared" si="43"/>
        <v>6432.8</v>
      </c>
      <c r="GF102">
        <f t="shared" si="44"/>
        <v>20613.136726414024</v>
      </c>
      <c r="GG102">
        <f t="shared" si="45"/>
        <v>670.28134972528255</v>
      </c>
      <c r="GH102">
        <f t="shared" si="46"/>
        <v>1.0002771621807613</v>
      </c>
      <c r="GI102">
        <f t="shared" si="47"/>
        <v>101325</v>
      </c>
      <c r="GJ102">
        <v>101325</v>
      </c>
      <c r="GK102">
        <v>15</v>
      </c>
      <c r="GL102">
        <v>20</v>
      </c>
      <c r="GM102">
        <f t="shared" si="48"/>
        <v>2.771621807613478E-4</v>
      </c>
      <c r="GN102">
        <f t="shared" si="49"/>
        <v>1.0173924999999999</v>
      </c>
      <c r="GO102">
        <f t="shared" si="50"/>
        <v>1.0002724240455492</v>
      </c>
      <c r="GQ102">
        <f t="shared" si="51"/>
        <v>0.587565</v>
      </c>
      <c r="GR102">
        <v>101422</v>
      </c>
      <c r="GS102">
        <f t="shared" si="52"/>
        <v>1.0002724240455492</v>
      </c>
      <c r="GT102" s="206">
        <f t="shared" si="53"/>
        <v>1.6204097948456966</v>
      </c>
      <c r="GU102">
        <f t="shared" si="54"/>
        <v>1.6208512334374559</v>
      </c>
      <c r="GW102" s="208">
        <f t="shared" si="55"/>
        <v>0</v>
      </c>
      <c r="GX102" s="208">
        <f t="shared" si="56"/>
        <v>0</v>
      </c>
      <c r="GY102">
        <f t="shared" si="57"/>
        <v>1.6208512334374559</v>
      </c>
      <c r="GZ102" s="208">
        <f t="shared" si="58"/>
        <v>1.6208512334374559</v>
      </c>
      <c r="HB102" s="208">
        <f t="shared" si="59"/>
        <v>1.6208512334374559</v>
      </c>
      <c r="HC102">
        <f t="shared" si="60"/>
        <v>1.0002724240455492</v>
      </c>
      <c r="HD102" s="206">
        <f t="shared" si="61"/>
        <v>1.6204097948456966</v>
      </c>
    </row>
    <row r="103" spans="1:212" s="9" customFormat="1" x14ac:dyDescent="0.3">
      <c r="A103" s="141" t="s">
        <v>330</v>
      </c>
      <c r="B103" s="32">
        <v>1.60738</v>
      </c>
      <c r="C103" s="32">
        <v>1.6099399999999999</v>
      </c>
      <c r="D103" s="33">
        <v>56.65</v>
      </c>
      <c r="E103" s="33">
        <v>56.37</v>
      </c>
      <c r="F103" s="34" t="s">
        <v>298</v>
      </c>
      <c r="G103" s="37">
        <v>1.2818901199999999</v>
      </c>
      <c r="H103" s="37">
        <v>0.257738258</v>
      </c>
      <c r="I103" s="37">
        <v>0.96818603999999997</v>
      </c>
      <c r="J103" s="37">
        <v>7.2719163999999999E-3</v>
      </c>
      <c r="K103" s="37">
        <v>2.4282352699999999E-2</v>
      </c>
      <c r="L103" s="37">
        <v>110.377773</v>
      </c>
      <c r="M103" s="35">
        <v>3.8E-6</v>
      </c>
      <c r="N103" s="35">
        <v>1.4100000000000001E-8</v>
      </c>
      <c r="O103" s="35">
        <v>2.2800000000000001E-11</v>
      </c>
      <c r="P103" s="35">
        <v>6.44E-7</v>
      </c>
      <c r="Q103" s="35">
        <v>8.0299999999999997E-11</v>
      </c>
      <c r="R103" s="35">
        <v>0.108</v>
      </c>
      <c r="S103" s="33">
        <v>3.7</v>
      </c>
      <c r="T103" s="33">
        <v>4.5999999999999996</v>
      </c>
      <c r="U103" s="33">
        <v>5.3</v>
      </c>
      <c r="V103" s="33">
        <v>1.5</v>
      </c>
      <c r="W103" s="33">
        <v>2.4</v>
      </c>
      <c r="X103" s="33">
        <v>3.1</v>
      </c>
      <c r="Y103" s="33">
        <v>3.6</v>
      </c>
      <c r="Z103" s="33">
        <v>4.5</v>
      </c>
      <c r="AA103" s="33">
        <v>5.3</v>
      </c>
      <c r="AB103" s="33">
        <v>2.2999999999999998</v>
      </c>
      <c r="AC103" s="33">
        <v>3.1</v>
      </c>
      <c r="AD103" s="33">
        <v>3.9</v>
      </c>
      <c r="AE103" s="33">
        <v>4</v>
      </c>
      <c r="AF103" s="33">
        <v>4.9000000000000004</v>
      </c>
      <c r="AG103" s="33">
        <v>5.7</v>
      </c>
      <c r="AH103" s="33">
        <v>2.9</v>
      </c>
      <c r="AI103" s="34">
        <v>3.8</v>
      </c>
      <c r="AJ103" s="34">
        <v>4.5</v>
      </c>
      <c r="AK103" s="33">
        <v>2.31</v>
      </c>
      <c r="AL103" s="36">
        <v>0.6</v>
      </c>
      <c r="AM103" s="36">
        <v>0.76</v>
      </c>
      <c r="AN103" s="36">
        <v>0.93</v>
      </c>
      <c r="AO103" s="36">
        <v>0.98799999999999999</v>
      </c>
      <c r="AP103" s="36">
        <v>0.995</v>
      </c>
      <c r="AQ103" s="36">
        <v>0.995</v>
      </c>
      <c r="AR103" s="36">
        <v>0.99399999999999999</v>
      </c>
      <c r="AS103" s="36">
        <v>0.99399999999999999</v>
      </c>
      <c r="AT103" s="36">
        <v>0.995</v>
      </c>
      <c r="AU103" s="36">
        <v>0.995</v>
      </c>
      <c r="AV103" s="36">
        <v>0.99</v>
      </c>
      <c r="AW103" s="36">
        <v>0.98299999999999998</v>
      </c>
      <c r="AX103" s="36">
        <v>0.98199999999999998</v>
      </c>
      <c r="AY103" s="36">
        <v>0.98399999999999999</v>
      </c>
      <c r="AZ103" s="36">
        <v>0.98499999999999999</v>
      </c>
      <c r="BA103" s="36">
        <v>0.98399999999999999</v>
      </c>
      <c r="BB103" s="36">
        <v>0.97899999999999998</v>
      </c>
      <c r="BC103" s="36">
        <v>0.97</v>
      </c>
      <c r="BD103" s="36">
        <v>0.94</v>
      </c>
      <c r="BE103" s="36">
        <v>0.92</v>
      </c>
      <c r="BF103" s="36">
        <v>0.78</v>
      </c>
      <c r="BG103" s="36">
        <v>0.49</v>
      </c>
      <c r="BH103" s="36">
        <v>0.18</v>
      </c>
      <c r="BI103" s="36">
        <v>0.04</v>
      </c>
      <c r="BJ103" s="36" t="s">
        <v>143</v>
      </c>
      <c r="BK103" s="36" t="s">
        <v>143</v>
      </c>
      <c r="BL103" s="36" t="s">
        <v>143</v>
      </c>
      <c r="BM103" s="36" t="s">
        <v>143</v>
      </c>
      <c r="BN103" s="36" t="s">
        <v>143</v>
      </c>
      <c r="BO103" s="36" t="s">
        <v>143</v>
      </c>
      <c r="BP103" s="36">
        <v>0.81499999999999995</v>
      </c>
      <c r="BQ103" s="36">
        <v>0.89600000000000002</v>
      </c>
      <c r="BR103" s="36">
        <v>0.97099999999999997</v>
      </c>
      <c r="BS103" s="36">
        <v>0.995</v>
      </c>
      <c r="BT103" s="36">
        <v>0.99799699197390601</v>
      </c>
      <c r="BU103" s="36">
        <v>0.99799699197390601</v>
      </c>
      <c r="BV103" s="36">
        <v>0.99759566612185246</v>
      </c>
      <c r="BW103" s="36">
        <v>0.99759566612185246</v>
      </c>
      <c r="BX103" s="36">
        <v>0.99799699197390601</v>
      </c>
      <c r="BY103" s="36">
        <v>0.99799699197390601</v>
      </c>
      <c r="BZ103" s="36">
        <v>0.99598793558098164</v>
      </c>
      <c r="CA103" s="36">
        <v>0.99299999999999999</v>
      </c>
      <c r="CB103" s="36">
        <v>0.99299999999999999</v>
      </c>
      <c r="CC103" s="36">
        <v>0.99399999999999999</v>
      </c>
      <c r="CD103" s="36">
        <v>0.99399999999999999</v>
      </c>
      <c r="CE103" s="36">
        <v>0.99399999999999999</v>
      </c>
      <c r="CF103" s="36">
        <v>0.99199999999999999</v>
      </c>
      <c r="CG103" s="36">
        <v>0.98799999999999999</v>
      </c>
      <c r="CH103" s="36">
        <v>0.97599999999999998</v>
      </c>
      <c r="CI103" s="36">
        <v>0.96699999999999997</v>
      </c>
      <c r="CJ103" s="36">
        <v>0.90500000000000003</v>
      </c>
      <c r="CK103" s="36">
        <v>0.752</v>
      </c>
      <c r="CL103" s="36">
        <v>0.504</v>
      </c>
      <c r="CM103" s="36">
        <v>0.27600000000000002</v>
      </c>
      <c r="CN103" s="36">
        <v>0.10199999999999999</v>
      </c>
      <c r="CO103" s="36">
        <v>0.02</v>
      </c>
      <c r="CP103" s="36" t="s">
        <v>143</v>
      </c>
      <c r="CQ103" s="36" t="s">
        <v>143</v>
      </c>
      <c r="CR103" s="36" t="s">
        <v>143</v>
      </c>
      <c r="CS103" s="36" t="s">
        <v>143</v>
      </c>
      <c r="CT103" s="34"/>
      <c r="CU103" s="34">
        <v>2</v>
      </c>
      <c r="CV103" s="34">
        <v>0</v>
      </c>
      <c r="CW103" s="34">
        <v>2.2000000000000002</v>
      </c>
      <c r="CX103" s="34">
        <v>1</v>
      </c>
      <c r="CY103" s="34">
        <v>2.2999999999999998</v>
      </c>
      <c r="CZ103" s="33">
        <v>3.55</v>
      </c>
      <c r="DA103" s="34">
        <v>659</v>
      </c>
      <c r="DB103" s="34">
        <v>659</v>
      </c>
      <c r="DC103" s="34">
        <v>823</v>
      </c>
      <c r="DD103" s="34">
        <v>0.59499999999999997</v>
      </c>
      <c r="DE103" s="34">
        <v>0.77600000000000002</v>
      </c>
      <c r="DF103" s="34">
        <v>6</v>
      </c>
      <c r="DG103" s="34">
        <v>7.1</v>
      </c>
      <c r="DH103" s="78">
        <v>78</v>
      </c>
      <c r="DI103" s="34">
        <v>0.26300000000000001</v>
      </c>
      <c r="DJ103" s="34">
        <v>550</v>
      </c>
      <c r="DK103" s="34">
        <v>2</v>
      </c>
      <c r="DL103" s="25">
        <v>2.31</v>
      </c>
      <c r="DM103" s="76">
        <v>1.57881</v>
      </c>
      <c r="DN103" s="76">
        <v>1.58378</v>
      </c>
      <c r="DO103" s="76">
        <v>1.58914</v>
      </c>
      <c r="DP103" s="76">
        <v>1.5949</v>
      </c>
      <c r="DQ103" s="76">
        <v>1.59558</v>
      </c>
      <c r="DR103" s="76">
        <v>1.5984700000000001</v>
      </c>
      <c r="DS103" s="76">
        <v>1.6023000000000001</v>
      </c>
      <c r="DT103" s="76">
        <v>1.6041399999999999</v>
      </c>
      <c r="DU103" s="76">
        <v>1.6046499999999999</v>
      </c>
      <c r="DV103" s="76">
        <v>1.6051299999999999</v>
      </c>
      <c r="DW103" s="76">
        <v>1.6072900000000001</v>
      </c>
      <c r="DX103" s="76">
        <v>1.60738</v>
      </c>
      <c r="DY103" s="76">
        <v>1.6099399999999999</v>
      </c>
      <c r="DZ103" s="76">
        <v>1.61486</v>
      </c>
      <c r="EA103" s="76">
        <v>1.61547</v>
      </c>
      <c r="EB103" s="76">
        <v>1.62073</v>
      </c>
      <c r="EC103" s="76">
        <v>1.6256200000000001</v>
      </c>
      <c r="ED103" s="76">
        <v>1.63398</v>
      </c>
      <c r="EE103" s="24">
        <v>1.6430400000000001</v>
      </c>
      <c r="EF103" s="24"/>
      <c r="EG103" s="24"/>
      <c r="EH103" s="24"/>
      <c r="EI103" s="24"/>
      <c r="EJ103" s="24">
        <v>1.0722000000000001E-2</v>
      </c>
      <c r="EK103" s="24">
        <v>1.0821000000000001E-2</v>
      </c>
      <c r="EL103" s="77">
        <v>0.26900000000000002</v>
      </c>
      <c r="EM103" s="77">
        <v>0.52849999999999997</v>
      </c>
      <c r="EN103" s="77">
        <v>0.30270000000000002</v>
      </c>
      <c r="EO103" s="77">
        <v>0.2384</v>
      </c>
      <c r="EP103" s="77">
        <v>0.54769999999999996</v>
      </c>
      <c r="EQ103" s="77">
        <v>0.7802</v>
      </c>
      <c r="ER103" s="77">
        <v>0.2666</v>
      </c>
      <c r="ES103" s="77">
        <v>0.57130000000000003</v>
      </c>
      <c r="ET103" s="77">
        <v>0.25230000000000002</v>
      </c>
      <c r="EU103" s="77">
        <v>0.23619999999999999</v>
      </c>
      <c r="EV103" s="77">
        <v>0.48599999999999999</v>
      </c>
      <c r="EW103" s="77">
        <v>0.77300000000000002</v>
      </c>
      <c r="EX103" s="77">
        <v>-1.6199999999999999E-2</v>
      </c>
      <c r="EY103" s="77">
        <v>-6.4000000000000003E-3</v>
      </c>
      <c r="EZ103" s="77">
        <v>2.9999999999999997E-4</v>
      </c>
      <c r="FA103" s="77">
        <v>-8.0000000000000004E-4</v>
      </c>
      <c r="FB103" s="77">
        <v>-1.2999999999999999E-2</v>
      </c>
      <c r="FC103" s="26" t="s">
        <v>331</v>
      </c>
      <c r="FD103" s="145" t="s">
        <v>666</v>
      </c>
      <c r="FE103" s="156">
        <v>42514</v>
      </c>
      <c r="FF103" s="136">
        <v>1.2</v>
      </c>
      <c r="FG103" s="8"/>
      <c r="FH103" s="8"/>
      <c r="FI103" s="8"/>
      <c r="FJ103" s="40"/>
      <c r="FK103" s="27">
        <v>20</v>
      </c>
      <c r="FL103" s="27"/>
      <c r="FM103">
        <f t="shared" si="32"/>
        <v>0.587565</v>
      </c>
      <c r="FN103" s="27">
        <f t="shared" si="62"/>
        <v>20</v>
      </c>
      <c r="FO103">
        <f t="shared" si="33"/>
        <v>0</v>
      </c>
      <c r="FP103" s="208">
        <f t="shared" si="34"/>
        <v>0</v>
      </c>
      <c r="FQ103" s="208">
        <f t="shared" si="35"/>
        <v>0</v>
      </c>
      <c r="FR103" s="208">
        <f t="shared" si="36"/>
        <v>0</v>
      </c>
      <c r="FS103" s="208">
        <f t="shared" si="37"/>
        <v>0</v>
      </c>
      <c r="FT103" s="208">
        <f t="shared" si="38"/>
        <v>1.6078186820152547</v>
      </c>
      <c r="FU103" s="208">
        <f t="shared" si="39"/>
        <v>0.49292900125109751</v>
      </c>
      <c r="FV103" s="208">
        <f t="shared" si="40"/>
        <v>0</v>
      </c>
      <c r="FX103">
        <f t="shared" si="63"/>
        <v>0.587565</v>
      </c>
      <c r="FY103" s="207">
        <f>G103*POWER($FX103,2)/(POWER($FX103,2)-J103)</f>
        <v>1.3094726094222333</v>
      </c>
      <c r="FZ103" s="207">
        <f>H103*POWER($FX103,2)/(POWER($FX103,2)-K103)</f>
        <v>0.27723813615184856</v>
      </c>
      <c r="GA103" s="207">
        <f>I103*POWER($FX103,2)/(POWER($FX103,2)-L103)</f>
        <v>-3.0377323929977967E-3</v>
      </c>
      <c r="GB103" s="206">
        <f t="shared" si="41"/>
        <v>1.6073807928369319</v>
      </c>
      <c r="GD103">
        <f t="shared" si="42"/>
        <v>0.587565</v>
      </c>
      <c r="GE103">
        <f t="shared" si="43"/>
        <v>6432.8</v>
      </c>
      <c r="GF103">
        <f t="shared" si="44"/>
        <v>20613.136726414024</v>
      </c>
      <c r="GG103">
        <f t="shared" si="45"/>
        <v>670.28134972528255</v>
      </c>
      <c r="GH103">
        <f t="shared" si="46"/>
        <v>1.0002771621807613</v>
      </c>
      <c r="GI103">
        <f t="shared" si="47"/>
        <v>101325</v>
      </c>
      <c r="GJ103">
        <v>101325</v>
      </c>
      <c r="GK103">
        <v>15</v>
      </c>
      <c r="GL103">
        <v>20</v>
      </c>
      <c r="GM103">
        <f t="shared" si="48"/>
        <v>2.771621807613478E-4</v>
      </c>
      <c r="GN103">
        <f t="shared" si="49"/>
        <v>1.0173924999999999</v>
      </c>
      <c r="GO103">
        <f t="shared" si="50"/>
        <v>1.0002724240455492</v>
      </c>
      <c r="GQ103">
        <f t="shared" si="51"/>
        <v>0.587565</v>
      </c>
      <c r="GR103">
        <v>101423</v>
      </c>
      <c r="GS103">
        <f t="shared" si="52"/>
        <v>1.0002724240455492</v>
      </c>
      <c r="GT103" s="206">
        <f t="shared" si="53"/>
        <v>1.6073807928369319</v>
      </c>
      <c r="GU103">
        <f t="shared" si="54"/>
        <v>1.6078186820152547</v>
      </c>
      <c r="GW103" s="208">
        <f t="shared" si="55"/>
        <v>0</v>
      </c>
      <c r="GX103" s="208">
        <f t="shared" si="56"/>
        <v>0</v>
      </c>
      <c r="GY103">
        <f t="shared" si="57"/>
        <v>1.6078186820152547</v>
      </c>
      <c r="GZ103" s="208">
        <f t="shared" si="58"/>
        <v>1.6078186820152547</v>
      </c>
      <c r="HB103" s="208">
        <f t="shared" si="59"/>
        <v>1.6078186820152547</v>
      </c>
      <c r="HC103">
        <f t="shared" si="60"/>
        <v>1.0002724240455492</v>
      </c>
      <c r="HD103" s="206">
        <f t="shared" si="61"/>
        <v>1.6073807928369319</v>
      </c>
    </row>
    <row r="104" spans="1:212" s="9" customFormat="1" x14ac:dyDescent="0.3">
      <c r="A104" s="141" t="s">
        <v>613</v>
      </c>
      <c r="B104" s="32">
        <v>1.60738</v>
      </c>
      <c r="C104" s="32">
        <v>1.6099399999999999</v>
      </c>
      <c r="D104" s="33">
        <v>56.65</v>
      </c>
      <c r="E104" s="33">
        <v>56.37</v>
      </c>
      <c r="F104" s="34" t="s">
        <v>298</v>
      </c>
      <c r="G104" s="37">
        <v>1.2818901199999999</v>
      </c>
      <c r="H104" s="37">
        <v>0.257738258</v>
      </c>
      <c r="I104" s="37">
        <v>0.96818603999999997</v>
      </c>
      <c r="J104" s="37">
        <v>7.2719163999999999E-3</v>
      </c>
      <c r="K104" s="37">
        <v>2.4282352699999999E-2</v>
      </c>
      <c r="L104" s="37">
        <v>110.377773</v>
      </c>
      <c r="M104" s="35">
        <v>3.8E-6</v>
      </c>
      <c r="N104" s="35">
        <v>1.4100000000000001E-8</v>
      </c>
      <c r="O104" s="35">
        <v>2.2800000000000001E-11</v>
      </c>
      <c r="P104" s="35">
        <v>6.44E-7</v>
      </c>
      <c r="Q104" s="35">
        <v>8.0299999999999997E-11</v>
      </c>
      <c r="R104" s="35">
        <v>0.108</v>
      </c>
      <c r="S104" s="33">
        <v>3.7</v>
      </c>
      <c r="T104" s="33">
        <v>4.5999999999999996</v>
      </c>
      <c r="U104" s="33">
        <v>5.3</v>
      </c>
      <c r="V104" s="33">
        <v>1.5</v>
      </c>
      <c r="W104" s="33">
        <v>2.4</v>
      </c>
      <c r="X104" s="33">
        <v>3.1</v>
      </c>
      <c r="Y104" s="33">
        <v>3.6</v>
      </c>
      <c r="Z104" s="33">
        <v>4.5</v>
      </c>
      <c r="AA104" s="33">
        <v>5.3</v>
      </c>
      <c r="AB104" s="33">
        <v>2.2999999999999998</v>
      </c>
      <c r="AC104" s="33">
        <v>3.1</v>
      </c>
      <c r="AD104" s="33">
        <v>3.9</v>
      </c>
      <c r="AE104" s="33">
        <v>4</v>
      </c>
      <c r="AF104" s="33">
        <v>4.9000000000000004</v>
      </c>
      <c r="AG104" s="33">
        <v>5.7</v>
      </c>
      <c r="AH104" s="33">
        <v>2.9</v>
      </c>
      <c r="AI104" s="34">
        <v>3.8</v>
      </c>
      <c r="AJ104" s="34">
        <v>4.5</v>
      </c>
      <c r="AK104" s="33">
        <v>2.31</v>
      </c>
      <c r="AL104" s="36">
        <v>0.58499999999999996</v>
      </c>
      <c r="AM104" s="36">
        <v>0.748</v>
      </c>
      <c r="AN104" s="36">
        <v>0.94</v>
      </c>
      <c r="AO104" s="36">
        <v>0.98699999999999999</v>
      </c>
      <c r="AP104" s="36">
        <v>0.996</v>
      </c>
      <c r="AQ104" s="36">
        <v>0.997</v>
      </c>
      <c r="AR104" s="36">
        <v>0.996</v>
      </c>
      <c r="AS104" s="36">
        <v>0.996</v>
      </c>
      <c r="AT104" s="36">
        <v>0.997</v>
      </c>
      <c r="AU104" s="36">
        <v>0.997</v>
      </c>
      <c r="AV104" s="36">
        <v>0.995</v>
      </c>
      <c r="AW104" s="36">
        <v>0.99199999999999999</v>
      </c>
      <c r="AX104" s="36">
        <v>0.99099999999999999</v>
      </c>
      <c r="AY104" s="36">
        <v>0.99199999999999999</v>
      </c>
      <c r="AZ104" s="36">
        <v>0.99099999999999999</v>
      </c>
      <c r="BA104" s="36">
        <v>0.99</v>
      </c>
      <c r="BB104" s="36">
        <v>0.98599999999999999</v>
      </c>
      <c r="BC104" s="36">
        <v>0.98</v>
      </c>
      <c r="BD104" s="36">
        <v>0.96799999999999997</v>
      </c>
      <c r="BE104" s="36">
        <v>0.95699999999999996</v>
      </c>
      <c r="BF104" s="36">
        <v>0.89200000000000002</v>
      </c>
      <c r="BG104" s="36">
        <v>0.70299999999999996</v>
      </c>
      <c r="BH104" s="36">
        <v>0.34599999999999997</v>
      </c>
      <c r="BI104" s="36">
        <v>9.1999999999999998E-2</v>
      </c>
      <c r="BJ104" s="36" t="s">
        <v>143</v>
      </c>
      <c r="BK104" s="36" t="s">
        <v>143</v>
      </c>
      <c r="BL104" s="36" t="s">
        <v>143</v>
      </c>
      <c r="BM104" s="36" t="s">
        <v>143</v>
      </c>
      <c r="BN104" s="36" t="s">
        <v>143</v>
      </c>
      <c r="BO104" s="36" t="s">
        <v>143</v>
      </c>
      <c r="BP104" s="36">
        <v>0.80700000000000005</v>
      </c>
      <c r="BQ104" s="36">
        <v>0.89</v>
      </c>
      <c r="BR104" s="36">
        <v>0.97599999999999998</v>
      </c>
      <c r="BS104" s="36">
        <v>0.995</v>
      </c>
      <c r="BT104" s="36">
        <v>0.998</v>
      </c>
      <c r="BU104" s="36">
        <v>0.999</v>
      </c>
      <c r="BV104" s="36">
        <v>0.998</v>
      </c>
      <c r="BW104" s="36">
        <v>0.998</v>
      </c>
      <c r="BX104" s="36">
        <v>0.999</v>
      </c>
      <c r="BY104" s="36">
        <v>0.999</v>
      </c>
      <c r="BZ104" s="36">
        <v>0.998</v>
      </c>
      <c r="CA104" s="36">
        <v>0.997</v>
      </c>
      <c r="CB104" s="36">
        <v>0.996</v>
      </c>
      <c r="CC104" s="36">
        <v>0.997</v>
      </c>
      <c r="CD104" s="36">
        <v>0.996</v>
      </c>
      <c r="CE104" s="36">
        <v>0.996</v>
      </c>
      <c r="CF104" s="36">
        <v>0.99399999999999999</v>
      </c>
      <c r="CG104" s="36">
        <v>0.99199999999999999</v>
      </c>
      <c r="CH104" s="36">
        <v>0.98699999999999999</v>
      </c>
      <c r="CI104" s="36">
        <v>0.98299999999999998</v>
      </c>
      <c r="CJ104" s="36">
        <v>0.95499999999999996</v>
      </c>
      <c r="CK104" s="36">
        <v>0.86899999999999999</v>
      </c>
      <c r="CL104" s="36">
        <v>0.65400000000000003</v>
      </c>
      <c r="CM104" s="36">
        <v>0.38500000000000001</v>
      </c>
      <c r="CN104" s="36">
        <v>0.13</v>
      </c>
      <c r="CO104" s="36">
        <v>0.01</v>
      </c>
      <c r="CP104" s="36" t="s">
        <v>143</v>
      </c>
      <c r="CQ104" s="36" t="s">
        <v>143</v>
      </c>
      <c r="CR104" s="36" t="s">
        <v>143</v>
      </c>
      <c r="CS104" s="36" t="s">
        <v>143</v>
      </c>
      <c r="CT104" s="34"/>
      <c r="CU104" s="34">
        <v>2</v>
      </c>
      <c r="CV104" s="34">
        <v>0</v>
      </c>
      <c r="CW104" s="34">
        <v>2.2000000000000002</v>
      </c>
      <c r="CX104" s="34">
        <v>1</v>
      </c>
      <c r="CY104" s="34">
        <v>2.2999999999999998</v>
      </c>
      <c r="CZ104" s="33">
        <v>3.55</v>
      </c>
      <c r="DA104" s="34">
        <v>659</v>
      </c>
      <c r="DB104" s="34">
        <v>659</v>
      </c>
      <c r="DC104" s="34">
        <v>823</v>
      </c>
      <c r="DD104" s="34">
        <v>0.59499999999999997</v>
      </c>
      <c r="DE104" s="34">
        <v>0.77600000000000002</v>
      </c>
      <c r="DF104" s="34">
        <v>6</v>
      </c>
      <c r="DG104" s="34">
        <v>7.1</v>
      </c>
      <c r="DH104" s="78">
        <v>78</v>
      </c>
      <c r="DI104" s="34">
        <v>0.26300000000000001</v>
      </c>
      <c r="DJ104" s="34">
        <v>550</v>
      </c>
      <c r="DK104" s="34">
        <v>2</v>
      </c>
      <c r="DL104" s="25">
        <v>2.31</v>
      </c>
      <c r="DM104" s="76">
        <v>1.57881</v>
      </c>
      <c r="DN104" s="76">
        <v>1.58378</v>
      </c>
      <c r="DO104" s="76">
        <v>1.58914</v>
      </c>
      <c r="DP104" s="76">
        <v>1.5949</v>
      </c>
      <c r="DQ104" s="76">
        <v>1.59558</v>
      </c>
      <c r="DR104" s="76">
        <v>1.5984700000000001</v>
      </c>
      <c r="DS104" s="76">
        <v>1.6023000000000001</v>
      </c>
      <c r="DT104" s="76">
        <v>1.6041399999999999</v>
      </c>
      <c r="DU104" s="76">
        <v>1.6046499999999999</v>
      </c>
      <c r="DV104" s="76">
        <v>1.6051299999999999</v>
      </c>
      <c r="DW104" s="76">
        <v>1.6072900000000001</v>
      </c>
      <c r="DX104" s="76">
        <v>1.60738</v>
      </c>
      <c r="DY104" s="76">
        <v>1.6099399999999999</v>
      </c>
      <c r="DZ104" s="76">
        <v>1.61486</v>
      </c>
      <c r="EA104" s="76">
        <v>1.61547</v>
      </c>
      <c r="EB104" s="76">
        <v>1.62073</v>
      </c>
      <c r="EC104" s="76">
        <v>1.6256200000000001</v>
      </c>
      <c r="ED104" s="76">
        <v>1.63398</v>
      </c>
      <c r="EE104" s="24">
        <v>1.6430400000000001</v>
      </c>
      <c r="EF104" s="24" t="s">
        <v>392</v>
      </c>
      <c r="EG104" s="24" t="s">
        <v>392</v>
      </c>
      <c r="EH104" s="24" t="s">
        <v>392</v>
      </c>
      <c r="EI104" s="24" t="s">
        <v>392</v>
      </c>
      <c r="EJ104" s="24">
        <v>1.0722000000000001E-2</v>
      </c>
      <c r="EK104" s="24">
        <v>1.0821000000000001E-2</v>
      </c>
      <c r="EL104" s="77">
        <v>0.26900000000000002</v>
      </c>
      <c r="EM104" s="77">
        <v>0.52849999999999997</v>
      </c>
      <c r="EN104" s="77">
        <v>0.30270000000000002</v>
      </c>
      <c r="EO104" s="77">
        <v>0.2384</v>
      </c>
      <c r="EP104" s="77">
        <v>0.54769999999999996</v>
      </c>
      <c r="EQ104" s="77">
        <v>0.7802</v>
      </c>
      <c r="ER104" s="77">
        <v>0.2666</v>
      </c>
      <c r="ES104" s="77">
        <v>0.57130000000000003</v>
      </c>
      <c r="ET104" s="77">
        <v>0.25230000000000002</v>
      </c>
      <c r="EU104" s="77">
        <v>0.23619999999999999</v>
      </c>
      <c r="EV104" s="77">
        <v>0.48599999999999999</v>
      </c>
      <c r="EW104" s="77">
        <v>0.77300000000000002</v>
      </c>
      <c r="EX104" s="77">
        <v>-1.6199999999999999E-2</v>
      </c>
      <c r="EY104" s="77">
        <v>-6.4000000000000003E-3</v>
      </c>
      <c r="EZ104" s="77">
        <v>2.9999999999999997E-4</v>
      </c>
      <c r="FA104" s="77">
        <v>-8.0000000000000004E-4</v>
      </c>
      <c r="FB104" s="77">
        <v>-1.2999999999999999E-2</v>
      </c>
      <c r="FC104" s="26" t="s">
        <v>331</v>
      </c>
      <c r="FD104" s="145"/>
      <c r="FE104" s="156">
        <v>43152</v>
      </c>
      <c r="FF104" s="136">
        <v>2</v>
      </c>
      <c r="FG104" s="40">
        <v>4</v>
      </c>
      <c r="FH104" s="34">
        <v>1</v>
      </c>
      <c r="FI104" s="34">
        <v>546</v>
      </c>
      <c r="FJ104" s="34">
        <v>66</v>
      </c>
      <c r="FK104">
        <v>20</v>
      </c>
      <c r="FL104"/>
      <c r="FM104">
        <f t="shared" si="32"/>
        <v>0.587565</v>
      </c>
      <c r="FN104">
        <f t="shared" si="62"/>
        <v>20</v>
      </c>
      <c r="FO104">
        <f t="shared" si="33"/>
        <v>0</v>
      </c>
      <c r="FP104" s="208">
        <f t="shared" si="34"/>
        <v>0</v>
      </c>
      <c r="FQ104" s="208">
        <f t="shared" si="35"/>
        <v>0</v>
      </c>
      <c r="FR104" s="208">
        <f t="shared" si="36"/>
        <v>0</v>
      </c>
      <c r="FS104" s="208">
        <f t="shared" si="37"/>
        <v>0</v>
      </c>
      <c r="FT104" s="208">
        <f t="shared" si="38"/>
        <v>1.6078186820152547</v>
      </c>
      <c r="FU104" s="208">
        <f t="shared" si="39"/>
        <v>0.49292900125109751</v>
      </c>
      <c r="FV104" s="208">
        <f t="shared" si="40"/>
        <v>0</v>
      </c>
      <c r="FX104">
        <f t="shared" si="63"/>
        <v>0.587565</v>
      </c>
      <c r="FY104" s="207">
        <f>G104*POWER($FX104,2)/(POWER($FX104,2)-J104)</f>
        <v>1.3094726094222333</v>
      </c>
      <c r="FZ104" s="207">
        <f>H104*POWER($FX104,2)/(POWER($FX104,2)-K104)</f>
        <v>0.27723813615184856</v>
      </c>
      <c r="GA104" s="207">
        <f>I104*POWER($FX104,2)/(POWER($FX104,2)-L104)</f>
        <v>-3.0377323929977967E-3</v>
      </c>
      <c r="GB104" s="206">
        <f t="shared" si="41"/>
        <v>1.6073807928369319</v>
      </c>
      <c r="GD104">
        <f t="shared" si="42"/>
        <v>0.587565</v>
      </c>
      <c r="GE104">
        <f t="shared" si="43"/>
        <v>6432.8</v>
      </c>
      <c r="GF104">
        <f t="shared" si="44"/>
        <v>20613.136726414024</v>
      </c>
      <c r="GG104">
        <f t="shared" si="45"/>
        <v>670.28134972528255</v>
      </c>
      <c r="GH104">
        <f t="shared" si="46"/>
        <v>1.0002771621807613</v>
      </c>
      <c r="GI104">
        <f t="shared" si="47"/>
        <v>101325</v>
      </c>
      <c r="GJ104">
        <v>101325</v>
      </c>
      <c r="GK104">
        <v>15</v>
      </c>
      <c r="GL104">
        <v>20</v>
      </c>
      <c r="GM104">
        <f t="shared" si="48"/>
        <v>2.771621807613478E-4</v>
      </c>
      <c r="GN104">
        <f t="shared" si="49"/>
        <v>1.0173924999999999</v>
      </c>
      <c r="GO104">
        <f t="shared" si="50"/>
        <v>1.0002724240455492</v>
      </c>
      <c r="GQ104">
        <f t="shared" si="51"/>
        <v>0.587565</v>
      </c>
      <c r="GR104">
        <v>101424</v>
      </c>
      <c r="GS104">
        <f t="shared" si="52"/>
        <v>1.0002724240455492</v>
      </c>
      <c r="GT104" s="206">
        <f t="shared" si="53"/>
        <v>1.6073807928369319</v>
      </c>
      <c r="GU104">
        <f t="shared" si="54"/>
        <v>1.6078186820152547</v>
      </c>
      <c r="GW104" s="208">
        <f t="shared" si="55"/>
        <v>0</v>
      </c>
      <c r="GX104" s="208">
        <f t="shared" si="56"/>
        <v>0</v>
      </c>
      <c r="GY104">
        <f t="shared" si="57"/>
        <v>1.6078186820152547</v>
      </c>
      <c r="GZ104" s="208">
        <f t="shared" si="58"/>
        <v>1.6078186820152547</v>
      </c>
      <c r="HB104" s="208">
        <f t="shared" si="59"/>
        <v>1.6078186820152547</v>
      </c>
      <c r="HC104">
        <f t="shared" si="60"/>
        <v>1.0002724240455492</v>
      </c>
      <c r="HD104" s="206">
        <f t="shared" si="61"/>
        <v>1.6073807928369319</v>
      </c>
    </row>
    <row r="105" spans="1:212" s="9" customFormat="1" x14ac:dyDescent="0.3">
      <c r="A105" s="141" t="s">
        <v>332</v>
      </c>
      <c r="B105" s="43">
        <v>1.6127199999999999</v>
      </c>
      <c r="C105" s="43">
        <v>1.61521</v>
      </c>
      <c r="D105" s="39">
        <v>58.63</v>
      </c>
      <c r="E105" s="39">
        <v>58.37</v>
      </c>
      <c r="F105" s="40" t="s">
        <v>333</v>
      </c>
      <c r="G105" s="44">
        <v>1.3299374100000001</v>
      </c>
      <c r="H105" s="44">
        <v>0.228542996</v>
      </c>
      <c r="I105" s="44">
        <v>0.98846521099999995</v>
      </c>
      <c r="J105" s="44">
        <v>7.1687410699999999E-3</v>
      </c>
      <c r="K105" s="44">
        <v>2.4645589200000002E-2</v>
      </c>
      <c r="L105" s="44">
        <v>100.886364</v>
      </c>
      <c r="M105" s="45">
        <v>7.9599999999999998E-7</v>
      </c>
      <c r="N105" s="45">
        <v>1.3000000000000001E-8</v>
      </c>
      <c r="O105" s="45">
        <v>-1.31E-11</v>
      </c>
      <c r="P105" s="45">
        <v>4.3599999999999999E-7</v>
      </c>
      <c r="Q105" s="45">
        <v>6.0099999999999999E-10</v>
      </c>
      <c r="R105" s="45">
        <v>0.17899999999999999</v>
      </c>
      <c r="S105" s="39">
        <v>2</v>
      </c>
      <c r="T105" s="39">
        <v>2.6</v>
      </c>
      <c r="U105" s="39">
        <v>3.1</v>
      </c>
      <c r="V105" s="39">
        <v>-0.1</v>
      </c>
      <c r="W105" s="39">
        <v>0.4</v>
      </c>
      <c r="X105" s="39">
        <v>0.9</v>
      </c>
      <c r="Y105" s="39">
        <v>2.1</v>
      </c>
      <c r="Z105" s="39">
        <v>2.8</v>
      </c>
      <c r="AA105" s="39">
        <v>3.4</v>
      </c>
      <c r="AB105" s="39">
        <v>0.7</v>
      </c>
      <c r="AC105" s="39">
        <v>1.4</v>
      </c>
      <c r="AD105" s="39">
        <v>2</v>
      </c>
      <c r="AE105" s="39">
        <v>2.2999999999999998</v>
      </c>
      <c r="AF105" s="39">
        <v>3</v>
      </c>
      <c r="AG105" s="39">
        <v>3.7</v>
      </c>
      <c r="AH105" s="39">
        <v>1.2</v>
      </c>
      <c r="AI105" s="40">
        <v>1.9</v>
      </c>
      <c r="AJ105" s="40">
        <v>2.6</v>
      </c>
      <c r="AK105" s="39">
        <v>1.92</v>
      </c>
      <c r="AL105" s="46">
        <v>0.39</v>
      </c>
      <c r="AM105" s="46">
        <v>0.62</v>
      </c>
      <c r="AN105" s="46">
        <v>0.9</v>
      </c>
      <c r="AO105" s="46">
        <v>0.97699999999999998</v>
      </c>
      <c r="AP105" s="46">
        <v>0.99299999999999999</v>
      </c>
      <c r="AQ105" s="46">
        <v>0.996</v>
      </c>
      <c r="AR105" s="46">
        <v>0.995</v>
      </c>
      <c r="AS105" s="46">
        <v>0.995</v>
      </c>
      <c r="AT105" s="46">
        <v>0.995</v>
      </c>
      <c r="AU105" s="46">
        <v>0.995</v>
      </c>
      <c r="AV105" s="46">
        <v>0.99199999999999999</v>
      </c>
      <c r="AW105" s="46">
        <v>0.98499999999999999</v>
      </c>
      <c r="AX105" s="46">
        <v>0.98299999999999998</v>
      </c>
      <c r="AY105" s="46">
        <v>0.98299999999999998</v>
      </c>
      <c r="AZ105" s="46">
        <v>0.97899999999999998</v>
      </c>
      <c r="BA105" s="46">
        <v>0.97499999999999998</v>
      </c>
      <c r="BB105" s="46">
        <v>0.96</v>
      </c>
      <c r="BC105" s="46">
        <v>0.93</v>
      </c>
      <c r="BD105" s="46">
        <v>0.87</v>
      </c>
      <c r="BE105" s="46">
        <v>0.83</v>
      </c>
      <c r="BF105" s="46">
        <v>0.61</v>
      </c>
      <c r="BG105" s="46">
        <v>0.2</v>
      </c>
      <c r="BH105" s="46" t="s">
        <v>143</v>
      </c>
      <c r="BI105" s="46" t="s">
        <v>143</v>
      </c>
      <c r="BJ105" s="46" t="s">
        <v>143</v>
      </c>
      <c r="BK105" s="46" t="s">
        <v>143</v>
      </c>
      <c r="BL105" s="46" t="s">
        <v>143</v>
      </c>
      <c r="BM105" s="46" t="s">
        <v>143</v>
      </c>
      <c r="BN105" s="46" t="s">
        <v>143</v>
      </c>
      <c r="BO105" s="46" t="s">
        <v>143</v>
      </c>
      <c r="BP105" s="46">
        <v>0.68616070424520126</v>
      </c>
      <c r="BQ105" s="46">
        <v>0.82595555007539534</v>
      </c>
      <c r="BR105" s="46">
        <v>0.95873151551418268</v>
      </c>
      <c r="BS105" s="46">
        <v>0.99073572947436994</v>
      </c>
      <c r="BT105" s="46">
        <v>0.99719409794761227</v>
      </c>
      <c r="BU105" s="46">
        <v>0.99839807589331964</v>
      </c>
      <c r="BV105" s="46">
        <v>0.99799699197390601</v>
      </c>
      <c r="BW105" s="46">
        <v>0.99799699197390601</v>
      </c>
      <c r="BX105" s="46">
        <v>0.99799699197390601</v>
      </c>
      <c r="BY105" s="46">
        <v>0.99799699197390601</v>
      </c>
      <c r="BZ105" s="46">
        <v>0.99679228706061884</v>
      </c>
      <c r="CA105" s="46">
        <v>0.99397278187099047</v>
      </c>
      <c r="CB105" s="46">
        <v>0.9931650020504369</v>
      </c>
      <c r="CC105" s="46">
        <v>0.9931650020504369</v>
      </c>
      <c r="CD105" s="46">
        <v>0.99154647908126026</v>
      </c>
      <c r="CE105" s="46">
        <v>0.98992398345177923</v>
      </c>
      <c r="CF105" s="46">
        <v>0.9838037943397453</v>
      </c>
      <c r="CG105" s="46">
        <v>0.97138899598150008</v>
      </c>
      <c r="CH105" s="46">
        <v>0.94581827477183755</v>
      </c>
      <c r="CI105" s="46">
        <v>0.92817792850037573</v>
      </c>
      <c r="CJ105" s="46">
        <v>0.82060079618600934</v>
      </c>
      <c r="CK105" s="46">
        <v>0.52530556088075342</v>
      </c>
      <c r="CL105" s="46">
        <v>0.10199999999999999</v>
      </c>
      <c r="CM105" s="46" t="s">
        <v>143</v>
      </c>
      <c r="CN105" s="46" t="s">
        <v>143</v>
      </c>
      <c r="CO105" s="46" t="s">
        <v>143</v>
      </c>
      <c r="CP105" s="46" t="s">
        <v>143</v>
      </c>
      <c r="CQ105" s="46" t="s">
        <v>143</v>
      </c>
      <c r="CR105" s="46" t="s">
        <v>143</v>
      </c>
      <c r="CS105" s="46" t="s">
        <v>143</v>
      </c>
      <c r="CT105" s="40"/>
      <c r="CU105" s="40">
        <v>3</v>
      </c>
      <c r="CV105" s="40">
        <v>1</v>
      </c>
      <c r="CW105" s="40">
        <v>51.2</v>
      </c>
      <c r="CX105" s="40">
        <v>2</v>
      </c>
      <c r="CY105" s="40">
        <v>2</v>
      </c>
      <c r="CZ105" s="39">
        <v>3.5350000000000001</v>
      </c>
      <c r="DA105" s="40">
        <v>658</v>
      </c>
      <c r="DB105" s="40">
        <v>646</v>
      </c>
      <c r="DC105" s="40">
        <v>769</v>
      </c>
      <c r="DD105" s="40">
        <v>0.56999999999999995</v>
      </c>
      <c r="DE105" s="40">
        <v>0.83</v>
      </c>
      <c r="DF105" s="40">
        <v>6.46</v>
      </c>
      <c r="DG105" s="40">
        <v>7.38</v>
      </c>
      <c r="DH105" s="79">
        <v>84</v>
      </c>
      <c r="DI105" s="40">
        <v>0.26100000000000001</v>
      </c>
      <c r="DJ105" s="126">
        <v>580</v>
      </c>
      <c r="DK105" s="40">
        <v>3</v>
      </c>
      <c r="DL105" s="42">
        <v>1.92</v>
      </c>
      <c r="DM105" s="76">
        <v>1.5828199999999999</v>
      </c>
      <c r="DN105" s="76">
        <v>1.5883499999999999</v>
      </c>
      <c r="DO105" s="76">
        <v>1.59422</v>
      </c>
      <c r="DP105" s="76">
        <v>1.60032</v>
      </c>
      <c r="DQ105" s="76">
        <v>1.6010200000000001</v>
      </c>
      <c r="DR105" s="76">
        <v>1.6039300000000001</v>
      </c>
      <c r="DS105" s="76">
        <v>1.6077399999999999</v>
      </c>
      <c r="DT105" s="76">
        <v>1.60954</v>
      </c>
      <c r="DU105" s="76">
        <v>1.61005</v>
      </c>
      <c r="DV105" s="76">
        <v>1.61052</v>
      </c>
      <c r="DW105" s="76">
        <v>1.6126199999999999</v>
      </c>
      <c r="DX105" s="76">
        <v>1.6127199999999999</v>
      </c>
      <c r="DY105" s="76">
        <v>1.61521</v>
      </c>
      <c r="DZ105" s="76">
        <v>1.61999</v>
      </c>
      <c r="EA105" s="76">
        <v>1.62059</v>
      </c>
      <c r="EB105" s="76">
        <v>1.62568</v>
      </c>
      <c r="EC105" s="76">
        <v>1.63042</v>
      </c>
      <c r="ED105" s="76"/>
      <c r="EE105" s="24"/>
      <c r="EF105" s="24"/>
      <c r="EG105" s="24"/>
      <c r="EH105" s="24"/>
      <c r="EI105" s="24"/>
      <c r="EJ105" s="24">
        <v>1.0449999999999999E-2</v>
      </c>
      <c r="EK105" s="24">
        <v>1.0541E-2</v>
      </c>
      <c r="EL105" s="77">
        <v>0.2792</v>
      </c>
      <c r="EM105" s="77">
        <v>0.53659999999999997</v>
      </c>
      <c r="EN105" s="77">
        <v>0.3039</v>
      </c>
      <c r="EO105" s="77">
        <v>0.2384</v>
      </c>
      <c r="EP105" s="77">
        <v>0.54479999999999995</v>
      </c>
      <c r="EQ105" s="77"/>
      <c r="ER105" s="77">
        <v>0.27679999999999999</v>
      </c>
      <c r="ES105" s="77">
        <v>0.57989999999999997</v>
      </c>
      <c r="ET105" s="77">
        <v>0.25330000000000003</v>
      </c>
      <c r="EU105" s="77">
        <v>0.2364</v>
      </c>
      <c r="EV105" s="77">
        <v>0.48349999999999999</v>
      </c>
      <c r="EW105" s="77"/>
      <c r="EX105" s="77">
        <v>-7.3000000000000001E-3</v>
      </c>
      <c r="EY105" s="77">
        <v>-3.0000000000000001E-3</v>
      </c>
      <c r="EZ105" s="77">
        <v>1E-4</v>
      </c>
      <c r="FA105" s="77">
        <v>-4.0000000000000002E-4</v>
      </c>
      <c r="FB105" s="77"/>
      <c r="FC105" s="26" t="s">
        <v>337</v>
      </c>
      <c r="FD105" s="146" t="s">
        <v>143</v>
      </c>
      <c r="FE105" s="156">
        <v>41671</v>
      </c>
      <c r="FF105" s="136">
        <v>1.9</v>
      </c>
      <c r="FG105" s="125">
        <v>1</v>
      </c>
      <c r="FH105" s="34">
        <v>4</v>
      </c>
      <c r="FI105" s="34">
        <v>546</v>
      </c>
      <c r="FJ105" s="34">
        <v>67</v>
      </c>
      <c r="FK105">
        <v>20</v>
      </c>
      <c r="FL105"/>
      <c r="FM105">
        <f t="shared" si="32"/>
        <v>0.587565</v>
      </c>
      <c r="FN105" s="27">
        <f t="shared" si="62"/>
        <v>20</v>
      </c>
      <c r="FO105">
        <f t="shared" si="33"/>
        <v>0</v>
      </c>
      <c r="FP105" s="208">
        <f t="shared" si="34"/>
        <v>0</v>
      </c>
      <c r="FQ105" s="208">
        <f t="shared" si="35"/>
        <v>0</v>
      </c>
      <c r="FR105" s="208">
        <f t="shared" si="36"/>
        <v>0</v>
      </c>
      <c r="FS105" s="208">
        <f t="shared" si="37"/>
        <v>0</v>
      </c>
      <c r="FT105" s="208">
        <f t="shared" si="38"/>
        <v>1.6131567829582032</v>
      </c>
      <c r="FU105" s="208">
        <f t="shared" si="39"/>
        <v>0.49662711750367239</v>
      </c>
      <c r="FV105" s="208">
        <f t="shared" si="40"/>
        <v>0</v>
      </c>
      <c r="FX105">
        <f t="shared" si="63"/>
        <v>0.587565</v>
      </c>
      <c r="FY105" s="207">
        <f>G105*POWER($FX105,2)/(POWER($FX105,2)-J105)</f>
        <v>1.358139111706824</v>
      </c>
      <c r="FZ105" s="207">
        <f>H105*POWER($FX105,2)/(POWER($FX105,2)-K105)</f>
        <v>0.24611256710154547</v>
      </c>
      <c r="GA105" s="207">
        <f>I105*POWER($FX105,2)/(POWER($FX105,2)-L105)</f>
        <v>-3.3941376930851611E-3</v>
      </c>
      <c r="GB105" s="206">
        <f t="shared" si="41"/>
        <v>1.6127174399488846</v>
      </c>
      <c r="GD105">
        <f t="shared" si="42"/>
        <v>0.587565</v>
      </c>
      <c r="GE105">
        <f t="shared" si="43"/>
        <v>6432.8</v>
      </c>
      <c r="GF105">
        <f t="shared" si="44"/>
        <v>20613.136726414024</v>
      </c>
      <c r="GG105">
        <f t="shared" si="45"/>
        <v>670.28134972528255</v>
      </c>
      <c r="GH105">
        <f t="shared" si="46"/>
        <v>1.0002771621807613</v>
      </c>
      <c r="GI105">
        <f t="shared" si="47"/>
        <v>101325</v>
      </c>
      <c r="GJ105">
        <v>101325</v>
      </c>
      <c r="GK105">
        <v>15</v>
      </c>
      <c r="GL105">
        <v>20</v>
      </c>
      <c r="GM105">
        <f t="shared" si="48"/>
        <v>2.771621807613478E-4</v>
      </c>
      <c r="GN105">
        <f t="shared" si="49"/>
        <v>1.0173924999999999</v>
      </c>
      <c r="GO105">
        <f t="shared" si="50"/>
        <v>1.0002724240455492</v>
      </c>
      <c r="GQ105">
        <f t="shared" si="51"/>
        <v>0.587565</v>
      </c>
      <c r="GR105">
        <v>101425</v>
      </c>
      <c r="GS105">
        <f t="shared" si="52"/>
        <v>1.0002724240455492</v>
      </c>
      <c r="GT105" s="206">
        <f t="shared" si="53"/>
        <v>1.6127174399488846</v>
      </c>
      <c r="GU105">
        <f t="shared" si="54"/>
        <v>1.6131567829582032</v>
      </c>
      <c r="GW105" s="208">
        <f t="shared" si="55"/>
        <v>0</v>
      </c>
      <c r="GX105" s="208">
        <f t="shared" si="56"/>
        <v>0</v>
      </c>
      <c r="GY105">
        <f t="shared" si="57"/>
        <v>1.6131567829582032</v>
      </c>
      <c r="GZ105" s="208">
        <f t="shared" si="58"/>
        <v>1.6131567829582032</v>
      </c>
      <c r="HB105" s="208">
        <f t="shared" si="59"/>
        <v>1.6131567829582032</v>
      </c>
      <c r="HC105">
        <f t="shared" si="60"/>
        <v>1.0002724240455492</v>
      </c>
      <c r="HD105" s="206">
        <f t="shared" si="61"/>
        <v>1.6127174399488846</v>
      </c>
    </row>
    <row r="106" spans="1:212" s="9" customFormat="1" x14ac:dyDescent="0.3">
      <c r="A106" s="141" t="s">
        <v>338</v>
      </c>
      <c r="B106" s="32">
        <v>1.5891299999999999</v>
      </c>
      <c r="C106" s="32">
        <v>1.5914200000000001</v>
      </c>
      <c r="D106" s="33">
        <v>61.27</v>
      </c>
      <c r="E106" s="33">
        <v>61.02</v>
      </c>
      <c r="F106" s="34" t="s">
        <v>319</v>
      </c>
      <c r="G106" s="37">
        <v>0.99146382300000002</v>
      </c>
      <c r="H106" s="37">
        <v>0.495982121</v>
      </c>
      <c r="I106" s="37">
        <v>0.98739392500000001</v>
      </c>
      <c r="J106" s="37">
        <v>5.2273046700000003E-3</v>
      </c>
      <c r="K106" s="37">
        <v>1.72733646E-2</v>
      </c>
      <c r="L106" s="37">
        <v>98.359457899999995</v>
      </c>
      <c r="M106" s="35">
        <v>3.4999999999999999E-6</v>
      </c>
      <c r="N106" s="35">
        <v>1.22E-8</v>
      </c>
      <c r="O106" s="35">
        <v>6.3800000000000002E-11</v>
      </c>
      <c r="P106" s="35">
        <v>2.4600000000000001E-7</v>
      </c>
      <c r="Q106" s="35">
        <v>-3.3400000000000002E-11</v>
      </c>
      <c r="R106" s="35">
        <v>0.27800000000000002</v>
      </c>
      <c r="S106" s="33">
        <v>3.5</v>
      </c>
      <c r="T106" s="33">
        <v>4</v>
      </c>
      <c r="U106" s="33">
        <v>4.5999999999999996</v>
      </c>
      <c r="V106" s="33">
        <v>1.4</v>
      </c>
      <c r="W106" s="33">
        <v>1.9</v>
      </c>
      <c r="X106" s="33">
        <v>2.4</v>
      </c>
      <c r="Y106" s="33">
        <v>3.2</v>
      </c>
      <c r="Z106" s="33">
        <v>3.7</v>
      </c>
      <c r="AA106" s="33">
        <v>4.3</v>
      </c>
      <c r="AB106" s="33">
        <v>1.9</v>
      </c>
      <c r="AC106" s="33">
        <v>2.2999999999999998</v>
      </c>
      <c r="AD106" s="33">
        <v>2.9</v>
      </c>
      <c r="AE106" s="33">
        <v>3.6</v>
      </c>
      <c r="AF106" s="33">
        <v>4.0999999999999996</v>
      </c>
      <c r="AG106" s="33">
        <v>4.7</v>
      </c>
      <c r="AH106" s="33">
        <v>2.6</v>
      </c>
      <c r="AI106" s="34">
        <v>3</v>
      </c>
      <c r="AJ106" s="34">
        <v>3.6</v>
      </c>
      <c r="AK106" s="33">
        <v>2.16</v>
      </c>
      <c r="AL106" s="36">
        <v>0.38</v>
      </c>
      <c r="AM106" s="36">
        <v>0.64</v>
      </c>
      <c r="AN106" s="36">
        <v>0.91</v>
      </c>
      <c r="AO106" s="36">
        <v>0.98</v>
      </c>
      <c r="AP106" s="36">
        <v>0.997</v>
      </c>
      <c r="AQ106" s="36">
        <v>0.995</v>
      </c>
      <c r="AR106" s="36">
        <v>0.99399999999999999</v>
      </c>
      <c r="AS106" s="36">
        <v>0.99299999999999999</v>
      </c>
      <c r="AT106" s="36">
        <v>0.995</v>
      </c>
      <c r="AU106" s="36">
        <v>0.996</v>
      </c>
      <c r="AV106" s="36">
        <v>0.99399999999999999</v>
      </c>
      <c r="AW106" s="36">
        <v>0.98899999999999999</v>
      </c>
      <c r="AX106" s="36">
        <v>0.98699999999999999</v>
      </c>
      <c r="AY106" s="36">
        <v>0.98599999999999999</v>
      </c>
      <c r="AZ106" s="36">
        <v>0.98299999999999998</v>
      </c>
      <c r="BA106" s="36">
        <v>0.98099999999999998</v>
      </c>
      <c r="BB106" s="36">
        <v>0.97099999999999997</v>
      </c>
      <c r="BC106" s="36">
        <v>0.96</v>
      </c>
      <c r="BD106" s="36">
        <v>0.94</v>
      </c>
      <c r="BE106" s="36">
        <v>0.93</v>
      </c>
      <c r="BF106" s="36">
        <v>0.82</v>
      </c>
      <c r="BG106" s="36">
        <v>0.57999999999999996</v>
      </c>
      <c r="BH106" s="36">
        <v>0.27</v>
      </c>
      <c r="BI106" s="36">
        <v>0.1</v>
      </c>
      <c r="BJ106" s="36">
        <v>0.02</v>
      </c>
      <c r="BK106" s="36" t="s">
        <v>143</v>
      </c>
      <c r="BL106" s="36" t="s">
        <v>143</v>
      </c>
      <c r="BM106" s="36" t="s">
        <v>143</v>
      </c>
      <c r="BN106" s="36" t="s">
        <v>143</v>
      </c>
      <c r="BO106" s="36" t="s">
        <v>143</v>
      </c>
      <c r="BP106" s="36">
        <v>0.68</v>
      </c>
      <c r="BQ106" s="36">
        <v>0.84</v>
      </c>
      <c r="BR106" s="36">
        <v>0.96297842460757588</v>
      </c>
      <c r="BS106" s="36">
        <v>0.99195148124665999</v>
      </c>
      <c r="BT106" s="36">
        <v>0.9987989182686231</v>
      </c>
      <c r="BU106" s="36">
        <v>0.99799699197390601</v>
      </c>
      <c r="BV106" s="36">
        <v>0.99759566612185246</v>
      </c>
      <c r="BW106" s="36">
        <v>0.99719409794761227</v>
      </c>
      <c r="BX106" s="36">
        <v>0.99799699197390601</v>
      </c>
      <c r="BY106" s="36">
        <v>0.99839807589331964</v>
      </c>
      <c r="BZ106" s="36">
        <v>0.99759566612185246</v>
      </c>
      <c r="CA106" s="36">
        <v>0.9955853942020696</v>
      </c>
      <c r="CB106" s="36">
        <v>0.99477957819262941</v>
      </c>
      <c r="CC106" s="36">
        <v>0.99437630276961064</v>
      </c>
      <c r="CD106" s="36">
        <v>0.9931650020504369</v>
      </c>
      <c r="CE106" s="36">
        <v>0.99235623552738528</v>
      </c>
      <c r="CF106" s="36">
        <v>0.9882974890527767</v>
      </c>
      <c r="CG106" s="36">
        <v>0.9838037943397453</v>
      </c>
      <c r="CH106" s="36">
        <v>0.97555361244784633</v>
      </c>
      <c r="CI106" s="36">
        <v>0.97138899598150008</v>
      </c>
      <c r="CJ106" s="36">
        <v>0.92</v>
      </c>
      <c r="CK106" s="36">
        <v>0.8</v>
      </c>
      <c r="CL106" s="36">
        <v>0.59</v>
      </c>
      <c r="CM106" s="36">
        <v>0.4</v>
      </c>
      <c r="CN106" s="36">
        <v>0.21</v>
      </c>
      <c r="CO106" s="36">
        <v>0.09</v>
      </c>
      <c r="CP106" s="36">
        <v>0.03</v>
      </c>
      <c r="CQ106" s="36" t="s">
        <v>143</v>
      </c>
      <c r="CR106" s="36" t="s">
        <v>143</v>
      </c>
      <c r="CS106" s="36" t="s">
        <v>143</v>
      </c>
      <c r="CT106" s="34"/>
      <c r="CU106" s="34">
        <v>3</v>
      </c>
      <c r="CV106" s="34">
        <v>1</v>
      </c>
      <c r="CW106" s="34">
        <v>4.4000000000000004</v>
      </c>
      <c r="CX106" s="34">
        <v>2</v>
      </c>
      <c r="CY106" s="34">
        <v>1.3</v>
      </c>
      <c r="CZ106" s="33">
        <v>3.3</v>
      </c>
      <c r="DA106" s="34">
        <v>660</v>
      </c>
      <c r="DB106" s="34">
        <v>657</v>
      </c>
      <c r="DC106" s="34">
        <v>791</v>
      </c>
      <c r="DD106" s="34">
        <v>0.56000000000000005</v>
      </c>
      <c r="DE106" s="34">
        <v>0.99</v>
      </c>
      <c r="DF106" s="34">
        <v>5.5</v>
      </c>
      <c r="DG106" s="34">
        <v>6.5</v>
      </c>
      <c r="DH106" s="78">
        <v>84</v>
      </c>
      <c r="DI106" s="34">
        <v>0.25600000000000001</v>
      </c>
      <c r="DJ106" s="34">
        <v>590</v>
      </c>
      <c r="DK106" s="34">
        <v>3</v>
      </c>
      <c r="DL106" s="25">
        <v>2.16</v>
      </c>
      <c r="DM106" s="76">
        <v>1.55966</v>
      </c>
      <c r="DN106" s="76">
        <v>1.5653900000000001</v>
      </c>
      <c r="DO106" s="76">
        <v>1.5713999999999999</v>
      </c>
      <c r="DP106" s="76">
        <v>1.5774699999999999</v>
      </c>
      <c r="DQ106" s="76">
        <v>1.5781499999999999</v>
      </c>
      <c r="DR106" s="76">
        <v>1.58094</v>
      </c>
      <c r="DS106" s="76">
        <v>1.5845100000000001</v>
      </c>
      <c r="DT106" s="76">
        <v>1.58619</v>
      </c>
      <c r="DU106" s="76">
        <v>1.58666</v>
      </c>
      <c r="DV106" s="76">
        <v>1.5871</v>
      </c>
      <c r="DW106" s="76">
        <v>1.58904</v>
      </c>
      <c r="DX106" s="76">
        <v>1.5891299999999999</v>
      </c>
      <c r="DY106" s="76">
        <v>1.5914200000000001</v>
      </c>
      <c r="DZ106" s="76">
        <v>1.59581</v>
      </c>
      <c r="EA106" s="76">
        <v>1.5963499999999999</v>
      </c>
      <c r="EB106" s="76">
        <v>1.601</v>
      </c>
      <c r="EC106" s="76">
        <v>1.6052999999999999</v>
      </c>
      <c r="ED106" s="76">
        <v>1.6126</v>
      </c>
      <c r="EE106" s="24">
        <v>1.62043</v>
      </c>
      <c r="EF106" s="24">
        <v>1.6275900000000001</v>
      </c>
      <c r="EG106" s="24"/>
      <c r="EH106" s="24"/>
      <c r="EI106" s="24"/>
      <c r="EJ106" s="24">
        <v>9.6159999999999995E-3</v>
      </c>
      <c r="EK106" s="24">
        <v>9.6919999999999992E-3</v>
      </c>
      <c r="EL106" s="77">
        <v>0.29039999999999999</v>
      </c>
      <c r="EM106" s="77">
        <v>0.54600000000000004</v>
      </c>
      <c r="EN106" s="77">
        <v>0.30549999999999999</v>
      </c>
      <c r="EO106" s="77">
        <v>0.23860000000000001</v>
      </c>
      <c r="EP106" s="77">
        <v>0.54</v>
      </c>
      <c r="EQ106" s="77">
        <v>0.7591</v>
      </c>
      <c r="ER106" s="77">
        <v>0.28810000000000002</v>
      </c>
      <c r="ES106" s="77">
        <v>0.59009999999999996</v>
      </c>
      <c r="ET106" s="77">
        <v>0.25469999999999998</v>
      </c>
      <c r="EU106" s="77">
        <v>0.23669999999999999</v>
      </c>
      <c r="EV106" s="77">
        <v>0.47960000000000003</v>
      </c>
      <c r="EW106" s="77">
        <v>0.75309999999999999</v>
      </c>
      <c r="EX106" s="77">
        <v>8.0000000000000004E-4</v>
      </c>
      <c r="EY106" s="77">
        <v>2.9999999999999997E-4</v>
      </c>
      <c r="EZ106" s="77">
        <v>-2.0000000000000001E-4</v>
      </c>
      <c r="FA106" s="77">
        <v>-6.9999999999999999E-4</v>
      </c>
      <c r="FB106" s="77">
        <v>-4.4999999999999997E-3</v>
      </c>
      <c r="FC106" s="26" t="s">
        <v>339</v>
      </c>
      <c r="FD106" s="145" t="s">
        <v>143</v>
      </c>
      <c r="FE106" s="156">
        <v>41671</v>
      </c>
      <c r="FF106" s="136">
        <v>1.6</v>
      </c>
      <c r="FG106" s="125">
        <v>3</v>
      </c>
      <c r="FH106" s="34">
        <v>4</v>
      </c>
      <c r="FI106" s="34">
        <v>544</v>
      </c>
      <c r="FJ106" s="34">
        <v>119</v>
      </c>
      <c r="FK106" s="27">
        <v>20</v>
      </c>
      <c r="FL106" s="27"/>
      <c r="FM106">
        <f t="shared" si="32"/>
        <v>0.587565</v>
      </c>
      <c r="FN106">
        <f t="shared" si="62"/>
        <v>20</v>
      </c>
      <c r="FO106">
        <f t="shared" si="33"/>
        <v>0</v>
      </c>
      <c r="FP106" s="208">
        <f t="shared" si="34"/>
        <v>0</v>
      </c>
      <c r="FQ106" s="208">
        <f t="shared" si="35"/>
        <v>0</v>
      </c>
      <c r="FR106" s="208">
        <f t="shared" si="36"/>
        <v>0</v>
      </c>
      <c r="FS106" s="208">
        <f t="shared" si="37"/>
        <v>0</v>
      </c>
      <c r="FT106" s="208">
        <f t="shared" si="38"/>
        <v>1.5895628753203919</v>
      </c>
      <c r="FU106" s="208">
        <f t="shared" si="39"/>
        <v>0.48022955187887995</v>
      </c>
      <c r="FV106" s="208">
        <f t="shared" si="40"/>
        <v>0</v>
      </c>
      <c r="FX106">
        <f t="shared" si="63"/>
        <v>0.587565</v>
      </c>
      <c r="FY106" s="207">
        <f>G106*POWER($FX106,2)/(POWER($FX106,2)-J106)</f>
        <v>1.0067067709711446</v>
      </c>
      <c r="FZ106" s="207">
        <f>H106*POWER($FX106,2)/(POWER($FX106,2)-K106)</f>
        <v>0.52210512143089327</v>
      </c>
      <c r="GA106" s="207">
        <f>I106*POWER($FX106,2)/(POWER($FX106,2)-L106)</f>
        <v>-3.4778686447484801E-3</v>
      </c>
      <c r="GB106" s="206">
        <f t="shared" si="41"/>
        <v>1.5891299581083007</v>
      </c>
      <c r="GD106">
        <f t="shared" si="42"/>
        <v>0.587565</v>
      </c>
      <c r="GE106">
        <f t="shared" si="43"/>
        <v>6432.8</v>
      </c>
      <c r="GF106">
        <f t="shared" si="44"/>
        <v>20613.136726414024</v>
      </c>
      <c r="GG106">
        <f t="shared" si="45"/>
        <v>670.28134972528255</v>
      </c>
      <c r="GH106">
        <f t="shared" si="46"/>
        <v>1.0002771621807613</v>
      </c>
      <c r="GI106">
        <f t="shared" si="47"/>
        <v>101325</v>
      </c>
      <c r="GJ106">
        <v>101325</v>
      </c>
      <c r="GK106">
        <v>15</v>
      </c>
      <c r="GL106">
        <v>20</v>
      </c>
      <c r="GM106">
        <f t="shared" si="48"/>
        <v>2.771621807613478E-4</v>
      </c>
      <c r="GN106">
        <f t="shared" si="49"/>
        <v>1.0173924999999999</v>
      </c>
      <c r="GO106">
        <f t="shared" si="50"/>
        <v>1.0002724240455492</v>
      </c>
      <c r="GQ106">
        <f t="shared" si="51"/>
        <v>0.587565</v>
      </c>
      <c r="GR106">
        <v>101426</v>
      </c>
      <c r="GS106">
        <f t="shared" si="52"/>
        <v>1.0002724240455492</v>
      </c>
      <c r="GT106" s="206">
        <f t="shared" si="53"/>
        <v>1.5891299581083007</v>
      </c>
      <c r="GU106">
        <f t="shared" si="54"/>
        <v>1.5895628753203919</v>
      </c>
      <c r="GW106" s="208">
        <f t="shared" si="55"/>
        <v>0</v>
      </c>
      <c r="GX106" s="208">
        <f t="shared" si="56"/>
        <v>0</v>
      </c>
      <c r="GY106">
        <f t="shared" si="57"/>
        <v>1.5895628753203919</v>
      </c>
      <c r="GZ106" s="208">
        <f t="shared" si="58"/>
        <v>1.5895628753203919</v>
      </c>
      <c r="HB106" s="208">
        <f t="shared" si="59"/>
        <v>1.5895628753203919</v>
      </c>
      <c r="HC106">
        <f t="shared" si="60"/>
        <v>1.0002724240455492</v>
      </c>
      <c r="HD106" s="206">
        <f t="shared" si="61"/>
        <v>1.5891299581083007</v>
      </c>
    </row>
    <row r="107" spans="1:212" s="9" customFormat="1" x14ac:dyDescent="0.3">
      <c r="A107" s="141" t="s">
        <v>356</v>
      </c>
      <c r="B107" s="128">
        <v>1.62229</v>
      </c>
      <c r="C107" s="128">
        <v>1.6250800000000001</v>
      </c>
      <c r="D107" s="129">
        <v>53.27</v>
      </c>
      <c r="E107" s="129">
        <v>52.99</v>
      </c>
      <c r="F107" s="148" t="s">
        <v>300</v>
      </c>
      <c r="G107" s="130">
        <v>1.4306026999999999</v>
      </c>
      <c r="H107" s="130">
        <v>0.15315055399999999</v>
      </c>
      <c r="I107" s="130">
        <v>1.0139090399999999</v>
      </c>
      <c r="J107" s="130">
        <v>8.2398297500000002E-3</v>
      </c>
      <c r="K107" s="130">
        <v>3.3373684100000002E-2</v>
      </c>
      <c r="L107" s="130">
        <v>106.870822</v>
      </c>
      <c r="M107" s="81">
        <v>5.2100000000000001E-6</v>
      </c>
      <c r="N107" s="81">
        <v>1.3399999999999999E-8</v>
      </c>
      <c r="O107" s="81">
        <v>-1.0099999999999999E-11</v>
      </c>
      <c r="P107" s="81">
        <v>5.2099999999999997E-7</v>
      </c>
      <c r="Q107" s="81">
        <v>5.8700000000000004E-10</v>
      </c>
      <c r="R107" s="81">
        <v>0.19900000000000001</v>
      </c>
      <c r="S107" s="80">
        <v>4.2</v>
      </c>
      <c r="T107" s="80">
        <v>5</v>
      </c>
      <c r="U107" s="80">
        <v>5.8</v>
      </c>
      <c r="V107" s="80">
        <v>2.1</v>
      </c>
      <c r="W107" s="80">
        <v>2.8</v>
      </c>
      <c r="X107" s="80">
        <v>3.5</v>
      </c>
      <c r="Y107" s="80">
        <v>4.3</v>
      </c>
      <c r="Z107" s="80">
        <v>5.2</v>
      </c>
      <c r="AA107" s="80">
        <v>6.1</v>
      </c>
      <c r="AB107" s="80">
        <v>2.9</v>
      </c>
      <c r="AC107" s="80">
        <v>3.8</v>
      </c>
      <c r="AD107" s="80">
        <v>4.5999999999999996</v>
      </c>
      <c r="AE107" s="80">
        <v>4.5</v>
      </c>
      <c r="AF107" s="80">
        <v>5.5</v>
      </c>
      <c r="AG107" s="80">
        <v>6.4</v>
      </c>
      <c r="AH107" s="80">
        <v>3.5</v>
      </c>
      <c r="AI107" s="82">
        <v>4.4000000000000004</v>
      </c>
      <c r="AJ107" s="82">
        <v>5.3</v>
      </c>
      <c r="AK107" s="129">
        <v>2.5099999999999998</v>
      </c>
      <c r="AL107" s="133">
        <v>0.5</v>
      </c>
      <c r="AM107" s="133">
        <v>0.72</v>
      </c>
      <c r="AN107" s="133">
        <v>0.93</v>
      </c>
      <c r="AO107" s="133">
        <v>0.98099999999999998</v>
      </c>
      <c r="AP107" s="133">
        <v>0.99199999999999999</v>
      </c>
      <c r="AQ107" s="133">
        <v>0.996</v>
      </c>
      <c r="AR107" s="133">
        <v>0.99399999999999999</v>
      </c>
      <c r="AS107" s="133">
        <v>0.99299999999999999</v>
      </c>
      <c r="AT107" s="133">
        <v>0.995</v>
      </c>
      <c r="AU107" s="133">
        <v>0.995</v>
      </c>
      <c r="AV107" s="133">
        <v>0.99199999999999999</v>
      </c>
      <c r="AW107" s="133">
        <v>0.98499999999999999</v>
      </c>
      <c r="AX107" s="133">
        <v>0.98</v>
      </c>
      <c r="AY107" s="133">
        <v>0.97499999999999998</v>
      </c>
      <c r="AZ107" s="133">
        <v>0.96299999999999997</v>
      </c>
      <c r="BA107" s="133">
        <v>0.95399999999999996</v>
      </c>
      <c r="BB107" s="133">
        <v>0.92</v>
      </c>
      <c r="BC107" s="133">
        <v>0.86</v>
      </c>
      <c r="BD107" s="133">
        <v>0.75</v>
      </c>
      <c r="BE107" s="133">
        <v>0.67</v>
      </c>
      <c r="BF107" s="133">
        <v>0.25</v>
      </c>
      <c r="BG107" s="133" t="s">
        <v>143</v>
      </c>
      <c r="BH107" s="133" t="s">
        <v>143</v>
      </c>
      <c r="BI107" s="133" t="s">
        <v>143</v>
      </c>
      <c r="BJ107" s="133" t="s">
        <v>143</v>
      </c>
      <c r="BK107" s="133" t="s">
        <v>143</v>
      </c>
      <c r="BL107" s="133" t="s">
        <v>143</v>
      </c>
      <c r="BM107" s="133" t="s">
        <v>143</v>
      </c>
      <c r="BN107" s="133" t="s">
        <v>143</v>
      </c>
      <c r="BO107" s="133" t="s">
        <v>143</v>
      </c>
      <c r="BP107" s="133">
        <v>0.75785828325519911</v>
      </c>
      <c r="BQ107" s="133">
        <v>0.87686553097315523</v>
      </c>
      <c r="BR107" s="133">
        <v>0.97138899598150008</v>
      </c>
      <c r="BS107" s="133">
        <v>0.99235623552738528</v>
      </c>
      <c r="BT107" s="133">
        <v>0.99679228706061884</v>
      </c>
      <c r="BU107" s="133">
        <v>0.99839807589331964</v>
      </c>
      <c r="BV107" s="133">
        <v>0.99759566612185246</v>
      </c>
      <c r="BW107" s="133">
        <v>0.99719409794761227</v>
      </c>
      <c r="BX107" s="133">
        <v>0.99799699197390601</v>
      </c>
      <c r="BY107" s="133">
        <v>0.99799699197390601</v>
      </c>
      <c r="BZ107" s="133">
        <v>0.99679228706061884</v>
      </c>
      <c r="CA107" s="133">
        <v>0.99397278187099047</v>
      </c>
      <c r="CB107" s="133">
        <v>0.99195148124665999</v>
      </c>
      <c r="CC107" s="133">
        <v>0.98992398345177923</v>
      </c>
      <c r="CD107" s="133">
        <v>0.98503239810519605</v>
      </c>
      <c r="CE107" s="133">
        <v>0.98133965783894483</v>
      </c>
      <c r="CF107" s="133">
        <v>0.96719742348509086</v>
      </c>
      <c r="CG107" s="133">
        <v>0.94145459724890013</v>
      </c>
      <c r="CH107" s="133">
        <v>0.89130122898300168</v>
      </c>
      <c r="CI107" s="133">
        <v>0.85198102234926298</v>
      </c>
      <c r="CJ107" s="133">
        <v>0.57434917749851755</v>
      </c>
      <c r="CK107" s="133">
        <v>8.4000000000000005E-2</v>
      </c>
      <c r="CL107" s="133" t="s">
        <v>143</v>
      </c>
      <c r="CM107" s="133" t="s">
        <v>143</v>
      </c>
      <c r="CN107" s="133" t="s">
        <v>143</v>
      </c>
      <c r="CO107" s="133" t="s">
        <v>143</v>
      </c>
      <c r="CP107" s="133" t="s">
        <v>143</v>
      </c>
      <c r="CQ107" s="133" t="s">
        <v>143</v>
      </c>
      <c r="CR107" s="133" t="s">
        <v>143</v>
      </c>
      <c r="CS107" s="133" t="s">
        <v>143</v>
      </c>
      <c r="CT107" s="132"/>
      <c r="CU107" s="82">
        <v>1</v>
      </c>
      <c r="CV107" s="82">
        <v>0</v>
      </c>
      <c r="CW107" s="82">
        <v>1.2</v>
      </c>
      <c r="CX107" s="82">
        <v>1</v>
      </c>
      <c r="CY107" s="82">
        <v>1</v>
      </c>
      <c r="CZ107" s="129">
        <v>3.5249999999999999</v>
      </c>
      <c r="DA107" s="132">
        <v>653</v>
      </c>
      <c r="DB107" s="132">
        <v>655</v>
      </c>
      <c r="DC107" s="132">
        <v>801</v>
      </c>
      <c r="DD107" s="132">
        <v>0.57999999999999996</v>
      </c>
      <c r="DE107" s="132">
        <v>0.81</v>
      </c>
      <c r="DF107" s="132">
        <v>5.81</v>
      </c>
      <c r="DG107" s="132">
        <v>6.65</v>
      </c>
      <c r="DH107" s="134">
        <v>82</v>
      </c>
      <c r="DI107" s="132">
        <v>0.26100000000000001</v>
      </c>
      <c r="DJ107" s="132">
        <v>570</v>
      </c>
      <c r="DK107" s="132">
        <v>3</v>
      </c>
      <c r="DL107" s="135">
        <v>2.5099999999999998</v>
      </c>
      <c r="DM107" s="83">
        <v>1.5914900000000001</v>
      </c>
      <c r="DN107" s="83">
        <v>1.5968500000000001</v>
      </c>
      <c r="DO107" s="83">
        <v>1.6026</v>
      </c>
      <c r="DP107" s="83">
        <v>1.6088</v>
      </c>
      <c r="DQ107" s="83">
        <v>1.6095299999999999</v>
      </c>
      <c r="DR107" s="83">
        <v>1.6126400000000001</v>
      </c>
      <c r="DS107" s="83">
        <v>1.6167800000000001</v>
      </c>
      <c r="DT107" s="83">
        <v>1.61877</v>
      </c>
      <c r="DU107" s="83">
        <v>1.6193299999999999</v>
      </c>
      <c r="DV107" s="83">
        <v>1.61985</v>
      </c>
      <c r="DW107" s="83">
        <v>1.62219</v>
      </c>
      <c r="DX107" s="83">
        <v>1.62229</v>
      </c>
      <c r="DY107" s="83">
        <v>1.6250800000000001</v>
      </c>
      <c r="DZ107" s="83">
        <v>1.63045</v>
      </c>
      <c r="EA107" s="83">
        <v>1.6311199999999999</v>
      </c>
      <c r="EB107" s="83">
        <v>1.6369100000000001</v>
      </c>
      <c r="EC107" s="83">
        <v>1.64232</v>
      </c>
      <c r="ED107" s="83">
        <v>1.6516599999999999</v>
      </c>
      <c r="EE107" s="84"/>
      <c r="EF107" s="84"/>
      <c r="EG107" s="84"/>
      <c r="EH107" s="84"/>
      <c r="EI107" s="84"/>
      <c r="EJ107" s="84">
        <v>1.1681E-2</v>
      </c>
      <c r="EK107" s="84">
        <v>1.1795E-2</v>
      </c>
      <c r="EL107" s="85">
        <v>0.2661</v>
      </c>
      <c r="EM107" s="85">
        <v>0.52459999999999996</v>
      </c>
      <c r="EN107" s="85">
        <v>0.30159999999999998</v>
      </c>
      <c r="EO107" s="85">
        <v>0.23810000000000001</v>
      </c>
      <c r="EP107" s="85">
        <v>0.55259999999999998</v>
      </c>
      <c r="EQ107" s="85">
        <v>0.79969999999999997</v>
      </c>
      <c r="ER107" s="85">
        <v>0.2636</v>
      </c>
      <c r="ES107" s="85">
        <v>0.56689999999999996</v>
      </c>
      <c r="ET107" s="85">
        <v>0.25130000000000002</v>
      </c>
      <c r="EU107" s="85">
        <v>0.23580000000000001</v>
      </c>
      <c r="EV107" s="85">
        <v>0.49020000000000002</v>
      </c>
      <c r="EW107" s="85">
        <v>0.79200000000000004</v>
      </c>
      <c r="EX107" s="85">
        <v>-6.8999999999999999E-3</v>
      </c>
      <c r="EY107" s="85">
        <v>-2.5000000000000001E-3</v>
      </c>
      <c r="EZ107" s="85">
        <v>-1E-4</v>
      </c>
      <c r="FA107" s="85">
        <v>-1.6000000000000001E-3</v>
      </c>
      <c r="FB107" s="85">
        <v>-1.46E-2</v>
      </c>
      <c r="FC107" s="41" t="s">
        <v>357</v>
      </c>
      <c r="FD107" s="147" t="s">
        <v>143</v>
      </c>
      <c r="FE107" s="156">
        <v>41671</v>
      </c>
      <c r="FF107" s="136">
        <v>3.6</v>
      </c>
      <c r="FG107" s="125">
        <v>1</v>
      </c>
      <c r="FH107" s="34">
        <v>3</v>
      </c>
      <c r="FI107" s="34">
        <v>580</v>
      </c>
      <c r="FJ107" s="34">
        <v>70</v>
      </c>
      <c r="FK107">
        <v>20</v>
      </c>
      <c r="FL107"/>
      <c r="FM107">
        <f t="shared" si="32"/>
        <v>0.587565</v>
      </c>
      <c r="FN107" s="27">
        <f t="shared" si="62"/>
        <v>20</v>
      </c>
      <c r="FO107">
        <f t="shared" si="33"/>
        <v>0</v>
      </c>
      <c r="FP107" s="208">
        <f t="shared" si="34"/>
        <v>0</v>
      </c>
      <c r="FQ107" s="208">
        <f t="shared" si="35"/>
        <v>0</v>
      </c>
      <c r="FR107" s="208">
        <f t="shared" si="36"/>
        <v>0</v>
      </c>
      <c r="FS107" s="208">
        <f t="shared" si="37"/>
        <v>0</v>
      </c>
      <c r="FT107" s="208">
        <f t="shared" si="38"/>
        <v>1.6227355554314629</v>
      </c>
      <c r="FU107" s="208">
        <f t="shared" si="39"/>
        <v>0.50324610112680823</v>
      </c>
      <c r="FV107" s="208">
        <f t="shared" si="40"/>
        <v>0</v>
      </c>
      <c r="FX107">
        <f t="shared" si="63"/>
        <v>0.587565</v>
      </c>
      <c r="FY107" s="207">
        <f>G107*POWER($FX107,2)/(POWER($FX107,2)-J107)</f>
        <v>1.4655824464701164</v>
      </c>
      <c r="FZ107" s="207">
        <f>H107*POWER($FX107,2)/(POWER($FX107,2)-K107)</f>
        <v>0.16954000919708376</v>
      </c>
      <c r="GA107" s="207">
        <f>I107*POWER($FX107,2)/(POWER($FX107,2)-L107)</f>
        <v>-3.2859192400791042E-3</v>
      </c>
      <c r="GB107" s="206">
        <f t="shared" si="41"/>
        <v>1.6222936036448894</v>
      </c>
      <c r="GD107">
        <f t="shared" si="42"/>
        <v>0.587565</v>
      </c>
      <c r="GE107">
        <f t="shared" si="43"/>
        <v>6432.8</v>
      </c>
      <c r="GF107">
        <f t="shared" si="44"/>
        <v>20613.136726414024</v>
      </c>
      <c r="GG107">
        <f t="shared" si="45"/>
        <v>670.28134972528255</v>
      </c>
      <c r="GH107">
        <f t="shared" si="46"/>
        <v>1.0002771621807613</v>
      </c>
      <c r="GI107">
        <f t="shared" si="47"/>
        <v>101325</v>
      </c>
      <c r="GJ107">
        <v>101325</v>
      </c>
      <c r="GK107">
        <v>15</v>
      </c>
      <c r="GL107">
        <v>20</v>
      </c>
      <c r="GM107">
        <f t="shared" si="48"/>
        <v>2.771621807613478E-4</v>
      </c>
      <c r="GN107">
        <f t="shared" si="49"/>
        <v>1.0173924999999999</v>
      </c>
      <c r="GO107">
        <f t="shared" si="50"/>
        <v>1.0002724240455492</v>
      </c>
      <c r="GQ107">
        <f t="shared" si="51"/>
        <v>0.587565</v>
      </c>
      <c r="GR107">
        <v>101427</v>
      </c>
      <c r="GS107">
        <f t="shared" si="52"/>
        <v>1.0002724240455492</v>
      </c>
      <c r="GT107" s="206">
        <f t="shared" si="53"/>
        <v>1.6222936036448894</v>
      </c>
      <c r="GU107">
        <f t="shared" si="54"/>
        <v>1.6227355554314629</v>
      </c>
      <c r="GW107" s="208">
        <f t="shared" si="55"/>
        <v>0</v>
      </c>
      <c r="GX107" s="208">
        <f t="shared" si="56"/>
        <v>0</v>
      </c>
      <c r="GY107">
        <f t="shared" si="57"/>
        <v>1.6227355554314629</v>
      </c>
      <c r="GZ107" s="208">
        <f t="shared" si="58"/>
        <v>1.6227355554314629</v>
      </c>
      <c r="HB107" s="208">
        <f t="shared" si="59"/>
        <v>1.6227355554314629</v>
      </c>
      <c r="HC107">
        <f t="shared" si="60"/>
        <v>1.0002724240455492</v>
      </c>
      <c r="HD107" s="206">
        <f t="shared" si="61"/>
        <v>1.6222936036448894</v>
      </c>
    </row>
    <row r="108" spans="1:212" s="9" customFormat="1" x14ac:dyDescent="0.3">
      <c r="A108" s="141" t="s">
        <v>358</v>
      </c>
      <c r="B108" s="32">
        <v>1.6584399999999999</v>
      </c>
      <c r="C108" s="32">
        <v>1.6615200000000001</v>
      </c>
      <c r="D108" s="33">
        <v>50.88</v>
      </c>
      <c r="E108" s="33">
        <v>50.59</v>
      </c>
      <c r="F108" s="34" t="s">
        <v>359</v>
      </c>
      <c r="G108" s="37">
        <v>1.5922265900000001</v>
      </c>
      <c r="H108" s="37">
        <v>0.103520774</v>
      </c>
      <c r="I108" s="37">
        <v>1.05174016</v>
      </c>
      <c r="J108" s="37">
        <v>9.2028462599999996E-3</v>
      </c>
      <c r="K108" s="37">
        <v>4.2353007200000001E-2</v>
      </c>
      <c r="L108" s="37">
        <v>106.927374</v>
      </c>
      <c r="M108" s="45">
        <v>7.2900000000000003E-7</v>
      </c>
      <c r="N108" s="45">
        <v>1.1700000000000001E-8</v>
      </c>
      <c r="O108" s="45">
        <v>-1.5E-11</v>
      </c>
      <c r="P108" s="45">
        <v>6.0800000000000004E-7</v>
      </c>
      <c r="Q108" s="45">
        <v>7.6600000000000004E-10</v>
      </c>
      <c r="R108" s="45">
        <v>0.189</v>
      </c>
      <c r="S108" s="39">
        <v>2.2000000000000002</v>
      </c>
      <c r="T108" s="39">
        <v>3</v>
      </c>
      <c r="U108" s="39">
        <v>3.9</v>
      </c>
      <c r="V108" s="39">
        <v>0</v>
      </c>
      <c r="W108" s="39">
        <v>0.8</v>
      </c>
      <c r="X108" s="39">
        <v>1.6</v>
      </c>
      <c r="Y108" s="39">
        <v>2.2000000000000002</v>
      </c>
      <c r="Z108" s="39">
        <v>3.2</v>
      </c>
      <c r="AA108" s="39">
        <v>4.2</v>
      </c>
      <c r="AB108" s="39">
        <v>0.8</v>
      </c>
      <c r="AC108" s="39">
        <v>1.8</v>
      </c>
      <c r="AD108" s="39">
        <v>2.7</v>
      </c>
      <c r="AE108" s="39">
        <v>2.4</v>
      </c>
      <c r="AF108" s="39">
        <v>3.5</v>
      </c>
      <c r="AG108" s="39">
        <v>4.5</v>
      </c>
      <c r="AH108" s="39">
        <v>1.2</v>
      </c>
      <c r="AI108" s="40">
        <v>2.2999999999999998</v>
      </c>
      <c r="AJ108" s="40">
        <v>3.4</v>
      </c>
      <c r="AK108" s="33">
        <v>1.9</v>
      </c>
      <c r="AL108" s="36">
        <v>0.45</v>
      </c>
      <c r="AM108" s="36">
        <v>0.66</v>
      </c>
      <c r="AN108" s="36">
        <v>0.91</v>
      </c>
      <c r="AO108" s="36">
        <v>0.98</v>
      </c>
      <c r="AP108" s="36">
        <v>0.99</v>
      </c>
      <c r="AQ108" s="36">
        <v>0.99299999999999999</v>
      </c>
      <c r="AR108" s="36">
        <v>0.99199999999999999</v>
      </c>
      <c r="AS108" s="36">
        <v>0.99199999999999999</v>
      </c>
      <c r="AT108" s="36">
        <v>0.99299999999999999</v>
      </c>
      <c r="AU108" s="36">
        <v>0.99</v>
      </c>
      <c r="AV108" s="36">
        <v>0.98199999999999998</v>
      </c>
      <c r="AW108" s="36">
        <v>0.96799999999999997</v>
      </c>
      <c r="AX108" s="36">
        <v>0.95599999999999996</v>
      </c>
      <c r="AY108" s="36">
        <v>0.94</v>
      </c>
      <c r="AZ108" s="36">
        <v>0.91</v>
      </c>
      <c r="BA108" s="36">
        <v>0.9</v>
      </c>
      <c r="BB108" s="36">
        <v>0.86</v>
      </c>
      <c r="BC108" s="36">
        <v>0.76</v>
      </c>
      <c r="BD108" s="36">
        <v>0.57999999999999996</v>
      </c>
      <c r="BE108" s="36">
        <v>0.45</v>
      </c>
      <c r="BF108" s="36">
        <v>0.06</v>
      </c>
      <c r="BG108" s="36" t="s">
        <v>143</v>
      </c>
      <c r="BH108" s="36" t="s">
        <v>143</v>
      </c>
      <c r="BI108" s="36" t="s">
        <v>143</v>
      </c>
      <c r="BJ108" s="36" t="s">
        <v>143</v>
      </c>
      <c r="BK108" s="36" t="s">
        <v>143</v>
      </c>
      <c r="BL108" s="36" t="s">
        <v>143</v>
      </c>
      <c r="BM108" s="36" t="s">
        <v>143</v>
      </c>
      <c r="BN108" s="36" t="s">
        <v>143</v>
      </c>
      <c r="BO108" s="36" t="s">
        <v>143</v>
      </c>
      <c r="BP108" s="36">
        <v>0.72699999999999998</v>
      </c>
      <c r="BQ108" s="36">
        <v>0.84699999999999998</v>
      </c>
      <c r="BR108" s="36">
        <v>0.96297842460757588</v>
      </c>
      <c r="BS108" s="36">
        <v>0.99195148124665999</v>
      </c>
      <c r="BT108" s="36">
        <v>0.99598793558098164</v>
      </c>
      <c r="BU108" s="36">
        <v>0.99679228706061884</v>
      </c>
      <c r="BV108" s="36">
        <v>0.997</v>
      </c>
      <c r="BW108" s="36">
        <v>0.997</v>
      </c>
      <c r="BX108" s="36">
        <v>0.997</v>
      </c>
      <c r="BY108" s="36">
        <v>0.996</v>
      </c>
      <c r="BZ108" s="36">
        <v>0.99276074232760958</v>
      </c>
      <c r="CA108" s="36">
        <v>0.98707497819691115</v>
      </c>
      <c r="CB108" s="36">
        <v>0.98199999999999998</v>
      </c>
      <c r="CC108" s="36">
        <v>0.97599999999999998</v>
      </c>
      <c r="CD108" s="36">
        <v>0.96299999999999997</v>
      </c>
      <c r="CE108" s="36">
        <v>0.95899999999999996</v>
      </c>
      <c r="CF108" s="36">
        <v>0.94099999999999995</v>
      </c>
      <c r="CG108" s="36">
        <v>0.89600000000000002</v>
      </c>
      <c r="CH108" s="36">
        <v>0.80400000000000005</v>
      </c>
      <c r="CI108" s="36">
        <v>0.72699999999999998</v>
      </c>
      <c r="CJ108" s="36">
        <v>0.33600000000000002</v>
      </c>
      <c r="CK108" s="36">
        <v>1.7000000000000001E-2</v>
      </c>
      <c r="CL108" s="36" t="s">
        <v>143</v>
      </c>
      <c r="CM108" s="36" t="s">
        <v>143</v>
      </c>
      <c r="CN108" s="36" t="s">
        <v>143</v>
      </c>
      <c r="CO108" s="36" t="s">
        <v>143</v>
      </c>
      <c r="CP108" s="36" t="s">
        <v>143</v>
      </c>
      <c r="CQ108" s="36" t="s">
        <v>143</v>
      </c>
      <c r="CR108" s="36" t="s">
        <v>143</v>
      </c>
      <c r="CS108" s="36" t="s">
        <v>143</v>
      </c>
      <c r="CT108" s="34"/>
      <c r="CU108" s="34">
        <v>2</v>
      </c>
      <c r="CV108" s="34">
        <v>3</v>
      </c>
      <c r="CW108" s="34">
        <v>52.2</v>
      </c>
      <c r="CX108" s="34">
        <v>2.2000000000000002</v>
      </c>
      <c r="CY108" s="34">
        <v>3.2</v>
      </c>
      <c r="CZ108" s="33">
        <v>3.71</v>
      </c>
      <c r="DA108" s="34">
        <v>645</v>
      </c>
      <c r="DB108" s="34">
        <v>637</v>
      </c>
      <c r="DC108" s="34">
        <v>751</v>
      </c>
      <c r="DD108" s="34">
        <v>0.57399999999999995</v>
      </c>
      <c r="DE108" s="34" t="s">
        <v>143</v>
      </c>
      <c r="DF108" s="34">
        <v>6.8</v>
      </c>
      <c r="DG108" s="34">
        <v>8</v>
      </c>
      <c r="DH108" s="78">
        <v>88</v>
      </c>
      <c r="DI108" s="34">
        <v>0.27800000000000002</v>
      </c>
      <c r="DJ108" s="34">
        <v>590</v>
      </c>
      <c r="DK108" s="34">
        <v>5</v>
      </c>
      <c r="DL108" s="25">
        <v>1.9</v>
      </c>
      <c r="DM108" s="76">
        <v>1.62581</v>
      </c>
      <c r="DN108" s="76">
        <v>1.6312800000000001</v>
      </c>
      <c r="DO108" s="76">
        <v>1.6372</v>
      </c>
      <c r="DP108" s="76">
        <v>1.64371</v>
      </c>
      <c r="DQ108" s="76">
        <v>1.6445000000000001</v>
      </c>
      <c r="DR108" s="76">
        <v>1.64785</v>
      </c>
      <c r="DS108" s="76">
        <v>1.6523699999999999</v>
      </c>
      <c r="DT108" s="76">
        <v>1.65455</v>
      </c>
      <c r="DU108" s="76">
        <v>1.65517</v>
      </c>
      <c r="DV108" s="76">
        <v>1.65574</v>
      </c>
      <c r="DW108" s="76">
        <v>1.6583300000000001</v>
      </c>
      <c r="DX108" s="76">
        <v>1.6584399999999999</v>
      </c>
      <c r="DY108" s="76">
        <v>1.6615200000000001</v>
      </c>
      <c r="DZ108" s="76">
        <v>1.6674899999999999</v>
      </c>
      <c r="EA108" s="76">
        <v>1.6682399999999999</v>
      </c>
      <c r="EB108" s="76">
        <v>1.6747099999999999</v>
      </c>
      <c r="EC108" s="76">
        <v>1.68079</v>
      </c>
      <c r="ED108" s="76">
        <v>1.6913899999999999</v>
      </c>
      <c r="EE108" s="24"/>
      <c r="EF108" s="24"/>
      <c r="EG108" s="24"/>
      <c r="EH108" s="24"/>
      <c r="EI108" s="24"/>
      <c r="EJ108" s="24">
        <v>1.294E-2</v>
      </c>
      <c r="EK108" s="24">
        <v>1.3075E-2</v>
      </c>
      <c r="EL108" s="77">
        <v>0.25919999999999999</v>
      </c>
      <c r="EM108" s="77">
        <v>0.5181</v>
      </c>
      <c r="EN108" s="77">
        <v>0.30030000000000001</v>
      </c>
      <c r="EO108" s="77">
        <v>0.23799999999999999</v>
      </c>
      <c r="EP108" s="77">
        <v>0.5575</v>
      </c>
      <c r="EQ108" s="77">
        <v>0.81920000000000004</v>
      </c>
      <c r="ER108" s="77">
        <v>0.25659999999999999</v>
      </c>
      <c r="ES108" s="77">
        <v>0.55979999999999996</v>
      </c>
      <c r="ET108" s="77">
        <v>0.25019999999999998</v>
      </c>
      <c r="EU108" s="77">
        <v>0.23549999999999999</v>
      </c>
      <c r="EV108" s="77">
        <v>0.49440000000000001</v>
      </c>
      <c r="EW108" s="77">
        <v>0.81079999999999997</v>
      </c>
      <c r="EX108" s="77">
        <v>-8.9999999999999993E-3</v>
      </c>
      <c r="EY108" s="77">
        <v>-3.3999999999999998E-3</v>
      </c>
      <c r="EZ108" s="77">
        <v>1E-4</v>
      </c>
      <c r="FA108" s="77">
        <v>-6.9999999999999999E-4</v>
      </c>
      <c r="FB108" s="77">
        <v>-8.0999999999999996E-3</v>
      </c>
      <c r="FC108" s="26" t="s">
        <v>360</v>
      </c>
      <c r="FD108" s="145" t="s">
        <v>143</v>
      </c>
      <c r="FE108" s="156">
        <v>41671</v>
      </c>
      <c r="FF108" s="136">
        <v>2.6</v>
      </c>
      <c r="FG108" s="126">
        <v>1</v>
      </c>
      <c r="FH108" s="40">
        <v>3</v>
      </c>
      <c r="FI108" s="40">
        <v>571</v>
      </c>
      <c r="FJ108" s="40">
        <v>62</v>
      </c>
      <c r="FK108">
        <v>20</v>
      </c>
      <c r="FL108"/>
      <c r="FM108">
        <f t="shared" si="32"/>
        <v>0.587565</v>
      </c>
      <c r="FN108">
        <f t="shared" si="62"/>
        <v>20</v>
      </c>
      <c r="FO108">
        <f t="shared" si="33"/>
        <v>0</v>
      </c>
      <c r="FP108" s="208">
        <f t="shared" si="34"/>
        <v>0</v>
      </c>
      <c r="FQ108" s="208">
        <f t="shared" si="35"/>
        <v>0</v>
      </c>
      <c r="FR108" s="208">
        <f t="shared" si="36"/>
        <v>0</v>
      </c>
      <c r="FS108" s="208">
        <f t="shared" si="37"/>
        <v>0</v>
      </c>
      <c r="FT108" s="208">
        <f t="shared" si="38"/>
        <v>1.6588916448611364</v>
      </c>
      <c r="FU108" s="208">
        <f t="shared" si="39"/>
        <v>0.52803975920221646</v>
      </c>
      <c r="FV108" s="208">
        <f t="shared" si="40"/>
        <v>0</v>
      </c>
      <c r="FX108">
        <f t="shared" si="63"/>
        <v>0.587565</v>
      </c>
      <c r="FY108" s="207">
        <f>G108*POWER($FX108,2)/(POWER($FX108,2)-J108)</f>
        <v>1.6358328929579147</v>
      </c>
      <c r="FZ108" s="207">
        <f>H108*POWER($FX108,2)/(POWER($FX108,2)-K108)</f>
        <v>0.11799654512404636</v>
      </c>
      <c r="GA108" s="207">
        <f>I108*POWER($FX108,2)/(POWER($FX108,2)-L108)</f>
        <v>-3.4067153842893558E-3</v>
      </c>
      <c r="GB108" s="206">
        <f t="shared" si="41"/>
        <v>1.6584398459689975</v>
      </c>
      <c r="GD108">
        <f t="shared" si="42"/>
        <v>0.587565</v>
      </c>
      <c r="GE108">
        <f t="shared" si="43"/>
        <v>6432.8</v>
      </c>
      <c r="GF108">
        <f t="shared" si="44"/>
        <v>20613.136726414024</v>
      </c>
      <c r="GG108">
        <f t="shared" si="45"/>
        <v>670.28134972528255</v>
      </c>
      <c r="GH108">
        <f t="shared" si="46"/>
        <v>1.0002771621807613</v>
      </c>
      <c r="GI108">
        <f t="shared" si="47"/>
        <v>101325</v>
      </c>
      <c r="GJ108">
        <v>101325</v>
      </c>
      <c r="GK108">
        <v>15</v>
      </c>
      <c r="GL108">
        <v>20</v>
      </c>
      <c r="GM108">
        <f t="shared" si="48"/>
        <v>2.771621807613478E-4</v>
      </c>
      <c r="GN108">
        <f t="shared" si="49"/>
        <v>1.0173924999999999</v>
      </c>
      <c r="GO108">
        <f t="shared" si="50"/>
        <v>1.0002724240455492</v>
      </c>
      <c r="GQ108">
        <f t="shared" si="51"/>
        <v>0.587565</v>
      </c>
      <c r="GR108">
        <v>101428</v>
      </c>
      <c r="GS108">
        <f t="shared" si="52"/>
        <v>1.0002724240455492</v>
      </c>
      <c r="GT108" s="206">
        <f t="shared" si="53"/>
        <v>1.6584398459689975</v>
      </c>
      <c r="GU108">
        <f t="shared" si="54"/>
        <v>1.6588916448611364</v>
      </c>
      <c r="GW108" s="208">
        <f t="shared" si="55"/>
        <v>0</v>
      </c>
      <c r="GX108" s="208">
        <f t="shared" si="56"/>
        <v>0</v>
      </c>
      <c r="GY108">
        <f t="shared" si="57"/>
        <v>1.6588916448611364</v>
      </c>
      <c r="GZ108" s="208">
        <f t="shared" si="58"/>
        <v>1.6588916448611364</v>
      </c>
      <c r="HB108" s="208">
        <f t="shared" si="59"/>
        <v>1.6588916448611364</v>
      </c>
      <c r="HC108">
        <f t="shared" si="60"/>
        <v>1.0002724240455492</v>
      </c>
      <c r="HD108" s="206">
        <f t="shared" si="61"/>
        <v>1.6584398459689975</v>
      </c>
    </row>
    <row r="109" spans="1:212" s="9" customFormat="1" x14ac:dyDescent="0.3">
      <c r="A109" s="141" t="s">
        <v>361</v>
      </c>
      <c r="B109" s="32">
        <v>1.6177299999999999</v>
      </c>
      <c r="C109" s="32">
        <v>1.6206799999999999</v>
      </c>
      <c r="D109" s="33">
        <v>49.83</v>
      </c>
      <c r="E109" s="33">
        <v>49.54</v>
      </c>
      <c r="F109" s="34" t="s">
        <v>362</v>
      </c>
      <c r="G109" s="37">
        <v>1.4485786700000001</v>
      </c>
      <c r="H109" s="37">
        <v>0.117965926</v>
      </c>
      <c r="I109" s="37">
        <v>1.06937528</v>
      </c>
      <c r="J109" s="37">
        <v>8.6931014900000006E-3</v>
      </c>
      <c r="K109" s="37">
        <v>4.2156659300000003E-2</v>
      </c>
      <c r="L109" s="37">
        <v>111.30066600000001</v>
      </c>
      <c r="M109" s="35">
        <v>5.3399999999999999E-7</v>
      </c>
      <c r="N109" s="35">
        <v>1.27E-8</v>
      </c>
      <c r="O109" s="35">
        <v>-1.7500000000000001E-11</v>
      </c>
      <c r="P109" s="35">
        <v>5.4000000000000002E-7</v>
      </c>
      <c r="Q109" s="35">
        <v>7.0500000000000005E-10</v>
      </c>
      <c r="R109" s="35">
        <v>0.224</v>
      </c>
      <c r="S109" s="33">
        <v>1.9</v>
      </c>
      <c r="T109" s="33">
        <v>2.7</v>
      </c>
      <c r="U109" s="33">
        <v>3.5</v>
      </c>
      <c r="V109" s="33">
        <v>-0.2</v>
      </c>
      <c r="W109" s="33">
        <v>0.5</v>
      </c>
      <c r="X109" s="33">
        <v>1.3</v>
      </c>
      <c r="Y109" s="33">
        <v>2</v>
      </c>
      <c r="Z109" s="33">
        <v>2.9</v>
      </c>
      <c r="AA109" s="33">
        <v>3.9</v>
      </c>
      <c r="AB109" s="33">
        <v>0.6</v>
      </c>
      <c r="AC109" s="33">
        <v>1.5</v>
      </c>
      <c r="AD109" s="33">
        <v>2.4</v>
      </c>
      <c r="AE109" s="33">
        <v>2.2000000000000002</v>
      </c>
      <c r="AF109" s="33">
        <v>3.2</v>
      </c>
      <c r="AG109" s="33">
        <v>4.2</v>
      </c>
      <c r="AH109" s="33">
        <v>1.1000000000000001</v>
      </c>
      <c r="AI109" s="34">
        <v>2.1</v>
      </c>
      <c r="AJ109" s="34">
        <v>3.1</v>
      </c>
      <c r="AK109" s="33">
        <v>2.36</v>
      </c>
      <c r="AL109" s="36">
        <v>0.46</v>
      </c>
      <c r="AM109" s="36">
        <v>0.66</v>
      </c>
      <c r="AN109" s="36">
        <v>0.9</v>
      </c>
      <c r="AO109" s="36">
        <v>0.98</v>
      </c>
      <c r="AP109" s="36">
        <v>0.99299999999999999</v>
      </c>
      <c r="AQ109" s="36">
        <v>0.99399999999999999</v>
      </c>
      <c r="AR109" s="36">
        <v>0.99099999999999999</v>
      </c>
      <c r="AS109" s="36">
        <v>0.99</v>
      </c>
      <c r="AT109" s="36">
        <v>0.99199999999999999</v>
      </c>
      <c r="AU109" s="36">
        <v>0.99199999999999999</v>
      </c>
      <c r="AV109" s="36">
        <v>0.98399999999999999</v>
      </c>
      <c r="AW109" s="36">
        <v>0.96899999999999997</v>
      </c>
      <c r="AX109" s="36">
        <v>0.95499999999999996</v>
      </c>
      <c r="AY109" s="36">
        <v>0.93799999999999994</v>
      </c>
      <c r="AZ109" s="36">
        <v>0.9</v>
      </c>
      <c r="BA109" s="36">
        <v>0.88</v>
      </c>
      <c r="BB109" s="36">
        <v>0.81</v>
      </c>
      <c r="BC109" s="36">
        <v>0.66</v>
      </c>
      <c r="BD109" s="36">
        <v>0.45</v>
      </c>
      <c r="BE109" s="36">
        <v>0.31</v>
      </c>
      <c r="BF109" s="36">
        <v>0.01</v>
      </c>
      <c r="BG109" s="36" t="s">
        <v>143</v>
      </c>
      <c r="BH109" s="36" t="s">
        <v>143</v>
      </c>
      <c r="BI109" s="36" t="s">
        <v>143</v>
      </c>
      <c r="BJ109" s="36" t="s">
        <v>143</v>
      </c>
      <c r="BK109" s="36" t="s">
        <v>143</v>
      </c>
      <c r="BL109" s="36" t="s">
        <v>143</v>
      </c>
      <c r="BM109" s="36" t="s">
        <v>143</v>
      </c>
      <c r="BN109" s="36" t="s">
        <v>143</v>
      </c>
      <c r="BO109" s="36" t="s">
        <v>143</v>
      </c>
      <c r="BP109" s="36">
        <v>0.73299857893126263</v>
      </c>
      <c r="BQ109" s="36">
        <v>0.84687161024512392</v>
      </c>
      <c r="BR109" s="36">
        <v>0.95873151551418268</v>
      </c>
      <c r="BS109" s="36">
        <v>0.99195148124665999</v>
      </c>
      <c r="BT109" s="36">
        <v>0.99719409794761227</v>
      </c>
      <c r="BU109" s="36">
        <v>0.99759566612185246</v>
      </c>
      <c r="BV109" s="36">
        <v>0.99639023306928143</v>
      </c>
      <c r="BW109" s="36">
        <v>0.99598793558098164</v>
      </c>
      <c r="BX109" s="36">
        <v>0.99679228706061884</v>
      </c>
      <c r="BY109" s="36">
        <v>0.99679228706061884</v>
      </c>
      <c r="BZ109" s="36">
        <v>0.99356901509790518</v>
      </c>
      <c r="CA109" s="36">
        <v>0.98748273407912746</v>
      </c>
      <c r="CB109" s="36">
        <v>0.9817509916892031</v>
      </c>
      <c r="CC109" s="36">
        <v>0.97472282349991046</v>
      </c>
      <c r="CD109" s="36">
        <v>0.95873151551418268</v>
      </c>
      <c r="CE109" s="36">
        <v>0.95015196064682517</v>
      </c>
      <c r="CF109" s="36">
        <v>0.91916611884012156</v>
      </c>
      <c r="CG109" s="36">
        <v>0.84687161024512392</v>
      </c>
      <c r="CH109" s="36">
        <v>0.7265826204502337</v>
      </c>
      <c r="CI109" s="36">
        <v>0.6259572552252427</v>
      </c>
      <c r="CJ109" s="36">
        <v>0.19400000000000001</v>
      </c>
      <c r="CK109" s="36" t="s">
        <v>143</v>
      </c>
      <c r="CL109" s="36" t="s">
        <v>143</v>
      </c>
      <c r="CM109" s="36" t="s">
        <v>143</v>
      </c>
      <c r="CN109" s="36" t="s">
        <v>143</v>
      </c>
      <c r="CO109" s="36" t="s">
        <v>143</v>
      </c>
      <c r="CP109" s="36" t="s">
        <v>143</v>
      </c>
      <c r="CQ109" s="36" t="s">
        <v>143</v>
      </c>
      <c r="CR109" s="36" t="s">
        <v>143</v>
      </c>
      <c r="CS109" s="36" t="s">
        <v>143</v>
      </c>
      <c r="CT109" s="34"/>
      <c r="CU109" s="34">
        <v>1</v>
      </c>
      <c r="CV109" s="34">
        <v>0</v>
      </c>
      <c r="CW109" s="34">
        <v>1</v>
      </c>
      <c r="CX109" s="34">
        <v>1.3</v>
      </c>
      <c r="CY109" s="34">
        <v>1</v>
      </c>
      <c r="CZ109" s="33">
        <v>3.2679999999999998</v>
      </c>
      <c r="DA109" s="34">
        <v>616</v>
      </c>
      <c r="DB109" s="34">
        <v>604</v>
      </c>
      <c r="DC109" s="34">
        <v>742</v>
      </c>
      <c r="DD109" s="34">
        <v>0.64</v>
      </c>
      <c r="DE109" s="34">
        <v>0.84</v>
      </c>
      <c r="DF109" s="34">
        <v>7.21</v>
      </c>
      <c r="DG109" s="34">
        <v>8.16</v>
      </c>
      <c r="DH109" s="78">
        <v>84</v>
      </c>
      <c r="DI109" s="34">
        <v>0.251</v>
      </c>
      <c r="DJ109" s="34">
        <v>570</v>
      </c>
      <c r="DK109" s="34">
        <v>3</v>
      </c>
      <c r="DL109" s="25">
        <v>2.36</v>
      </c>
      <c r="DM109" s="76">
        <v>1.5859399999999999</v>
      </c>
      <c r="DN109" s="76">
        <v>1.59137</v>
      </c>
      <c r="DO109" s="76">
        <v>1.5972299999999999</v>
      </c>
      <c r="DP109" s="76">
        <v>1.6035999999999999</v>
      </c>
      <c r="DQ109" s="76">
        <v>1.60436</v>
      </c>
      <c r="DR109" s="76">
        <v>1.6075900000000001</v>
      </c>
      <c r="DS109" s="76">
        <v>1.61192</v>
      </c>
      <c r="DT109" s="76">
        <v>1.6140099999999999</v>
      </c>
      <c r="DU109" s="76">
        <v>1.6146</v>
      </c>
      <c r="DV109" s="76">
        <v>1.6151500000000001</v>
      </c>
      <c r="DW109" s="76">
        <v>1.6176200000000001</v>
      </c>
      <c r="DX109" s="76">
        <v>1.6177299999999999</v>
      </c>
      <c r="DY109" s="76">
        <v>1.6206799999999999</v>
      </c>
      <c r="DZ109" s="76">
        <v>1.6264099999999999</v>
      </c>
      <c r="EA109" s="76">
        <v>1.62713</v>
      </c>
      <c r="EB109" s="76">
        <v>1.6333500000000001</v>
      </c>
      <c r="EC109" s="76">
        <v>1.63923</v>
      </c>
      <c r="ED109" s="76"/>
      <c r="EE109" s="24"/>
      <c r="EF109" s="24"/>
      <c r="EG109" s="24"/>
      <c r="EH109" s="24"/>
      <c r="EI109" s="24"/>
      <c r="EJ109" s="24">
        <v>1.2397E-2</v>
      </c>
      <c r="EK109" s="24">
        <v>1.2529E-2</v>
      </c>
      <c r="EL109" s="77">
        <v>0.2606</v>
      </c>
      <c r="EM109" s="77">
        <v>0.51790000000000003</v>
      </c>
      <c r="EN109" s="77">
        <v>0.2999</v>
      </c>
      <c r="EO109" s="77">
        <v>0.23780000000000001</v>
      </c>
      <c r="EP109" s="77">
        <v>0.56020000000000003</v>
      </c>
      <c r="EQ109" s="77"/>
      <c r="ER109" s="77">
        <v>0.25790000000000002</v>
      </c>
      <c r="ES109" s="77">
        <v>0.55940000000000001</v>
      </c>
      <c r="ET109" s="77">
        <v>0.24979999999999999</v>
      </c>
      <c r="EU109" s="77">
        <v>0.23530000000000001</v>
      </c>
      <c r="EV109" s="77">
        <v>0.49669999999999997</v>
      </c>
      <c r="EW109" s="77"/>
      <c r="EX109" s="77">
        <v>-2.8E-3</v>
      </c>
      <c r="EY109" s="77">
        <v>-1.1999999999999999E-3</v>
      </c>
      <c r="EZ109" s="77">
        <v>1E-4</v>
      </c>
      <c r="FA109" s="77">
        <v>2.0000000000000001E-4</v>
      </c>
      <c r="FB109" s="77"/>
      <c r="FC109" s="26" t="s">
        <v>363</v>
      </c>
      <c r="FD109" s="145" t="s">
        <v>143</v>
      </c>
      <c r="FE109" s="156">
        <v>41671</v>
      </c>
      <c r="FF109" s="136">
        <v>1.7</v>
      </c>
      <c r="FG109" s="126">
        <v>1</v>
      </c>
      <c r="FH109" s="40">
        <v>3</v>
      </c>
      <c r="FI109" s="40">
        <v>570</v>
      </c>
      <c r="FJ109" s="40">
        <v>66</v>
      </c>
      <c r="FK109" s="27">
        <v>20</v>
      </c>
      <c r="FL109" s="27"/>
      <c r="FM109">
        <f t="shared" si="32"/>
        <v>0.587565</v>
      </c>
      <c r="FN109" s="27">
        <f t="shared" si="62"/>
        <v>20</v>
      </c>
      <c r="FO109">
        <f t="shared" si="33"/>
        <v>0</v>
      </c>
      <c r="FP109" s="208">
        <f t="shared" si="34"/>
        <v>0</v>
      </c>
      <c r="FQ109" s="208">
        <f t="shared" si="35"/>
        <v>0</v>
      </c>
      <c r="FR109" s="208">
        <f t="shared" si="36"/>
        <v>0</v>
      </c>
      <c r="FS109" s="208">
        <f t="shared" si="37"/>
        <v>0</v>
      </c>
      <c r="FT109" s="208">
        <f t="shared" si="38"/>
        <v>1.6181687107649803</v>
      </c>
      <c r="FU109" s="208">
        <f t="shared" si="39"/>
        <v>0.5000930884807665</v>
      </c>
      <c r="FV109" s="208">
        <f t="shared" si="40"/>
        <v>0</v>
      </c>
      <c r="FX109">
        <f t="shared" si="63"/>
        <v>0.587565</v>
      </c>
      <c r="FY109" s="207">
        <f>G109*POWER($FX109,2)/(POWER($FX109,2)-J109)</f>
        <v>1.4859966858845264</v>
      </c>
      <c r="FZ109" s="207">
        <f>H109*POWER($FX109,2)/(POWER($FX109,2)-K109)</f>
        <v>0.13437451607271894</v>
      </c>
      <c r="GA109" s="207">
        <f>I109*POWER($FX109,2)/(POWER($FX109,2)-L109)</f>
        <v>-3.3273110502749048E-3</v>
      </c>
      <c r="GB109" s="206">
        <f t="shared" si="41"/>
        <v>1.6177280027578709</v>
      </c>
      <c r="GD109">
        <f t="shared" si="42"/>
        <v>0.587565</v>
      </c>
      <c r="GE109">
        <f t="shared" si="43"/>
        <v>6432.8</v>
      </c>
      <c r="GF109">
        <f t="shared" si="44"/>
        <v>20613.136726414024</v>
      </c>
      <c r="GG109">
        <f t="shared" si="45"/>
        <v>670.28134972528255</v>
      </c>
      <c r="GH109">
        <f t="shared" si="46"/>
        <v>1.0002771621807613</v>
      </c>
      <c r="GI109">
        <f t="shared" si="47"/>
        <v>101325</v>
      </c>
      <c r="GJ109">
        <v>101325</v>
      </c>
      <c r="GK109">
        <v>15</v>
      </c>
      <c r="GL109">
        <v>20</v>
      </c>
      <c r="GM109">
        <f t="shared" si="48"/>
        <v>2.771621807613478E-4</v>
      </c>
      <c r="GN109">
        <f t="shared" si="49"/>
        <v>1.0173924999999999</v>
      </c>
      <c r="GO109">
        <f t="shared" si="50"/>
        <v>1.0002724240455492</v>
      </c>
      <c r="GQ109">
        <f t="shared" si="51"/>
        <v>0.587565</v>
      </c>
      <c r="GR109">
        <v>101429</v>
      </c>
      <c r="GS109">
        <f t="shared" si="52"/>
        <v>1.0002724240455492</v>
      </c>
      <c r="GT109" s="206">
        <f t="shared" si="53"/>
        <v>1.6177280027578709</v>
      </c>
      <c r="GU109">
        <f t="shared" si="54"/>
        <v>1.6181687107649803</v>
      </c>
      <c r="GW109" s="208">
        <f t="shared" si="55"/>
        <v>0</v>
      </c>
      <c r="GX109" s="208">
        <f t="shared" si="56"/>
        <v>0</v>
      </c>
      <c r="GY109">
        <f t="shared" si="57"/>
        <v>1.6181687107649803</v>
      </c>
      <c r="GZ109" s="208">
        <f t="shared" si="58"/>
        <v>1.6181687107649803</v>
      </c>
      <c r="HB109" s="208">
        <f t="shared" si="59"/>
        <v>1.6181687107649803</v>
      </c>
      <c r="HC109">
        <f t="shared" si="60"/>
        <v>1.0002724240455492</v>
      </c>
      <c r="HD109" s="206">
        <f t="shared" si="61"/>
        <v>1.6177280027578709</v>
      </c>
    </row>
    <row r="110" spans="1:212" x14ac:dyDescent="0.3">
      <c r="A110" s="141" t="s">
        <v>318</v>
      </c>
      <c r="B110" s="43">
        <v>1.50847</v>
      </c>
      <c r="C110" s="43">
        <v>1.5104500000000001</v>
      </c>
      <c r="D110" s="39">
        <v>61.19</v>
      </c>
      <c r="E110" s="39">
        <v>60.98</v>
      </c>
      <c r="F110" s="40" t="s">
        <v>319</v>
      </c>
      <c r="G110" s="44">
        <v>1.0771503200000001</v>
      </c>
      <c r="H110" s="44">
        <v>0.168079109</v>
      </c>
      <c r="I110" s="44">
        <v>0.85188989199999998</v>
      </c>
      <c r="J110" s="44">
        <v>6.76601657E-3</v>
      </c>
      <c r="K110" s="44">
        <v>2.3064281700000001E-2</v>
      </c>
      <c r="L110" s="44">
        <v>89.049877800000004</v>
      </c>
      <c r="M110" s="45">
        <v>1.15E-5</v>
      </c>
      <c r="N110" s="45">
        <v>1.7299999999999999E-8</v>
      </c>
      <c r="O110" s="45">
        <v>-8.0599999999999998E-11</v>
      </c>
      <c r="P110" s="45">
        <v>4.32E-7</v>
      </c>
      <c r="Q110" s="45">
        <v>7.0500000000000005E-10</v>
      </c>
      <c r="R110" s="45">
        <v>0.17899999999999999</v>
      </c>
      <c r="S110" s="39">
        <v>5.9</v>
      </c>
      <c r="T110" s="39">
        <v>6.5</v>
      </c>
      <c r="U110" s="39">
        <v>7</v>
      </c>
      <c r="V110" s="39">
        <v>3.9</v>
      </c>
      <c r="W110" s="39">
        <v>4.5</v>
      </c>
      <c r="X110" s="39">
        <v>4.9000000000000004</v>
      </c>
      <c r="Y110" s="39">
        <v>6.4</v>
      </c>
      <c r="Z110" s="39">
        <v>7</v>
      </c>
      <c r="AA110" s="39">
        <v>7.6</v>
      </c>
      <c r="AB110" s="39">
        <v>5.0999999999999996</v>
      </c>
      <c r="AC110" s="39">
        <v>5.7</v>
      </c>
      <c r="AD110" s="39">
        <v>6.3</v>
      </c>
      <c r="AE110" s="39">
        <v>6.4</v>
      </c>
      <c r="AF110" s="39">
        <v>7.2</v>
      </c>
      <c r="AG110" s="39">
        <v>7.8</v>
      </c>
      <c r="AH110" s="39">
        <v>5.4</v>
      </c>
      <c r="AI110" s="40">
        <v>6.2</v>
      </c>
      <c r="AJ110" s="40">
        <v>6.8</v>
      </c>
      <c r="AK110" s="39">
        <v>3.63</v>
      </c>
      <c r="AL110" s="46">
        <v>0.35</v>
      </c>
      <c r="AM110" s="46">
        <v>0.66</v>
      </c>
      <c r="AN110" s="46">
        <v>0.93</v>
      </c>
      <c r="AO110" s="46">
        <v>0.97599999999999998</v>
      </c>
      <c r="AP110" s="46">
        <v>0.99399999999999999</v>
      </c>
      <c r="AQ110" s="46">
        <v>0.996</v>
      </c>
      <c r="AR110" s="46">
        <v>0.99399999999999999</v>
      </c>
      <c r="AS110" s="46">
        <v>0.99399999999999999</v>
      </c>
      <c r="AT110" s="46">
        <v>0.995</v>
      </c>
      <c r="AU110" s="46">
        <v>0.995</v>
      </c>
      <c r="AV110" s="46">
        <v>0.99299999999999999</v>
      </c>
      <c r="AW110" s="46">
        <v>0.98799999999999999</v>
      </c>
      <c r="AX110" s="46">
        <v>0.98399999999999999</v>
      </c>
      <c r="AY110" s="46">
        <v>0.98099999999999998</v>
      </c>
      <c r="AZ110" s="46">
        <v>0.97699999999999998</v>
      </c>
      <c r="BA110" s="46">
        <v>0.97499999999999998</v>
      </c>
      <c r="BB110" s="46">
        <v>0.96899999999999997</v>
      </c>
      <c r="BC110" s="46">
        <v>0.95599999999999996</v>
      </c>
      <c r="BD110" s="46">
        <v>0.94</v>
      </c>
      <c r="BE110" s="46">
        <v>0.93</v>
      </c>
      <c r="BF110" s="46">
        <v>0.86</v>
      </c>
      <c r="BG110" s="46">
        <v>0.67</v>
      </c>
      <c r="BH110" s="46">
        <v>0.39</v>
      </c>
      <c r="BI110" s="46">
        <v>0.17</v>
      </c>
      <c r="BJ110" s="46">
        <v>0.03</v>
      </c>
      <c r="BK110" s="46" t="s">
        <v>143</v>
      </c>
      <c r="BL110" s="46" t="s">
        <v>143</v>
      </c>
      <c r="BM110" s="46" t="s">
        <v>143</v>
      </c>
      <c r="BN110" s="46" t="s">
        <v>143</v>
      </c>
      <c r="BO110" s="46" t="s">
        <v>143</v>
      </c>
      <c r="BP110" s="46">
        <v>0.65700000000000003</v>
      </c>
      <c r="BQ110" s="46">
        <v>0.84699999999999998</v>
      </c>
      <c r="BR110" s="46">
        <v>0.97138899598150008</v>
      </c>
      <c r="BS110" s="46">
        <v>0.99032998121914761</v>
      </c>
      <c r="BT110" s="46">
        <v>0.99759566612185246</v>
      </c>
      <c r="BU110" s="46">
        <v>0.99839807589331964</v>
      </c>
      <c r="BV110" s="46">
        <v>0.99759566612185246</v>
      </c>
      <c r="BW110" s="46">
        <v>0.99759566612185246</v>
      </c>
      <c r="BX110" s="46">
        <v>0.99799699197390601</v>
      </c>
      <c r="BY110" s="46">
        <v>0.99799699197390601</v>
      </c>
      <c r="BZ110" s="46">
        <v>0.99719409794761227</v>
      </c>
      <c r="CA110" s="46">
        <v>0.99518260853786011</v>
      </c>
      <c r="CB110" s="46">
        <v>0.99356901509790518</v>
      </c>
      <c r="CC110" s="46">
        <v>0.99235623552738528</v>
      </c>
      <c r="CD110" s="46">
        <v>0.99099999999999999</v>
      </c>
      <c r="CE110" s="46">
        <v>0.99</v>
      </c>
      <c r="CF110" s="46">
        <v>0.98699999999999999</v>
      </c>
      <c r="CG110" s="46">
        <v>0.98199999999999998</v>
      </c>
      <c r="CH110" s="46">
        <v>0.97599999999999998</v>
      </c>
      <c r="CI110" s="46">
        <v>0.97099999999999997</v>
      </c>
      <c r="CJ110" s="46">
        <v>0.94099999999999995</v>
      </c>
      <c r="CK110" s="46">
        <v>0.85199999999999998</v>
      </c>
      <c r="CL110" s="46">
        <v>0.68600000000000005</v>
      </c>
      <c r="CM110" s="46">
        <v>0.49199999999999999</v>
      </c>
      <c r="CN110" s="46">
        <v>0.221</v>
      </c>
      <c r="CO110" s="46">
        <v>3.2000000000000001E-2</v>
      </c>
      <c r="CP110" s="46" t="s">
        <v>143</v>
      </c>
      <c r="CQ110" s="46" t="s">
        <v>143</v>
      </c>
      <c r="CR110" s="46" t="s">
        <v>143</v>
      </c>
      <c r="CS110" s="46" t="s">
        <v>143</v>
      </c>
      <c r="CT110" s="40"/>
      <c r="CU110" s="40">
        <v>1</v>
      </c>
      <c r="CV110" s="40">
        <v>0</v>
      </c>
      <c r="CW110" s="40">
        <v>2</v>
      </c>
      <c r="CX110" s="40">
        <v>1.2</v>
      </c>
      <c r="CY110" s="40">
        <v>2.2000000000000002</v>
      </c>
      <c r="CZ110" s="39">
        <v>2.4900000000000002</v>
      </c>
      <c r="DA110" s="40">
        <v>539</v>
      </c>
      <c r="DB110" s="40" t="s">
        <v>143</v>
      </c>
      <c r="DC110" s="40">
        <v>721</v>
      </c>
      <c r="DD110" s="40">
        <v>0.77</v>
      </c>
      <c r="DE110" s="40">
        <v>1.042</v>
      </c>
      <c r="DF110" s="40">
        <v>4.5</v>
      </c>
      <c r="DG110" s="40">
        <v>5.2</v>
      </c>
      <c r="DH110" s="79">
        <v>70</v>
      </c>
      <c r="DI110" s="40">
        <v>0.214</v>
      </c>
      <c r="DJ110" s="40">
        <v>530</v>
      </c>
      <c r="DK110" s="40">
        <v>4</v>
      </c>
      <c r="DL110" s="42">
        <v>3.63</v>
      </c>
      <c r="DM110" s="76">
        <v>1.48062</v>
      </c>
      <c r="DN110" s="76">
        <v>1.48637</v>
      </c>
      <c r="DO110" s="76">
        <v>1.4923299999999999</v>
      </c>
      <c r="DP110" s="76">
        <v>1.49813</v>
      </c>
      <c r="DQ110" s="76">
        <v>1.4987600000000001</v>
      </c>
      <c r="DR110" s="76">
        <v>1.50129</v>
      </c>
      <c r="DS110" s="76">
        <v>1.5044500000000001</v>
      </c>
      <c r="DT110" s="76">
        <v>1.5059199999999999</v>
      </c>
      <c r="DU110" s="76">
        <v>1.5063299999999999</v>
      </c>
      <c r="DV110" s="76">
        <v>1.50671</v>
      </c>
      <c r="DW110" s="76">
        <v>1.5084</v>
      </c>
      <c r="DX110" s="76">
        <v>1.50847</v>
      </c>
      <c r="DY110" s="76">
        <v>1.5104500000000001</v>
      </c>
      <c r="DZ110" s="76">
        <v>1.51423</v>
      </c>
      <c r="EA110" s="76">
        <v>1.5146999999999999</v>
      </c>
      <c r="EB110" s="76">
        <v>1.5186900000000001</v>
      </c>
      <c r="EC110" s="76">
        <v>1.5223800000000001</v>
      </c>
      <c r="ED110" s="76">
        <v>1.5286500000000001</v>
      </c>
      <c r="EE110" s="24">
        <v>1.53538</v>
      </c>
      <c r="EF110" s="24">
        <v>1.54155</v>
      </c>
      <c r="EG110" s="24"/>
      <c r="EH110" s="24"/>
      <c r="EI110" s="24"/>
      <c r="EJ110" s="24">
        <v>8.3099999999999997E-3</v>
      </c>
      <c r="EK110" s="24">
        <v>8.3700000000000007E-3</v>
      </c>
      <c r="EL110" s="77">
        <v>0.3049</v>
      </c>
      <c r="EM110" s="77">
        <v>0.55700000000000005</v>
      </c>
      <c r="EN110" s="77">
        <v>0.30690000000000001</v>
      </c>
      <c r="EO110" s="77">
        <v>0.23860000000000001</v>
      </c>
      <c r="EP110" s="77">
        <v>0.53700000000000003</v>
      </c>
      <c r="EQ110" s="77">
        <v>0.75429999999999997</v>
      </c>
      <c r="ER110" s="77">
        <v>0.30270000000000002</v>
      </c>
      <c r="ES110" s="77">
        <v>0.60170000000000001</v>
      </c>
      <c r="ET110" s="77">
        <v>0.25600000000000001</v>
      </c>
      <c r="EU110" s="77">
        <v>0.2369</v>
      </c>
      <c r="EV110" s="77">
        <v>0.47710000000000002</v>
      </c>
      <c r="EW110" s="77">
        <v>0.74880000000000002</v>
      </c>
      <c r="EX110" s="77">
        <v>2.6700000000000002E-2</v>
      </c>
      <c r="EY110" s="77">
        <v>1.15E-2</v>
      </c>
      <c r="EZ110" s="77">
        <v>-1.6999999999999999E-3</v>
      </c>
      <c r="FA110" s="77">
        <v>-3.8999999999999998E-3</v>
      </c>
      <c r="FB110" s="77">
        <v>-1.29E-2</v>
      </c>
      <c r="FC110" s="26" t="s">
        <v>320</v>
      </c>
      <c r="FD110" s="146" t="s">
        <v>143</v>
      </c>
      <c r="FE110" s="156">
        <v>41671</v>
      </c>
      <c r="FF110" s="136">
        <v>2</v>
      </c>
      <c r="FG110" s="40">
        <v>1</v>
      </c>
      <c r="FH110" s="40">
        <v>4</v>
      </c>
      <c r="FI110" s="40">
        <v>468</v>
      </c>
      <c r="FJ110" s="40">
        <v>298</v>
      </c>
      <c r="FK110">
        <v>20</v>
      </c>
      <c r="FM110">
        <f t="shared" si="32"/>
        <v>0.587565</v>
      </c>
      <c r="FN110">
        <f t="shared" si="62"/>
        <v>20</v>
      </c>
      <c r="FO110">
        <f t="shared" si="33"/>
        <v>0</v>
      </c>
      <c r="FP110" s="208">
        <f t="shared" si="34"/>
        <v>0</v>
      </c>
      <c r="FQ110" s="208">
        <f t="shared" si="35"/>
        <v>0</v>
      </c>
      <c r="FR110" s="208">
        <f t="shared" si="36"/>
        <v>0</v>
      </c>
      <c r="FS110" s="208">
        <f t="shared" si="37"/>
        <v>0</v>
      </c>
      <c r="FT110" s="208">
        <f t="shared" si="38"/>
        <v>1.5088801334971076</v>
      </c>
      <c r="FU110" s="208">
        <f t="shared" si="39"/>
        <v>0.4230684826843128</v>
      </c>
      <c r="FV110" s="208">
        <f t="shared" si="40"/>
        <v>0</v>
      </c>
      <c r="FX110">
        <f t="shared" si="63"/>
        <v>0.587565</v>
      </c>
      <c r="FY110" s="207">
        <f>G110*POWER($FX110,2)/(POWER($FX110,2)-J110)</f>
        <v>1.0986827744312719</v>
      </c>
      <c r="FZ110" s="207">
        <f>H110*POWER($FX110,2)/(POWER($FX110,2)-K110)</f>
        <v>0.18011202268516638</v>
      </c>
      <c r="GA110" s="207">
        <f>I110*POWER($FX110,2)/(POWER($FX110,2)-L110)</f>
        <v>-3.3154992803269422E-3</v>
      </c>
      <c r="GB110" s="206">
        <f t="shared" si="41"/>
        <v>1.5084691902177223</v>
      </c>
      <c r="GD110">
        <f t="shared" si="42"/>
        <v>0.587565</v>
      </c>
      <c r="GE110">
        <f t="shared" si="43"/>
        <v>6432.8</v>
      </c>
      <c r="GF110">
        <f t="shared" si="44"/>
        <v>20613.136726414024</v>
      </c>
      <c r="GG110">
        <f t="shared" si="45"/>
        <v>670.28134972528255</v>
      </c>
      <c r="GH110">
        <f t="shared" si="46"/>
        <v>1.0002771621807613</v>
      </c>
      <c r="GI110">
        <f t="shared" si="47"/>
        <v>101325</v>
      </c>
      <c r="GJ110">
        <v>101325</v>
      </c>
      <c r="GK110">
        <v>15</v>
      </c>
      <c r="GL110">
        <v>20</v>
      </c>
      <c r="GM110">
        <f t="shared" si="48"/>
        <v>2.771621807613478E-4</v>
      </c>
      <c r="GN110">
        <f t="shared" si="49"/>
        <v>1.0173924999999999</v>
      </c>
      <c r="GO110">
        <f t="shared" si="50"/>
        <v>1.0002724240455492</v>
      </c>
      <c r="GQ110">
        <f t="shared" si="51"/>
        <v>0.587565</v>
      </c>
      <c r="GR110">
        <v>101430</v>
      </c>
      <c r="GS110">
        <f t="shared" si="52"/>
        <v>1.0002724240455492</v>
      </c>
      <c r="GT110" s="206">
        <f t="shared" si="53"/>
        <v>1.5084691902177223</v>
      </c>
      <c r="GU110">
        <f t="shared" si="54"/>
        <v>1.5088801334971076</v>
      </c>
      <c r="GW110" s="208">
        <f t="shared" si="55"/>
        <v>0</v>
      </c>
      <c r="GX110" s="208">
        <f t="shared" si="56"/>
        <v>0</v>
      </c>
      <c r="GY110">
        <f t="shared" si="57"/>
        <v>1.5088801334971076</v>
      </c>
      <c r="GZ110" s="208">
        <f t="shared" si="58"/>
        <v>1.5088801334971076</v>
      </c>
      <c r="HB110" s="208">
        <f t="shared" si="59"/>
        <v>1.5088801334971076</v>
      </c>
      <c r="HC110">
        <f t="shared" si="60"/>
        <v>1.0002724240455492</v>
      </c>
      <c r="HD110" s="206">
        <f t="shared" si="61"/>
        <v>1.5084691902177223</v>
      </c>
    </row>
    <row r="111" spans="1:212" x14ac:dyDescent="0.3">
      <c r="A111" s="141" t="s">
        <v>699</v>
      </c>
      <c r="B111" s="43">
        <v>1.508054</v>
      </c>
      <c r="C111" s="43">
        <v>1.51004</v>
      </c>
      <c r="D111" s="39">
        <v>61.04</v>
      </c>
      <c r="E111" s="39">
        <v>60.84</v>
      </c>
      <c r="F111" s="40" t="s">
        <v>319</v>
      </c>
      <c r="G111" s="44">
        <v>1.0750989099999999</v>
      </c>
      <c r="H111" s="44">
        <v>0.16889504399999999</v>
      </c>
      <c r="I111" s="44">
        <v>0.86050398299999997</v>
      </c>
      <c r="J111" s="44">
        <v>6.76601657E-3</v>
      </c>
      <c r="K111" s="44">
        <v>2.3064281700000001E-2</v>
      </c>
      <c r="L111" s="44">
        <v>89.049877800000004</v>
      </c>
      <c r="M111" s="45">
        <v>1.0900000000000001E-5</v>
      </c>
      <c r="N111" s="45">
        <v>1.9799999999999999E-8</v>
      </c>
      <c r="O111" s="45">
        <v>-1.4900000000000002E-11</v>
      </c>
      <c r="P111" s="45">
        <v>4.4799999999999999E-7</v>
      </c>
      <c r="Q111" s="45">
        <v>3.2600000000000001E-10</v>
      </c>
      <c r="R111" s="45">
        <v>0.183</v>
      </c>
      <c r="S111" s="39">
        <v>5.8</v>
      </c>
      <c r="T111" s="39">
        <v>6.5</v>
      </c>
      <c r="U111" s="39">
        <v>7</v>
      </c>
      <c r="V111" s="39">
        <v>3.8</v>
      </c>
      <c r="W111" s="39">
        <v>4.4000000000000004</v>
      </c>
      <c r="X111" s="39">
        <v>4.9000000000000004</v>
      </c>
      <c r="Y111" s="39">
        <v>6.1</v>
      </c>
      <c r="Z111" s="39">
        <v>6.8</v>
      </c>
      <c r="AA111" s="39">
        <v>7.4</v>
      </c>
      <c r="AB111" s="39">
        <v>4.9000000000000004</v>
      </c>
      <c r="AC111" s="39">
        <v>5.5</v>
      </c>
      <c r="AD111" s="39">
        <v>6.1</v>
      </c>
      <c r="AE111" s="39">
        <v>6.5</v>
      </c>
      <c r="AF111" s="39">
        <v>7.2</v>
      </c>
      <c r="AG111" s="39">
        <v>7.9</v>
      </c>
      <c r="AH111" s="39">
        <v>5.5</v>
      </c>
      <c r="AI111" s="40">
        <v>6.2</v>
      </c>
      <c r="AJ111" s="40">
        <v>6.8</v>
      </c>
      <c r="AK111" s="39">
        <v>3.63</v>
      </c>
      <c r="AL111" s="46">
        <v>0.35</v>
      </c>
      <c r="AM111" s="46">
        <v>0.66</v>
      </c>
      <c r="AN111" s="46">
        <v>0.93</v>
      </c>
      <c r="AO111" s="46">
        <v>0.97599999999999998</v>
      </c>
      <c r="AP111" s="46">
        <v>0.99399999999999999</v>
      </c>
      <c r="AQ111" s="46">
        <v>0.996</v>
      </c>
      <c r="AR111" s="46">
        <v>0.99399999999999999</v>
      </c>
      <c r="AS111" s="46">
        <v>0.99399999999999999</v>
      </c>
      <c r="AT111" s="46">
        <v>0.995</v>
      </c>
      <c r="AU111" s="46">
        <v>0.995</v>
      </c>
      <c r="AV111" s="46">
        <v>0.99299999999999999</v>
      </c>
      <c r="AW111" s="46">
        <v>0.98799999999999999</v>
      </c>
      <c r="AX111" s="46">
        <v>0.98399999999999999</v>
      </c>
      <c r="AY111" s="46">
        <v>0.98099999999999998</v>
      </c>
      <c r="AZ111" s="46">
        <v>0.97699999999999998</v>
      </c>
      <c r="BA111" s="46">
        <v>0.97499999999999998</v>
      </c>
      <c r="BB111" s="46">
        <v>0.96899999999999997</v>
      </c>
      <c r="BC111" s="46">
        <v>0.95599999999999996</v>
      </c>
      <c r="BD111" s="46">
        <v>0.94</v>
      </c>
      <c r="BE111" s="46">
        <v>0.93</v>
      </c>
      <c r="BF111" s="46">
        <v>0.86</v>
      </c>
      <c r="BG111" s="46">
        <v>0.67</v>
      </c>
      <c r="BH111" s="46">
        <v>0.39</v>
      </c>
      <c r="BI111" s="46">
        <v>0.17</v>
      </c>
      <c r="BJ111" s="46">
        <v>0.03</v>
      </c>
      <c r="BK111" s="46" t="s">
        <v>143</v>
      </c>
      <c r="BL111" s="46" t="s">
        <v>143</v>
      </c>
      <c r="BM111" s="46" t="s">
        <v>143</v>
      </c>
      <c r="BN111" s="46" t="s">
        <v>143</v>
      </c>
      <c r="BO111" s="46" t="s">
        <v>143</v>
      </c>
      <c r="BP111" s="46">
        <v>0.65700000000000003</v>
      </c>
      <c r="BQ111" s="46">
        <v>0.84699999999999998</v>
      </c>
      <c r="BR111" s="46">
        <v>0.97138899598150008</v>
      </c>
      <c r="BS111" s="46">
        <v>0.99032998121914761</v>
      </c>
      <c r="BT111" s="46">
        <v>0.99759566612185246</v>
      </c>
      <c r="BU111" s="46">
        <v>0.99839807589331964</v>
      </c>
      <c r="BV111" s="46">
        <v>0.99759566612185246</v>
      </c>
      <c r="BW111" s="46">
        <v>0.99759566612185246</v>
      </c>
      <c r="BX111" s="46">
        <v>0.99799699197390601</v>
      </c>
      <c r="BY111" s="46">
        <v>0.99799699197390601</v>
      </c>
      <c r="BZ111" s="46">
        <v>0.99719409794761227</v>
      </c>
      <c r="CA111" s="46">
        <v>0.99518260853786011</v>
      </c>
      <c r="CB111" s="46">
        <v>0.99356901509790518</v>
      </c>
      <c r="CC111" s="46">
        <v>0.99235623552738528</v>
      </c>
      <c r="CD111" s="46">
        <v>0.99099999999999999</v>
      </c>
      <c r="CE111" s="46">
        <v>0.99</v>
      </c>
      <c r="CF111" s="46">
        <v>0.98699999999999999</v>
      </c>
      <c r="CG111" s="46">
        <v>0.98199999999999998</v>
      </c>
      <c r="CH111" s="46">
        <v>0.97599999999999998</v>
      </c>
      <c r="CI111" s="46">
        <v>0.97099999999999997</v>
      </c>
      <c r="CJ111" s="46">
        <v>0.94099999999999995</v>
      </c>
      <c r="CK111" s="46">
        <v>0.85199999999999998</v>
      </c>
      <c r="CL111" s="46">
        <v>0.68600000000000005</v>
      </c>
      <c r="CM111" s="46">
        <v>0.49199999999999999</v>
      </c>
      <c r="CN111" s="46">
        <v>0.221</v>
      </c>
      <c r="CO111" s="46">
        <v>3.2000000000000001E-2</v>
      </c>
      <c r="CP111" s="46" t="s">
        <v>143</v>
      </c>
      <c r="CQ111" s="46" t="s">
        <v>143</v>
      </c>
      <c r="CR111" s="46" t="s">
        <v>143</v>
      </c>
      <c r="CS111" s="46" t="s">
        <v>143</v>
      </c>
      <c r="CT111" s="40"/>
      <c r="CU111" s="40">
        <v>1</v>
      </c>
      <c r="CV111" s="40">
        <v>0</v>
      </c>
      <c r="CW111" s="40">
        <v>2</v>
      </c>
      <c r="CX111" s="40">
        <v>1.2</v>
      </c>
      <c r="CY111" s="40">
        <v>2.2000000000000002</v>
      </c>
      <c r="CZ111" s="39">
        <v>2.4708000000000001</v>
      </c>
      <c r="DA111" s="40">
        <v>519</v>
      </c>
      <c r="DB111" s="40">
        <v>547</v>
      </c>
      <c r="DC111" s="40">
        <v>729</v>
      </c>
      <c r="DD111" s="40">
        <v>0.77</v>
      </c>
      <c r="DE111" s="40">
        <v>1.042</v>
      </c>
      <c r="DF111" s="40">
        <v>4.6100000000000003</v>
      </c>
      <c r="DG111" s="40">
        <v>5.23</v>
      </c>
      <c r="DH111" s="79">
        <v>70</v>
      </c>
      <c r="DI111" s="40">
        <v>0.214</v>
      </c>
      <c r="DJ111" s="40">
        <v>530</v>
      </c>
      <c r="DK111" s="40"/>
      <c r="DL111" s="42">
        <v>3.63</v>
      </c>
      <c r="DM111" s="76">
        <v>1.48001</v>
      </c>
      <c r="DN111" s="76">
        <v>1.4858199999999999</v>
      </c>
      <c r="DO111" s="76">
        <v>1.4918400000000001</v>
      </c>
      <c r="DP111" s="76">
        <v>1.4976799999999999</v>
      </c>
      <c r="DQ111" s="76">
        <v>1.49831</v>
      </c>
      <c r="DR111" s="76">
        <v>1.5008600000000001</v>
      </c>
      <c r="DS111" s="76">
        <v>1.50403</v>
      </c>
      <c r="DT111" s="76">
        <v>1.5055000000000001</v>
      </c>
      <c r="DU111" s="76">
        <v>1.5059100000000001</v>
      </c>
      <c r="DV111" s="76">
        <v>1.5062899999999999</v>
      </c>
      <c r="DW111" s="76">
        <v>1.5079800000000001</v>
      </c>
      <c r="DX111" s="76">
        <v>1.5080499999999999</v>
      </c>
      <c r="DY111" s="76">
        <v>1.51004</v>
      </c>
      <c r="DZ111" s="76">
        <v>1.5138199999999999</v>
      </c>
      <c r="EA111" s="76">
        <v>1.5142899999999999</v>
      </c>
      <c r="EB111" s="76">
        <v>1.5182899999999999</v>
      </c>
      <c r="EC111" s="76">
        <v>1.5219800000000001</v>
      </c>
      <c r="ED111" s="76">
        <v>1.52826</v>
      </c>
      <c r="EE111" s="24">
        <v>1.5349999999999999</v>
      </c>
      <c r="EF111" s="24">
        <v>1.54118</v>
      </c>
      <c r="EG111" s="24" t="s">
        <v>392</v>
      </c>
      <c r="EH111" s="24" t="s">
        <v>392</v>
      </c>
      <c r="EI111" s="24" t="s">
        <v>392</v>
      </c>
      <c r="EJ111" s="24">
        <v>8.3230000000000005E-3</v>
      </c>
      <c r="EK111" s="24">
        <v>8.3840000000000008E-3</v>
      </c>
      <c r="EL111" s="77">
        <v>0.30580000000000002</v>
      </c>
      <c r="EM111" s="77">
        <v>0.55759999999999998</v>
      </c>
      <c r="EN111" s="77">
        <v>0.307</v>
      </c>
      <c r="EO111" s="77">
        <v>0.23860000000000001</v>
      </c>
      <c r="EP111" s="77">
        <v>0.53680000000000005</v>
      </c>
      <c r="EQ111" s="77">
        <v>0.754</v>
      </c>
      <c r="ER111" s="77">
        <v>0.30359999999999998</v>
      </c>
      <c r="ES111" s="77">
        <v>0.60240000000000005</v>
      </c>
      <c r="ET111" s="77">
        <v>0.25600000000000001</v>
      </c>
      <c r="EU111" s="77">
        <v>0.2369</v>
      </c>
      <c r="EV111" s="77">
        <v>0.47699999999999998</v>
      </c>
      <c r="EW111" s="77">
        <v>0.74860000000000004</v>
      </c>
      <c r="EX111" s="77">
        <v>2.8899999999999999E-2</v>
      </c>
      <c r="EY111" s="77">
        <v>1.2500000000000001E-2</v>
      </c>
      <c r="EZ111" s="77">
        <v>-1.9E-3</v>
      </c>
      <c r="FA111" s="77">
        <v>-4.3E-3</v>
      </c>
      <c r="FB111" s="77">
        <v>-1.46E-2</v>
      </c>
      <c r="FC111" s="26" t="s">
        <v>697</v>
      </c>
      <c r="FD111" s="146"/>
      <c r="FE111" s="156">
        <v>42514</v>
      </c>
      <c r="FF111" s="136">
        <v>1.7</v>
      </c>
      <c r="FG111" s="125">
        <v>1</v>
      </c>
      <c r="FH111" s="34" t="s">
        <v>603</v>
      </c>
      <c r="FI111" s="34">
        <v>547</v>
      </c>
      <c r="FJ111" s="34"/>
      <c r="FK111">
        <v>20</v>
      </c>
      <c r="FM111">
        <f t="shared" si="32"/>
        <v>0.587565</v>
      </c>
      <c r="FN111" s="27">
        <f t="shared" si="62"/>
        <v>20</v>
      </c>
      <c r="FO111">
        <f t="shared" si="33"/>
        <v>0</v>
      </c>
      <c r="FP111" s="208">
        <f t="shared" si="34"/>
        <v>0</v>
      </c>
      <c r="FQ111" s="208">
        <f t="shared" si="35"/>
        <v>0</v>
      </c>
      <c r="FR111" s="208">
        <f t="shared" si="36"/>
        <v>0</v>
      </c>
      <c r="FS111" s="208">
        <f t="shared" si="37"/>
        <v>0</v>
      </c>
      <c r="FT111" s="208">
        <f t="shared" si="38"/>
        <v>1.5084651073462325</v>
      </c>
      <c r="FU111" s="208">
        <f t="shared" si="39"/>
        <v>0.42276979887355381</v>
      </c>
      <c r="FV111" s="208">
        <f t="shared" si="40"/>
        <v>0</v>
      </c>
      <c r="FX111">
        <f t="shared" si="63"/>
        <v>0.587565</v>
      </c>
      <c r="FY111" s="207">
        <f>G111*POWER($FX111,2)/(POWER($FX111,2)-J111)</f>
        <v>1.0965903563272732</v>
      </c>
      <c r="FZ111" s="207">
        <f>H111*POWER($FX111,2)/(POWER($FX111,2)-K111)</f>
        <v>0.1809863711042172</v>
      </c>
      <c r="GA111" s="207">
        <f>I111*POWER($FX111,2)/(POWER($FX111,2)-L111)</f>
        <v>-3.3490247544279671E-3</v>
      </c>
      <c r="GB111" s="206">
        <f t="shared" si="41"/>
        <v>1.5080542770991574</v>
      </c>
      <c r="GD111">
        <f t="shared" si="42"/>
        <v>0.587565</v>
      </c>
      <c r="GE111">
        <f t="shared" si="43"/>
        <v>6432.8</v>
      </c>
      <c r="GF111">
        <f t="shared" si="44"/>
        <v>20613.136726414024</v>
      </c>
      <c r="GG111">
        <f t="shared" si="45"/>
        <v>670.28134972528255</v>
      </c>
      <c r="GH111">
        <f t="shared" si="46"/>
        <v>1.0002771621807613</v>
      </c>
      <c r="GI111">
        <f t="shared" si="47"/>
        <v>101325</v>
      </c>
      <c r="GJ111">
        <v>101325</v>
      </c>
      <c r="GK111">
        <v>15</v>
      </c>
      <c r="GL111">
        <v>20</v>
      </c>
      <c r="GM111">
        <f t="shared" si="48"/>
        <v>2.771621807613478E-4</v>
      </c>
      <c r="GN111">
        <f t="shared" si="49"/>
        <v>1.0173924999999999</v>
      </c>
      <c r="GO111">
        <f t="shared" si="50"/>
        <v>1.0002724240455492</v>
      </c>
      <c r="GQ111">
        <f t="shared" si="51"/>
        <v>0.587565</v>
      </c>
      <c r="GR111">
        <v>101431</v>
      </c>
      <c r="GS111">
        <f t="shared" si="52"/>
        <v>1.0002724240455492</v>
      </c>
      <c r="GT111" s="206">
        <f t="shared" si="53"/>
        <v>1.5080542770991574</v>
      </c>
      <c r="GU111">
        <f t="shared" si="54"/>
        <v>1.5084651073462325</v>
      </c>
      <c r="GW111" s="208">
        <f t="shared" si="55"/>
        <v>0</v>
      </c>
      <c r="GX111" s="208">
        <f t="shared" si="56"/>
        <v>0</v>
      </c>
      <c r="GY111">
        <f t="shared" si="57"/>
        <v>1.5084651073462325</v>
      </c>
      <c r="GZ111" s="208">
        <f t="shared" si="58"/>
        <v>1.5084651073462325</v>
      </c>
      <c r="HB111" s="208">
        <f t="shared" si="59"/>
        <v>1.5084651073462325</v>
      </c>
      <c r="HC111">
        <f t="shared" si="60"/>
        <v>1.0002724240455492</v>
      </c>
      <c r="HD111" s="206">
        <f t="shared" si="61"/>
        <v>1.5080542770991574</v>
      </c>
    </row>
    <row r="112" spans="1:212" x14ac:dyDescent="0.3">
      <c r="A112" s="141" t="s">
        <v>630</v>
      </c>
      <c r="B112" s="43">
        <v>1.5164</v>
      </c>
      <c r="C112" s="43">
        <v>1.5183199999999999</v>
      </c>
      <c r="D112" s="39">
        <v>64.06</v>
      </c>
      <c r="E112" s="39">
        <v>63.87</v>
      </c>
      <c r="F112" s="40" t="s">
        <v>312</v>
      </c>
      <c r="G112" s="44">
        <v>1.18318503</v>
      </c>
      <c r="H112" s="44">
        <v>8.7175642600000006E-2</v>
      </c>
      <c r="I112" s="44">
        <v>1.0313370100000001</v>
      </c>
      <c r="J112" s="44">
        <v>7.2214195600000001E-3</v>
      </c>
      <c r="K112" s="44">
        <v>2.68216805E-2</v>
      </c>
      <c r="L112" s="44">
        <v>101.70236199999999</v>
      </c>
      <c r="M112" s="45">
        <v>5.9599999999999997E-6</v>
      </c>
      <c r="N112" s="45">
        <v>1.3599999999999999E-8</v>
      </c>
      <c r="O112" s="45">
        <v>1.04E-12</v>
      </c>
      <c r="P112" s="45">
        <v>4.9999999999999998E-7</v>
      </c>
      <c r="Q112" s="45">
        <v>6.9699999999999997E-10</v>
      </c>
      <c r="R112" s="45">
        <v>0.125</v>
      </c>
      <c r="S112" s="39">
        <v>4.0999999999999996</v>
      </c>
      <c r="T112" s="39">
        <v>4.7</v>
      </c>
      <c r="U112" s="39">
        <v>5.2</v>
      </c>
      <c r="V112" s="39">
        <v>2.1</v>
      </c>
      <c r="W112" s="39">
        <v>2.6</v>
      </c>
      <c r="X112" s="39">
        <v>3.1</v>
      </c>
      <c r="Y112" s="39">
        <v>4.0999999999999996</v>
      </c>
      <c r="Z112" s="39">
        <v>4.8</v>
      </c>
      <c r="AA112" s="39">
        <v>5.3</v>
      </c>
      <c r="AB112" s="39">
        <v>2.8</v>
      </c>
      <c r="AC112" s="39">
        <v>3.5</v>
      </c>
      <c r="AD112" s="39">
        <v>4</v>
      </c>
      <c r="AE112" s="39">
        <v>4.3</v>
      </c>
      <c r="AF112" s="39">
        <v>5.0999999999999996</v>
      </c>
      <c r="AG112" s="39">
        <v>5.7</v>
      </c>
      <c r="AH112" s="39">
        <v>3.3</v>
      </c>
      <c r="AI112" s="40">
        <v>4</v>
      </c>
      <c r="AJ112" s="40">
        <v>4.5999999999999996</v>
      </c>
      <c r="AK112" s="39">
        <v>2.77</v>
      </c>
      <c r="AL112" s="46">
        <v>0.46</v>
      </c>
      <c r="AM112" s="46">
        <v>0.7</v>
      </c>
      <c r="AN112" s="46">
        <v>0.92</v>
      </c>
      <c r="AO112" s="46">
        <v>0.97899999999999998</v>
      </c>
      <c r="AP112" s="46">
        <v>0.999</v>
      </c>
      <c r="AQ112" s="46">
        <v>0.997</v>
      </c>
      <c r="AR112" s="46">
        <v>0.997</v>
      </c>
      <c r="AS112" s="46">
        <v>0.997</v>
      </c>
      <c r="AT112" s="46">
        <v>0.997</v>
      </c>
      <c r="AU112" s="46">
        <v>0.997</v>
      </c>
      <c r="AV112" s="46">
        <v>0.996</v>
      </c>
      <c r="AW112" s="46">
        <v>0.995</v>
      </c>
      <c r="AX112" s="46">
        <v>0.99399999999999999</v>
      </c>
      <c r="AY112" s="46">
        <v>0.99399999999999999</v>
      </c>
      <c r="AZ112" s="46">
        <v>0.99299999999999999</v>
      </c>
      <c r="BA112" s="46">
        <v>0.99199999999999999</v>
      </c>
      <c r="BB112" s="46">
        <v>0.99</v>
      </c>
      <c r="BC112" s="46">
        <v>0.98599999999999999</v>
      </c>
      <c r="BD112" s="46">
        <v>0.97899999999999998</v>
      </c>
      <c r="BE112" s="46">
        <v>0.97299999999999998</v>
      </c>
      <c r="BF112" s="46">
        <v>0.93</v>
      </c>
      <c r="BG112" s="46">
        <v>0.73</v>
      </c>
      <c r="BH112" s="46">
        <v>0.24</v>
      </c>
      <c r="BI112" s="46">
        <v>0.02</v>
      </c>
      <c r="BJ112" s="46" t="s">
        <v>143</v>
      </c>
      <c r="BK112" s="46" t="s">
        <v>143</v>
      </c>
      <c r="BL112" s="46" t="s">
        <v>143</v>
      </c>
      <c r="BM112" s="46" t="s">
        <v>143</v>
      </c>
      <c r="BN112" s="46" t="s">
        <v>143</v>
      </c>
      <c r="BO112" s="46" t="s">
        <v>143</v>
      </c>
      <c r="BP112" s="46">
        <v>0.73299999999999998</v>
      </c>
      <c r="BQ112" s="46">
        <v>0.86699999999999999</v>
      </c>
      <c r="BR112" s="46">
        <v>0.96699999999999997</v>
      </c>
      <c r="BS112" s="46">
        <v>0.99199999999999999</v>
      </c>
      <c r="BT112" s="46">
        <v>0.999</v>
      </c>
      <c r="BU112" s="46">
        <v>0.999</v>
      </c>
      <c r="BV112" s="46">
        <v>0.999</v>
      </c>
      <c r="BW112" s="46">
        <v>0.999</v>
      </c>
      <c r="BX112" s="46">
        <v>0.999</v>
      </c>
      <c r="BY112" s="46">
        <v>0.999</v>
      </c>
      <c r="BZ112" s="46">
        <v>0.998</v>
      </c>
      <c r="CA112" s="46">
        <v>0.998</v>
      </c>
      <c r="CB112" s="46">
        <v>0.998</v>
      </c>
      <c r="CC112" s="46">
        <v>0.997</v>
      </c>
      <c r="CD112" s="46">
        <v>0.997</v>
      </c>
      <c r="CE112" s="46">
        <v>0.997</v>
      </c>
      <c r="CF112" s="46">
        <v>0.996</v>
      </c>
      <c r="CG112" s="46">
        <v>0.99399999999999999</v>
      </c>
      <c r="CH112" s="46">
        <v>0.99199999999999999</v>
      </c>
      <c r="CI112" s="46">
        <v>0.98899999999999999</v>
      </c>
      <c r="CJ112" s="46">
        <v>0.97099999999999997</v>
      </c>
      <c r="CK112" s="46">
        <v>0.88200000000000001</v>
      </c>
      <c r="CL112" s="46">
        <v>0.56499999999999995</v>
      </c>
      <c r="CM112" s="46">
        <v>0.18</v>
      </c>
      <c r="CN112" s="46">
        <v>4.0000000000000001E-3</v>
      </c>
      <c r="CO112" s="46" t="s">
        <v>143</v>
      </c>
      <c r="CP112" s="46" t="s">
        <v>143</v>
      </c>
      <c r="CQ112" s="46" t="s">
        <v>143</v>
      </c>
      <c r="CR112" s="46" t="s">
        <v>143</v>
      </c>
      <c r="CS112" s="46" t="s">
        <v>143</v>
      </c>
      <c r="CT112" s="40"/>
      <c r="CU112" s="40">
        <v>1</v>
      </c>
      <c r="CV112" s="40">
        <v>0</v>
      </c>
      <c r="CW112" s="40">
        <v>1</v>
      </c>
      <c r="CX112" s="40">
        <v>2.2999999999999998</v>
      </c>
      <c r="CY112" s="40">
        <v>2.2999999999999998</v>
      </c>
      <c r="CZ112" s="39">
        <v>2.4329999999999998</v>
      </c>
      <c r="DA112" s="40">
        <v>498</v>
      </c>
      <c r="DB112" s="40">
        <v>498</v>
      </c>
      <c r="DC112" s="40">
        <v>657</v>
      </c>
      <c r="DD112" s="40">
        <v>0.87</v>
      </c>
      <c r="DE112" s="40">
        <v>1.1299999999999999</v>
      </c>
      <c r="DF112" s="40">
        <v>5.99</v>
      </c>
      <c r="DG112" s="40">
        <v>7.32</v>
      </c>
      <c r="DH112" s="79">
        <v>84.78</v>
      </c>
      <c r="DI112" s="40">
        <v>0.20200000000000001</v>
      </c>
      <c r="DJ112" s="126">
        <v>627</v>
      </c>
      <c r="DK112" s="40"/>
      <c r="DL112" s="42">
        <v>2.77</v>
      </c>
      <c r="DM112" s="76">
        <v>1.48811</v>
      </c>
      <c r="DN112" s="76">
        <v>1.49407</v>
      </c>
      <c r="DO112" s="76">
        <v>1.5002500000000001</v>
      </c>
      <c r="DP112" s="76">
        <v>1.5062</v>
      </c>
      <c r="DQ112" s="76">
        <v>1.5068299999999999</v>
      </c>
      <c r="DR112" s="76">
        <v>1.50936</v>
      </c>
      <c r="DS112" s="76">
        <v>1.51248</v>
      </c>
      <c r="DT112" s="76">
        <v>1.5139199999999999</v>
      </c>
      <c r="DU112" s="76">
        <v>1.51431</v>
      </c>
      <c r="DV112" s="76">
        <v>1.5146900000000001</v>
      </c>
      <c r="DW112" s="76">
        <v>1.51633</v>
      </c>
      <c r="DX112" s="76">
        <v>1.5164</v>
      </c>
      <c r="DY112" s="76">
        <v>1.5183199999999999</v>
      </c>
      <c r="DZ112" s="76">
        <v>1.5219800000000001</v>
      </c>
      <c r="EA112" s="76">
        <v>1.5224299999999999</v>
      </c>
      <c r="EB112" s="76">
        <v>1.5262800000000001</v>
      </c>
      <c r="EC112" s="76">
        <v>1.52982</v>
      </c>
      <c r="ED112" s="76">
        <v>1.53583</v>
      </c>
      <c r="EE112" s="24">
        <v>1.54227</v>
      </c>
      <c r="EF112" s="24" t="s">
        <v>392</v>
      </c>
      <c r="EG112" s="24" t="s">
        <v>392</v>
      </c>
      <c r="EH112" s="24" t="s">
        <v>392</v>
      </c>
      <c r="EI112" s="24" t="s">
        <v>392</v>
      </c>
      <c r="EJ112" s="24">
        <v>8.0610000000000005E-3</v>
      </c>
      <c r="EK112" s="24">
        <v>8.1150000000000007E-3</v>
      </c>
      <c r="EL112" s="77">
        <v>0.31430000000000002</v>
      </c>
      <c r="EM112" s="77">
        <v>0.56489999999999996</v>
      </c>
      <c r="EN112" s="77">
        <v>0.30819999999999997</v>
      </c>
      <c r="EO112" s="77">
        <v>0.2387</v>
      </c>
      <c r="EP112" s="77">
        <v>0.53349999999999997</v>
      </c>
      <c r="EQ112" s="77">
        <v>0.74550000000000005</v>
      </c>
      <c r="ER112" s="77">
        <v>0.31219999999999998</v>
      </c>
      <c r="ES112" s="77">
        <v>0.61019999999999996</v>
      </c>
      <c r="ET112" s="77">
        <v>0.2571</v>
      </c>
      <c r="EU112" s="77">
        <v>0.23710000000000001</v>
      </c>
      <c r="EV112" s="77">
        <v>0.47420000000000001</v>
      </c>
      <c r="EW112" s="77">
        <v>0.74050000000000005</v>
      </c>
      <c r="EX112" s="77">
        <v>3.0300000000000001E-2</v>
      </c>
      <c r="EY112" s="77">
        <v>1.26E-2</v>
      </c>
      <c r="EZ112" s="77">
        <v>-1.6000000000000001E-3</v>
      </c>
      <c r="FA112" s="77">
        <v>-2.5000000000000001E-3</v>
      </c>
      <c r="FB112" s="77">
        <v>-1.6999999999999999E-3</v>
      </c>
      <c r="FC112" s="26" t="s">
        <v>632</v>
      </c>
      <c r="FD112" s="146" t="s">
        <v>387</v>
      </c>
      <c r="FE112" s="156">
        <v>43252</v>
      </c>
      <c r="FF112" s="136"/>
      <c r="FG112" s="152">
        <v>1</v>
      </c>
      <c r="FH112" s="40">
        <v>1</v>
      </c>
      <c r="FI112" s="40">
        <v>580</v>
      </c>
      <c r="FJ112" s="40">
        <v>200</v>
      </c>
      <c r="FK112" s="27">
        <v>20</v>
      </c>
      <c r="FL112" s="27"/>
      <c r="FM112">
        <f t="shared" si="32"/>
        <v>0.587565</v>
      </c>
      <c r="FN112">
        <f t="shared" si="62"/>
        <v>20</v>
      </c>
      <c r="FO112">
        <f t="shared" si="33"/>
        <v>0</v>
      </c>
      <c r="FP112" s="208">
        <f t="shared" si="34"/>
        <v>0</v>
      </c>
      <c r="FQ112" s="208">
        <f t="shared" si="35"/>
        <v>0</v>
      </c>
      <c r="FR112" s="208">
        <f t="shared" si="36"/>
        <v>0</v>
      </c>
      <c r="FS112" s="208">
        <f t="shared" si="37"/>
        <v>0</v>
      </c>
      <c r="FT112" s="208">
        <f t="shared" si="38"/>
        <v>1.5168131993239931</v>
      </c>
      <c r="FU112" s="208">
        <f t="shared" si="39"/>
        <v>0.42876811799343123</v>
      </c>
      <c r="FV112" s="208">
        <f t="shared" si="40"/>
        <v>0</v>
      </c>
      <c r="FX112">
        <f t="shared" si="63"/>
        <v>0.587565</v>
      </c>
      <c r="FY112" s="207">
        <f>G112*POWER($FX112,2)/(POWER($FX112,2)-J112)</f>
        <v>1.2084631133133001</v>
      </c>
      <c r="FZ112" s="207">
        <f>H112*POWER($FX112,2)/(POWER($FX112,2)-K112)</f>
        <v>9.4518974362183872E-2</v>
      </c>
      <c r="GA112" s="207">
        <f>I112*POWER($FX112,2)/(POWER($FX112,2)-L112)</f>
        <v>-3.5128381179470626E-3</v>
      </c>
      <c r="GB112" s="206">
        <f t="shared" si="41"/>
        <v>1.5164000954753125</v>
      </c>
      <c r="GD112">
        <f t="shared" si="42"/>
        <v>0.587565</v>
      </c>
      <c r="GE112">
        <f t="shared" si="43"/>
        <v>6432.8</v>
      </c>
      <c r="GF112">
        <f t="shared" si="44"/>
        <v>20613.136726414024</v>
      </c>
      <c r="GG112">
        <f t="shared" si="45"/>
        <v>670.28134972528255</v>
      </c>
      <c r="GH112">
        <f t="shared" si="46"/>
        <v>1.0002771621807613</v>
      </c>
      <c r="GI112">
        <f t="shared" si="47"/>
        <v>101325</v>
      </c>
      <c r="GJ112">
        <v>101325</v>
      </c>
      <c r="GK112">
        <v>15</v>
      </c>
      <c r="GL112">
        <v>20</v>
      </c>
      <c r="GM112">
        <f t="shared" si="48"/>
        <v>2.771621807613478E-4</v>
      </c>
      <c r="GN112">
        <f t="shared" si="49"/>
        <v>1.0173924999999999</v>
      </c>
      <c r="GO112">
        <f t="shared" si="50"/>
        <v>1.0002724240455492</v>
      </c>
      <c r="GQ112">
        <f t="shared" si="51"/>
        <v>0.587565</v>
      </c>
      <c r="GR112">
        <v>101432</v>
      </c>
      <c r="GS112">
        <f t="shared" si="52"/>
        <v>1.0002724240455492</v>
      </c>
      <c r="GT112" s="206">
        <f t="shared" si="53"/>
        <v>1.5164000954753125</v>
      </c>
      <c r="GU112">
        <f t="shared" si="54"/>
        <v>1.5168131993239931</v>
      </c>
      <c r="GW112" s="208">
        <f t="shared" si="55"/>
        <v>0</v>
      </c>
      <c r="GX112" s="208">
        <f t="shared" si="56"/>
        <v>0</v>
      </c>
      <c r="GY112">
        <f t="shared" si="57"/>
        <v>1.5168131993239931</v>
      </c>
      <c r="GZ112" s="208">
        <f t="shared" si="58"/>
        <v>1.5168131993239931</v>
      </c>
      <c r="HB112" s="208">
        <f t="shared" si="59"/>
        <v>1.5168131993239931</v>
      </c>
      <c r="HC112">
        <f t="shared" si="60"/>
        <v>1.0002724240455492</v>
      </c>
      <c r="HD112" s="206">
        <f t="shared" si="61"/>
        <v>1.5164000954753125</v>
      </c>
    </row>
    <row r="113" spans="1:212" x14ac:dyDescent="0.3">
      <c r="A113" s="141" t="s">
        <v>606</v>
      </c>
      <c r="B113" s="43">
        <v>1.7555000000000001</v>
      </c>
      <c r="C113" s="43">
        <v>1.7594399999999999</v>
      </c>
      <c r="D113" s="39">
        <v>45.66</v>
      </c>
      <c r="E113" s="39">
        <v>45.42</v>
      </c>
      <c r="F113" s="40" t="s">
        <v>381</v>
      </c>
      <c r="G113" s="44">
        <v>1.76003244</v>
      </c>
      <c r="H113" s="44">
        <v>0.248286745</v>
      </c>
      <c r="I113" s="44">
        <v>1.15935122</v>
      </c>
      <c r="J113" s="44">
        <v>9.3800639600000006E-3</v>
      </c>
      <c r="K113" s="44">
        <v>3.6053746400000003E-2</v>
      </c>
      <c r="L113" s="44">
        <v>86.432469299999994</v>
      </c>
      <c r="M113" s="45">
        <v>7.0299999999999996E-6</v>
      </c>
      <c r="N113" s="45">
        <v>1.15E-8</v>
      </c>
      <c r="O113" s="45">
        <v>7.4800000000000004E-13</v>
      </c>
      <c r="P113" s="45">
        <v>7.2500000000000005E-7</v>
      </c>
      <c r="Q113" s="45">
        <v>8.3600000000000001E-10</v>
      </c>
      <c r="R113" s="45">
        <v>0.20599999999999999</v>
      </c>
      <c r="S113" s="39">
        <v>6.1</v>
      </c>
      <c r="T113" s="39">
        <v>7.4</v>
      </c>
      <c r="U113" s="39">
        <v>8.6999999999999993</v>
      </c>
      <c r="V113" s="39">
        <v>3.8</v>
      </c>
      <c r="W113" s="39">
        <v>5</v>
      </c>
      <c r="X113" s="39">
        <v>6.2</v>
      </c>
      <c r="Y113" s="39">
        <v>6.1</v>
      </c>
      <c r="Z113" s="39">
        <v>7.6</v>
      </c>
      <c r="AA113" s="39">
        <v>9</v>
      </c>
      <c r="AB113" s="39">
        <v>4.5999999999999996</v>
      </c>
      <c r="AC113" s="39">
        <v>6.1</v>
      </c>
      <c r="AD113" s="39">
        <v>7.5</v>
      </c>
      <c r="AE113" s="39">
        <v>6.4</v>
      </c>
      <c r="AF113" s="39">
        <v>8</v>
      </c>
      <c r="AG113" s="39">
        <v>9.5</v>
      </c>
      <c r="AH113" s="39">
        <v>5.2</v>
      </c>
      <c r="AI113" s="40">
        <v>6.8</v>
      </c>
      <c r="AJ113" s="40">
        <v>8.3000000000000007</v>
      </c>
      <c r="AK113" s="39">
        <v>2.2599999999999998</v>
      </c>
      <c r="AL113" s="46">
        <v>0.16</v>
      </c>
      <c r="AM113" s="46">
        <v>0.49</v>
      </c>
      <c r="AN113" s="46">
        <v>0.87</v>
      </c>
      <c r="AO113" s="46">
        <v>0.97599999999999998</v>
      </c>
      <c r="AP113" s="46">
        <v>0.996</v>
      </c>
      <c r="AQ113" s="46">
        <v>0.996</v>
      </c>
      <c r="AR113" s="46">
        <v>0.995</v>
      </c>
      <c r="AS113" s="46">
        <v>0.99399999999999999</v>
      </c>
      <c r="AT113" s="46">
        <v>0.99399999999999999</v>
      </c>
      <c r="AU113" s="46">
        <v>0.99399999999999999</v>
      </c>
      <c r="AV113" s="46">
        <v>0.99099999999999999</v>
      </c>
      <c r="AW113" s="46">
        <v>0.98299999999999998</v>
      </c>
      <c r="AX113" s="46">
        <v>0.97499999999999998</v>
      </c>
      <c r="AY113" s="46">
        <v>0.96699999999999997</v>
      </c>
      <c r="AZ113" s="46">
        <v>0.95499999999999996</v>
      </c>
      <c r="BA113" s="46">
        <v>0.95</v>
      </c>
      <c r="BB113" s="46">
        <v>0.93</v>
      </c>
      <c r="BC113" s="46">
        <v>0.9</v>
      </c>
      <c r="BD113" s="46">
        <v>0.84499999999999997</v>
      </c>
      <c r="BE113" s="46">
        <v>0.81</v>
      </c>
      <c r="BF113" s="46">
        <v>0.64</v>
      </c>
      <c r="BG113" s="46">
        <v>0.34</v>
      </c>
      <c r="BH113" s="46">
        <v>0.04</v>
      </c>
      <c r="BI113" s="46" t="s">
        <v>143</v>
      </c>
      <c r="BJ113" s="46" t="s">
        <v>143</v>
      </c>
      <c r="BK113" s="46" t="s">
        <v>143</v>
      </c>
      <c r="BL113" s="46" t="s">
        <v>143</v>
      </c>
      <c r="BM113" s="46" t="s">
        <v>143</v>
      </c>
      <c r="BN113" s="46" t="s">
        <v>143</v>
      </c>
      <c r="BO113" s="46" t="s">
        <v>143</v>
      </c>
      <c r="BP113" s="46">
        <v>0.48</v>
      </c>
      <c r="BQ113" s="46">
        <v>0.752</v>
      </c>
      <c r="BR113" s="46">
        <v>0.94599999999999995</v>
      </c>
      <c r="BS113" s="46">
        <v>0.99</v>
      </c>
      <c r="BT113" s="46">
        <v>0.998</v>
      </c>
      <c r="BU113" s="46">
        <v>0.998</v>
      </c>
      <c r="BV113" s="46">
        <v>0.998</v>
      </c>
      <c r="BW113" s="46">
        <v>0.998</v>
      </c>
      <c r="BX113" s="46">
        <v>0.998</v>
      </c>
      <c r="BY113" s="46">
        <v>0.998</v>
      </c>
      <c r="BZ113" s="46">
        <v>0.996</v>
      </c>
      <c r="CA113" s="46">
        <v>0.99299999999999999</v>
      </c>
      <c r="CB113" s="46">
        <v>0.99</v>
      </c>
      <c r="CC113" s="46">
        <v>0.98699999999999999</v>
      </c>
      <c r="CD113" s="46">
        <v>0.98199999999999998</v>
      </c>
      <c r="CE113" s="46">
        <v>0.98</v>
      </c>
      <c r="CF113" s="46">
        <v>0.97099999999999997</v>
      </c>
      <c r="CG113" s="46">
        <v>0.95899999999999996</v>
      </c>
      <c r="CH113" s="46">
        <v>0.93500000000000005</v>
      </c>
      <c r="CI113" s="46">
        <v>0.91900000000000004</v>
      </c>
      <c r="CJ113" s="46">
        <v>0.83699999999999997</v>
      </c>
      <c r="CK113" s="46">
        <v>0.65</v>
      </c>
      <c r="CL113" s="46">
        <v>0.27600000000000002</v>
      </c>
      <c r="CM113" s="46">
        <v>0.04</v>
      </c>
      <c r="CN113" s="46" t="s">
        <v>143</v>
      </c>
      <c r="CO113" s="46" t="s">
        <v>143</v>
      </c>
      <c r="CP113" s="46" t="s">
        <v>143</v>
      </c>
      <c r="CQ113" s="46" t="s">
        <v>143</v>
      </c>
      <c r="CR113" s="46" t="s">
        <v>143</v>
      </c>
      <c r="CS113" s="46" t="s">
        <v>143</v>
      </c>
      <c r="CT113" s="40"/>
      <c r="CU113" s="40"/>
      <c r="CV113" s="40"/>
      <c r="CW113" s="40"/>
      <c r="CX113" s="40"/>
      <c r="CY113" s="40"/>
      <c r="CZ113" s="39">
        <v>3.9870000000000001</v>
      </c>
      <c r="DA113" s="40">
        <v>506</v>
      </c>
      <c r="DB113" s="40">
        <v>510</v>
      </c>
      <c r="DC113" s="40">
        <v>593</v>
      </c>
      <c r="DD113" s="40">
        <v>0.64</v>
      </c>
      <c r="DE113" s="40">
        <v>0.9</v>
      </c>
      <c r="DF113" s="40">
        <v>6.26</v>
      </c>
      <c r="DG113" s="40">
        <v>7.8</v>
      </c>
      <c r="DH113" s="79">
        <v>115.28</v>
      </c>
      <c r="DI113" s="40">
        <v>0.29599999999999999</v>
      </c>
      <c r="DJ113" s="40">
        <v>697</v>
      </c>
      <c r="DK113" s="40"/>
      <c r="DL113" s="42">
        <v>2.2599999999999998</v>
      </c>
      <c r="DM113" s="76">
        <v>1.7133799999999999</v>
      </c>
      <c r="DN113" s="76">
        <v>1.72058</v>
      </c>
      <c r="DO113" s="76">
        <v>1.7282999999999999</v>
      </c>
      <c r="DP113" s="76">
        <v>1.7366900000000001</v>
      </c>
      <c r="DQ113" s="76">
        <v>1.7377</v>
      </c>
      <c r="DR113" s="76">
        <v>1.7419800000000001</v>
      </c>
      <c r="DS113" s="76">
        <v>1.7477499999999999</v>
      </c>
      <c r="DT113" s="76">
        <v>1.75054</v>
      </c>
      <c r="DU113" s="76">
        <v>1.75132</v>
      </c>
      <c r="DV113" s="76">
        <v>1.75206</v>
      </c>
      <c r="DW113" s="76">
        <v>1.75535</v>
      </c>
      <c r="DX113" s="76">
        <v>1.7555000000000001</v>
      </c>
      <c r="DY113" s="76">
        <v>1.7594399999999999</v>
      </c>
      <c r="DZ113" s="76">
        <v>1.76708</v>
      </c>
      <c r="EA113" s="76">
        <v>1.7680400000000001</v>
      </c>
      <c r="EB113" s="76">
        <v>1.77633</v>
      </c>
      <c r="EC113" s="76">
        <v>1.7841400000000001</v>
      </c>
      <c r="ED113" s="76" t="s">
        <v>392</v>
      </c>
      <c r="EE113" s="24" t="s">
        <v>392</v>
      </c>
      <c r="EF113" s="24" t="s">
        <v>392</v>
      </c>
      <c r="EG113" s="24" t="s">
        <v>392</v>
      </c>
      <c r="EH113" s="24" t="s">
        <v>392</v>
      </c>
      <c r="EI113" s="24" t="s">
        <v>392</v>
      </c>
      <c r="EJ113" s="24">
        <v>1.6546000000000002E-2</v>
      </c>
      <c r="EK113" s="24">
        <v>1.6722000000000001E-2</v>
      </c>
      <c r="EL113" s="77">
        <v>0.2591</v>
      </c>
      <c r="EM113" s="77">
        <v>0.51700000000000002</v>
      </c>
      <c r="EN113" s="77">
        <v>0.2999</v>
      </c>
      <c r="EO113" s="77">
        <v>0.2379</v>
      </c>
      <c r="EP113" s="77">
        <v>0.55900000000000005</v>
      </c>
      <c r="EQ113" s="77" t="s">
        <v>392</v>
      </c>
      <c r="ER113" s="77">
        <v>0.25629999999999997</v>
      </c>
      <c r="ES113" s="77">
        <v>0.5585</v>
      </c>
      <c r="ET113" s="77">
        <v>0.24979999999999999</v>
      </c>
      <c r="EU113" s="77">
        <v>0.2354</v>
      </c>
      <c r="EV113" s="77">
        <v>0.49569999999999997</v>
      </c>
      <c r="EW113" s="77" t="s">
        <v>392</v>
      </c>
      <c r="EX113" s="77">
        <v>1.4500000000000001E-2</v>
      </c>
      <c r="EY113" s="77">
        <v>7.7000000000000002E-3</v>
      </c>
      <c r="EZ113" s="77">
        <v>-2.2000000000000001E-3</v>
      </c>
      <c r="FA113" s="77">
        <v>-8.0000000000000002E-3</v>
      </c>
      <c r="FB113" s="77" t="s">
        <v>392</v>
      </c>
      <c r="FC113" s="26" t="s">
        <v>604</v>
      </c>
      <c r="FD113" s="146" t="s">
        <v>387</v>
      </c>
      <c r="FE113" s="156">
        <v>43252</v>
      </c>
      <c r="FF113" s="136"/>
      <c r="FG113" s="152">
        <v>1</v>
      </c>
      <c r="FH113" s="40">
        <v>4</v>
      </c>
      <c r="FI113" s="40">
        <v>522</v>
      </c>
      <c r="FJ113" s="40">
        <v>124</v>
      </c>
      <c r="FK113">
        <v>20</v>
      </c>
      <c r="FM113">
        <f t="shared" si="32"/>
        <v>0.587565</v>
      </c>
      <c r="FN113" s="27">
        <f t="shared" si="62"/>
        <v>20</v>
      </c>
      <c r="FO113">
        <f t="shared" si="33"/>
        <v>0</v>
      </c>
      <c r="FP113" s="208">
        <f t="shared" si="34"/>
        <v>0</v>
      </c>
      <c r="FQ113" s="208">
        <f t="shared" si="35"/>
        <v>0</v>
      </c>
      <c r="FR113" s="208">
        <f t="shared" si="36"/>
        <v>0</v>
      </c>
      <c r="FS113" s="208">
        <f t="shared" si="37"/>
        <v>0</v>
      </c>
      <c r="FT113" s="208">
        <f t="shared" si="38"/>
        <v>1.7559779010607428</v>
      </c>
      <c r="FU113" s="208">
        <f t="shared" si="39"/>
        <v>0.59324732610675968</v>
      </c>
      <c r="FV113" s="208">
        <f t="shared" si="40"/>
        <v>0</v>
      </c>
      <c r="FX113">
        <f t="shared" si="63"/>
        <v>0.587565</v>
      </c>
      <c r="FY113" s="207">
        <f>G113*POWER($FX113,2)/(POWER($FX113,2)-J113)</f>
        <v>1.8091885833983645</v>
      </c>
      <c r="FZ113" s="207">
        <f>H113*POWER($FX113,2)/(POWER($FX113,2)-K113)</f>
        <v>0.27723978104476193</v>
      </c>
      <c r="GA113" s="207">
        <f>I113*POWER($FX113,2)/(POWER($FX113,2)-L113)</f>
        <v>-4.6493055806458173E-3</v>
      </c>
      <c r="GB113" s="206">
        <f t="shared" si="41"/>
        <v>1.7554996607412034</v>
      </c>
      <c r="GD113">
        <f t="shared" si="42"/>
        <v>0.587565</v>
      </c>
      <c r="GE113">
        <f t="shared" si="43"/>
        <v>6432.8</v>
      </c>
      <c r="GF113">
        <f t="shared" si="44"/>
        <v>20613.136726414024</v>
      </c>
      <c r="GG113">
        <f t="shared" si="45"/>
        <v>670.28134972528255</v>
      </c>
      <c r="GH113">
        <f t="shared" si="46"/>
        <v>1.0002771621807613</v>
      </c>
      <c r="GI113">
        <f t="shared" si="47"/>
        <v>101325</v>
      </c>
      <c r="GJ113">
        <v>101325</v>
      </c>
      <c r="GK113">
        <v>15</v>
      </c>
      <c r="GL113">
        <v>20</v>
      </c>
      <c r="GM113">
        <f t="shared" si="48"/>
        <v>2.771621807613478E-4</v>
      </c>
      <c r="GN113">
        <f t="shared" si="49"/>
        <v>1.0173924999999999</v>
      </c>
      <c r="GO113">
        <f t="shared" si="50"/>
        <v>1.0002724240455492</v>
      </c>
      <c r="GQ113">
        <f t="shared" si="51"/>
        <v>0.587565</v>
      </c>
      <c r="GR113">
        <v>101433</v>
      </c>
      <c r="GS113">
        <f t="shared" si="52"/>
        <v>1.0002724240455492</v>
      </c>
      <c r="GT113" s="206">
        <f t="shared" si="53"/>
        <v>1.7554996607412034</v>
      </c>
      <c r="GU113">
        <f t="shared" si="54"/>
        <v>1.7559779010607428</v>
      </c>
      <c r="GW113" s="208">
        <f t="shared" si="55"/>
        <v>0</v>
      </c>
      <c r="GX113" s="208">
        <f t="shared" si="56"/>
        <v>0</v>
      </c>
      <c r="GY113">
        <f t="shared" si="57"/>
        <v>1.7559779010607428</v>
      </c>
      <c r="GZ113" s="208">
        <f t="shared" si="58"/>
        <v>1.7559779010607428</v>
      </c>
      <c r="HB113" s="208">
        <f t="shared" si="59"/>
        <v>1.7559779010607428</v>
      </c>
      <c r="HC113">
        <f t="shared" si="60"/>
        <v>1.0002724240455492</v>
      </c>
      <c r="HD113" s="206">
        <f t="shared" si="61"/>
        <v>1.7554996607412034</v>
      </c>
    </row>
    <row r="114" spans="1:212" x14ac:dyDescent="0.3">
      <c r="A114" s="141" t="s">
        <v>580</v>
      </c>
      <c r="B114" s="43">
        <v>1.6935</v>
      </c>
      <c r="C114" s="43">
        <v>1.69661</v>
      </c>
      <c r="D114" s="39">
        <v>53.2</v>
      </c>
      <c r="E114" s="39">
        <v>52.95</v>
      </c>
      <c r="F114" s="40" t="s">
        <v>588</v>
      </c>
      <c r="G114" s="44">
        <v>1.3932426</v>
      </c>
      <c r="H114" s="44">
        <v>0.41888276600000002</v>
      </c>
      <c r="I114" s="44">
        <v>1.0438069999999999</v>
      </c>
      <c r="J114" s="44">
        <v>7.1595969500000004E-3</v>
      </c>
      <c r="K114" s="44">
        <v>2.33637446E-2</v>
      </c>
      <c r="L114" s="44">
        <v>88.328442600000002</v>
      </c>
      <c r="M114" s="45">
        <v>-1.9E-6</v>
      </c>
      <c r="N114" s="45">
        <v>7.9900000000000007E-9</v>
      </c>
      <c r="O114" s="45">
        <v>7.7599999999999992E-12</v>
      </c>
      <c r="P114" s="45">
        <v>5.6400000000000002E-7</v>
      </c>
      <c r="Q114" s="45">
        <v>6.5700000000000001E-10</v>
      </c>
      <c r="R114" s="45">
        <v>0.185</v>
      </c>
      <c r="S114" s="39">
        <v>1.1000000000000001</v>
      </c>
      <c r="T114" s="39">
        <v>1.9</v>
      </c>
      <c r="U114" s="39">
        <v>2.7</v>
      </c>
      <c r="V114" s="39">
        <v>-1.2</v>
      </c>
      <c r="W114" s="39">
        <v>-0.4</v>
      </c>
      <c r="X114" s="39">
        <v>0.3</v>
      </c>
      <c r="Y114" s="39">
        <v>0.8</v>
      </c>
      <c r="Z114" s="39">
        <v>1.7</v>
      </c>
      <c r="AA114" s="39">
        <v>2.6</v>
      </c>
      <c r="AB114" s="39">
        <v>-0.7</v>
      </c>
      <c r="AC114" s="39">
        <v>0.2</v>
      </c>
      <c r="AD114" s="39">
        <v>1.1000000000000001</v>
      </c>
      <c r="AE114" s="39">
        <v>0.9</v>
      </c>
      <c r="AF114" s="39">
        <v>1.9</v>
      </c>
      <c r="AG114" s="39">
        <v>2.9</v>
      </c>
      <c r="AH114" s="39">
        <v>-0.3</v>
      </c>
      <c r="AI114" s="40">
        <v>0.7</v>
      </c>
      <c r="AJ114" s="40">
        <v>1.7</v>
      </c>
      <c r="AK114" s="39">
        <v>1.76</v>
      </c>
      <c r="AL114" s="46">
        <v>0.22</v>
      </c>
      <c r="AM114" s="46">
        <v>0.5</v>
      </c>
      <c r="AN114" s="46">
        <v>0.87</v>
      </c>
      <c r="AO114" s="46">
        <v>0.98099999999999998</v>
      </c>
      <c r="AP114" s="46">
        <v>0.999</v>
      </c>
      <c r="AQ114" s="46">
        <v>0.99299999999999999</v>
      </c>
      <c r="AR114" s="46">
        <v>0.99199999999999999</v>
      </c>
      <c r="AS114" s="46">
        <v>0.99199999999999999</v>
      </c>
      <c r="AT114" s="46">
        <v>0.99299999999999999</v>
      </c>
      <c r="AU114" s="46">
        <v>0.99399999999999999</v>
      </c>
      <c r="AV114" s="46">
        <v>0.99199999999999999</v>
      </c>
      <c r="AW114" s="46">
        <v>0.98499999999999999</v>
      </c>
      <c r="AX114" s="46">
        <v>0.98</v>
      </c>
      <c r="AY114" s="46">
        <v>0.97699999999999998</v>
      </c>
      <c r="AZ114" s="46">
        <v>0.97299999999999998</v>
      </c>
      <c r="BA114" s="46">
        <v>0.97</v>
      </c>
      <c r="BB114" s="46">
        <v>0.96</v>
      </c>
      <c r="BC114" s="46">
        <v>0.94</v>
      </c>
      <c r="BD114" s="46">
        <v>0.90700000000000003</v>
      </c>
      <c r="BE114" s="46">
        <v>0.88</v>
      </c>
      <c r="BF114" s="46">
        <v>0.74</v>
      </c>
      <c r="BG114" s="46">
        <v>0.48</v>
      </c>
      <c r="BH114" s="46">
        <v>0.21</v>
      </c>
      <c r="BI114" s="46">
        <v>0.06</v>
      </c>
      <c r="BJ114" s="46">
        <v>5.0000000000000001E-3</v>
      </c>
      <c r="BK114" s="46" t="s">
        <v>143</v>
      </c>
      <c r="BL114" s="46" t="s">
        <v>143</v>
      </c>
      <c r="BM114" s="46" t="s">
        <v>143</v>
      </c>
      <c r="BN114" s="46" t="s">
        <v>143</v>
      </c>
      <c r="BO114" s="46" t="s">
        <v>143</v>
      </c>
      <c r="BP114" s="46">
        <v>0.54600000000000004</v>
      </c>
      <c r="BQ114" s="46">
        <v>0.75800000000000001</v>
      </c>
      <c r="BR114" s="46">
        <v>0.94599999999999995</v>
      </c>
      <c r="BS114" s="46">
        <v>0.99199999999999999</v>
      </c>
      <c r="BT114" s="46">
        <v>0.999</v>
      </c>
      <c r="BU114" s="46">
        <v>0.997</v>
      </c>
      <c r="BV114" s="46">
        <v>0.997</v>
      </c>
      <c r="BW114" s="46">
        <v>0.997</v>
      </c>
      <c r="BX114" s="46">
        <v>0.997</v>
      </c>
      <c r="BY114" s="46">
        <v>0.998</v>
      </c>
      <c r="BZ114" s="46">
        <v>0.997</v>
      </c>
      <c r="CA114" s="46">
        <v>0.99399999999999999</v>
      </c>
      <c r="CB114" s="46">
        <v>0.99199999999999999</v>
      </c>
      <c r="CC114" s="46">
        <v>0.99099999999999999</v>
      </c>
      <c r="CD114" s="46">
        <v>0.98899999999999999</v>
      </c>
      <c r="CE114" s="46">
        <v>0.98799999999999999</v>
      </c>
      <c r="CF114" s="46">
        <v>0.98399999999999999</v>
      </c>
      <c r="CG114" s="46">
        <v>0.97599999999999998</v>
      </c>
      <c r="CH114" s="46">
        <v>0.96199999999999997</v>
      </c>
      <c r="CI114" s="46">
        <v>0.95</v>
      </c>
      <c r="CJ114" s="46">
        <v>0.88700000000000001</v>
      </c>
      <c r="CK114" s="46">
        <v>0.746</v>
      </c>
      <c r="CL114" s="46">
        <v>0.53600000000000003</v>
      </c>
      <c r="CM114" s="46">
        <v>0.35299999999999998</v>
      </c>
      <c r="CN114" s="46">
        <v>0.158</v>
      </c>
      <c r="CO114" s="46">
        <v>2.5999999999999999E-2</v>
      </c>
      <c r="CP114" s="46" t="s">
        <v>143</v>
      </c>
      <c r="CQ114" s="46" t="s">
        <v>143</v>
      </c>
      <c r="CR114" s="46" t="s">
        <v>143</v>
      </c>
      <c r="CS114" s="46" t="s">
        <v>143</v>
      </c>
      <c r="CT114" s="40"/>
      <c r="CU114" s="40">
        <v>2</v>
      </c>
      <c r="CV114" s="40">
        <v>5</v>
      </c>
      <c r="CW114" s="40">
        <v>53.3</v>
      </c>
      <c r="CX114" s="40">
        <v>1.3</v>
      </c>
      <c r="CY114" s="40">
        <v>4.3</v>
      </c>
      <c r="CZ114" s="39">
        <v>3.8479999999999999</v>
      </c>
      <c r="DA114" s="40">
        <v>508</v>
      </c>
      <c r="DB114" s="40">
        <v>511</v>
      </c>
      <c r="DC114" s="40">
        <v>598</v>
      </c>
      <c r="DD114" s="40">
        <v>0.63</v>
      </c>
      <c r="DE114" s="40">
        <v>0.72</v>
      </c>
      <c r="DF114" s="40">
        <v>8.1300000000000008</v>
      </c>
      <c r="DG114" s="40">
        <v>9.68</v>
      </c>
      <c r="DH114" s="79">
        <v>101</v>
      </c>
      <c r="DI114" s="40">
        <v>0.28899999999999998</v>
      </c>
      <c r="DJ114" s="40">
        <v>616</v>
      </c>
      <c r="DK114" s="40" t="s">
        <v>143</v>
      </c>
      <c r="DL114" s="42">
        <v>1.76</v>
      </c>
      <c r="DM114" s="76">
        <v>1.6576200000000001</v>
      </c>
      <c r="DN114" s="76">
        <v>1.66411</v>
      </c>
      <c r="DO114" s="76">
        <v>1.671</v>
      </c>
      <c r="DP114" s="76">
        <v>1.67824</v>
      </c>
      <c r="DQ114" s="76">
        <v>1.67909</v>
      </c>
      <c r="DR114" s="76">
        <v>1.6826399999999999</v>
      </c>
      <c r="DS114" s="76">
        <v>1.6873199999999999</v>
      </c>
      <c r="DT114" s="76">
        <v>1.6895500000000001</v>
      </c>
      <c r="DU114" s="76">
        <v>1.69018</v>
      </c>
      <c r="DV114" s="76">
        <v>1.6907700000000001</v>
      </c>
      <c r="DW114" s="76">
        <v>1.6933800000000001</v>
      </c>
      <c r="DX114" s="76">
        <v>1.6935</v>
      </c>
      <c r="DY114" s="76">
        <v>1.69661</v>
      </c>
      <c r="DZ114" s="76">
        <v>1.70259</v>
      </c>
      <c r="EA114" s="76">
        <v>1.7033400000000001</v>
      </c>
      <c r="EB114" s="76">
        <v>1.70974</v>
      </c>
      <c r="EC114" s="76">
        <v>1.7156899999999999</v>
      </c>
      <c r="ED114" s="76">
        <v>1.7259</v>
      </c>
      <c r="EE114" s="24">
        <v>1.73698</v>
      </c>
      <c r="EF114" s="24" t="s">
        <v>392</v>
      </c>
      <c r="EG114" s="24" t="s">
        <v>392</v>
      </c>
      <c r="EH114" s="24" t="s">
        <v>392</v>
      </c>
      <c r="EI114" s="24" t="s">
        <v>392</v>
      </c>
      <c r="EJ114" s="24">
        <v>1.3036000000000001E-2</v>
      </c>
      <c r="EK114" s="24">
        <v>1.3155999999999999E-2</v>
      </c>
      <c r="EL114" s="77">
        <v>0.27229999999999999</v>
      </c>
      <c r="EM114" s="77">
        <v>0.53039999999999998</v>
      </c>
      <c r="EN114" s="77">
        <v>0.30280000000000001</v>
      </c>
      <c r="EO114" s="77">
        <v>0.23830000000000001</v>
      </c>
      <c r="EP114" s="77">
        <v>0.54820000000000002</v>
      </c>
      <c r="EQ114" s="77">
        <v>0.78320000000000001</v>
      </c>
      <c r="ER114" s="77">
        <v>0.26979999999999998</v>
      </c>
      <c r="ES114" s="77">
        <v>0.57320000000000004</v>
      </c>
      <c r="ET114" s="77">
        <v>0.25240000000000001</v>
      </c>
      <c r="EU114" s="77">
        <v>0.2361</v>
      </c>
      <c r="EV114" s="77">
        <v>0.4864</v>
      </c>
      <c r="EW114" s="77">
        <v>0.77610000000000001</v>
      </c>
      <c r="EX114" s="77">
        <v>5.3E-3</v>
      </c>
      <c r="EY114" s="77">
        <v>3.3999999999999998E-3</v>
      </c>
      <c r="EZ114" s="77">
        <v>-1.5E-3</v>
      </c>
      <c r="FA114" s="77">
        <v>-6.1000000000000004E-3</v>
      </c>
      <c r="FB114" s="77">
        <v>-3.7900000000000003E-2</v>
      </c>
      <c r="FC114" s="26" t="s">
        <v>589</v>
      </c>
      <c r="FD114" s="145" t="s">
        <v>387</v>
      </c>
      <c r="FE114" s="156">
        <v>41671</v>
      </c>
      <c r="FF114" s="136"/>
      <c r="FG114" s="137">
        <v>1</v>
      </c>
      <c r="FH114" s="34">
        <v>4</v>
      </c>
      <c r="FI114" s="34">
        <v>522</v>
      </c>
      <c r="FJ114" s="34">
        <v>124</v>
      </c>
      <c r="FK114">
        <v>20</v>
      </c>
      <c r="FM114">
        <f t="shared" si="32"/>
        <v>0.587565</v>
      </c>
      <c r="FN114">
        <f t="shared" si="62"/>
        <v>20</v>
      </c>
      <c r="FO114">
        <f t="shared" si="33"/>
        <v>0</v>
      </c>
      <c r="FP114" s="208">
        <f t="shared" si="34"/>
        <v>0</v>
      </c>
      <c r="FQ114" s="208">
        <f t="shared" si="35"/>
        <v>0</v>
      </c>
      <c r="FR114" s="208">
        <f t="shared" si="36"/>
        <v>0</v>
      </c>
      <c r="FS114" s="208">
        <f t="shared" si="37"/>
        <v>0</v>
      </c>
      <c r="FT114" s="208">
        <f t="shared" si="38"/>
        <v>1.6939609857907469</v>
      </c>
      <c r="FU114" s="208">
        <f t="shared" si="39"/>
        <v>0.55181430890761274</v>
      </c>
      <c r="FV114" s="208">
        <f t="shared" si="40"/>
        <v>0</v>
      </c>
      <c r="FX114">
        <f t="shared" si="63"/>
        <v>0.587565</v>
      </c>
      <c r="FY114" s="207">
        <f>G114*POWER($FX114,2)/(POWER($FX114,2)-J114)</f>
        <v>1.4227482230970119</v>
      </c>
      <c r="FZ114" s="207">
        <f>H114*POWER($FX114,2)/(POWER($FX114,2)-K114)</f>
        <v>0.44928853191790707</v>
      </c>
      <c r="GA114" s="207">
        <f>I114*POWER($FX114,2)/(POWER($FX114,2)-L114)</f>
        <v>-4.0957386657426743E-3</v>
      </c>
      <c r="GB114" s="206">
        <f t="shared" si="41"/>
        <v>1.6934996357688348</v>
      </c>
      <c r="GD114">
        <f t="shared" si="42"/>
        <v>0.587565</v>
      </c>
      <c r="GE114">
        <f t="shared" si="43"/>
        <v>6432.8</v>
      </c>
      <c r="GF114">
        <f t="shared" si="44"/>
        <v>20613.136726414024</v>
      </c>
      <c r="GG114">
        <f t="shared" si="45"/>
        <v>670.28134972528255</v>
      </c>
      <c r="GH114">
        <f t="shared" si="46"/>
        <v>1.0002771621807613</v>
      </c>
      <c r="GI114">
        <f t="shared" si="47"/>
        <v>101325</v>
      </c>
      <c r="GJ114">
        <v>101325</v>
      </c>
      <c r="GK114">
        <v>15</v>
      </c>
      <c r="GL114">
        <v>20</v>
      </c>
      <c r="GM114">
        <f t="shared" si="48"/>
        <v>2.771621807613478E-4</v>
      </c>
      <c r="GN114">
        <f t="shared" si="49"/>
        <v>1.0173924999999999</v>
      </c>
      <c r="GO114">
        <f t="shared" si="50"/>
        <v>1.0002724240455492</v>
      </c>
      <c r="GQ114">
        <f t="shared" si="51"/>
        <v>0.587565</v>
      </c>
      <c r="GR114">
        <v>101434</v>
      </c>
      <c r="GS114">
        <f t="shared" si="52"/>
        <v>1.0002724240455492</v>
      </c>
      <c r="GT114" s="206">
        <f t="shared" si="53"/>
        <v>1.6934996357688348</v>
      </c>
      <c r="GU114">
        <f t="shared" si="54"/>
        <v>1.6939609857907469</v>
      </c>
      <c r="GW114" s="208">
        <f t="shared" si="55"/>
        <v>0</v>
      </c>
      <c r="GX114" s="208">
        <f t="shared" si="56"/>
        <v>0</v>
      </c>
      <c r="GY114">
        <f t="shared" si="57"/>
        <v>1.6939609857907469</v>
      </c>
      <c r="GZ114" s="208">
        <f t="shared" si="58"/>
        <v>1.6939609857907469</v>
      </c>
      <c r="HB114" s="208">
        <f t="shared" si="59"/>
        <v>1.6939609857907469</v>
      </c>
      <c r="HC114">
        <f t="shared" si="60"/>
        <v>1.0002724240455492</v>
      </c>
      <c r="HD114" s="206">
        <f t="shared" si="61"/>
        <v>1.6934996357688348</v>
      </c>
    </row>
    <row r="115" spans="1:212" x14ac:dyDescent="0.3">
      <c r="A115" s="141" t="s">
        <v>389</v>
      </c>
      <c r="B115" s="32">
        <v>1.8061</v>
      </c>
      <c r="C115" s="32">
        <v>1.8107800000000001</v>
      </c>
      <c r="D115" s="33">
        <v>40.9</v>
      </c>
      <c r="E115" s="33">
        <v>40.659999999999997</v>
      </c>
      <c r="F115" s="34" t="s">
        <v>390</v>
      </c>
      <c r="G115" s="37">
        <v>1.85543101</v>
      </c>
      <c r="H115" s="37">
        <v>0.31585464899999999</v>
      </c>
      <c r="I115" s="37">
        <v>1.28561839</v>
      </c>
      <c r="J115" s="37">
        <v>1.00328203E-2</v>
      </c>
      <c r="K115" s="37">
        <v>3.8709516800000003E-2</v>
      </c>
      <c r="L115" s="37">
        <v>94.542150699999993</v>
      </c>
      <c r="M115" s="35">
        <v>7.8699999999999992E-6</v>
      </c>
      <c r="N115" s="35">
        <v>1.09E-8</v>
      </c>
      <c r="O115" s="35">
        <v>-1.56E-11</v>
      </c>
      <c r="P115" s="35">
        <v>7.5799999999999998E-7</v>
      </c>
      <c r="Q115" s="35">
        <v>8.9200000000000002E-10</v>
      </c>
      <c r="R115" s="35">
        <v>0.218</v>
      </c>
      <c r="S115" s="33">
        <v>6.8</v>
      </c>
      <c r="T115" s="33">
        <v>8.3000000000000007</v>
      </c>
      <c r="U115" s="33">
        <v>9.8000000000000007</v>
      </c>
      <c r="V115" s="33">
        <v>4.5</v>
      </c>
      <c r="W115" s="33">
        <v>5.9</v>
      </c>
      <c r="X115" s="33">
        <v>7.3</v>
      </c>
      <c r="Y115" s="33">
        <v>6.9</v>
      </c>
      <c r="Z115" s="33">
        <v>8.6</v>
      </c>
      <c r="AA115" s="33">
        <v>10.3</v>
      </c>
      <c r="AB115" s="33">
        <v>5.4</v>
      </c>
      <c r="AC115" s="33">
        <v>7</v>
      </c>
      <c r="AD115" s="33">
        <v>8.6999999999999993</v>
      </c>
      <c r="AE115" s="33">
        <v>7.1</v>
      </c>
      <c r="AF115" s="33">
        <v>8.9</v>
      </c>
      <c r="AG115" s="33">
        <v>10.8</v>
      </c>
      <c r="AH115" s="33">
        <v>5.9</v>
      </c>
      <c r="AI115" s="34">
        <v>7.7</v>
      </c>
      <c r="AJ115" s="34">
        <v>9.5</v>
      </c>
      <c r="AK115" s="33">
        <v>2.39</v>
      </c>
      <c r="AL115" s="36">
        <v>0.2</v>
      </c>
      <c r="AM115" s="36">
        <v>0.53</v>
      </c>
      <c r="AN115" s="36">
        <v>0.88</v>
      </c>
      <c r="AO115" s="36">
        <v>0.98099999999999998</v>
      </c>
      <c r="AP115" s="36">
        <v>0.998</v>
      </c>
      <c r="AQ115" s="36">
        <v>0.996</v>
      </c>
      <c r="AR115" s="36">
        <v>0.995</v>
      </c>
      <c r="AS115" s="36">
        <v>0.995</v>
      </c>
      <c r="AT115" s="36">
        <v>0.99399999999999999</v>
      </c>
      <c r="AU115" s="36">
        <v>0.99399999999999999</v>
      </c>
      <c r="AV115" s="36">
        <v>0.98799999999999999</v>
      </c>
      <c r="AW115" s="36">
        <v>0.97499999999999998</v>
      </c>
      <c r="AX115" s="36">
        <v>0.96299999999999997</v>
      </c>
      <c r="AY115" s="36">
        <v>0.95</v>
      </c>
      <c r="AZ115" s="36">
        <v>0.93</v>
      </c>
      <c r="BA115" s="36">
        <v>0.92</v>
      </c>
      <c r="BB115" s="36">
        <v>0.89</v>
      </c>
      <c r="BC115" s="36">
        <v>0.83</v>
      </c>
      <c r="BD115" s="36">
        <v>0.72</v>
      </c>
      <c r="BE115" s="36">
        <v>0.65</v>
      </c>
      <c r="BF115" s="36">
        <v>0.35</v>
      </c>
      <c r="BG115" s="36">
        <v>0.03</v>
      </c>
      <c r="BH115" s="36" t="s">
        <v>143</v>
      </c>
      <c r="BI115" s="36" t="s">
        <v>143</v>
      </c>
      <c r="BJ115" s="36" t="s">
        <v>143</v>
      </c>
      <c r="BK115" s="36" t="s">
        <v>143</v>
      </c>
      <c r="BL115" s="36" t="s">
        <v>143</v>
      </c>
      <c r="BM115" s="36" t="s">
        <v>143</v>
      </c>
      <c r="BN115" s="36" t="s">
        <v>143</v>
      </c>
      <c r="BO115" s="36" t="s">
        <v>143</v>
      </c>
      <c r="BP115" s="36">
        <v>0.52500000000000002</v>
      </c>
      <c r="BQ115" s="36">
        <v>0.77600000000000002</v>
      </c>
      <c r="BR115" s="36">
        <v>0.95</v>
      </c>
      <c r="BS115" s="36">
        <v>0.99199999999999999</v>
      </c>
      <c r="BT115" s="36">
        <v>0.999</v>
      </c>
      <c r="BU115" s="36">
        <v>0.998</v>
      </c>
      <c r="BV115" s="36">
        <v>0.998</v>
      </c>
      <c r="BW115" s="36">
        <v>0.998</v>
      </c>
      <c r="BX115" s="36">
        <v>0.998</v>
      </c>
      <c r="BY115" s="36">
        <v>0.998</v>
      </c>
      <c r="BZ115" s="36">
        <v>0.995</v>
      </c>
      <c r="CA115" s="36">
        <v>0.99</v>
      </c>
      <c r="CB115" s="36">
        <v>0.98499999999999999</v>
      </c>
      <c r="CC115" s="36">
        <v>0.98</v>
      </c>
      <c r="CD115" s="36">
        <v>0.97099999999999997</v>
      </c>
      <c r="CE115" s="36">
        <v>0.96699999999999997</v>
      </c>
      <c r="CF115" s="36">
        <v>0.95399999999999996</v>
      </c>
      <c r="CG115" s="36">
        <v>0.92800000000000005</v>
      </c>
      <c r="CH115" s="36">
        <v>0.877</v>
      </c>
      <c r="CI115" s="36">
        <v>0.84199999999999997</v>
      </c>
      <c r="CJ115" s="36">
        <v>0.65700000000000003</v>
      </c>
      <c r="CK115" s="36">
        <v>0.25</v>
      </c>
      <c r="CL115" s="36">
        <v>1.2E-2</v>
      </c>
      <c r="CM115" s="36">
        <v>0</v>
      </c>
      <c r="CN115" s="36" t="s">
        <v>143</v>
      </c>
      <c r="CO115" s="36" t="s">
        <v>143</v>
      </c>
      <c r="CP115" s="36" t="s">
        <v>143</v>
      </c>
      <c r="CQ115" s="36" t="s">
        <v>143</v>
      </c>
      <c r="CR115" s="36" t="s">
        <v>143</v>
      </c>
      <c r="CS115" s="36" t="s">
        <v>143</v>
      </c>
      <c r="CT115" s="34"/>
      <c r="CU115" s="34">
        <v>1</v>
      </c>
      <c r="CV115" s="34">
        <v>1</v>
      </c>
      <c r="CW115" s="34">
        <v>51.4</v>
      </c>
      <c r="CX115" s="34">
        <v>1</v>
      </c>
      <c r="CY115" s="34">
        <v>2.2000000000000002</v>
      </c>
      <c r="CZ115" s="33">
        <v>4.5380000000000003</v>
      </c>
      <c r="DA115" s="34">
        <v>530</v>
      </c>
      <c r="DB115" s="34">
        <v>532</v>
      </c>
      <c r="DC115" s="34">
        <v>627</v>
      </c>
      <c r="DD115" s="34">
        <v>0.55000000000000004</v>
      </c>
      <c r="DE115" s="34">
        <v>0.85</v>
      </c>
      <c r="DF115" s="34">
        <v>6.04</v>
      </c>
      <c r="DG115" s="34">
        <v>7.27</v>
      </c>
      <c r="DH115" s="78">
        <v>119.56</v>
      </c>
      <c r="DI115" s="34">
        <v>0.29799999999999999</v>
      </c>
      <c r="DJ115" s="34">
        <v>620</v>
      </c>
      <c r="DK115" s="34">
        <v>2</v>
      </c>
      <c r="DL115" s="25">
        <v>2.39</v>
      </c>
      <c r="DM115" s="76">
        <v>1.7604</v>
      </c>
      <c r="DN115" s="76">
        <v>1.76755</v>
      </c>
      <c r="DO115" s="76">
        <v>1.77538</v>
      </c>
      <c r="DP115" s="76">
        <v>1.7843199999999999</v>
      </c>
      <c r="DQ115" s="76">
        <v>1.7854399999999999</v>
      </c>
      <c r="DR115" s="76">
        <v>1.7902800000000001</v>
      </c>
      <c r="DS115" s="76">
        <v>1.7969599999999999</v>
      </c>
      <c r="DT115" s="76">
        <v>1.80023</v>
      </c>
      <c r="DU115" s="76">
        <v>1.8011600000000001</v>
      </c>
      <c r="DV115" s="76">
        <v>1.80203</v>
      </c>
      <c r="DW115" s="76">
        <v>1.80593</v>
      </c>
      <c r="DX115" s="76">
        <v>1.8061</v>
      </c>
      <c r="DY115" s="76">
        <v>1.8107800000000001</v>
      </c>
      <c r="DZ115" s="76">
        <v>1.8199399999999999</v>
      </c>
      <c r="EA115" s="76">
        <v>1.8210999999999999</v>
      </c>
      <c r="EB115" s="76">
        <v>1.8311200000000001</v>
      </c>
      <c r="EC115" s="76">
        <v>1.8406400000000001</v>
      </c>
      <c r="ED115" s="76">
        <v>1.8573900000000001</v>
      </c>
      <c r="EE115" s="24">
        <v>1.87632</v>
      </c>
      <c r="EF115" s="24"/>
      <c r="EG115" s="24"/>
      <c r="EH115" s="24"/>
      <c r="EI115" s="24"/>
      <c r="EJ115" s="24">
        <v>1.9709000000000001E-2</v>
      </c>
      <c r="EK115" s="24">
        <v>1.9941E-2</v>
      </c>
      <c r="EL115" s="77">
        <v>0.24590000000000001</v>
      </c>
      <c r="EM115" s="77">
        <v>0.50490000000000002</v>
      </c>
      <c r="EN115" s="77">
        <v>0.29759999999999998</v>
      </c>
      <c r="EO115" s="77">
        <v>0.23760000000000001</v>
      </c>
      <c r="EP115" s="77">
        <v>0.56710000000000005</v>
      </c>
      <c r="EQ115" s="77">
        <v>0.85019999999999996</v>
      </c>
      <c r="ER115" s="77">
        <v>0.24299999999999999</v>
      </c>
      <c r="ES115" s="77">
        <v>0.54530000000000001</v>
      </c>
      <c r="ET115" s="77">
        <v>0.24779999999999999</v>
      </c>
      <c r="EU115" s="77">
        <v>0.23480000000000001</v>
      </c>
      <c r="EV115" s="77">
        <v>0.50249999999999995</v>
      </c>
      <c r="EW115" s="77">
        <v>0.84030000000000005</v>
      </c>
      <c r="EX115" s="77">
        <v>1.17E-2</v>
      </c>
      <c r="EY115" s="77">
        <v>6.6E-3</v>
      </c>
      <c r="EZ115" s="77">
        <v>-2.0999999999999999E-3</v>
      </c>
      <c r="FA115" s="77">
        <v>-7.9000000000000008E-3</v>
      </c>
      <c r="FB115" s="77">
        <v>-4.82E-2</v>
      </c>
      <c r="FC115" s="26" t="s">
        <v>129</v>
      </c>
      <c r="FD115" s="145" t="s">
        <v>387</v>
      </c>
      <c r="FE115" s="156">
        <v>41671</v>
      </c>
      <c r="FF115" s="136"/>
      <c r="FG115" s="152">
        <v>2</v>
      </c>
      <c r="FH115" s="40">
        <v>4</v>
      </c>
      <c r="FI115" s="40">
        <v>551</v>
      </c>
      <c r="FJ115" s="40">
        <v>102</v>
      </c>
      <c r="FK115" s="27">
        <v>20</v>
      </c>
      <c r="FL115" s="27"/>
      <c r="FM115">
        <f t="shared" si="32"/>
        <v>0.587565</v>
      </c>
      <c r="FN115" s="27">
        <f t="shared" si="62"/>
        <v>20</v>
      </c>
      <c r="FO115">
        <f t="shared" si="33"/>
        <v>0</v>
      </c>
      <c r="FP115" s="208">
        <f t="shared" si="34"/>
        <v>0</v>
      </c>
      <c r="FQ115" s="208">
        <f t="shared" si="35"/>
        <v>0</v>
      </c>
      <c r="FR115" s="208">
        <f t="shared" si="36"/>
        <v>0</v>
      </c>
      <c r="FS115" s="208">
        <f t="shared" si="37"/>
        <v>0</v>
      </c>
      <c r="FT115" s="208">
        <f t="shared" si="38"/>
        <v>1.806591819549229</v>
      </c>
      <c r="FU115" s="208">
        <f t="shared" si="39"/>
        <v>0.62653167637696883</v>
      </c>
      <c r="FV115" s="208">
        <f t="shared" si="40"/>
        <v>0</v>
      </c>
      <c r="FX115">
        <f t="shared" si="63"/>
        <v>0.587565</v>
      </c>
      <c r="FY115" s="207">
        <f>G115*POWER($FX115,2)/(POWER($FX115,2)-J115)</f>
        <v>1.9109656654703515</v>
      </c>
      <c r="FZ115" s="207">
        <f>H115*POWER($FX115,2)/(POWER($FX115,2)-K115)</f>
        <v>0.35574260637161648</v>
      </c>
      <c r="GA115" s="207">
        <f>I115*POWER($FX115,2)/(POWER($FX115,2)-L115)</f>
        <v>-4.7118040170511053E-3</v>
      </c>
      <c r="GB115" s="206">
        <f t="shared" si="41"/>
        <v>1.8060997945365358</v>
      </c>
      <c r="GD115">
        <f t="shared" si="42"/>
        <v>0.587565</v>
      </c>
      <c r="GE115">
        <f t="shared" si="43"/>
        <v>6432.8</v>
      </c>
      <c r="GF115">
        <f t="shared" si="44"/>
        <v>20613.136726414024</v>
      </c>
      <c r="GG115">
        <f t="shared" si="45"/>
        <v>670.28134972528255</v>
      </c>
      <c r="GH115">
        <f t="shared" si="46"/>
        <v>1.0002771621807613</v>
      </c>
      <c r="GI115">
        <f t="shared" si="47"/>
        <v>101325</v>
      </c>
      <c r="GJ115">
        <v>101325</v>
      </c>
      <c r="GK115">
        <v>15</v>
      </c>
      <c r="GL115">
        <v>20</v>
      </c>
      <c r="GM115">
        <f t="shared" si="48"/>
        <v>2.771621807613478E-4</v>
      </c>
      <c r="GN115">
        <f t="shared" si="49"/>
        <v>1.0173924999999999</v>
      </c>
      <c r="GO115">
        <f t="shared" si="50"/>
        <v>1.0002724240455492</v>
      </c>
      <c r="GQ115">
        <f t="shared" si="51"/>
        <v>0.587565</v>
      </c>
      <c r="GR115">
        <v>101435</v>
      </c>
      <c r="GS115">
        <f t="shared" si="52"/>
        <v>1.0002724240455492</v>
      </c>
      <c r="GT115" s="206">
        <f t="shared" si="53"/>
        <v>1.8060997945365358</v>
      </c>
      <c r="GU115">
        <f t="shared" si="54"/>
        <v>1.806591819549229</v>
      </c>
      <c r="GW115" s="208">
        <f t="shared" si="55"/>
        <v>0</v>
      </c>
      <c r="GX115" s="208">
        <f t="shared" si="56"/>
        <v>0</v>
      </c>
      <c r="GY115">
        <f t="shared" si="57"/>
        <v>1.806591819549229</v>
      </c>
      <c r="GZ115" s="208">
        <f t="shared" si="58"/>
        <v>1.806591819549229</v>
      </c>
      <c r="HB115" s="208">
        <f t="shared" si="59"/>
        <v>1.806591819549229</v>
      </c>
      <c r="HC115">
        <f t="shared" si="60"/>
        <v>1.0002724240455492</v>
      </c>
      <c r="HD115" s="206">
        <f t="shared" si="61"/>
        <v>1.8060997945365358</v>
      </c>
    </row>
    <row r="116" spans="1:212" x14ac:dyDescent="0.3">
      <c r="A116" s="141" t="s">
        <v>577</v>
      </c>
      <c r="B116" s="32">
        <v>1.8086</v>
      </c>
      <c r="C116" s="32">
        <v>1.81335</v>
      </c>
      <c r="D116" s="33">
        <v>40.46</v>
      </c>
      <c r="E116" s="33">
        <v>40.22</v>
      </c>
      <c r="F116" s="40" t="s">
        <v>59</v>
      </c>
      <c r="G116" s="37">
        <v>1.8491055300000001</v>
      </c>
      <c r="H116" s="37">
        <v>0.32982867399999999</v>
      </c>
      <c r="I116" s="37">
        <v>1.3040090099999999</v>
      </c>
      <c r="J116" s="37">
        <v>9.9923475700000007E-3</v>
      </c>
      <c r="K116" s="37">
        <v>3.87437988E-2</v>
      </c>
      <c r="L116" s="37">
        <v>95.896768100000003</v>
      </c>
      <c r="M116" s="45">
        <v>8.0399999999999993E-6</v>
      </c>
      <c r="N116" s="45">
        <v>1.2E-8</v>
      </c>
      <c r="O116" s="45">
        <v>-2.19E-11</v>
      </c>
      <c r="P116" s="45">
        <v>8.1999999999999998E-7</v>
      </c>
      <c r="Q116" s="45">
        <v>9.0799999999999997E-10</v>
      </c>
      <c r="R116" s="45">
        <v>0.20899999999999999</v>
      </c>
      <c r="S116" s="39">
        <v>6.9</v>
      </c>
      <c r="T116" s="39">
        <v>8.5</v>
      </c>
      <c r="U116" s="39">
        <v>10</v>
      </c>
      <c r="V116" s="39">
        <v>4.5</v>
      </c>
      <c r="W116" s="39">
        <v>6</v>
      </c>
      <c r="X116" s="39">
        <v>7.5</v>
      </c>
      <c r="Y116" s="39">
        <v>7.1</v>
      </c>
      <c r="Z116" s="39">
        <v>8.9</v>
      </c>
      <c r="AA116" s="39">
        <v>10.6</v>
      </c>
      <c r="AB116" s="39">
        <v>5.5</v>
      </c>
      <c r="AC116" s="39">
        <v>7.3</v>
      </c>
      <c r="AD116" s="39">
        <v>9</v>
      </c>
      <c r="AE116" s="39">
        <v>7.3</v>
      </c>
      <c r="AF116" s="39">
        <v>9.1999999999999993</v>
      </c>
      <c r="AG116" s="39">
        <v>11.1</v>
      </c>
      <c r="AH116" s="39">
        <v>6.1</v>
      </c>
      <c r="AI116" s="40">
        <v>8</v>
      </c>
      <c r="AJ116" s="40">
        <v>9.9</v>
      </c>
      <c r="AK116" s="33">
        <v>2.41</v>
      </c>
      <c r="AL116" s="36">
        <v>0.2</v>
      </c>
      <c r="AM116" s="36">
        <v>0.53</v>
      </c>
      <c r="AN116" s="36">
        <v>0.88</v>
      </c>
      <c r="AO116" s="36">
        <v>0.98099999999999998</v>
      </c>
      <c r="AP116" s="36">
        <v>0.998</v>
      </c>
      <c r="AQ116" s="36">
        <v>0.995</v>
      </c>
      <c r="AR116" s="36">
        <v>0.99299999999999999</v>
      </c>
      <c r="AS116" s="36">
        <v>0.99199999999999999</v>
      </c>
      <c r="AT116" s="36">
        <v>0.99199999999999999</v>
      </c>
      <c r="AU116" s="36">
        <v>0.99199999999999999</v>
      </c>
      <c r="AV116" s="36">
        <v>0.98699999999999999</v>
      </c>
      <c r="AW116" s="36">
        <v>0.97499999999999998</v>
      </c>
      <c r="AX116" s="36">
        <v>0.96299999999999997</v>
      </c>
      <c r="AY116" s="36">
        <v>0.95</v>
      </c>
      <c r="AZ116" s="36">
        <v>0.93</v>
      </c>
      <c r="BA116" s="36">
        <v>0.92</v>
      </c>
      <c r="BB116" s="36">
        <v>0.89</v>
      </c>
      <c r="BC116" s="36">
        <v>0.83</v>
      </c>
      <c r="BD116" s="36">
        <v>0.72</v>
      </c>
      <c r="BE116" s="36">
        <v>0.65</v>
      </c>
      <c r="BF116" s="36">
        <v>0.35</v>
      </c>
      <c r="BG116" s="36">
        <v>0.03</v>
      </c>
      <c r="BH116" s="36" t="s">
        <v>143</v>
      </c>
      <c r="BI116" s="36" t="s">
        <v>143</v>
      </c>
      <c r="BJ116" s="36" t="s">
        <v>143</v>
      </c>
      <c r="BK116" s="36" t="s">
        <v>143</v>
      </c>
      <c r="BL116" s="36" t="s">
        <v>143</v>
      </c>
      <c r="BM116" s="36" t="s">
        <v>143</v>
      </c>
      <c r="BN116" s="36" t="s">
        <v>143</v>
      </c>
      <c r="BO116" s="36" t="s">
        <v>143</v>
      </c>
      <c r="BP116" s="36">
        <v>0.52500000000000002</v>
      </c>
      <c r="BQ116" s="36">
        <v>0.77600000000000002</v>
      </c>
      <c r="BR116" s="36">
        <v>0.95</v>
      </c>
      <c r="BS116" s="36">
        <v>0.99199999999999999</v>
      </c>
      <c r="BT116" s="36">
        <v>0.999</v>
      </c>
      <c r="BU116" s="36">
        <v>0.998</v>
      </c>
      <c r="BV116" s="36">
        <v>0.997</v>
      </c>
      <c r="BW116" s="36">
        <v>0.997</v>
      </c>
      <c r="BX116" s="36">
        <v>0.997</v>
      </c>
      <c r="BY116" s="36">
        <v>0.997</v>
      </c>
      <c r="BZ116" s="36">
        <v>0.995</v>
      </c>
      <c r="CA116" s="36">
        <v>0.99</v>
      </c>
      <c r="CB116" s="36">
        <v>0.98499999999999999</v>
      </c>
      <c r="CC116" s="36">
        <v>0.98</v>
      </c>
      <c r="CD116" s="36">
        <v>0.97099999999999997</v>
      </c>
      <c r="CE116" s="36">
        <v>0.96699999999999997</v>
      </c>
      <c r="CF116" s="36">
        <v>0.95399999999999996</v>
      </c>
      <c r="CG116" s="36">
        <v>0.92800000000000005</v>
      </c>
      <c r="CH116" s="36">
        <v>0.877</v>
      </c>
      <c r="CI116" s="36">
        <v>0.84199999999999997</v>
      </c>
      <c r="CJ116" s="36">
        <v>0.65700000000000003</v>
      </c>
      <c r="CK116" s="36">
        <v>0.29199999999999998</v>
      </c>
      <c r="CL116" s="36">
        <v>3.2000000000000001E-2</v>
      </c>
      <c r="CM116" s="36" t="s">
        <v>143</v>
      </c>
      <c r="CN116" s="36" t="s">
        <v>143</v>
      </c>
      <c r="CO116" s="36" t="s">
        <v>143</v>
      </c>
      <c r="CP116" s="36" t="s">
        <v>143</v>
      </c>
      <c r="CQ116" s="36" t="s">
        <v>143</v>
      </c>
      <c r="CR116" s="36" t="s">
        <v>143</v>
      </c>
      <c r="CS116" s="36" t="s">
        <v>143</v>
      </c>
      <c r="CT116" s="34"/>
      <c r="CU116" s="34" t="s">
        <v>143</v>
      </c>
      <c r="CV116" s="34" t="s">
        <v>143</v>
      </c>
      <c r="CW116" s="34" t="s">
        <v>143</v>
      </c>
      <c r="CX116" s="34" t="s">
        <v>143</v>
      </c>
      <c r="CY116" s="34" t="s">
        <v>143</v>
      </c>
      <c r="CZ116" s="33">
        <v>4.5410000000000004</v>
      </c>
      <c r="DA116" s="34">
        <v>527</v>
      </c>
      <c r="DB116" s="34">
        <v>526</v>
      </c>
      <c r="DC116" s="34">
        <v>660</v>
      </c>
      <c r="DD116" s="34">
        <v>0.56000000000000005</v>
      </c>
      <c r="DE116" s="34">
        <v>0.95</v>
      </c>
      <c r="DF116" s="34">
        <v>5.9</v>
      </c>
      <c r="DG116" s="34">
        <v>7.32</v>
      </c>
      <c r="DH116" s="78">
        <v>119.22</v>
      </c>
      <c r="DI116" s="34">
        <v>0.29799999999999999</v>
      </c>
      <c r="DJ116" s="34">
        <v>655</v>
      </c>
      <c r="DK116" s="34" t="s">
        <v>143</v>
      </c>
      <c r="DL116" s="25">
        <v>2.41</v>
      </c>
      <c r="DM116" s="76">
        <v>1.76261</v>
      </c>
      <c r="DN116" s="76">
        <v>1.7697499999999999</v>
      </c>
      <c r="DO116" s="76">
        <v>1.77759</v>
      </c>
      <c r="DP116" s="76">
        <v>1.78657</v>
      </c>
      <c r="DQ116" s="76">
        <v>1.7877000000000001</v>
      </c>
      <c r="DR116" s="76">
        <v>1.7925899999999999</v>
      </c>
      <c r="DS116" s="76">
        <v>1.7993399999999999</v>
      </c>
      <c r="DT116" s="76">
        <v>1.8026599999999999</v>
      </c>
      <c r="DU116" s="76">
        <v>1.80359</v>
      </c>
      <c r="DV116" s="76">
        <v>1.80447</v>
      </c>
      <c r="DW116" s="76">
        <v>1.8084199999999999</v>
      </c>
      <c r="DX116" s="76">
        <v>1.8086</v>
      </c>
      <c r="DY116" s="76">
        <v>1.81335</v>
      </c>
      <c r="DZ116" s="76">
        <v>1.82264</v>
      </c>
      <c r="EA116" s="76">
        <v>1.82382</v>
      </c>
      <c r="EB116" s="76">
        <v>1.83399</v>
      </c>
      <c r="EC116" s="76">
        <v>1.8436699999999999</v>
      </c>
      <c r="ED116" s="76" t="s">
        <v>392</v>
      </c>
      <c r="EE116" s="24" t="s">
        <v>392</v>
      </c>
      <c r="EF116" s="24" t="s">
        <v>392</v>
      </c>
      <c r="EG116" s="24" t="s">
        <v>392</v>
      </c>
      <c r="EH116" s="24" t="s">
        <v>392</v>
      </c>
      <c r="EI116" s="24" t="s">
        <v>392</v>
      </c>
      <c r="EJ116" s="24">
        <v>1.9984999999999999E-2</v>
      </c>
      <c r="EK116" s="24">
        <v>2.0223000000000001E-2</v>
      </c>
      <c r="EL116" s="77">
        <v>0.24479999999999999</v>
      </c>
      <c r="EM116" s="77">
        <v>0.50370000000000004</v>
      </c>
      <c r="EN116" s="77">
        <v>0.29730000000000001</v>
      </c>
      <c r="EO116" s="77">
        <v>0.23760000000000001</v>
      </c>
      <c r="EP116" s="77">
        <v>0.56799999999999995</v>
      </c>
      <c r="EQ116" s="77" t="s">
        <v>392</v>
      </c>
      <c r="ER116" s="77">
        <v>0.2419</v>
      </c>
      <c r="ES116" s="77">
        <v>0.54410000000000003</v>
      </c>
      <c r="ET116" s="77">
        <v>0.2475</v>
      </c>
      <c r="EU116" s="77">
        <v>0.23480000000000001</v>
      </c>
      <c r="EV116" s="77">
        <v>0.50319999999999998</v>
      </c>
      <c r="EW116" s="77" t="s">
        <v>392</v>
      </c>
      <c r="EX116" s="77">
        <v>1.1599999999999999E-2</v>
      </c>
      <c r="EY116" s="77">
        <v>6.4999999999999997E-3</v>
      </c>
      <c r="EZ116" s="77">
        <v>-2E-3</v>
      </c>
      <c r="FA116" s="77">
        <v>-7.7999999999999996E-3</v>
      </c>
      <c r="FB116" s="77" t="s">
        <v>392</v>
      </c>
      <c r="FC116" s="26" t="s">
        <v>584</v>
      </c>
      <c r="FD116" s="145" t="s">
        <v>387</v>
      </c>
      <c r="FE116" s="156">
        <v>41671</v>
      </c>
      <c r="FF116" s="136"/>
      <c r="FG116" s="137">
        <v>3</v>
      </c>
      <c r="FH116" s="40">
        <v>4</v>
      </c>
      <c r="FI116" s="40">
        <v>547</v>
      </c>
      <c r="FJ116" s="40">
        <v>86</v>
      </c>
      <c r="FK116">
        <v>20</v>
      </c>
      <c r="FM116">
        <f t="shared" si="32"/>
        <v>0.587565</v>
      </c>
      <c r="FN116">
        <f t="shared" si="62"/>
        <v>20</v>
      </c>
      <c r="FO116">
        <f t="shared" si="33"/>
        <v>0</v>
      </c>
      <c r="FP116" s="208">
        <f t="shared" si="34"/>
        <v>0</v>
      </c>
      <c r="FQ116" s="208">
        <f t="shared" si="35"/>
        <v>0</v>
      </c>
      <c r="FR116" s="208">
        <f t="shared" si="36"/>
        <v>0</v>
      </c>
      <c r="FS116" s="208">
        <f t="shared" si="37"/>
        <v>0</v>
      </c>
      <c r="FT116" s="208">
        <f t="shared" si="38"/>
        <v>1.8090922722138405</v>
      </c>
      <c r="FU116" s="208">
        <f t="shared" si="39"/>
        <v>0.62816443480865813</v>
      </c>
      <c r="FV116" s="208">
        <f t="shared" si="40"/>
        <v>0</v>
      </c>
      <c r="FX116">
        <f t="shared" si="63"/>
        <v>0.587565</v>
      </c>
      <c r="FY116" s="207">
        <f>G116*POWER($FX116,2)/(POWER($FX116,2)-J116)</f>
        <v>1.9042209387395257</v>
      </c>
      <c r="FZ116" s="207">
        <f>H116*POWER($FX116,2)/(POWER($FX116,2)-K116)</f>
        <v>0.37152290398615234</v>
      </c>
      <c r="GA116" s="207">
        <f>I116*POWER($FX116,2)/(POWER($FX116,2)-L116)</f>
        <v>-4.7114518551413702E-3</v>
      </c>
      <c r="GB116" s="206">
        <f t="shared" si="41"/>
        <v>1.808599566203237</v>
      </c>
      <c r="GD116">
        <f t="shared" si="42"/>
        <v>0.587565</v>
      </c>
      <c r="GE116">
        <f t="shared" si="43"/>
        <v>6432.8</v>
      </c>
      <c r="GF116">
        <f t="shared" si="44"/>
        <v>20613.136726414024</v>
      </c>
      <c r="GG116">
        <f t="shared" si="45"/>
        <v>670.28134972528255</v>
      </c>
      <c r="GH116">
        <f t="shared" si="46"/>
        <v>1.0002771621807613</v>
      </c>
      <c r="GI116">
        <f t="shared" si="47"/>
        <v>101325</v>
      </c>
      <c r="GJ116">
        <v>101325</v>
      </c>
      <c r="GK116">
        <v>15</v>
      </c>
      <c r="GL116">
        <v>20</v>
      </c>
      <c r="GM116">
        <f t="shared" si="48"/>
        <v>2.771621807613478E-4</v>
      </c>
      <c r="GN116">
        <f t="shared" si="49"/>
        <v>1.0173924999999999</v>
      </c>
      <c r="GO116">
        <f t="shared" si="50"/>
        <v>1.0002724240455492</v>
      </c>
      <c r="GQ116">
        <f t="shared" si="51"/>
        <v>0.587565</v>
      </c>
      <c r="GR116">
        <v>101436</v>
      </c>
      <c r="GS116">
        <f t="shared" si="52"/>
        <v>1.0002724240455492</v>
      </c>
      <c r="GT116" s="206">
        <f t="shared" si="53"/>
        <v>1.808599566203237</v>
      </c>
      <c r="GU116">
        <f t="shared" si="54"/>
        <v>1.8090922722138405</v>
      </c>
      <c r="GW116" s="208">
        <f t="shared" si="55"/>
        <v>0</v>
      </c>
      <c r="GX116" s="208">
        <f t="shared" si="56"/>
        <v>0</v>
      </c>
      <c r="GY116">
        <f t="shared" si="57"/>
        <v>1.8090922722138405</v>
      </c>
      <c r="GZ116" s="208">
        <f t="shared" si="58"/>
        <v>1.8090922722138405</v>
      </c>
      <c r="HB116" s="208">
        <f t="shared" si="59"/>
        <v>1.8090922722138405</v>
      </c>
      <c r="HC116">
        <f t="shared" si="60"/>
        <v>1.0002724240455492</v>
      </c>
      <c r="HD116" s="206">
        <f t="shared" si="61"/>
        <v>1.808599566203237</v>
      </c>
    </row>
    <row r="117" spans="1:212" x14ac:dyDescent="0.3">
      <c r="A117" s="141" t="s">
        <v>576</v>
      </c>
      <c r="B117" s="43">
        <v>1.81</v>
      </c>
      <c r="C117" s="43">
        <v>1.8147</v>
      </c>
      <c r="D117" s="39">
        <v>40.93</v>
      </c>
      <c r="E117" s="39">
        <v>40.68</v>
      </c>
      <c r="F117" s="40" t="s">
        <v>390</v>
      </c>
      <c r="G117" s="44">
        <v>1.8456880600000001</v>
      </c>
      <c r="H117" s="44">
        <v>0.33900160000000001</v>
      </c>
      <c r="I117" s="44">
        <v>1.3241892099999999</v>
      </c>
      <c r="J117" s="44">
        <v>9.8849557100000006E-3</v>
      </c>
      <c r="K117" s="44">
        <v>3.7809740199999997E-2</v>
      </c>
      <c r="L117" s="44">
        <v>97.841543000000001</v>
      </c>
      <c r="M117" s="45">
        <v>7.79E-6</v>
      </c>
      <c r="N117" s="45">
        <v>1.0999999999999999E-8</v>
      </c>
      <c r="O117" s="45">
        <v>-2.03E-11</v>
      </c>
      <c r="P117" s="45">
        <v>7.8599999999999997E-7</v>
      </c>
      <c r="Q117" s="45">
        <v>8.7799999999999997E-10</v>
      </c>
      <c r="R117" s="45">
        <v>0.215</v>
      </c>
      <c r="S117" s="39">
        <v>6.8</v>
      </c>
      <c r="T117" s="39">
        <v>8.3000000000000007</v>
      </c>
      <c r="U117" s="39">
        <v>9.9</v>
      </c>
      <c r="V117" s="39">
        <v>4.4000000000000004</v>
      </c>
      <c r="W117" s="39">
        <v>5.9</v>
      </c>
      <c r="X117" s="39">
        <v>7.3</v>
      </c>
      <c r="Y117" s="39">
        <v>6.9</v>
      </c>
      <c r="Z117" s="39">
        <v>8.6999999999999993</v>
      </c>
      <c r="AA117" s="39">
        <v>10.4</v>
      </c>
      <c r="AB117" s="39">
        <v>5.4</v>
      </c>
      <c r="AC117" s="39">
        <v>7.1</v>
      </c>
      <c r="AD117" s="39">
        <v>8.8000000000000007</v>
      </c>
      <c r="AE117" s="39">
        <v>7.1</v>
      </c>
      <c r="AF117" s="39">
        <v>8.9</v>
      </c>
      <c r="AG117" s="39">
        <v>10.8</v>
      </c>
      <c r="AH117" s="39">
        <v>5.9</v>
      </c>
      <c r="AI117" s="40">
        <v>7.7</v>
      </c>
      <c r="AJ117" s="40">
        <v>9.6</v>
      </c>
      <c r="AK117" s="39">
        <v>2.3199999999999998</v>
      </c>
      <c r="AL117" s="46">
        <v>0.2</v>
      </c>
      <c r="AM117" s="46">
        <v>0.53</v>
      </c>
      <c r="AN117" s="46">
        <v>0.88</v>
      </c>
      <c r="AO117" s="46">
        <v>0.98099999999999998</v>
      </c>
      <c r="AP117" s="46">
        <v>0.998</v>
      </c>
      <c r="AQ117" s="46">
        <v>0.995</v>
      </c>
      <c r="AR117" s="46">
        <v>0.99299999999999999</v>
      </c>
      <c r="AS117" s="46">
        <v>0.99199999999999999</v>
      </c>
      <c r="AT117" s="46">
        <v>0.99199999999999999</v>
      </c>
      <c r="AU117" s="46">
        <v>0.99199999999999999</v>
      </c>
      <c r="AV117" s="46">
        <v>0.98699999999999999</v>
      </c>
      <c r="AW117" s="46">
        <v>0.97499999999999998</v>
      </c>
      <c r="AX117" s="46">
        <v>0.96299999999999997</v>
      </c>
      <c r="AY117" s="46">
        <v>0.95</v>
      </c>
      <c r="AZ117" s="46">
        <v>0.93</v>
      </c>
      <c r="BA117" s="46">
        <v>0.92</v>
      </c>
      <c r="BB117" s="46">
        <v>0.89</v>
      </c>
      <c r="BC117" s="46">
        <v>0.83</v>
      </c>
      <c r="BD117" s="46">
        <v>0.72</v>
      </c>
      <c r="BE117" s="46">
        <v>0.65</v>
      </c>
      <c r="BF117" s="46">
        <v>0.35</v>
      </c>
      <c r="BG117" s="46">
        <v>0.03</v>
      </c>
      <c r="BH117" s="46" t="s">
        <v>143</v>
      </c>
      <c r="BI117" s="46" t="s">
        <v>143</v>
      </c>
      <c r="BJ117" s="46" t="s">
        <v>143</v>
      </c>
      <c r="BK117" s="46" t="s">
        <v>143</v>
      </c>
      <c r="BL117" s="46" t="s">
        <v>143</v>
      </c>
      <c r="BM117" s="46" t="s">
        <v>143</v>
      </c>
      <c r="BN117" s="46" t="s">
        <v>143</v>
      </c>
      <c r="BO117" s="46" t="s">
        <v>143</v>
      </c>
      <c r="BP117" s="46">
        <v>0.52500000000000002</v>
      </c>
      <c r="BQ117" s="46">
        <v>0.77600000000000002</v>
      </c>
      <c r="BR117" s="46">
        <v>0.95</v>
      </c>
      <c r="BS117" s="46">
        <v>0.99199999999999999</v>
      </c>
      <c r="BT117" s="46">
        <v>0.999</v>
      </c>
      <c r="BU117" s="46">
        <v>0.998</v>
      </c>
      <c r="BV117" s="46">
        <v>0.997</v>
      </c>
      <c r="BW117" s="46">
        <v>0.997</v>
      </c>
      <c r="BX117" s="46">
        <v>0.997</v>
      </c>
      <c r="BY117" s="46">
        <v>0.997</v>
      </c>
      <c r="BZ117" s="46">
        <v>0.995</v>
      </c>
      <c r="CA117" s="46">
        <v>0.99</v>
      </c>
      <c r="CB117" s="46">
        <v>0.98499999999999999</v>
      </c>
      <c r="CC117" s="46">
        <v>0.98</v>
      </c>
      <c r="CD117" s="46">
        <v>0.97099999999999997</v>
      </c>
      <c r="CE117" s="46">
        <v>0.96699999999999997</v>
      </c>
      <c r="CF117" s="46">
        <v>0.95399999999999996</v>
      </c>
      <c r="CG117" s="46">
        <v>0.92800000000000005</v>
      </c>
      <c r="CH117" s="46">
        <v>0.877</v>
      </c>
      <c r="CI117" s="46">
        <v>0.84199999999999997</v>
      </c>
      <c r="CJ117" s="46">
        <v>0.65700000000000003</v>
      </c>
      <c r="CK117" s="46">
        <v>0.25</v>
      </c>
      <c r="CL117" s="46">
        <v>1.2E-2</v>
      </c>
      <c r="CM117" s="46" t="s">
        <v>143</v>
      </c>
      <c r="CN117" s="46" t="s">
        <v>143</v>
      </c>
      <c r="CO117" s="46" t="s">
        <v>143</v>
      </c>
      <c r="CP117" s="46" t="s">
        <v>143</v>
      </c>
      <c r="CQ117" s="46" t="s">
        <v>143</v>
      </c>
      <c r="CR117" s="46" t="s">
        <v>143</v>
      </c>
      <c r="CS117" s="46" t="s">
        <v>143</v>
      </c>
      <c r="CT117" s="40"/>
      <c r="CU117" s="40">
        <v>1</v>
      </c>
      <c r="CV117" s="40">
        <v>1</v>
      </c>
      <c r="CW117" s="40">
        <v>51.3</v>
      </c>
      <c r="CX117" s="40">
        <v>1</v>
      </c>
      <c r="CY117" s="40">
        <v>2.2000000000000002</v>
      </c>
      <c r="CZ117" s="39">
        <v>4.5789999999999997</v>
      </c>
      <c r="DA117" s="40">
        <v>526</v>
      </c>
      <c r="DB117" s="40">
        <v>534</v>
      </c>
      <c r="DC117" s="40">
        <v>629</v>
      </c>
      <c r="DD117" s="40">
        <v>0.56000000000000005</v>
      </c>
      <c r="DE117" s="40">
        <v>0.87</v>
      </c>
      <c r="DF117" s="40">
        <v>6.01</v>
      </c>
      <c r="DG117" s="40">
        <v>7.4</v>
      </c>
      <c r="DH117" s="79">
        <v>119.04</v>
      </c>
      <c r="DI117" s="40">
        <v>0.29899999999999999</v>
      </c>
      <c r="DJ117" s="40">
        <v>722</v>
      </c>
      <c r="DK117" s="40" t="s">
        <v>143</v>
      </c>
      <c r="DL117" s="42">
        <v>2.3199999999999998</v>
      </c>
      <c r="DM117" s="76">
        <v>1.76437</v>
      </c>
      <c r="DN117" s="76">
        <v>1.77145</v>
      </c>
      <c r="DO117" s="76">
        <v>1.7792300000000001</v>
      </c>
      <c r="DP117" s="76">
        <v>1.7881499999999999</v>
      </c>
      <c r="DQ117" s="76">
        <v>1.7892699999999999</v>
      </c>
      <c r="DR117" s="76">
        <v>1.79413</v>
      </c>
      <c r="DS117" s="76">
        <v>1.8008200000000001</v>
      </c>
      <c r="DT117" s="76">
        <v>1.8041100000000001</v>
      </c>
      <c r="DU117" s="76">
        <v>1.80504</v>
      </c>
      <c r="DV117" s="76">
        <v>1.8059099999999999</v>
      </c>
      <c r="DW117" s="76">
        <v>1.80983</v>
      </c>
      <c r="DX117" s="76">
        <v>1.81</v>
      </c>
      <c r="DY117" s="76">
        <v>1.8147</v>
      </c>
      <c r="DZ117" s="76">
        <v>1.8239000000000001</v>
      </c>
      <c r="EA117" s="76">
        <v>1.8250599999999999</v>
      </c>
      <c r="EB117" s="76">
        <v>1.8351200000000001</v>
      </c>
      <c r="EC117" s="76">
        <v>1.84467</v>
      </c>
      <c r="ED117" s="76">
        <v>1.86148</v>
      </c>
      <c r="EE117" s="24">
        <v>1.88043</v>
      </c>
      <c r="EF117" s="24" t="s">
        <v>392</v>
      </c>
      <c r="EG117" s="24" t="s">
        <v>392</v>
      </c>
      <c r="EH117" s="24" t="s">
        <v>392</v>
      </c>
      <c r="EI117" s="24" t="s">
        <v>392</v>
      </c>
      <c r="EJ117" s="24">
        <v>1.9792000000000001E-2</v>
      </c>
      <c r="EK117" s="24">
        <v>2.0025000000000001E-2</v>
      </c>
      <c r="EL117" s="77">
        <v>0.24529999999999999</v>
      </c>
      <c r="EM117" s="77">
        <v>0.50449999999999995</v>
      </c>
      <c r="EN117" s="77">
        <v>0.29759999999999998</v>
      </c>
      <c r="EO117" s="77">
        <v>0.23760000000000001</v>
      </c>
      <c r="EP117" s="77">
        <v>0.56699999999999995</v>
      </c>
      <c r="EQ117" s="77">
        <v>0.84909999999999997</v>
      </c>
      <c r="ER117" s="77">
        <v>0.24249999999999999</v>
      </c>
      <c r="ES117" s="77">
        <v>0.54500000000000004</v>
      </c>
      <c r="ET117" s="77">
        <v>0.2477</v>
      </c>
      <c r="EU117" s="77">
        <v>0.23480000000000001</v>
      </c>
      <c r="EV117" s="77">
        <v>0.50239999999999996</v>
      </c>
      <c r="EW117" s="77">
        <v>0.83919999999999995</v>
      </c>
      <c r="EX117" s="77">
        <v>1.0699999999999999E-2</v>
      </c>
      <c r="EY117" s="77">
        <v>6.1999999999999998E-3</v>
      </c>
      <c r="EZ117" s="77">
        <v>-2.0999999999999999E-3</v>
      </c>
      <c r="FA117" s="77">
        <v>-8.0000000000000002E-3</v>
      </c>
      <c r="FB117" s="77">
        <v>-4.9399999999999999E-2</v>
      </c>
      <c r="FC117" s="26" t="s">
        <v>583</v>
      </c>
      <c r="FD117" s="146" t="s">
        <v>387</v>
      </c>
      <c r="FE117" s="156">
        <v>41671</v>
      </c>
      <c r="FF117" s="136"/>
      <c r="FG117" s="137" t="s">
        <v>143</v>
      </c>
      <c r="FH117" s="40" t="s">
        <v>143</v>
      </c>
      <c r="FI117" s="40" t="s">
        <v>143</v>
      </c>
      <c r="FJ117" s="40" t="s">
        <v>143</v>
      </c>
      <c r="FK117">
        <v>20</v>
      </c>
      <c r="FM117">
        <f t="shared" si="32"/>
        <v>0.587565</v>
      </c>
      <c r="FN117" s="27">
        <f t="shared" si="62"/>
        <v>20</v>
      </c>
      <c r="FO117">
        <f t="shared" si="33"/>
        <v>0</v>
      </c>
      <c r="FP117" s="208">
        <f t="shared" si="34"/>
        <v>0</v>
      </c>
      <c r="FQ117" s="208">
        <f t="shared" si="35"/>
        <v>0</v>
      </c>
      <c r="FR117" s="208">
        <f t="shared" si="36"/>
        <v>0</v>
      </c>
      <c r="FS117" s="208">
        <f t="shared" si="37"/>
        <v>0</v>
      </c>
      <c r="FT117" s="208">
        <f t="shared" si="38"/>
        <v>1.8104928610040152</v>
      </c>
      <c r="FU117" s="208">
        <f t="shared" si="39"/>
        <v>0.62907853679226755</v>
      </c>
      <c r="FV117" s="208">
        <f t="shared" si="40"/>
        <v>0</v>
      </c>
      <c r="FX117">
        <f t="shared" si="63"/>
        <v>0.587565</v>
      </c>
      <c r="FY117" s="207">
        <f>G117*POWER($FX117,2)/(POWER($FX117,2)-J117)</f>
        <v>1.9000929244689932</v>
      </c>
      <c r="FZ117" s="207">
        <f>H117*POWER($FX117,2)/(POWER($FX117,2)-K117)</f>
        <v>0.38069518522403967</v>
      </c>
      <c r="GA117" s="207">
        <f>I117*POWER($FX117,2)/(POWER($FX117,2)-L117)</f>
        <v>-4.6889294663678841E-3</v>
      </c>
      <c r="GB117" s="206">
        <f t="shared" si="41"/>
        <v>1.8099997735432634</v>
      </c>
      <c r="GD117">
        <f t="shared" si="42"/>
        <v>0.587565</v>
      </c>
      <c r="GE117">
        <f t="shared" si="43"/>
        <v>6432.8</v>
      </c>
      <c r="GF117">
        <f t="shared" si="44"/>
        <v>20613.136726414024</v>
      </c>
      <c r="GG117">
        <f t="shared" si="45"/>
        <v>670.28134972528255</v>
      </c>
      <c r="GH117">
        <f t="shared" si="46"/>
        <v>1.0002771621807613</v>
      </c>
      <c r="GI117">
        <f t="shared" si="47"/>
        <v>101325</v>
      </c>
      <c r="GJ117">
        <v>101325</v>
      </c>
      <c r="GK117">
        <v>15</v>
      </c>
      <c r="GL117">
        <v>20</v>
      </c>
      <c r="GM117">
        <f t="shared" si="48"/>
        <v>2.771621807613478E-4</v>
      </c>
      <c r="GN117">
        <f t="shared" si="49"/>
        <v>1.0173924999999999</v>
      </c>
      <c r="GO117">
        <f t="shared" si="50"/>
        <v>1.0002724240455492</v>
      </c>
      <c r="GQ117">
        <f t="shared" si="51"/>
        <v>0.587565</v>
      </c>
      <c r="GR117">
        <v>101437</v>
      </c>
      <c r="GS117">
        <f t="shared" si="52"/>
        <v>1.0002724240455492</v>
      </c>
      <c r="GT117" s="206">
        <f t="shared" si="53"/>
        <v>1.8099997735432634</v>
      </c>
      <c r="GU117">
        <f t="shared" si="54"/>
        <v>1.8104928610040152</v>
      </c>
      <c r="GW117" s="208">
        <f t="shared" si="55"/>
        <v>0</v>
      </c>
      <c r="GX117" s="208">
        <f t="shared" si="56"/>
        <v>0</v>
      </c>
      <c r="GY117">
        <f t="shared" si="57"/>
        <v>1.8104928610040152</v>
      </c>
      <c r="GZ117" s="208">
        <f t="shared" si="58"/>
        <v>1.8104928610040152</v>
      </c>
      <c r="HB117" s="208">
        <f t="shared" si="59"/>
        <v>1.8104928610040152</v>
      </c>
      <c r="HC117">
        <f t="shared" si="60"/>
        <v>1.0002724240455492</v>
      </c>
      <c r="HD117" s="206">
        <f t="shared" si="61"/>
        <v>1.8099997735432634</v>
      </c>
    </row>
    <row r="118" spans="1:212" x14ac:dyDescent="0.3">
      <c r="A118" s="141" t="s">
        <v>581</v>
      </c>
      <c r="B118" s="32">
        <v>2.0051999999999999</v>
      </c>
      <c r="C118" s="32">
        <v>2.0164300000000002</v>
      </c>
      <c r="D118" s="33">
        <v>21</v>
      </c>
      <c r="E118" s="33">
        <v>20.82</v>
      </c>
      <c r="F118" s="34" t="s">
        <v>590</v>
      </c>
      <c r="G118" s="37">
        <v>2.3330066999999999</v>
      </c>
      <c r="H118" s="37">
        <v>0.45296139600000002</v>
      </c>
      <c r="I118" s="37">
        <v>1.25172339</v>
      </c>
      <c r="J118" s="37">
        <v>1.6883841900000002E-2</v>
      </c>
      <c r="K118" s="37">
        <v>7.1608632500000005E-2</v>
      </c>
      <c r="L118" s="37">
        <v>118.70747900000001</v>
      </c>
      <c r="M118" s="35">
        <v>1.5500000000000001E-5</v>
      </c>
      <c r="N118" s="35">
        <v>2.3000000000000001E-8</v>
      </c>
      <c r="O118" s="35">
        <v>-3.4600000000000002E-11</v>
      </c>
      <c r="P118" s="35">
        <v>2.7599999999999998E-6</v>
      </c>
      <c r="Q118" s="35">
        <v>2.93E-9</v>
      </c>
      <c r="R118" s="35">
        <v>0.29699999999999999</v>
      </c>
      <c r="S118" s="33">
        <v>13.7</v>
      </c>
      <c r="T118" s="33">
        <v>21.5</v>
      </c>
      <c r="U118" s="33">
        <v>32.299999999999997</v>
      </c>
      <c r="V118" s="33">
        <v>11.1</v>
      </c>
      <c r="W118" s="33">
        <v>18.8</v>
      </c>
      <c r="X118" s="33">
        <v>29.5</v>
      </c>
      <c r="Y118" s="33">
        <v>15.2</v>
      </c>
      <c r="Z118" s="33">
        <v>24.1</v>
      </c>
      <c r="AA118" s="33">
        <v>36.5</v>
      </c>
      <c r="AB118" s="33">
        <v>13.5</v>
      </c>
      <c r="AC118" s="33">
        <v>22.3</v>
      </c>
      <c r="AD118" s="33">
        <v>34.6</v>
      </c>
      <c r="AE118" s="33">
        <v>16.2</v>
      </c>
      <c r="AF118" s="33">
        <v>25.8</v>
      </c>
      <c r="AG118" s="33">
        <v>39.1</v>
      </c>
      <c r="AH118" s="33">
        <v>15.4</v>
      </c>
      <c r="AI118" s="34">
        <v>25.3</v>
      </c>
      <c r="AJ118" s="34">
        <v>39.200000000000003</v>
      </c>
      <c r="AK118" s="33">
        <v>1.61</v>
      </c>
      <c r="AL118" s="36">
        <v>0.56000000000000005</v>
      </c>
      <c r="AM118" s="36">
        <v>0.78</v>
      </c>
      <c r="AN118" s="36">
        <v>0.94</v>
      </c>
      <c r="AO118" s="36">
        <v>0.99</v>
      </c>
      <c r="AP118" s="36">
        <v>0.998</v>
      </c>
      <c r="AQ118" s="36">
        <v>0.99299999999999999</v>
      </c>
      <c r="AR118" s="36">
        <v>0.98899999999999999</v>
      </c>
      <c r="AS118" s="36">
        <v>0.98499999999999999</v>
      </c>
      <c r="AT118" s="36">
        <v>0.97299999999999998</v>
      </c>
      <c r="AU118" s="36">
        <v>0.94</v>
      </c>
      <c r="AV118" s="36">
        <v>0.78</v>
      </c>
      <c r="AW118" s="36">
        <v>0.5</v>
      </c>
      <c r="AX118" s="36">
        <v>0.25</v>
      </c>
      <c r="AY118" s="36">
        <v>0.05</v>
      </c>
      <c r="AZ118" s="36" t="s">
        <v>143</v>
      </c>
      <c r="BA118" s="36" t="s">
        <v>143</v>
      </c>
      <c r="BB118" s="36" t="s">
        <v>143</v>
      </c>
      <c r="BC118" s="36" t="s">
        <v>143</v>
      </c>
      <c r="BD118" s="36" t="s">
        <v>143</v>
      </c>
      <c r="BE118" s="36" t="s">
        <v>143</v>
      </c>
      <c r="BF118" s="36" t="s">
        <v>143</v>
      </c>
      <c r="BG118" s="36" t="s">
        <v>143</v>
      </c>
      <c r="BH118" s="36" t="s">
        <v>143</v>
      </c>
      <c r="BI118" s="36" t="s">
        <v>143</v>
      </c>
      <c r="BJ118" s="36" t="s">
        <v>143</v>
      </c>
      <c r="BK118" s="36" t="s">
        <v>143</v>
      </c>
      <c r="BL118" s="36" t="s">
        <v>143</v>
      </c>
      <c r="BM118" s="36" t="s">
        <v>143</v>
      </c>
      <c r="BN118" s="36" t="s">
        <v>143</v>
      </c>
      <c r="BO118" s="36" t="s">
        <v>143</v>
      </c>
      <c r="BP118" s="36">
        <v>0.79300000000000004</v>
      </c>
      <c r="BQ118" s="36">
        <v>0.90500000000000003</v>
      </c>
      <c r="BR118" s="36">
        <v>0.97599999999999998</v>
      </c>
      <c r="BS118" s="36">
        <v>0.996</v>
      </c>
      <c r="BT118" s="36">
        <v>0.999</v>
      </c>
      <c r="BU118" s="36">
        <v>0.997</v>
      </c>
      <c r="BV118" s="36">
        <v>0.996</v>
      </c>
      <c r="BW118" s="36">
        <v>0.99399999999999999</v>
      </c>
      <c r="BX118" s="36">
        <v>0.98899999999999999</v>
      </c>
      <c r="BY118" s="36">
        <v>0.97599999999999998</v>
      </c>
      <c r="BZ118" s="36">
        <v>0.90500000000000003</v>
      </c>
      <c r="CA118" s="36">
        <v>0.75800000000000001</v>
      </c>
      <c r="CB118" s="36">
        <v>0.57399999999999995</v>
      </c>
      <c r="CC118" s="36">
        <v>0.30199999999999999</v>
      </c>
      <c r="CD118" s="36">
        <v>3.5999999999999997E-2</v>
      </c>
      <c r="CE118" s="36">
        <v>7.0000000000000001E-3</v>
      </c>
      <c r="CF118" s="36" t="s">
        <v>143</v>
      </c>
      <c r="CG118" s="36" t="s">
        <v>143</v>
      </c>
      <c r="CH118" s="36" t="s">
        <v>143</v>
      </c>
      <c r="CI118" s="36" t="s">
        <v>143</v>
      </c>
      <c r="CJ118" s="36" t="s">
        <v>143</v>
      </c>
      <c r="CK118" s="36" t="s">
        <v>143</v>
      </c>
      <c r="CL118" s="36" t="s">
        <v>143</v>
      </c>
      <c r="CM118" s="36" t="s">
        <v>143</v>
      </c>
      <c r="CN118" s="36" t="s">
        <v>143</v>
      </c>
      <c r="CO118" s="36" t="s">
        <v>143</v>
      </c>
      <c r="CP118" s="36" t="s">
        <v>143</v>
      </c>
      <c r="CQ118" s="36" t="s">
        <v>143</v>
      </c>
      <c r="CR118" s="36" t="s">
        <v>143</v>
      </c>
      <c r="CS118" s="36" t="s">
        <v>143</v>
      </c>
      <c r="CT118" s="34"/>
      <c r="CU118" s="34">
        <v>1</v>
      </c>
      <c r="CV118" s="34">
        <v>5</v>
      </c>
      <c r="CW118" s="34">
        <v>53.3</v>
      </c>
      <c r="CX118" s="34">
        <v>2.2999999999999998</v>
      </c>
      <c r="CY118" s="34">
        <v>2.2999999999999998</v>
      </c>
      <c r="CZ118" s="33">
        <v>6.194</v>
      </c>
      <c r="DA118" s="34">
        <v>428</v>
      </c>
      <c r="DB118" s="34">
        <v>430</v>
      </c>
      <c r="DC118" s="34">
        <v>504</v>
      </c>
      <c r="DD118" s="34">
        <v>0.37</v>
      </c>
      <c r="DE118" s="34">
        <v>0.65</v>
      </c>
      <c r="DF118" s="34">
        <v>8.43</v>
      </c>
      <c r="DG118" s="34">
        <v>9.67</v>
      </c>
      <c r="DH118" s="78">
        <v>79.040000000000006</v>
      </c>
      <c r="DI118" s="34">
        <v>0.27500000000000002</v>
      </c>
      <c r="DJ118" s="34">
        <v>404</v>
      </c>
      <c r="DK118" s="34" t="s">
        <v>143</v>
      </c>
      <c r="DL118" s="25">
        <v>1.61</v>
      </c>
      <c r="DM118" s="76">
        <v>1.93381</v>
      </c>
      <c r="DN118" s="76">
        <v>1.9396800000000001</v>
      </c>
      <c r="DO118" s="76">
        <v>1.9473199999999999</v>
      </c>
      <c r="DP118" s="76">
        <v>1.9597</v>
      </c>
      <c r="DQ118" s="76">
        <v>1.9616</v>
      </c>
      <c r="DR118" s="76">
        <v>1.9706300000000001</v>
      </c>
      <c r="DS118" s="76">
        <v>1.9844900000000001</v>
      </c>
      <c r="DT118" s="76">
        <v>1.9917100000000001</v>
      </c>
      <c r="DU118" s="76">
        <v>1.9938</v>
      </c>
      <c r="DV118" s="76">
        <v>1.99576</v>
      </c>
      <c r="DW118" s="76">
        <v>2.0047899999999998</v>
      </c>
      <c r="DX118" s="76">
        <v>2.0051999999999999</v>
      </c>
      <c r="DY118" s="76">
        <v>2.0164300000000002</v>
      </c>
      <c r="DZ118" s="76">
        <v>2.0395799999999999</v>
      </c>
      <c r="EA118" s="76">
        <v>2.0426199999999999</v>
      </c>
      <c r="EB118" s="76">
        <v>2.0701800000000001</v>
      </c>
      <c r="EC118" s="76" t="s">
        <v>392</v>
      </c>
      <c r="ED118" s="76" t="s">
        <v>392</v>
      </c>
      <c r="EE118" s="24" t="s">
        <v>392</v>
      </c>
      <c r="EF118" s="24" t="s">
        <v>392</v>
      </c>
      <c r="EG118" s="24" t="s">
        <v>392</v>
      </c>
      <c r="EH118" s="24" t="s">
        <v>392</v>
      </c>
      <c r="EI118" s="24" t="s">
        <v>392</v>
      </c>
      <c r="EJ118" s="24">
        <v>4.7867E-2</v>
      </c>
      <c r="EK118" s="24">
        <v>4.8826000000000001E-2</v>
      </c>
      <c r="EL118" s="77">
        <v>0.1885</v>
      </c>
      <c r="EM118" s="77">
        <v>0.44059999999999999</v>
      </c>
      <c r="EN118" s="77">
        <v>0.28170000000000001</v>
      </c>
      <c r="EO118" s="77">
        <v>0.2346</v>
      </c>
      <c r="EP118" s="77">
        <v>0.63919999999999999</v>
      </c>
      <c r="EQ118" s="77" t="s">
        <v>392</v>
      </c>
      <c r="ER118" s="77">
        <v>0.18479999999999999</v>
      </c>
      <c r="ES118" s="77">
        <v>0.47460000000000002</v>
      </c>
      <c r="ET118" s="77">
        <v>0.2336</v>
      </c>
      <c r="EU118" s="77">
        <v>0.23</v>
      </c>
      <c r="EV118" s="77">
        <v>0.56440000000000001</v>
      </c>
      <c r="EW118" s="77" t="s">
        <v>392</v>
      </c>
      <c r="EX118" s="77">
        <v>-1.5599999999999999E-2</v>
      </c>
      <c r="EY118" s="77">
        <v>-1.1299999999999999E-2</v>
      </c>
      <c r="EZ118" s="77">
        <v>6.3E-3</v>
      </c>
      <c r="FA118" s="77">
        <v>3.0800000000000001E-2</v>
      </c>
      <c r="FB118" s="77" t="s">
        <v>392</v>
      </c>
      <c r="FC118" s="26" t="s">
        <v>591</v>
      </c>
      <c r="FD118" s="145" t="s">
        <v>387</v>
      </c>
      <c r="FE118" s="156">
        <v>41671</v>
      </c>
      <c r="FF118" s="136"/>
      <c r="FG118" s="153" t="s">
        <v>143</v>
      </c>
      <c r="FH118" s="34" t="s">
        <v>143</v>
      </c>
      <c r="FI118" s="34" t="s">
        <v>143</v>
      </c>
      <c r="FJ118" s="34" t="s">
        <v>143</v>
      </c>
      <c r="FK118" s="27">
        <v>20</v>
      </c>
      <c r="FL118" s="27"/>
      <c r="FM118">
        <f t="shared" si="32"/>
        <v>0.587565</v>
      </c>
      <c r="FN118">
        <f t="shared" si="62"/>
        <v>20</v>
      </c>
      <c r="FO118">
        <f t="shared" si="33"/>
        <v>0</v>
      </c>
      <c r="FP118" s="208">
        <f t="shared" si="34"/>
        <v>0</v>
      </c>
      <c r="FQ118" s="208">
        <f t="shared" si="35"/>
        <v>0</v>
      </c>
      <c r="FR118" s="208">
        <f t="shared" si="36"/>
        <v>0</v>
      </c>
      <c r="FS118" s="208">
        <f t="shared" si="37"/>
        <v>0</v>
      </c>
      <c r="FT118" s="208">
        <f t="shared" si="38"/>
        <v>2.0057453630751017</v>
      </c>
      <c r="FU118" s="208">
        <f t="shared" si="39"/>
        <v>0.75358879475671503</v>
      </c>
      <c r="FV118" s="208">
        <f t="shared" si="40"/>
        <v>0</v>
      </c>
      <c r="FX118">
        <f t="shared" si="63"/>
        <v>0.587565</v>
      </c>
      <c r="FY118" s="207">
        <f>G118*POWER($FX118,2)/(POWER($FX118,2)-J118)</f>
        <v>2.4529709508058124</v>
      </c>
      <c r="FZ118" s="207">
        <f>H118*POWER($FX118,2)/(POWER($FX118,2)-K118)</f>
        <v>0.571503433727232</v>
      </c>
      <c r="GA118" s="207">
        <f>I118*POWER($FX118,2)/(POWER($FX118,2)-L118)</f>
        <v>-3.6509594084455409E-3</v>
      </c>
      <c r="GB118" s="206">
        <f t="shared" si="41"/>
        <v>2.0051990986245229</v>
      </c>
      <c r="GD118">
        <f t="shared" si="42"/>
        <v>0.587565</v>
      </c>
      <c r="GE118">
        <f t="shared" si="43"/>
        <v>6432.8</v>
      </c>
      <c r="GF118">
        <f t="shared" si="44"/>
        <v>20613.136726414024</v>
      </c>
      <c r="GG118">
        <f t="shared" si="45"/>
        <v>670.28134972528255</v>
      </c>
      <c r="GH118">
        <f t="shared" si="46"/>
        <v>1.0002771621807613</v>
      </c>
      <c r="GI118">
        <f t="shared" si="47"/>
        <v>101325</v>
      </c>
      <c r="GJ118">
        <v>101325</v>
      </c>
      <c r="GK118">
        <v>15</v>
      </c>
      <c r="GL118">
        <v>20</v>
      </c>
      <c r="GM118">
        <f t="shared" si="48"/>
        <v>2.771621807613478E-4</v>
      </c>
      <c r="GN118">
        <f t="shared" si="49"/>
        <v>1.0173924999999999</v>
      </c>
      <c r="GO118">
        <f t="shared" si="50"/>
        <v>1.0002724240455492</v>
      </c>
      <c r="GQ118">
        <f t="shared" si="51"/>
        <v>0.587565</v>
      </c>
      <c r="GR118">
        <v>101438</v>
      </c>
      <c r="GS118">
        <f t="shared" si="52"/>
        <v>1.0002724240455492</v>
      </c>
      <c r="GT118" s="206">
        <f t="shared" si="53"/>
        <v>2.0051990986245229</v>
      </c>
      <c r="GU118">
        <f t="shared" si="54"/>
        <v>2.0057453630751017</v>
      </c>
      <c r="GW118" s="208">
        <f t="shared" si="55"/>
        <v>0</v>
      </c>
      <c r="GX118" s="208">
        <f t="shared" si="56"/>
        <v>0</v>
      </c>
      <c r="GY118">
        <f t="shared" si="57"/>
        <v>2.0057453630751017</v>
      </c>
      <c r="GZ118" s="208">
        <f t="shared" si="58"/>
        <v>2.0057453630751017</v>
      </c>
      <c r="HB118" s="208">
        <f t="shared" si="59"/>
        <v>2.0057453630751017</v>
      </c>
      <c r="HC118">
        <f t="shared" si="60"/>
        <v>1.0002724240455492</v>
      </c>
      <c r="HD118" s="206">
        <f t="shared" si="61"/>
        <v>2.0051990986245229</v>
      </c>
    </row>
    <row r="119" spans="1:212" x14ac:dyDescent="0.3">
      <c r="A119" s="141" t="s">
        <v>605</v>
      </c>
      <c r="B119" s="32">
        <v>1.7224999999999999</v>
      </c>
      <c r="C119" s="32">
        <v>1.7288300000000001</v>
      </c>
      <c r="D119" s="33">
        <v>29.23</v>
      </c>
      <c r="E119" s="33">
        <v>29</v>
      </c>
      <c r="F119" s="34" t="s">
        <v>45</v>
      </c>
      <c r="G119" s="37">
        <v>1.6259464699999999</v>
      </c>
      <c r="H119" s="37">
        <v>0.23592760900000001</v>
      </c>
      <c r="I119" s="37">
        <v>1.67434623</v>
      </c>
      <c r="J119" s="37">
        <v>1.2169667699999999E-2</v>
      </c>
      <c r="K119" s="37">
        <v>6.0071040499999999E-2</v>
      </c>
      <c r="L119" s="37">
        <v>145.65190799999999</v>
      </c>
      <c r="M119" s="35">
        <v>-2.5500000000000001E-6</v>
      </c>
      <c r="N119" s="35">
        <v>5.6800000000000002E-9</v>
      </c>
      <c r="O119" s="35">
        <v>-2.8499999999999999E-11</v>
      </c>
      <c r="P119" s="35">
        <v>9.5000000000000001E-7</v>
      </c>
      <c r="Q119" s="35">
        <v>1.5400000000000001E-9</v>
      </c>
      <c r="R119" s="35">
        <v>0.27500000000000002</v>
      </c>
      <c r="S119" s="33">
        <v>0.9</v>
      </c>
      <c r="T119" s="33">
        <v>2.5</v>
      </c>
      <c r="U119" s="33">
        <v>4.5999999999999996</v>
      </c>
      <c r="V119" s="33">
        <v>-1.4</v>
      </c>
      <c r="W119" s="33">
        <v>0.1</v>
      </c>
      <c r="X119" s="33">
        <v>2.1</v>
      </c>
      <c r="Y119" s="33">
        <v>0.6</v>
      </c>
      <c r="Z119" s="33">
        <v>2.6</v>
      </c>
      <c r="AA119" s="33">
        <v>5.2</v>
      </c>
      <c r="AB119" s="33">
        <v>-0.8</v>
      </c>
      <c r="AC119" s="33">
        <v>1.1000000000000001</v>
      </c>
      <c r="AD119" s="33">
        <v>3.6</v>
      </c>
      <c r="AE119" s="33">
        <v>0.5</v>
      </c>
      <c r="AF119" s="33">
        <v>2.8</v>
      </c>
      <c r="AG119" s="33">
        <v>5.6</v>
      </c>
      <c r="AH119" s="33">
        <v>-0.6</v>
      </c>
      <c r="AI119" s="34">
        <v>1.6</v>
      </c>
      <c r="AJ119" s="34">
        <v>4.4000000000000004</v>
      </c>
      <c r="AK119" s="33">
        <v>2.66</v>
      </c>
      <c r="AL119" s="36">
        <v>0.57999999999999996</v>
      </c>
      <c r="AM119" s="36">
        <v>0.68</v>
      </c>
      <c r="AN119" s="36">
        <v>0.89</v>
      </c>
      <c r="AO119" s="36">
        <v>0.98299999999999998</v>
      </c>
      <c r="AP119" s="36">
        <v>0.998</v>
      </c>
      <c r="AQ119" s="36">
        <v>0.99399999999999999</v>
      </c>
      <c r="AR119" s="36">
        <v>0.99299999999999999</v>
      </c>
      <c r="AS119" s="36">
        <v>0.99299999999999999</v>
      </c>
      <c r="AT119" s="36">
        <v>0.99399999999999999</v>
      </c>
      <c r="AU119" s="36">
        <v>0.99199999999999999</v>
      </c>
      <c r="AV119" s="36">
        <v>0.98299999999999998</v>
      </c>
      <c r="AW119" s="36">
        <v>0.96399999999999997</v>
      </c>
      <c r="AX119" s="36">
        <v>0.94</v>
      </c>
      <c r="AY119" s="36">
        <v>0.91</v>
      </c>
      <c r="AZ119" s="36">
        <v>0.84</v>
      </c>
      <c r="BA119" s="36">
        <v>0.8</v>
      </c>
      <c r="BB119" s="36">
        <v>0.66</v>
      </c>
      <c r="BC119" s="36">
        <v>0.39</v>
      </c>
      <c r="BD119" s="36">
        <v>0.08</v>
      </c>
      <c r="BE119" s="36">
        <v>8.9999999999999993E-3</v>
      </c>
      <c r="BF119" s="36" t="s">
        <v>143</v>
      </c>
      <c r="BG119" s="36" t="s">
        <v>143</v>
      </c>
      <c r="BH119" s="36" t="s">
        <v>143</v>
      </c>
      <c r="BI119" s="36" t="s">
        <v>143</v>
      </c>
      <c r="BJ119" s="36" t="s">
        <v>143</v>
      </c>
      <c r="BK119" s="36" t="s">
        <v>143</v>
      </c>
      <c r="BL119" s="36" t="s">
        <v>143</v>
      </c>
      <c r="BM119" s="36" t="s">
        <v>143</v>
      </c>
      <c r="BN119" s="36" t="s">
        <v>143</v>
      </c>
      <c r="BO119" s="36" t="s">
        <v>143</v>
      </c>
      <c r="BP119" s="36">
        <v>0.80400000000000005</v>
      </c>
      <c r="BQ119" s="36">
        <v>0.85699999999999998</v>
      </c>
      <c r="BR119" s="36">
        <v>0.95399999999999996</v>
      </c>
      <c r="BS119" s="36">
        <v>0.99299999999999999</v>
      </c>
      <c r="BT119" s="36">
        <v>0.999</v>
      </c>
      <c r="BU119" s="36">
        <v>0.998</v>
      </c>
      <c r="BV119" s="36">
        <v>0.997</v>
      </c>
      <c r="BW119" s="36">
        <v>0.997</v>
      </c>
      <c r="BX119" s="36">
        <v>0.998</v>
      </c>
      <c r="BY119" s="36">
        <v>0.997</v>
      </c>
      <c r="BZ119" s="36">
        <v>0.99299999999999999</v>
      </c>
      <c r="CA119" s="36">
        <v>0.98499999999999999</v>
      </c>
      <c r="CB119" s="36">
        <v>0.97599999999999998</v>
      </c>
      <c r="CC119" s="36">
        <v>0.96299999999999997</v>
      </c>
      <c r="CD119" s="36">
        <v>0.93300000000000005</v>
      </c>
      <c r="CE119" s="36">
        <v>0.91500000000000004</v>
      </c>
      <c r="CF119" s="36">
        <v>0.84699999999999998</v>
      </c>
      <c r="CG119" s="36">
        <v>0.68600000000000005</v>
      </c>
      <c r="CH119" s="36">
        <v>0.36399999999999999</v>
      </c>
      <c r="CI119" s="36">
        <v>0.16</v>
      </c>
      <c r="CJ119" s="36">
        <v>0</v>
      </c>
      <c r="CK119" s="36" t="s">
        <v>143</v>
      </c>
      <c r="CL119" s="36" t="s">
        <v>143</v>
      </c>
      <c r="CM119" s="36" t="s">
        <v>143</v>
      </c>
      <c r="CN119" s="36" t="s">
        <v>143</v>
      </c>
      <c r="CO119" s="36" t="s">
        <v>143</v>
      </c>
      <c r="CP119" s="36" t="s">
        <v>143</v>
      </c>
      <c r="CQ119" s="36" t="s">
        <v>143</v>
      </c>
      <c r="CR119" s="36" t="s">
        <v>143</v>
      </c>
      <c r="CS119" s="36" t="s">
        <v>143</v>
      </c>
      <c r="CT119" s="34"/>
      <c r="CU119" s="34"/>
      <c r="CV119" s="34"/>
      <c r="CW119" s="34"/>
      <c r="CX119" s="34"/>
      <c r="CY119" s="34"/>
      <c r="CZ119" s="33">
        <v>2.9340000000000002</v>
      </c>
      <c r="DA119" s="34">
        <v>508</v>
      </c>
      <c r="DB119" s="34">
        <v>508</v>
      </c>
      <c r="DC119" s="34">
        <v>602</v>
      </c>
      <c r="DD119" s="34">
        <v>0.82</v>
      </c>
      <c r="DE119" s="34">
        <v>1.1200000000000001</v>
      </c>
      <c r="DF119" s="34">
        <v>8.99</v>
      </c>
      <c r="DG119" s="34">
        <v>11.13</v>
      </c>
      <c r="DH119" s="78">
        <v>95.88</v>
      </c>
      <c r="DI119" s="34">
        <v>0.251</v>
      </c>
      <c r="DJ119" s="34">
        <v>612</v>
      </c>
      <c r="DK119" s="34"/>
      <c r="DL119" s="25">
        <v>2.66</v>
      </c>
      <c r="DM119" s="76">
        <v>1.6744000000000001</v>
      </c>
      <c r="DN119" s="76">
        <v>1.6807300000000001</v>
      </c>
      <c r="DO119" s="76">
        <v>1.68797</v>
      </c>
      <c r="DP119" s="76">
        <v>1.6970499999999999</v>
      </c>
      <c r="DQ119" s="76">
        <v>1.6982600000000001</v>
      </c>
      <c r="DR119" s="76">
        <v>1.70367</v>
      </c>
      <c r="DS119" s="76">
        <v>1.7114400000000001</v>
      </c>
      <c r="DT119" s="76">
        <v>1.7153499999999999</v>
      </c>
      <c r="DU119" s="76">
        <v>1.7164699999999999</v>
      </c>
      <c r="DV119" s="76">
        <v>1.7175199999999999</v>
      </c>
      <c r="DW119" s="76">
        <v>1.7222900000000001</v>
      </c>
      <c r="DX119" s="76">
        <v>1.7224999999999999</v>
      </c>
      <c r="DY119" s="76">
        <v>1.7283299999999999</v>
      </c>
      <c r="DZ119" s="76">
        <v>1.74007</v>
      </c>
      <c r="EA119" s="76">
        <v>1.7415799999999999</v>
      </c>
      <c r="EB119" s="76">
        <v>1.75502</v>
      </c>
      <c r="EC119" s="76">
        <v>1.7684</v>
      </c>
      <c r="ED119" s="76" t="s">
        <v>392</v>
      </c>
      <c r="EE119" s="24" t="s">
        <v>392</v>
      </c>
      <c r="EF119" s="24" t="s">
        <v>392</v>
      </c>
      <c r="EG119" s="24" t="s">
        <v>392</v>
      </c>
      <c r="EH119" s="24" t="s">
        <v>392</v>
      </c>
      <c r="EI119" s="24" t="s">
        <v>392</v>
      </c>
      <c r="EJ119" s="24">
        <v>2.4718E-2</v>
      </c>
      <c r="EK119" s="24">
        <v>2.5115999999999999E-2</v>
      </c>
      <c r="EL119" s="77">
        <v>0.21879999999999999</v>
      </c>
      <c r="EM119" s="77">
        <v>0.47270000000000001</v>
      </c>
      <c r="EN119" s="77">
        <v>0.2893</v>
      </c>
      <c r="EO119" s="77">
        <v>0.23599999999999999</v>
      </c>
      <c r="EP119" s="77">
        <v>0.60499999999999998</v>
      </c>
      <c r="EQ119" s="77" t="s">
        <v>392</v>
      </c>
      <c r="ER119" s="77">
        <v>0.21529999999999999</v>
      </c>
      <c r="ES119" s="77">
        <v>0.50960000000000005</v>
      </c>
      <c r="ET119" s="77">
        <v>0.24030000000000001</v>
      </c>
      <c r="EU119" s="77">
        <v>0.23219999999999999</v>
      </c>
      <c r="EV119" s="77">
        <v>0.53520000000000001</v>
      </c>
      <c r="EW119" s="77" t="s">
        <v>392</v>
      </c>
      <c r="EX119" s="77">
        <v>7.7999999999999996E-3</v>
      </c>
      <c r="EY119" s="77">
        <v>1.6000000000000001E-3</v>
      </c>
      <c r="EZ119" s="77">
        <v>1.6999999999999999E-3</v>
      </c>
      <c r="FA119" s="77">
        <v>1.04E-2</v>
      </c>
      <c r="FB119" s="77" t="s">
        <v>392</v>
      </c>
      <c r="FC119" s="26" t="s">
        <v>602</v>
      </c>
      <c r="FD119" s="145" t="s">
        <v>387</v>
      </c>
      <c r="FE119" s="156">
        <v>42670</v>
      </c>
      <c r="FF119" s="136"/>
      <c r="FG119" s="137"/>
      <c r="FH119" s="34"/>
      <c r="FI119" s="34"/>
      <c r="FJ119" s="34"/>
      <c r="FK119">
        <v>20</v>
      </c>
      <c r="FM119">
        <f t="shared" si="32"/>
        <v>0.587565</v>
      </c>
      <c r="FN119" s="27">
        <f t="shared" si="62"/>
        <v>20</v>
      </c>
      <c r="FO119">
        <f t="shared" si="33"/>
        <v>0</v>
      </c>
      <c r="FP119" s="208">
        <f t="shared" si="34"/>
        <v>0</v>
      </c>
      <c r="FQ119" s="208">
        <f t="shared" si="35"/>
        <v>0</v>
      </c>
      <c r="FR119" s="208">
        <f t="shared" si="36"/>
        <v>0</v>
      </c>
      <c r="FS119" s="208">
        <f t="shared" si="37"/>
        <v>0</v>
      </c>
      <c r="FT119" s="208">
        <f t="shared" si="38"/>
        <v>1.72296902982862</v>
      </c>
      <c r="FU119" s="208">
        <f t="shared" si="39"/>
        <v>0.57128777234736206</v>
      </c>
      <c r="FV119" s="208">
        <f t="shared" si="40"/>
        <v>0</v>
      </c>
      <c r="FX119">
        <f t="shared" si="63"/>
        <v>0.587565</v>
      </c>
      <c r="FY119" s="207">
        <f>G119*POWER($FX119,2)/(POWER($FX119,2)-J119)</f>
        <v>1.6853563429780336</v>
      </c>
      <c r="FZ119" s="207">
        <f>H119*POWER($FX119,2)/(POWER($FX119,2)-K119)</f>
        <v>0.2856272092114947</v>
      </c>
      <c r="GA119" s="207">
        <f>I119*POWER($FX119,2)/(POWER($FX119,2)-L119)</f>
        <v>-3.9780619145053098E-3</v>
      </c>
      <c r="GB119" s="206">
        <f t="shared" si="41"/>
        <v>1.7224997794702392</v>
      </c>
      <c r="GD119">
        <f t="shared" si="42"/>
        <v>0.587565</v>
      </c>
      <c r="GE119">
        <f t="shared" si="43"/>
        <v>6432.8</v>
      </c>
      <c r="GF119">
        <f t="shared" si="44"/>
        <v>20613.136726414024</v>
      </c>
      <c r="GG119">
        <f t="shared" si="45"/>
        <v>670.28134972528255</v>
      </c>
      <c r="GH119">
        <f t="shared" si="46"/>
        <v>1.0002771621807613</v>
      </c>
      <c r="GI119">
        <f t="shared" si="47"/>
        <v>101325</v>
      </c>
      <c r="GJ119">
        <v>101325</v>
      </c>
      <c r="GK119">
        <v>15</v>
      </c>
      <c r="GL119">
        <v>20</v>
      </c>
      <c r="GM119">
        <f t="shared" si="48"/>
        <v>2.771621807613478E-4</v>
      </c>
      <c r="GN119">
        <f t="shared" si="49"/>
        <v>1.0173924999999999</v>
      </c>
      <c r="GO119">
        <f t="shared" si="50"/>
        <v>1.0002724240455492</v>
      </c>
      <c r="GQ119">
        <f t="shared" si="51"/>
        <v>0.587565</v>
      </c>
      <c r="GR119">
        <v>101439</v>
      </c>
      <c r="GS119">
        <f t="shared" si="52"/>
        <v>1.0002724240455492</v>
      </c>
      <c r="GT119" s="206">
        <f t="shared" si="53"/>
        <v>1.7224997794702392</v>
      </c>
      <c r="GU119">
        <f t="shared" si="54"/>
        <v>1.72296902982862</v>
      </c>
      <c r="GW119" s="208">
        <f t="shared" si="55"/>
        <v>0</v>
      </c>
      <c r="GX119" s="208">
        <f t="shared" si="56"/>
        <v>0</v>
      </c>
      <c r="GY119">
        <f t="shared" si="57"/>
        <v>1.72296902982862</v>
      </c>
      <c r="GZ119" s="208">
        <f t="shared" si="58"/>
        <v>1.72296902982862</v>
      </c>
      <c r="HB119" s="208">
        <f t="shared" si="59"/>
        <v>1.72296902982862</v>
      </c>
      <c r="HC119">
        <f t="shared" si="60"/>
        <v>1.0002724240455492</v>
      </c>
      <c r="HD119" s="206">
        <f t="shared" si="61"/>
        <v>1.7224997794702392</v>
      </c>
    </row>
    <row r="120" spans="1:212" x14ac:dyDescent="0.3">
      <c r="A120" s="141" t="s">
        <v>570</v>
      </c>
      <c r="B120" s="32">
        <v>1.68893</v>
      </c>
      <c r="C120" s="32">
        <v>1.69414</v>
      </c>
      <c r="D120" s="33">
        <v>31.25</v>
      </c>
      <c r="E120" s="33">
        <v>31.01</v>
      </c>
      <c r="F120" s="34" t="s">
        <v>65</v>
      </c>
      <c r="G120" s="37">
        <v>1.55370411</v>
      </c>
      <c r="H120" s="37">
        <v>0.206332561</v>
      </c>
      <c r="I120" s="37">
        <v>1.39708831</v>
      </c>
      <c r="J120" s="37">
        <v>1.1658267E-2</v>
      </c>
      <c r="K120" s="37">
        <v>5.82087757E-2</v>
      </c>
      <c r="L120" s="37">
        <v>130.74802800000001</v>
      </c>
      <c r="M120" s="35">
        <v>-4.2699999999999998E-6</v>
      </c>
      <c r="N120" s="35">
        <v>8.1599999999999999E-9</v>
      </c>
      <c r="O120" s="35">
        <v>-1.9999999999999999E-11</v>
      </c>
      <c r="P120" s="35">
        <v>9.02E-7</v>
      </c>
      <c r="Q120" s="35">
        <v>1.2199999999999999E-9</v>
      </c>
      <c r="R120" s="35">
        <v>0.27200000000000002</v>
      </c>
      <c r="S120" s="33">
        <v>-0.2</v>
      </c>
      <c r="T120" s="33">
        <v>1.3</v>
      </c>
      <c r="U120" s="33">
        <v>3.2</v>
      </c>
      <c r="V120" s="33">
        <v>-2.4</v>
      </c>
      <c r="W120" s="33">
        <v>-1</v>
      </c>
      <c r="X120" s="33">
        <v>0.8</v>
      </c>
      <c r="Y120" s="33">
        <v>-0.3</v>
      </c>
      <c r="Z120" s="33">
        <v>1.5</v>
      </c>
      <c r="AA120" s="33">
        <v>3.7</v>
      </c>
      <c r="AB120" s="33">
        <v>-1.7</v>
      </c>
      <c r="AC120" s="33">
        <v>0</v>
      </c>
      <c r="AD120" s="33">
        <v>2.2000000000000002</v>
      </c>
      <c r="AE120" s="33">
        <v>-0.3</v>
      </c>
      <c r="AF120" s="33">
        <v>1.7</v>
      </c>
      <c r="AG120" s="33">
        <v>4.0999999999999996</v>
      </c>
      <c r="AH120" s="33">
        <v>-1.4</v>
      </c>
      <c r="AI120" s="34">
        <v>0.5</v>
      </c>
      <c r="AJ120" s="34">
        <v>3</v>
      </c>
      <c r="AK120" s="33">
        <v>2.73</v>
      </c>
      <c r="AL120" s="36">
        <v>0.45</v>
      </c>
      <c r="AM120" s="36">
        <v>0.56999999999999995</v>
      </c>
      <c r="AN120" s="36">
        <v>0.85</v>
      </c>
      <c r="AO120" s="36">
        <v>0.97699999999999998</v>
      </c>
      <c r="AP120" s="36">
        <v>0.997</v>
      </c>
      <c r="AQ120" s="36">
        <v>0.98799999999999999</v>
      </c>
      <c r="AR120" s="36">
        <v>0.98399999999999999</v>
      </c>
      <c r="AS120" s="36">
        <v>0.98399999999999999</v>
      </c>
      <c r="AT120" s="36">
        <v>0.98699999999999999</v>
      </c>
      <c r="AU120" s="36">
        <v>0.98599999999999999</v>
      </c>
      <c r="AV120" s="36">
        <v>0.97199999999999998</v>
      </c>
      <c r="AW120" s="36">
        <v>0.95</v>
      </c>
      <c r="AX120" s="36">
        <v>0.93</v>
      </c>
      <c r="AY120" s="36">
        <v>0.9</v>
      </c>
      <c r="AZ120" s="36">
        <v>0.85</v>
      </c>
      <c r="BA120" s="36">
        <v>0.82</v>
      </c>
      <c r="BB120" s="36">
        <v>0.71</v>
      </c>
      <c r="BC120" s="36">
        <v>0.48</v>
      </c>
      <c r="BD120" s="36">
        <v>0.15</v>
      </c>
      <c r="BE120" s="36">
        <v>0.04</v>
      </c>
      <c r="BF120" s="36" t="s">
        <v>143</v>
      </c>
      <c r="BG120" s="36" t="s">
        <v>143</v>
      </c>
      <c r="BH120" s="36" t="s">
        <v>143</v>
      </c>
      <c r="BI120" s="36" t="s">
        <v>143</v>
      </c>
      <c r="BJ120" s="36" t="s">
        <v>143</v>
      </c>
      <c r="BK120" s="36" t="s">
        <v>143</v>
      </c>
      <c r="BL120" s="36" t="s">
        <v>143</v>
      </c>
      <c r="BM120" s="36" t="s">
        <v>143</v>
      </c>
      <c r="BN120" s="36" t="s">
        <v>143</v>
      </c>
      <c r="BO120" s="36" t="s">
        <v>143</v>
      </c>
      <c r="BP120" s="36">
        <v>0.72699999999999998</v>
      </c>
      <c r="BQ120" s="36">
        <v>0.79900000000000004</v>
      </c>
      <c r="BR120" s="36">
        <v>0.93700000000000006</v>
      </c>
      <c r="BS120" s="36">
        <v>0.99099999999999999</v>
      </c>
      <c r="BT120" s="36">
        <v>0.999</v>
      </c>
      <c r="BU120" s="36">
        <v>0.995</v>
      </c>
      <c r="BV120" s="36">
        <v>0.99399999999999999</v>
      </c>
      <c r="BW120" s="36">
        <v>0.99399999999999999</v>
      </c>
      <c r="BX120" s="36">
        <v>0.995</v>
      </c>
      <c r="BY120" s="36">
        <v>0.99399999999999999</v>
      </c>
      <c r="BZ120" s="36">
        <v>0.98899999999999999</v>
      </c>
      <c r="CA120" s="36">
        <v>0.98</v>
      </c>
      <c r="CB120" s="36">
        <v>0.97099999999999997</v>
      </c>
      <c r="CC120" s="36">
        <v>0.95899999999999996</v>
      </c>
      <c r="CD120" s="36">
        <v>0.93700000000000006</v>
      </c>
      <c r="CE120" s="36">
        <v>0.92400000000000004</v>
      </c>
      <c r="CF120" s="36">
        <v>0.872</v>
      </c>
      <c r="CG120" s="36">
        <v>0.746</v>
      </c>
      <c r="CH120" s="36">
        <v>0.46800000000000003</v>
      </c>
      <c r="CI120" s="36">
        <v>0.26</v>
      </c>
      <c r="CJ120" s="36">
        <v>1E-3</v>
      </c>
      <c r="CK120" s="36" t="s">
        <v>143</v>
      </c>
      <c r="CL120" s="36" t="s">
        <v>143</v>
      </c>
      <c r="CM120" s="36" t="s">
        <v>143</v>
      </c>
      <c r="CN120" s="36" t="s">
        <v>143</v>
      </c>
      <c r="CO120" s="36" t="s">
        <v>143</v>
      </c>
      <c r="CP120" s="36" t="s">
        <v>143</v>
      </c>
      <c r="CQ120" s="36" t="s">
        <v>143</v>
      </c>
      <c r="CR120" s="36" t="s">
        <v>143</v>
      </c>
      <c r="CS120" s="36" t="s">
        <v>143</v>
      </c>
      <c r="CT120" s="34"/>
      <c r="CU120" s="34">
        <v>1</v>
      </c>
      <c r="CV120" s="34">
        <v>0</v>
      </c>
      <c r="CW120" s="34">
        <v>1</v>
      </c>
      <c r="CX120" s="34">
        <v>1.2</v>
      </c>
      <c r="CY120" s="34">
        <v>1</v>
      </c>
      <c r="CZ120" s="33">
        <v>2.8980000000000001</v>
      </c>
      <c r="DA120" s="34">
        <v>524</v>
      </c>
      <c r="DB120" s="34">
        <v>531</v>
      </c>
      <c r="DC120" s="34">
        <v>629</v>
      </c>
      <c r="DD120" s="34">
        <v>0.79</v>
      </c>
      <c r="DE120" s="34">
        <v>1.02</v>
      </c>
      <c r="DF120" s="34">
        <v>9.41</v>
      </c>
      <c r="DG120" s="34">
        <v>11.1</v>
      </c>
      <c r="DH120" s="78">
        <v>86.06</v>
      </c>
      <c r="DI120" s="34">
        <v>0.253</v>
      </c>
      <c r="DJ120" s="34">
        <v>533</v>
      </c>
      <c r="DK120" s="34"/>
      <c r="DL120" s="25">
        <v>2.73</v>
      </c>
      <c r="DM120" s="76">
        <v>1.6448</v>
      </c>
      <c r="DN120" s="76">
        <v>1.65079</v>
      </c>
      <c r="DO120" s="76">
        <v>1.6576</v>
      </c>
      <c r="DP120" s="76">
        <v>1.66598</v>
      </c>
      <c r="DQ120" s="76">
        <v>1.6670799999999999</v>
      </c>
      <c r="DR120" s="76">
        <v>1.6719999999999999</v>
      </c>
      <c r="DS120" s="76">
        <v>1.6790099999999999</v>
      </c>
      <c r="DT120" s="76">
        <v>1.68252</v>
      </c>
      <c r="DU120" s="76">
        <v>1.68353</v>
      </c>
      <c r="DV120" s="76">
        <v>1.6844699999999999</v>
      </c>
      <c r="DW120" s="76">
        <v>1.6887399999999999</v>
      </c>
      <c r="DX120" s="76">
        <v>1.68893</v>
      </c>
      <c r="DY120" s="76">
        <v>1.69414</v>
      </c>
      <c r="DZ120" s="76">
        <v>1.7045699999999999</v>
      </c>
      <c r="EA120" s="76">
        <v>1.70591</v>
      </c>
      <c r="EB120" s="76">
        <v>1.7177800000000001</v>
      </c>
      <c r="EC120" s="76">
        <v>1.7295</v>
      </c>
      <c r="ED120" s="76" t="s">
        <v>392</v>
      </c>
      <c r="EE120" s="24" t="s">
        <v>392</v>
      </c>
      <c r="EF120" s="24" t="s">
        <v>392</v>
      </c>
      <c r="EG120" s="24" t="s">
        <v>392</v>
      </c>
      <c r="EH120" s="24" t="s">
        <v>392</v>
      </c>
      <c r="EI120" s="24" t="s">
        <v>392</v>
      </c>
      <c r="EJ120" s="24">
        <v>2.2046E-2</v>
      </c>
      <c r="EK120" s="24">
        <v>2.2386E-2</v>
      </c>
      <c r="EL120" s="77">
        <v>0.22289999999999999</v>
      </c>
      <c r="EM120" s="77">
        <v>0.47760000000000002</v>
      </c>
      <c r="EN120" s="77">
        <v>0.29049999999999998</v>
      </c>
      <c r="EO120" s="77">
        <v>0.23619999999999999</v>
      </c>
      <c r="EP120" s="77">
        <v>0.59909999999999997</v>
      </c>
      <c r="EQ120" s="77" t="s">
        <v>392</v>
      </c>
      <c r="ER120" s="77">
        <v>0.2195</v>
      </c>
      <c r="ES120" s="77">
        <v>0.51500000000000001</v>
      </c>
      <c r="ET120" s="77">
        <v>0.2414</v>
      </c>
      <c r="EU120" s="77">
        <v>0.2326</v>
      </c>
      <c r="EV120" s="77">
        <v>0.53010000000000002</v>
      </c>
      <c r="EW120" s="77" t="s">
        <v>392</v>
      </c>
      <c r="EX120" s="77">
        <v>7.1999999999999998E-3</v>
      </c>
      <c r="EY120" s="77">
        <v>1.8E-3</v>
      </c>
      <c r="EZ120" s="77">
        <v>1.2999999999999999E-3</v>
      </c>
      <c r="FA120" s="77">
        <v>7.9000000000000008E-3</v>
      </c>
      <c r="FB120" s="77" t="s">
        <v>392</v>
      </c>
      <c r="FC120" s="26" t="s">
        <v>116</v>
      </c>
      <c r="FD120" s="145" t="s">
        <v>387</v>
      </c>
      <c r="FE120" s="156">
        <v>41671</v>
      </c>
      <c r="FF120" s="136"/>
      <c r="FG120" s="153" t="s">
        <v>143</v>
      </c>
      <c r="FH120" s="34" t="s">
        <v>143</v>
      </c>
      <c r="FI120" s="34" t="s">
        <v>143</v>
      </c>
      <c r="FJ120" s="34" t="s">
        <v>143</v>
      </c>
      <c r="FK120">
        <v>20</v>
      </c>
      <c r="FM120">
        <f t="shared" si="32"/>
        <v>0.587565</v>
      </c>
      <c r="FN120">
        <f t="shared" si="62"/>
        <v>20</v>
      </c>
      <c r="FO120">
        <f t="shared" si="33"/>
        <v>0</v>
      </c>
      <c r="FP120" s="208">
        <f t="shared" si="34"/>
        <v>0</v>
      </c>
      <c r="FQ120" s="208">
        <f t="shared" si="35"/>
        <v>0</v>
      </c>
      <c r="FR120" s="208">
        <f t="shared" si="36"/>
        <v>0</v>
      </c>
      <c r="FS120" s="208">
        <f t="shared" si="37"/>
        <v>0</v>
      </c>
      <c r="FT120" s="208">
        <f t="shared" si="38"/>
        <v>1.6893898513146761</v>
      </c>
      <c r="FU120" s="208">
        <f t="shared" si="39"/>
        <v>0.54873008390639344</v>
      </c>
      <c r="FV120" s="208">
        <f t="shared" si="40"/>
        <v>0</v>
      </c>
      <c r="FX120">
        <f t="shared" si="63"/>
        <v>0.587565</v>
      </c>
      <c r="FY120" s="207">
        <f>G120*POWER($FX120,2)/(POWER($FX120,2)-J120)</f>
        <v>1.608005337566043</v>
      </c>
      <c r="FZ120" s="207">
        <f>H120*POWER($FX120,2)/(POWER($FX120,2)-K120)</f>
        <v>0.24817704749599587</v>
      </c>
      <c r="GA120" s="207">
        <f>I120*POWER($FX120,2)/(POWER($FX120,2)-L120)</f>
        <v>-3.6986973258466382E-3</v>
      </c>
      <c r="GB120" s="206">
        <f t="shared" si="41"/>
        <v>1.688929746240557</v>
      </c>
      <c r="GD120">
        <f t="shared" si="42"/>
        <v>0.587565</v>
      </c>
      <c r="GE120">
        <f t="shared" si="43"/>
        <v>6432.8</v>
      </c>
      <c r="GF120">
        <f t="shared" si="44"/>
        <v>20613.136726414024</v>
      </c>
      <c r="GG120">
        <f t="shared" si="45"/>
        <v>670.28134972528255</v>
      </c>
      <c r="GH120">
        <f t="shared" si="46"/>
        <v>1.0002771621807613</v>
      </c>
      <c r="GI120">
        <f t="shared" si="47"/>
        <v>101325</v>
      </c>
      <c r="GJ120">
        <v>101325</v>
      </c>
      <c r="GK120">
        <v>15</v>
      </c>
      <c r="GL120">
        <v>20</v>
      </c>
      <c r="GM120">
        <f t="shared" si="48"/>
        <v>2.771621807613478E-4</v>
      </c>
      <c r="GN120">
        <f t="shared" si="49"/>
        <v>1.0173924999999999</v>
      </c>
      <c r="GO120">
        <f t="shared" si="50"/>
        <v>1.0002724240455492</v>
      </c>
      <c r="GQ120">
        <f t="shared" si="51"/>
        <v>0.587565</v>
      </c>
      <c r="GR120">
        <v>101440</v>
      </c>
      <c r="GS120">
        <f t="shared" si="52"/>
        <v>1.0002724240455492</v>
      </c>
      <c r="GT120" s="206">
        <f t="shared" si="53"/>
        <v>1.688929746240557</v>
      </c>
      <c r="GU120">
        <f t="shared" si="54"/>
        <v>1.6893898513146761</v>
      </c>
      <c r="GW120" s="208">
        <f t="shared" si="55"/>
        <v>0</v>
      </c>
      <c r="GX120" s="208">
        <f t="shared" si="56"/>
        <v>0</v>
      </c>
      <c r="GY120">
        <f t="shared" si="57"/>
        <v>1.6893898513146761</v>
      </c>
      <c r="GZ120" s="208">
        <f t="shared" si="58"/>
        <v>1.6893898513146761</v>
      </c>
      <c r="HB120" s="208">
        <f t="shared" si="59"/>
        <v>1.6893898513146761</v>
      </c>
      <c r="HC120">
        <f t="shared" si="60"/>
        <v>1.0002724240455492</v>
      </c>
      <c r="HD120" s="206">
        <f t="shared" si="61"/>
        <v>1.688929746240557</v>
      </c>
    </row>
    <row r="121" spans="1:212" x14ac:dyDescent="0.3">
      <c r="A121" s="141" t="s">
        <v>388</v>
      </c>
      <c r="B121" s="32">
        <v>1.587</v>
      </c>
      <c r="C121" s="32">
        <v>1.58935</v>
      </c>
      <c r="D121" s="33">
        <v>59.6</v>
      </c>
      <c r="E121" s="33">
        <v>59.36</v>
      </c>
      <c r="F121" s="34" t="s">
        <v>31</v>
      </c>
      <c r="G121" s="37">
        <v>1.3105341399999999</v>
      </c>
      <c r="H121" s="37">
        <v>0.16937618900000001</v>
      </c>
      <c r="I121" s="37">
        <v>1.10987714</v>
      </c>
      <c r="J121" s="37">
        <v>7.4087723499999996E-3</v>
      </c>
      <c r="K121" s="37">
        <v>2.5456348899999998E-2</v>
      </c>
      <c r="L121" s="37">
        <v>107.751087</v>
      </c>
      <c r="M121" s="35">
        <v>2.6000000000000001E-6</v>
      </c>
      <c r="N121" s="35">
        <v>9.3999999999999998E-9</v>
      </c>
      <c r="O121" s="35">
        <v>-2.3000000000000001E-11</v>
      </c>
      <c r="P121" s="35">
        <v>4.8999999999999997E-7</v>
      </c>
      <c r="Q121" s="35">
        <v>5.9600000000000001E-10</v>
      </c>
      <c r="R121" s="35">
        <v>0.17799999999999999</v>
      </c>
      <c r="S121" s="33">
        <v>3</v>
      </c>
      <c r="T121" s="33">
        <v>3.7</v>
      </c>
      <c r="U121" s="33">
        <v>4.2</v>
      </c>
      <c r="V121" s="33">
        <v>0.9</v>
      </c>
      <c r="W121" s="33">
        <v>1.5</v>
      </c>
      <c r="X121" s="33">
        <v>2</v>
      </c>
      <c r="Y121" s="33">
        <v>2.9</v>
      </c>
      <c r="Z121" s="33">
        <v>3.6</v>
      </c>
      <c r="AA121" s="33">
        <v>4.3</v>
      </c>
      <c r="AB121" s="33">
        <v>1.5</v>
      </c>
      <c r="AC121" s="33">
        <v>2.2000000000000002</v>
      </c>
      <c r="AD121" s="33">
        <v>2.9</v>
      </c>
      <c r="AE121" s="33">
        <v>2.9</v>
      </c>
      <c r="AF121" s="33">
        <v>3.7</v>
      </c>
      <c r="AG121" s="33">
        <v>4.4000000000000004</v>
      </c>
      <c r="AH121" s="33">
        <v>1.8</v>
      </c>
      <c r="AI121" s="34">
        <v>2.6</v>
      </c>
      <c r="AJ121" s="34">
        <v>3.3</v>
      </c>
      <c r="AK121" s="33">
        <v>2.17</v>
      </c>
      <c r="AL121" s="36">
        <v>0.4</v>
      </c>
      <c r="AM121" s="36">
        <v>0.63</v>
      </c>
      <c r="AN121" s="36">
        <v>0.89</v>
      </c>
      <c r="AO121" s="36">
        <v>0.97799999999999998</v>
      </c>
      <c r="AP121" s="36">
        <v>0.997</v>
      </c>
      <c r="AQ121" s="36">
        <v>0.997</v>
      </c>
      <c r="AR121" s="36">
        <v>0.997</v>
      </c>
      <c r="AS121" s="36">
        <v>0.997</v>
      </c>
      <c r="AT121" s="36">
        <v>0.997</v>
      </c>
      <c r="AU121" s="36">
        <v>0.997</v>
      </c>
      <c r="AV121" s="36">
        <v>0.995</v>
      </c>
      <c r="AW121" s="36">
        <v>0.99099999999999999</v>
      </c>
      <c r="AX121" s="36">
        <v>0.98899999999999999</v>
      </c>
      <c r="AY121" s="36">
        <v>0.98699999999999999</v>
      </c>
      <c r="AZ121" s="36">
        <v>0.98499999999999999</v>
      </c>
      <c r="BA121" s="36">
        <v>0.98399999999999999</v>
      </c>
      <c r="BB121" s="36">
        <v>0.98</v>
      </c>
      <c r="BC121" s="36">
        <v>0.97299999999999998</v>
      </c>
      <c r="BD121" s="36">
        <v>0.96</v>
      </c>
      <c r="BE121" s="36">
        <v>0.95</v>
      </c>
      <c r="BF121" s="36">
        <v>0.87</v>
      </c>
      <c r="BG121" s="36">
        <v>0.61</v>
      </c>
      <c r="BH121" s="36">
        <v>0.16</v>
      </c>
      <c r="BI121" s="36" t="s">
        <v>143</v>
      </c>
      <c r="BJ121" s="36" t="s">
        <v>143</v>
      </c>
      <c r="BK121" s="36" t="s">
        <v>143</v>
      </c>
      <c r="BL121" s="36" t="s">
        <v>143</v>
      </c>
      <c r="BM121" s="36" t="s">
        <v>143</v>
      </c>
      <c r="BN121" s="36" t="s">
        <v>143</v>
      </c>
      <c r="BO121" s="36" t="s">
        <v>143</v>
      </c>
      <c r="BP121" s="36">
        <v>0.69299999999999995</v>
      </c>
      <c r="BQ121" s="36">
        <v>0.83099999999999996</v>
      </c>
      <c r="BR121" s="36">
        <v>0.95399999999999996</v>
      </c>
      <c r="BS121" s="36">
        <v>0.99099999999999999</v>
      </c>
      <c r="BT121" s="36">
        <v>0.999</v>
      </c>
      <c r="BU121" s="36">
        <v>0.999</v>
      </c>
      <c r="BV121" s="36">
        <v>0.999</v>
      </c>
      <c r="BW121" s="36">
        <v>0.999</v>
      </c>
      <c r="BX121" s="36">
        <v>0.999</v>
      </c>
      <c r="BY121" s="36">
        <v>0.999</v>
      </c>
      <c r="BZ121" s="36">
        <v>0.998</v>
      </c>
      <c r="CA121" s="36">
        <v>0.996</v>
      </c>
      <c r="CB121" s="36">
        <v>0.996</v>
      </c>
      <c r="CC121" s="36">
        <v>0.995</v>
      </c>
      <c r="CD121" s="36">
        <v>0.99399999999999999</v>
      </c>
      <c r="CE121" s="36">
        <v>0.99399999999999999</v>
      </c>
      <c r="CF121" s="36">
        <v>0.99199999999999999</v>
      </c>
      <c r="CG121" s="36">
        <v>0.98899999999999999</v>
      </c>
      <c r="CH121" s="36">
        <v>0.98399999999999999</v>
      </c>
      <c r="CI121" s="36">
        <v>0.98</v>
      </c>
      <c r="CJ121" s="36">
        <v>0.94599999999999995</v>
      </c>
      <c r="CK121" s="36">
        <v>0.82099999999999995</v>
      </c>
      <c r="CL121" s="36">
        <v>0.48</v>
      </c>
      <c r="CM121" s="36">
        <v>0.123</v>
      </c>
      <c r="CN121" s="36" t="s">
        <v>143</v>
      </c>
      <c r="CO121" s="36" t="s">
        <v>143</v>
      </c>
      <c r="CP121" s="36" t="s">
        <v>143</v>
      </c>
      <c r="CQ121" s="36" t="s">
        <v>143</v>
      </c>
      <c r="CR121" s="36" t="s">
        <v>143</v>
      </c>
      <c r="CS121" s="36" t="s">
        <v>143</v>
      </c>
      <c r="CT121" s="34"/>
      <c r="CU121" s="34">
        <v>4</v>
      </c>
      <c r="CV121" s="34">
        <v>3</v>
      </c>
      <c r="CW121" s="34">
        <v>52.3</v>
      </c>
      <c r="CX121" s="34">
        <v>2</v>
      </c>
      <c r="CY121" s="34">
        <v>3</v>
      </c>
      <c r="CZ121" s="33">
        <v>3.012</v>
      </c>
      <c r="DA121" s="34">
        <v>493</v>
      </c>
      <c r="DB121" s="34">
        <v>494</v>
      </c>
      <c r="DC121" s="34">
        <v>593</v>
      </c>
      <c r="DD121" s="34">
        <v>0.76</v>
      </c>
      <c r="DE121" s="34">
        <v>1.01</v>
      </c>
      <c r="DF121" s="34">
        <v>7.23</v>
      </c>
      <c r="DG121" s="34">
        <v>8.9</v>
      </c>
      <c r="DH121" s="78">
        <v>92.66</v>
      </c>
      <c r="DI121" s="34">
        <v>0.249</v>
      </c>
      <c r="DJ121" s="34">
        <v>535</v>
      </c>
      <c r="DK121" s="34">
        <v>3</v>
      </c>
      <c r="DL121" s="25">
        <v>2.17</v>
      </c>
      <c r="DM121" s="76">
        <v>1.55688</v>
      </c>
      <c r="DN121" s="76">
        <v>1.56271</v>
      </c>
      <c r="DO121" s="76">
        <v>1.5688500000000001</v>
      </c>
      <c r="DP121" s="76">
        <v>1.57507</v>
      </c>
      <c r="DQ121" s="76">
        <v>1.57576</v>
      </c>
      <c r="DR121" s="76">
        <v>1.5786199999999999</v>
      </c>
      <c r="DS121" s="76">
        <v>1.5822700000000001</v>
      </c>
      <c r="DT121" s="76">
        <v>1.58399</v>
      </c>
      <c r="DU121" s="76">
        <v>1.58447</v>
      </c>
      <c r="DV121" s="76">
        <v>1.5849200000000001</v>
      </c>
      <c r="DW121" s="76">
        <v>1.58691</v>
      </c>
      <c r="DX121" s="76">
        <v>1.587</v>
      </c>
      <c r="DY121" s="76">
        <v>1.58935</v>
      </c>
      <c r="DZ121" s="76">
        <v>1.5938399999999999</v>
      </c>
      <c r="EA121" s="76">
        <v>1.5944</v>
      </c>
      <c r="EB121" s="76">
        <v>1.59917</v>
      </c>
      <c r="EC121" s="76">
        <v>1.6035900000000001</v>
      </c>
      <c r="ED121" s="76">
        <v>1.6111200000000001</v>
      </c>
      <c r="EE121" s="24">
        <v>1.6192299999999999</v>
      </c>
      <c r="EF121" s="24">
        <v>1.62669</v>
      </c>
      <c r="EG121" s="24"/>
      <c r="EH121" s="24"/>
      <c r="EI121" s="24"/>
      <c r="EJ121" s="24">
        <v>9.8490000000000001E-3</v>
      </c>
      <c r="EK121" s="24">
        <v>9.9279999999999993E-3</v>
      </c>
      <c r="EL121" s="77">
        <v>0.29020000000000001</v>
      </c>
      <c r="EM121" s="77">
        <v>0.5454</v>
      </c>
      <c r="EN121" s="77">
        <v>0.30530000000000002</v>
      </c>
      <c r="EO121" s="77">
        <v>0.23849999999999999</v>
      </c>
      <c r="EP121" s="77">
        <v>0.54120000000000001</v>
      </c>
      <c r="EQ121" s="77">
        <v>0.76439999999999997</v>
      </c>
      <c r="ER121" s="77">
        <v>0.2878</v>
      </c>
      <c r="ES121" s="77">
        <v>0.58940000000000003</v>
      </c>
      <c r="ET121" s="77">
        <v>0.2545</v>
      </c>
      <c r="EU121" s="77">
        <v>0.2366</v>
      </c>
      <c r="EV121" s="77">
        <v>0.48060000000000003</v>
      </c>
      <c r="EW121" s="77">
        <v>0.75829999999999997</v>
      </c>
      <c r="EX121" s="77">
        <v>7.9000000000000008E-3</v>
      </c>
      <c r="EY121" s="77">
        <v>3.5999999999999999E-3</v>
      </c>
      <c r="EZ121" s="77">
        <v>-8.0000000000000004E-4</v>
      </c>
      <c r="FA121" s="77">
        <v>-2.3999999999999998E-3</v>
      </c>
      <c r="FB121" s="77">
        <v>-1.15E-2</v>
      </c>
      <c r="FC121" s="26" t="s">
        <v>128</v>
      </c>
      <c r="FD121" s="145" t="s">
        <v>387</v>
      </c>
      <c r="FE121" s="156">
        <v>41671</v>
      </c>
      <c r="FF121" s="136"/>
      <c r="FG121" s="151" t="s">
        <v>143</v>
      </c>
      <c r="FH121" s="34" t="s">
        <v>143</v>
      </c>
      <c r="FI121" s="34" t="s">
        <v>143</v>
      </c>
      <c r="FJ121" s="34" t="s">
        <v>143</v>
      </c>
      <c r="FK121" s="27">
        <v>20</v>
      </c>
      <c r="FL121" s="27"/>
      <c r="FM121">
        <f t="shared" si="32"/>
        <v>0.587565</v>
      </c>
      <c r="FN121" s="27">
        <f t="shared" si="62"/>
        <v>20</v>
      </c>
      <c r="FO121">
        <f t="shared" si="33"/>
        <v>0</v>
      </c>
      <c r="FP121" s="208">
        <f t="shared" si="34"/>
        <v>0</v>
      </c>
      <c r="FQ121" s="208">
        <f t="shared" si="35"/>
        <v>0</v>
      </c>
      <c r="FR121" s="208">
        <f t="shared" si="36"/>
        <v>0</v>
      </c>
      <c r="FS121" s="208">
        <f t="shared" si="37"/>
        <v>0</v>
      </c>
      <c r="FT121" s="208">
        <f t="shared" si="38"/>
        <v>1.5874318697728678</v>
      </c>
      <c r="FU121" s="208">
        <f t="shared" si="39"/>
        <v>0.47874178732094452</v>
      </c>
      <c r="FV121" s="208">
        <f t="shared" si="40"/>
        <v>0</v>
      </c>
      <c r="FX121">
        <f t="shared" si="63"/>
        <v>0.587565</v>
      </c>
      <c r="FY121" s="207">
        <f>G121*POWER($FX121,2)/(POWER($FX121,2)-J121)</f>
        <v>1.3392752987505367</v>
      </c>
      <c r="FZ121" s="207">
        <f>H121*POWER($FX121,2)/(POWER($FX121,2)-K121)</f>
        <v>0.18285967613717669</v>
      </c>
      <c r="GA121" s="207">
        <f>I121*POWER($FX121,2)/(POWER($FX121,2)-L121)</f>
        <v>-3.5674573365079287E-3</v>
      </c>
      <c r="GB121" s="206">
        <f t="shared" si="41"/>
        <v>1.5869995329398197</v>
      </c>
      <c r="GD121">
        <f t="shared" si="42"/>
        <v>0.587565</v>
      </c>
      <c r="GE121">
        <f t="shared" si="43"/>
        <v>6432.8</v>
      </c>
      <c r="GF121">
        <f t="shared" si="44"/>
        <v>20613.136726414024</v>
      </c>
      <c r="GG121">
        <f t="shared" si="45"/>
        <v>670.28134972528255</v>
      </c>
      <c r="GH121">
        <f t="shared" si="46"/>
        <v>1.0002771621807613</v>
      </c>
      <c r="GI121">
        <f t="shared" si="47"/>
        <v>101325</v>
      </c>
      <c r="GJ121">
        <v>101325</v>
      </c>
      <c r="GK121">
        <v>15</v>
      </c>
      <c r="GL121">
        <v>20</v>
      </c>
      <c r="GM121">
        <f t="shared" si="48"/>
        <v>2.771621807613478E-4</v>
      </c>
      <c r="GN121">
        <f t="shared" si="49"/>
        <v>1.0173924999999999</v>
      </c>
      <c r="GO121">
        <f t="shared" si="50"/>
        <v>1.0002724240455492</v>
      </c>
      <c r="GQ121">
        <f t="shared" si="51"/>
        <v>0.587565</v>
      </c>
      <c r="GR121">
        <v>101441</v>
      </c>
      <c r="GS121">
        <f t="shared" si="52"/>
        <v>1.0002724240455492</v>
      </c>
      <c r="GT121" s="206">
        <f t="shared" si="53"/>
        <v>1.5869995329398197</v>
      </c>
      <c r="GU121">
        <f t="shared" si="54"/>
        <v>1.5874318697728678</v>
      </c>
      <c r="GW121" s="208">
        <f t="shared" si="55"/>
        <v>0</v>
      </c>
      <c r="GX121" s="208">
        <f t="shared" si="56"/>
        <v>0</v>
      </c>
      <c r="GY121">
        <f t="shared" si="57"/>
        <v>1.5874318697728678</v>
      </c>
      <c r="GZ121" s="208">
        <f t="shared" si="58"/>
        <v>1.5874318697728678</v>
      </c>
      <c r="HB121" s="208">
        <f t="shared" si="59"/>
        <v>1.5874318697728678</v>
      </c>
      <c r="HC121">
        <f t="shared" si="60"/>
        <v>1.0002724240455492</v>
      </c>
      <c r="HD121" s="206">
        <f t="shared" si="61"/>
        <v>1.5869995329398197</v>
      </c>
    </row>
    <row r="122" spans="1:212" x14ac:dyDescent="0.3">
      <c r="A122" s="141" t="s">
        <v>631</v>
      </c>
      <c r="B122" s="43">
        <v>1.5860000000000001</v>
      </c>
      <c r="C122" s="43">
        <v>1.5883499999999999</v>
      </c>
      <c r="D122" s="39">
        <v>59.5</v>
      </c>
      <c r="E122" s="39">
        <v>59.26</v>
      </c>
      <c r="F122" s="40" t="s">
        <v>31</v>
      </c>
      <c r="G122" s="44">
        <v>1.30536483</v>
      </c>
      <c r="H122" s="44">
        <v>0.171434328</v>
      </c>
      <c r="I122" s="44">
        <v>1.10117219</v>
      </c>
      <c r="J122" s="44">
        <v>7.36408831E-3</v>
      </c>
      <c r="K122" s="44">
        <v>2.55786047E-2</v>
      </c>
      <c r="L122" s="44">
        <v>106.72606</v>
      </c>
      <c r="M122" s="45"/>
      <c r="N122" s="45"/>
      <c r="O122" s="45"/>
      <c r="P122" s="45"/>
      <c r="Q122" s="45"/>
      <c r="R122" s="45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40"/>
      <c r="AJ122" s="40"/>
      <c r="AK122" s="39">
        <v>2.17</v>
      </c>
      <c r="AL122" s="46">
        <v>0.4</v>
      </c>
      <c r="AM122" s="46">
        <v>0.63</v>
      </c>
      <c r="AN122" s="46">
        <v>0.89</v>
      </c>
      <c r="AO122" s="46">
        <v>0.97799999999999998</v>
      </c>
      <c r="AP122" s="46">
        <v>0.997</v>
      </c>
      <c r="AQ122" s="46">
        <v>0.997</v>
      </c>
      <c r="AR122" s="46">
        <v>0.997</v>
      </c>
      <c r="AS122" s="46">
        <v>0.997</v>
      </c>
      <c r="AT122" s="46">
        <v>0.997</v>
      </c>
      <c r="AU122" s="46">
        <v>0.997</v>
      </c>
      <c r="AV122" s="46">
        <v>0.995</v>
      </c>
      <c r="AW122" s="46">
        <v>0.99099999999999999</v>
      </c>
      <c r="AX122" s="46">
        <v>0.98899999999999999</v>
      </c>
      <c r="AY122" s="46">
        <v>0.98699999999999999</v>
      </c>
      <c r="AZ122" s="46">
        <v>0.98499999999999999</v>
      </c>
      <c r="BA122" s="46">
        <v>0.98399999999999999</v>
      </c>
      <c r="BB122" s="46">
        <v>0.98</v>
      </c>
      <c r="BC122" s="46">
        <v>0.97299999999999998</v>
      </c>
      <c r="BD122" s="46">
        <v>0.96</v>
      </c>
      <c r="BE122" s="46">
        <v>0.95</v>
      </c>
      <c r="BF122" s="46">
        <v>0.87</v>
      </c>
      <c r="BG122" s="46">
        <v>0.61</v>
      </c>
      <c r="BH122" s="46">
        <v>0.16</v>
      </c>
      <c r="BI122" s="46">
        <v>0</v>
      </c>
      <c r="BJ122" s="46" t="s">
        <v>143</v>
      </c>
      <c r="BK122" s="46" t="s">
        <v>143</v>
      </c>
      <c r="BL122" s="46" t="s">
        <v>143</v>
      </c>
      <c r="BM122" s="46" t="s">
        <v>143</v>
      </c>
      <c r="BN122" s="46" t="s">
        <v>143</v>
      </c>
      <c r="BO122" s="46" t="s">
        <v>143</v>
      </c>
      <c r="BP122" s="46">
        <v>0.69299999999999995</v>
      </c>
      <c r="BQ122" s="46">
        <v>0.83099999999999996</v>
      </c>
      <c r="BR122" s="46">
        <v>0.95399999999999996</v>
      </c>
      <c r="BS122" s="46">
        <v>0.99099999999999999</v>
      </c>
      <c r="BT122" s="46">
        <v>0.999</v>
      </c>
      <c r="BU122" s="46">
        <v>0.999</v>
      </c>
      <c r="BV122" s="46">
        <v>0.999</v>
      </c>
      <c r="BW122" s="46">
        <v>0.999</v>
      </c>
      <c r="BX122" s="46">
        <v>0.999</v>
      </c>
      <c r="BY122" s="46">
        <v>0.999</v>
      </c>
      <c r="BZ122" s="46">
        <v>0.998</v>
      </c>
      <c r="CA122" s="46">
        <v>0.996</v>
      </c>
      <c r="CB122" s="46">
        <v>0.996</v>
      </c>
      <c r="CC122" s="46">
        <v>0.995</v>
      </c>
      <c r="CD122" s="46">
        <v>0.99399999999999999</v>
      </c>
      <c r="CE122" s="46">
        <v>0.99399999999999999</v>
      </c>
      <c r="CF122" s="46">
        <v>0.99199999999999999</v>
      </c>
      <c r="CG122" s="46">
        <v>0.98899999999999999</v>
      </c>
      <c r="CH122" s="46">
        <v>0.98399999999999999</v>
      </c>
      <c r="CI122" s="46">
        <v>0.98</v>
      </c>
      <c r="CJ122" s="46">
        <v>0.94599999999999995</v>
      </c>
      <c r="CK122" s="46">
        <v>0.82099999999999995</v>
      </c>
      <c r="CL122" s="46">
        <v>0.48</v>
      </c>
      <c r="CM122" s="46">
        <v>0.123</v>
      </c>
      <c r="CN122" s="46">
        <v>0</v>
      </c>
      <c r="CO122" s="46" t="s">
        <v>143</v>
      </c>
      <c r="CP122" s="46" t="s">
        <v>143</v>
      </c>
      <c r="CQ122" s="46" t="s">
        <v>143</v>
      </c>
      <c r="CR122" s="46" t="s">
        <v>143</v>
      </c>
      <c r="CS122" s="46" t="s">
        <v>143</v>
      </c>
      <c r="CT122" s="40"/>
      <c r="CU122" s="40">
        <v>4</v>
      </c>
      <c r="CV122" s="40">
        <v>3</v>
      </c>
      <c r="CW122" s="40">
        <v>52.3</v>
      </c>
      <c r="CX122" s="40">
        <v>2</v>
      </c>
      <c r="CY122" s="40">
        <v>3</v>
      </c>
      <c r="CZ122" s="39">
        <v>3.012</v>
      </c>
      <c r="DA122" s="40">
        <v>493</v>
      </c>
      <c r="DB122" s="40">
        <v>494</v>
      </c>
      <c r="DC122" s="40">
        <v>593</v>
      </c>
      <c r="DD122" s="40">
        <v>0.76</v>
      </c>
      <c r="DE122" s="40">
        <v>1.01</v>
      </c>
      <c r="DF122" s="40">
        <v>7.23</v>
      </c>
      <c r="DG122" s="40">
        <v>8.9</v>
      </c>
      <c r="DH122" s="79">
        <v>92.66</v>
      </c>
      <c r="DI122" s="40">
        <v>0.249</v>
      </c>
      <c r="DJ122" s="126">
        <v>535</v>
      </c>
      <c r="DK122" s="40">
        <v>3</v>
      </c>
      <c r="DL122" s="42">
        <v>2.17</v>
      </c>
      <c r="DM122" s="76">
        <v>1.55583</v>
      </c>
      <c r="DN122" s="76">
        <v>1.56169</v>
      </c>
      <c r="DO122" s="76">
        <v>1.5678399999999999</v>
      </c>
      <c r="DP122" s="76">
        <v>1.5740700000000001</v>
      </c>
      <c r="DQ122" s="76">
        <v>1.5747599999999999</v>
      </c>
      <c r="DR122" s="76">
        <v>1.57762</v>
      </c>
      <c r="DS122" s="76">
        <v>1.58127</v>
      </c>
      <c r="DT122" s="76">
        <v>1.5829899999999999</v>
      </c>
      <c r="DU122" s="76">
        <v>1.5834699999999999</v>
      </c>
      <c r="DV122" s="76">
        <v>1.58392</v>
      </c>
      <c r="DW122" s="76">
        <v>1.5859099999999999</v>
      </c>
      <c r="DX122" s="76">
        <v>1.5860000000000001</v>
      </c>
      <c r="DY122" s="76">
        <v>1.5883499999999999</v>
      </c>
      <c r="DZ122" s="76">
        <v>1.59284</v>
      </c>
      <c r="EA122" s="76">
        <v>1.5933999999999999</v>
      </c>
      <c r="EB122" s="76">
        <v>1.5981700000000001</v>
      </c>
      <c r="EC122" s="76">
        <v>1.6026</v>
      </c>
      <c r="ED122" s="76">
        <v>1.6101300000000001</v>
      </c>
      <c r="EE122" s="24">
        <v>1.61826</v>
      </c>
      <c r="EF122" s="24" t="s">
        <v>392</v>
      </c>
      <c r="EG122" s="24" t="s">
        <v>392</v>
      </c>
      <c r="EH122" s="24" t="s">
        <v>392</v>
      </c>
      <c r="EI122" s="24" t="s">
        <v>392</v>
      </c>
      <c r="EJ122" s="24">
        <v>9.8490000000000001E-3</v>
      </c>
      <c r="EK122" s="24">
        <v>9.9279999999999993E-3</v>
      </c>
      <c r="EL122" s="77">
        <v>0.2903</v>
      </c>
      <c r="EM122" s="77">
        <v>0.5454</v>
      </c>
      <c r="EN122" s="77">
        <v>0.30520000000000003</v>
      </c>
      <c r="EO122" s="77">
        <v>0.23849999999999999</v>
      </c>
      <c r="EP122" s="77">
        <v>0.54139999999999999</v>
      </c>
      <c r="EQ122" s="77">
        <v>0.76519999999999999</v>
      </c>
      <c r="ER122" s="77">
        <v>0.28799999999999998</v>
      </c>
      <c r="ES122" s="77">
        <v>0.58940000000000003</v>
      </c>
      <c r="ET122" s="77">
        <v>0.2545</v>
      </c>
      <c r="EU122" s="77">
        <v>0.2366</v>
      </c>
      <c r="EV122" s="77">
        <v>0.48070000000000002</v>
      </c>
      <c r="EW122" s="77">
        <v>0.75900000000000001</v>
      </c>
      <c r="EX122" s="77">
        <v>8.5000000000000006E-3</v>
      </c>
      <c r="EY122" s="77">
        <v>3.8E-3</v>
      </c>
      <c r="EZ122" s="77">
        <v>-8.0000000000000004E-4</v>
      </c>
      <c r="FA122" s="77">
        <v>-2.3999999999999998E-3</v>
      </c>
      <c r="FB122" s="77">
        <v>-1.1299999999999999E-2</v>
      </c>
      <c r="FC122" s="26" t="s">
        <v>633</v>
      </c>
      <c r="FD122" s="146" t="s">
        <v>387</v>
      </c>
      <c r="FE122" s="156">
        <v>41671</v>
      </c>
      <c r="FF122" s="136"/>
      <c r="FG122" s="137" t="s">
        <v>143</v>
      </c>
      <c r="FH122" s="125" t="s">
        <v>143</v>
      </c>
      <c r="FI122" s="34" t="s">
        <v>143</v>
      </c>
      <c r="FJ122" s="34" t="s">
        <v>143</v>
      </c>
      <c r="FK122">
        <v>20</v>
      </c>
      <c r="FM122">
        <f t="shared" si="32"/>
        <v>0.587565</v>
      </c>
      <c r="FN122">
        <f t="shared" si="62"/>
        <v>20</v>
      </c>
      <c r="FO122">
        <f t="shared" si="33"/>
        <v>0</v>
      </c>
      <c r="FP122" s="208">
        <f t="shared" si="34"/>
        <v>0</v>
      </c>
      <c r="FQ122" s="208">
        <f t="shared" si="35"/>
        <v>0</v>
      </c>
      <c r="FR122" s="208">
        <f t="shared" si="36"/>
        <v>0</v>
      </c>
      <c r="FS122" s="208">
        <f t="shared" si="37"/>
        <v>0</v>
      </c>
      <c r="FT122" s="208">
        <f t="shared" si="38"/>
        <v>1.5864317678623858</v>
      </c>
      <c r="FU122" s="208">
        <f t="shared" si="39"/>
        <v>0.47804317362060844</v>
      </c>
      <c r="FV122" s="208">
        <f t="shared" si="40"/>
        <v>0</v>
      </c>
      <c r="FX122">
        <f t="shared" si="63"/>
        <v>0.587565</v>
      </c>
      <c r="FY122" s="207">
        <f>G122*POWER($FX122,2)/(POWER($FX122,2)-J122)</f>
        <v>1.3338161970874924</v>
      </c>
      <c r="FZ122" s="207">
        <f>H122*POWER($FX122,2)/(POWER($FX122,2)-K122)</f>
        <v>0.18515244374854484</v>
      </c>
      <c r="GA122" s="207">
        <f>I122*POWER($FX122,2)/(POWER($FX122,2)-L122)</f>
        <v>-3.573581629123418E-3</v>
      </c>
      <c r="GB122" s="206">
        <f t="shared" si="41"/>
        <v>1.585999703406944</v>
      </c>
      <c r="GD122">
        <f t="shared" si="42"/>
        <v>0.587565</v>
      </c>
      <c r="GE122">
        <f t="shared" si="43"/>
        <v>6432.8</v>
      </c>
      <c r="GF122">
        <f t="shared" si="44"/>
        <v>20613.136726414024</v>
      </c>
      <c r="GG122">
        <f t="shared" si="45"/>
        <v>670.28134972528255</v>
      </c>
      <c r="GH122">
        <f t="shared" si="46"/>
        <v>1.0002771621807613</v>
      </c>
      <c r="GI122">
        <f t="shared" si="47"/>
        <v>101325</v>
      </c>
      <c r="GJ122">
        <v>101325</v>
      </c>
      <c r="GK122">
        <v>15</v>
      </c>
      <c r="GL122">
        <v>20</v>
      </c>
      <c r="GM122">
        <f t="shared" si="48"/>
        <v>2.771621807613478E-4</v>
      </c>
      <c r="GN122">
        <f t="shared" si="49"/>
        <v>1.0173924999999999</v>
      </c>
      <c r="GO122">
        <f t="shared" si="50"/>
        <v>1.0002724240455492</v>
      </c>
      <c r="GQ122">
        <f t="shared" si="51"/>
        <v>0.587565</v>
      </c>
      <c r="GR122">
        <v>101442</v>
      </c>
      <c r="GS122">
        <f t="shared" si="52"/>
        <v>1.0002724240455492</v>
      </c>
      <c r="GT122" s="206">
        <f t="shared" si="53"/>
        <v>1.585999703406944</v>
      </c>
      <c r="GU122">
        <f t="shared" si="54"/>
        <v>1.5864317678623858</v>
      </c>
      <c r="GW122" s="208">
        <f t="shared" si="55"/>
        <v>0</v>
      </c>
      <c r="GX122" s="208">
        <f t="shared" si="56"/>
        <v>0</v>
      </c>
      <c r="GY122">
        <f t="shared" si="57"/>
        <v>1.5864317678623858</v>
      </c>
      <c r="GZ122" s="208">
        <f t="shared" si="58"/>
        <v>1.5864317678623858</v>
      </c>
      <c r="HB122" s="208">
        <f t="shared" si="59"/>
        <v>1.5864317678623858</v>
      </c>
      <c r="HC122">
        <f t="shared" si="60"/>
        <v>1.0002724240455492</v>
      </c>
      <c r="HD122" s="206">
        <f t="shared" si="61"/>
        <v>1.585999703406944</v>
      </c>
    </row>
    <row r="123" spans="1:212" x14ac:dyDescent="0.3">
      <c r="A123" s="141" t="s">
        <v>578</v>
      </c>
      <c r="B123" s="32">
        <v>1.5891299999999999</v>
      </c>
      <c r="C123" s="32">
        <v>1.5914299999999999</v>
      </c>
      <c r="D123" s="33">
        <v>61.15</v>
      </c>
      <c r="E123" s="33">
        <v>60.93</v>
      </c>
      <c r="F123" s="34" t="s">
        <v>585</v>
      </c>
      <c r="G123" s="37">
        <v>1.3167841</v>
      </c>
      <c r="H123" s="37">
        <v>0.17115475599999999</v>
      </c>
      <c r="I123" s="37">
        <v>1.12501473</v>
      </c>
      <c r="J123" s="37">
        <v>7.2071749799999998E-3</v>
      </c>
      <c r="K123" s="37">
        <v>2.4565959500000002E-2</v>
      </c>
      <c r="L123" s="37">
        <v>102.739728</v>
      </c>
      <c r="M123" s="35">
        <v>3.1599999999999998E-6</v>
      </c>
      <c r="N123" s="35">
        <v>1.2299999999999999E-8</v>
      </c>
      <c r="O123" s="35">
        <v>-1.0799999999999999E-11</v>
      </c>
      <c r="P123" s="35">
        <v>4.4099999999999999E-7</v>
      </c>
      <c r="Q123" s="35">
        <v>3.1999999999999998E-10</v>
      </c>
      <c r="R123" s="35">
        <v>0.17599999999999999</v>
      </c>
      <c r="S123" s="33">
        <v>3.2</v>
      </c>
      <c r="T123" s="33">
        <v>3.8</v>
      </c>
      <c r="U123" s="33">
        <v>4.4000000000000004</v>
      </c>
      <c r="V123" s="33">
        <v>1</v>
      </c>
      <c r="W123" s="33">
        <v>1.6</v>
      </c>
      <c r="X123" s="33">
        <v>2.2000000000000002</v>
      </c>
      <c r="Y123" s="33">
        <v>3.2</v>
      </c>
      <c r="Z123" s="33">
        <v>3.8</v>
      </c>
      <c r="AA123" s="33">
        <v>4.4000000000000004</v>
      </c>
      <c r="AB123" s="33">
        <v>1.8</v>
      </c>
      <c r="AC123" s="33">
        <v>2.4</v>
      </c>
      <c r="AD123" s="33">
        <v>3</v>
      </c>
      <c r="AE123" s="33">
        <v>3.3</v>
      </c>
      <c r="AF123" s="33">
        <v>4</v>
      </c>
      <c r="AG123" s="33">
        <v>4.7</v>
      </c>
      <c r="AH123" s="33">
        <v>2.2000000000000002</v>
      </c>
      <c r="AI123" s="34">
        <v>2.9</v>
      </c>
      <c r="AJ123" s="34">
        <v>3.6</v>
      </c>
      <c r="AK123" s="33">
        <v>2.12</v>
      </c>
      <c r="AL123" s="36">
        <v>0.22</v>
      </c>
      <c r="AM123" s="36">
        <v>0.48</v>
      </c>
      <c r="AN123" s="36">
        <v>0.82</v>
      </c>
      <c r="AO123" s="36">
        <v>0.96099999999999997</v>
      </c>
      <c r="AP123" s="36">
        <v>0.99099999999999999</v>
      </c>
      <c r="AQ123" s="36">
        <v>0.98799999999999999</v>
      </c>
      <c r="AR123" s="36">
        <v>0.98799999999999999</v>
      </c>
      <c r="AS123" s="36">
        <v>0.98899999999999999</v>
      </c>
      <c r="AT123" s="36">
        <v>0.99199999999999999</v>
      </c>
      <c r="AU123" s="36">
        <v>0.99399999999999999</v>
      </c>
      <c r="AV123" s="36">
        <v>0.99299999999999999</v>
      </c>
      <c r="AW123" s="36">
        <v>0.98899999999999999</v>
      </c>
      <c r="AX123" s="36">
        <v>0.98699999999999999</v>
      </c>
      <c r="AY123" s="36">
        <v>0.98599999999999999</v>
      </c>
      <c r="AZ123" s="36">
        <v>0.98499999999999999</v>
      </c>
      <c r="BA123" s="36">
        <v>0.98399999999999999</v>
      </c>
      <c r="BB123" s="36">
        <v>0.97699999999999998</v>
      </c>
      <c r="BC123" s="36">
        <v>0.96499999999999997</v>
      </c>
      <c r="BD123" s="36">
        <v>0.95</v>
      </c>
      <c r="BE123" s="36">
        <v>0.93</v>
      </c>
      <c r="BF123" s="36">
        <v>0.82</v>
      </c>
      <c r="BG123" s="36">
        <v>0.49</v>
      </c>
      <c r="BH123" s="36">
        <v>0.08</v>
      </c>
      <c r="BI123" s="36" t="s">
        <v>143</v>
      </c>
      <c r="BJ123" s="36" t="s">
        <v>143</v>
      </c>
      <c r="BK123" s="36" t="s">
        <v>143</v>
      </c>
      <c r="BL123" s="36" t="s">
        <v>143</v>
      </c>
      <c r="BM123" s="36" t="s">
        <v>143</v>
      </c>
      <c r="BN123" s="36" t="s">
        <v>143</v>
      </c>
      <c r="BO123" s="36" t="s">
        <v>143</v>
      </c>
      <c r="BP123" s="36">
        <v>0.54600000000000004</v>
      </c>
      <c r="BQ123" s="36">
        <v>0.746</v>
      </c>
      <c r="BR123" s="36">
        <v>0.92400000000000004</v>
      </c>
      <c r="BS123" s="36">
        <v>0.98399999999999999</v>
      </c>
      <c r="BT123" s="36">
        <v>0.996</v>
      </c>
      <c r="BU123" s="36">
        <v>0.995</v>
      </c>
      <c r="BV123" s="36">
        <v>0.995</v>
      </c>
      <c r="BW123" s="36">
        <v>0.996</v>
      </c>
      <c r="BX123" s="36">
        <v>0.997</v>
      </c>
      <c r="BY123" s="36">
        <v>0.998</v>
      </c>
      <c r="BZ123" s="36">
        <v>0.997</v>
      </c>
      <c r="CA123" s="36">
        <v>0.996</v>
      </c>
      <c r="CB123" s="36">
        <v>0.995</v>
      </c>
      <c r="CC123" s="36">
        <v>0.99399999999999999</v>
      </c>
      <c r="CD123" s="36">
        <v>0.99399999999999999</v>
      </c>
      <c r="CE123" s="36">
        <v>0.99399999999999999</v>
      </c>
      <c r="CF123" s="36">
        <v>0.99099999999999999</v>
      </c>
      <c r="CG123" s="36">
        <v>0.98599999999999999</v>
      </c>
      <c r="CH123" s="36">
        <v>0.98</v>
      </c>
      <c r="CI123" s="36">
        <v>0.97099999999999997</v>
      </c>
      <c r="CJ123" s="36">
        <v>0.92400000000000004</v>
      </c>
      <c r="CK123" s="36">
        <v>0.752</v>
      </c>
      <c r="CL123" s="36">
        <v>0.36399999999999999</v>
      </c>
      <c r="CM123" s="36">
        <v>6.7000000000000004E-2</v>
      </c>
      <c r="CN123" s="36">
        <v>2E-3</v>
      </c>
      <c r="CO123" s="36" t="s">
        <v>143</v>
      </c>
      <c r="CP123" s="36" t="s">
        <v>143</v>
      </c>
      <c r="CQ123" s="36" t="s">
        <v>143</v>
      </c>
      <c r="CR123" s="36" t="s">
        <v>143</v>
      </c>
      <c r="CS123" s="36" t="s">
        <v>143</v>
      </c>
      <c r="CT123" s="34"/>
      <c r="CU123" s="34" t="s">
        <v>143</v>
      </c>
      <c r="CV123" s="34" t="s">
        <v>143</v>
      </c>
      <c r="CW123" s="34" t="s">
        <v>143</v>
      </c>
      <c r="CX123" s="34" t="s">
        <v>143</v>
      </c>
      <c r="CY123" s="34" t="s">
        <v>143</v>
      </c>
      <c r="CZ123" s="33">
        <v>2.9710000000000001</v>
      </c>
      <c r="DA123" s="34">
        <v>510</v>
      </c>
      <c r="DB123" s="34">
        <v>510</v>
      </c>
      <c r="DC123" s="34">
        <v>608</v>
      </c>
      <c r="DD123" s="34">
        <v>0.77</v>
      </c>
      <c r="DE123" s="34">
        <v>1.02</v>
      </c>
      <c r="DF123" s="34">
        <v>6.82</v>
      </c>
      <c r="DG123" s="34">
        <v>8.41</v>
      </c>
      <c r="DH123" s="78">
        <v>96.85</v>
      </c>
      <c r="DI123" s="34">
        <v>0.245</v>
      </c>
      <c r="DJ123" s="34">
        <v>662</v>
      </c>
      <c r="DK123" s="34" t="s">
        <v>143</v>
      </c>
      <c r="DL123" s="25">
        <v>2.12</v>
      </c>
      <c r="DM123" s="76">
        <v>1.5582</v>
      </c>
      <c r="DN123" s="76">
        <v>1.5643899999999999</v>
      </c>
      <c r="DO123" s="76">
        <v>1.5708599999999999</v>
      </c>
      <c r="DP123" s="76">
        <v>1.57728</v>
      </c>
      <c r="DQ123" s="76">
        <v>1.57799</v>
      </c>
      <c r="DR123" s="76">
        <v>1.5808599999999999</v>
      </c>
      <c r="DS123" s="76">
        <v>1.58449</v>
      </c>
      <c r="DT123" s="76">
        <v>1.5861799999999999</v>
      </c>
      <c r="DU123" s="76">
        <v>1.5866499999999999</v>
      </c>
      <c r="DV123" s="76">
        <v>1.5870899999999999</v>
      </c>
      <c r="DW123" s="76">
        <v>1.58904</v>
      </c>
      <c r="DX123" s="76">
        <v>1.5891299999999999</v>
      </c>
      <c r="DY123" s="76">
        <v>1.5914299999999999</v>
      </c>
      <c r="DZ123" s="76">
        <v>1.59581</v>
      </c>
      <c r="EA123" s="76">
        <v>1.59636</v>
      </c>
      <c r="EB123" s="76">
        <v>1.601</v>
      </c>
      <c r="EC123" s="76">
        <v>1.6052999999999999</v>
      </c>
      <c r="ED123" s="76">
        <v>1.6126</v>
      </c>
      <c r="EE123" s="24">
        <v>1.6204499999999999</v>
      </c>
      <c r="EF123" s="24" t="s">
        <v>392</v>
      </c>
      <c r="EG123" s="24" t="s">
        <v>392</v>
      </c>
      <c r="EH123" s="24" t="s">
        <v>392</v>
      </c>
      <c r="EI123" s="24" t="s">
        <v>392</v>
      </c>
      <c r="EJ123" s="24">
        <v>9.6340000000000002E-3</v>
      </c>
      <c r="EK123" s="24">
        <v>9.7070000000000004E-3</v>
      </c>
      <c r="EL123" s="77">
        <v>0.29820000000000002</v>
      </c>
      <c r="EM123" s="77">
        <v>0.55189999999999995</v>
      </c>
      <c r="EN123" s="77">
        <v>0.30620000000000003</v>
      </c>
      <c r="EO123" s="77">
        <v>0.23860000000000001</v>
      </c>
      <c r="EP123" s="77">
        <v>0.53859999999999997</v>
      </c>
      <c r="EQ123" s="77">
        <v>0.75780000000000003</v>
      </c>
      <c r="ER123" s="77">
        <v>0.2959</v>
      </c>
      <c r="ES123" s="77">
        <v>0.59630000000000005</v>
      </c>
      <c r="ET123" s="77">
        <v>0.25540000000000002</v>
      </c>
      <c r="EU123" s="77">
        <v>0.23680000000000001</v>
      </c>
      <c r="EV123" s="77">
        <v>0.47839999999999999</v>
      </c>
      <c r="EW123" s="77">
        <v>0.75209999999999999</v>
      </c>
      <c r="EX123" s="77">
        <v>1.4999999999999999E-2</v>
      </c>
      <c r="EY123" s="77">
        <v>6.4999999999999997E-3</v>
      </c>
      <c r="EZ123" s="77">
        <v>-1E-3</v>
      </c>
      <c r="FA123" s="77">
        <v>-2.3E-3</v>
      </c>
      <c r="FB123" s="77">
        <v>-8.0000000000000002E-3</v>
      </c>
      <c r="FC123" s="26" t="s">
        <v>586</v>
      </c>
      <c r="FD123" s="145" t="s">
        <v>387</v>
      </c>
      <c r="FE123" s="156">
        <v>41671</v>
      </c>
      <c r="FF123" s="136"/>
      <c r="FG123" s="137" t="s">
        <v>143</v>
      </c>
      <c r="FH123" s="125" t="s">
        <v>143</v>
      </c>
      <c r="FI123" s="34" t="s">
        <v>143</v>
      </c>
      <c r="FJ123" s="34" t="s">
        <v>143</v>
      </c>
      <c r="FK123">
        <v>20</v>
      </c>
      <c r="FM123">
        <f t="shared" si="32"/>
        <v>0.587565</v>
      </c>
      <c r="FN123" s="27">
        <f t="shared" si="62"/>
        <v>20</v>
      </c>
      <c r="FO123">
        <f t="shared" si="33"/>
        <v>0</v>
      </c>
      <c r="FP123" s="208">
        <f t="shared" si="34"/>
        <v>0</v>
      </c>
      <c r="FQ123" s="208">
        <f t="shared" si="35"/>
        <v>0</v>
      </c>
      <c r="FR123" s="208">
        <f t="shared" si="36"/>
        <v>0</v>
      </c>
      <c r="FS123" s="208">
        <f t="shared" si="37"/>
        <v>0</v>
      </c>
      <c r="FT123" s="208">
        <f t="shared" si="38"/>
        <v>1.5895626911467284</v>
      </c>
      <c r="FU123" s="208">
        <f t="shared" si="39"/>
        <v>0.48022942334669549</v>
      </c>
      <c r="FV123" s="208">
        <f t="shared" si="40"/>
        <v>0</v>
      </c>
      <c r="FX123">
        <f t="shared" si="63"/>
        <v>0.587565</v>
      </c>
      <c r="FY123" s="207">
        <f>G123*POWER($FX123,2)/(POWER($FX123,2)-J123)</f>
        <v>1.3448597768474106</v>
      </c>
      <c r="FZ123" s="207">
        <f>H123*POWER($FX123,2)/(POWER($FX123,2)-K123)</f>
        <v>0.18426675422461805</v>
      </c>
      <c r="GA123" s="207">
        <f>I123*POWER($FX123,2)/(POWER($FX123,2)-L123)</f>
        <v>-3.7930925070568454E-3</v>
      </c>
      <c r="GB123" s="206">
        <f t="shared" si="41"/>
        <v>1.5891297739847969</v>
      </c>
      <c r="GD123">
        <f t="shared" si="42"/>
        <v>0.587565</v>
      </c>
      <c r="GE123">
        <f t="shared" si="43"/>
        <v>6432.8</v>
      </c>
      <c r="GF123">
        <f t="shared" si="44"/>
        <v>20613.136726414024</v>
      </c>
      <c r="GG123">
        <f t="shared" si="45"/>
        <v>670.28134972528255</v>
      </c>
      <c r="GH123">
        <f t="shared" si="46"/>
        <v>1.0002771621807613</v>
      </c>
      <c r="GI123">
        <f t="shared" si="47"/>
        <v>101325</v>
      </c>
      <c r="GJ123">
        <v>101325</v>
      </c>
      <c r="GK123">
        <v>15</v>
      </c>
      <c r="GL123">
        <v>20</v>
      </c>
      <c r="GM123">
        <f t="shared" si="48"/>
        <v>2.771621807613478E-4</v>
      </c>
      <c r="GN123">
        <f t="shared" si="49"/>
        <v>1.0173924999999999</v>
      </c>
      <c r="GO123">
        <f t="shared" si="50"/>
        <v>1.0002724240455492</v>
      </c>
      <c r="GQ123">
        <f t="shared" si="51"/>
        <v>0.587565</v>
      </c>
      <c r="GR123">
        <v>101443</v>
      </c>
      <c r="GS123">
        <f t="shared" si="52"/>
        <v>1.0002724240455492</v>
      </c>
      <c r="GT123" s="206">
        <f t="shared" si="53"/>
        <v>1.5891297739847969</v>
      </c>
      <c r="GU123">
        <f t="shared" si="54"/>
        <v>1.5895626911467284</v>
      </c>
      <c r="GW123" s="208">
        <f t="shared" si="55"/>
        <v>0</v>
      </c>
      <c r="GX123" s="208">
        <f t="shared" si="56"/>
        <v>0</v>
      </c>
      <c r="GY123">
        <f t="shared" si="57"/>
        <v>1.5895626911467284</v>
      </c>
      <c r="GZ123" s="208">
        <f t="shared" si="58"/>
        <v>1.5895626911467284</v>
      </c>
      <c r="HB123" s="208">
        <f t="shared" si="59"/>
        <v>1.5895626911467284</v>
      </c>
      <c r="HC123">
        <f t="shared" si="60"/>
        <v>1.0002724240455492</v>
      </c>
      <c r="HD123" s="206">
        <f t="shared" si="61"/>
        <v>1.5891297739847969</v>
      </c>
    </row>
    <row r="124" spans="1:212" x14ac:dyDescent="0.3">
      <c r="A124" s="141" t="s">
        <v>579</v>
      </c>
      <c r="B124" s="32">
        <v>1.6103499999999999</v>
      </c>
      <c r="C124" s="32">
        <v>1.61286</v>
      </c>
      <c r="D124" s="33">
        <v>57.9</v>
      </c>
      <c r="E124" s="33">
        <v>57.66</v>
      </c>
      <c r="F124" s="34" t="s">
        <v>302</v>
      </c>
      <c r="G124" s="37">
        <v>1.4079044199999999</v>
      </c>
      <c r="H124" s="37">
        <v>0.14338141700000001</v>
      </c>
      <c r="I124" s="37">
        <v>1.16513947</v>
      </c>
      <c r="J124" s="37">
        <v>7.8438237800000001E-3</v>
      </c>
      <c r="K124" s="37">
        <v>2.8776936499999999E-2</v>
      </c>
      <c r="L124" s="37">
        <v>105.373397</v>
      </c>
      <c r="M124" s="35">
        <v>2.4099999999999998E-6</v>
      </c>
      <c r="N124" s="35">
        <v>9.5200000000000002E-9</v>
      </c>
      <c r="O124" s="35">
        <v>-8.0799999999999995E-12</v>
      </c>
      <c r="P124" s="35">
        <v>4.7199999999999999E-7</v>
      </c>
      <c r="Q124" s="35">
        <v>6.2200000000000002E-10</v>
      </c>
      <c r="R124" s="35">
        <v>0.193</v>
      </c>
      <c r="S124" s="33">
        <v>3</v>
      </c>
      <c r="T124" s="33">
        <v>3.7</v>
      </c>
      <c r="U124" s="33">
        <v>4.3</v>
      </c>
      <c r="V124" s="33">
        <v>0.9</v>
      </c>
      <c r="W124" s="33">
        <v>1.5</v>
      </c>
      <c r="X124" s="33">
        <v>2.1</v>
      </c>
      <c r="Y124" s="33">
        <v>2.9</v>
      </c>
      <c r="Z124" s="33">
        <v>3.6</v>
      </c>
      <c r="AA124" s="33">
        <v>4.3</v>
      </c>
      <c r="AB124" s="33">
        <v>1.5</v>
      </c>
      <c r="AC124" s="33">
        <v>2.2999999999999998</v>
      </c>
      <c r="AD124" s="33">
        <v>2.9</v>
      </c>
      <c r="AE124" s="33">
        <v>2.9</v>
      </c>
      <c r="AF124" s="33">
        <v>3.8</v>
      </c>
      <c r="AG124" s="33">
        <v>4.5</v>
      </c>
      <c r="AH124" s="33">
        <v>1.8</v>
      </c>
      <c r="AI124" s="34">
        <v>2.7</v>
      </c>
      <c r="AJ124" s="34">
        <v>3.4</v>
      </c>
      <c r="AK124" s="33">
        <v>2.04</v>
      </c>
      <c r="AL124" s="36">
        <v>0.4</v>
      </c>
      <c r="AM124" s="36">
        <v>0.63</v>
      </c>
      <c r="AN124" s="36">
        <v>0.9</v>
      </c>
      <c r="AO124" s="36">
        <v>0.98299999999999998</v>
      </c>
      <c r="AP124" s="36">
        <v>0.998</v>
      </c>
      <c r="AQ124" s="36">
        <v>0.997</v>
      </c>
      <c r="AR124" s="36">
        <v>0.996</v>
      </c>
      <c r="AS124" s="36">
        <v>0.996</v>
      </c>
      <c r="AT124" s="36">
        <v>0.998</v>
      </c>
      <c r="AU124" s="36">
        <v>0.998</v>
      </c>
      <c r="AV124" s="36">
        <v>0.997</v>
      </c>
      <c r="AW124" s="36">
        <v>0.995</v>
      </c>
      <c r="AX124" s="36">
        <v>0.99399999999999999</v>
      </c>
      <c r="AY124" s="36">
        <v>0.99399999999999999</v>
      </c>
      <c r="AZ124" s="36">
        <v>0.99299999999999999</v>
      </c>
      <c r="BA124" s="36">
        <v>0.99199999999999999</v>
      </c>
      <c r="BB124" s="36">
        <v>0.98799999999999999</v>
      </c>
      <c r="BC124" s="36">
        <v>0.98299999999999998</v>
      </c>
      <c r="BD124" s="36">
        <v>0.97399999999999998</v>
      </c>
      <c r="BE124" s="36">
        <v>0.96699999999999997</v>
      </c>
      <c r="BF124" s="36">
        <v>0.92</v>
      </c>
      <c r="BG124" s="36">
        <v>0.78</v>
      </c>
      <c r="BH124" s="36">
        <v>0.48</v>
      </c>
      <c r="BI124" s="36">
        <v>0.16</v>
      </c>
      <c r="BJ124" s="36">
        <v>5.0000000000000001E-3</v>
      </c>
      <c r="BK124" s="36" t="s">
        <v>143</v>
      </c>
      <c r="BL124" s="36" t="s">
        <v>143</v>
      </c>
      <c r="BM124" s="36" t="s">
        <v>143</v>
      </c>
      <c r="BN124" s="36" t="s">
        <v>143</v>
      </c>
      <c r="BO124" s="36" t="s">
        <v>143</v>
      </c>
      <c r="BP124" s="36">
        <v>0.69299999999999995</v>
      </c>
      <c r="BQ124" s="36">
        <v>0.83099999999999996</v>
      </c>
      <c r="BR124" s="36">
        <v>0.95899999999999996</v>
      </c>
      <c r="BS124" s="36">
        <v>0.99299999999999999</v>
      </c>
      <c r="BT124" s="36">
        <v>0.999</v>
      </c>
      <c r="BU124" s="36">
        <v>0.999</v>
      </c>
      <c r="BV124" s="36">
        <v>0.998</v>
      </c>
      <c r="BW124" s="36">
        <v>0.998</v>
      </c>
      <c r="BX124" s="36">
        <v>0.999</v>
      </c>
      <c r="BY124" s="36">
        <v>0.999</v>
      </c>
      <c r="BZ124" s="36">
        <v>0.999</v>
      </c>
      <c r="CA124" s="36">
        <v>0.998</v>
      </c>
      <c r="CB124" s="36">
        <v>0.998</v>
      </c>
      <c r="CC124" s="36">
        <v>0.998</v>
      </c>
      <c r="CD124" s="36">
        <v>0.997</v>
      </c>
      <c r="CE124" s="36">
        <v>0.997</v>
      </c>
      <c r="CF124" s="36">
        <v>0.995</v>
      </c>
      <c r="CG124" s="36">
        <v>0.99299999999999999</v>
      </c>
      <c r="CH124" s="36">
        <v>0.99</v>
      </c>
      <c r="CI124" s="36">
        <v>0.98699999999999999</v>
      </c>
      <c r="CJ124" s="36">
        <v>0.96699999999999997</v>
      </c>
      <c r="CK124" s="36">
        <v>0.90500000000000003</v>
      </c>
      <c r="CL124" s="36">
        <v>0.746</v>
      </c>
      <c r="CM124" s="36">
        <v>0.48</v>
      </c>
      <c r="CN124" s="36">
        <v>0.15</v>
      </c>
      <c r="CO124" s="36">
        <v>0.01</v>
      </c>
      <c r="CP124" s="36" t="s">
        <v>143</v>
      </c>
      <c r="CQ124" s="36" t="s">
        <v>143</v>
      </c>
      <c r="CR124" s="36" t="s">
        <v>143</v>
      </c>
      <c r="CS124" s="36" t="s">
        <v>143</v>
      </c>
      <c r="CT124" s="34"/>
      <c r="CU124" s="34">
        <v>3</v>
      </c>
      <c r="CV124" s="34">
        <v>5</v>
      </c>
      <c r="CW124" s="34">
        <v>53.4</v>
      </c>
      <c r="CX124" s="34">
        <v>2.2999999999999998</v>
      </c>
      <c r="CY124" s="34">
        <v>3.3</v>
      </c>
      <c r="CZ124" s="33">
        <v>3.0750000000000002</v>
      </c>
      <c r="DA124" s="34">
        <v>507</v>
      </c>
      <c r="DB124" s="34">
        <v>509</v>
      </c>
      <c r="DC124" s="34">
        <v>606</v>
      </c>
      <c r="DD124" s="34">
        <v>0.76</v>
      </c>
      <c r="DE124" s="34">
        <v>1.1299999999999999</v>
      </c>
      <c r="DF124" s="34">
        <v>7.06</v>
      </c>
      <c r="DG124" s="34">
        <v>8.85</v>
      </c>
      <c r="DH124" s="78">
        <v>98.79</v>
      </c>
      <c r="DI124" s="34">
        <v>0.253</v>
      </c>
      <c r="DJ124" s="34">
        <v>601</v>
      </c>
      <c r="DK124" s="34" t="s">
        <v>143</v>
      </c>
      <c r="DL124" s="25">
        <v>2.04</v>
      </c>
      <c r="DM124" s="76">
        <v>1.5783100000000001</v>
      </c>
      <c r="DN124" s="76">
        <v>1.5845</v>
      </c>
      <c r="DO124" s="76">
        <v>1.5910200000000001</v>
      </c>
      <c r="DP124" s="76">
        <v>1.59762</v>
      </c>
      <c r="DQ124" s="76">
        <v>1.59836</v>
      </c>
      <c r="DR124" s="76">
        <v>1.6013999999999999</v>
      </c>
      <c r="DS124" s="76">
        <v>1.6052999999999999</v>
      </c>
      <c r="DT124" s="76">
        <v>1.60714</v>
      </c>
      <c r="DU124" s="76">
        <v>1.60765</v>
      </c>
      <c r="DV124" s="76">
        <v>1.6081300000000001</v>
      </c>
      <c r="DW124" s="76">
        <v>1.61026</v>
      </c>
      <c r="DX124" s="76">
        <v>1.6103499999999999</v>
      </c>
      <c r="DY124" s="76">
        <v>1.61286</v>
      </c>
      <c r="DZ124" s="76">
        <v>1.61768</v>
      </c>
      <c r="EA124" s="76">
        <v>1.6182799999999999</v>
      </c>
      <c r="EB124" s="76">
        <v>1.6234</v>
      </c>
      <c r="EC124" s="76">
        <v>1.62815</v>
      </c>
      <c r="ED124" s="76">
        <v>1.6362699999999999</v>
      </c>
      <c r="EE124" s="24">
        <v>1.64506</v>
      </c>
      <c r="EF124" s="24">
        <v>1.65317</v>
      </c>
      <c r="EG124" s="24">
        <v>1.6606099999999999</v>
      </c>
      <c r="EH124" s="24" t="s">
        <v>392</v>
      </c>
      <c r="EI124" s="24" t="s">
        <v>392</v>
      </c>
      <c r="EJ124" s="24">
        <v>1.0541E-2</v>
      </c>
      <c r="EK124" s="24">
        <v>1.0628E-2</v>
      </c>
      <c r="EL124" s="77">
        <v>0.28870000000000001</v>
      </c>
      <c r="EM124" s="77">
        <v>0.54379999999999995</v>
      </c>
      <c r="EN124" s="77">
        <v>0.3049</v>
      </c>
      <c r="EO124" s="77">
        <v>0.2384</v>
      </c>
      <c r="EP124" s="77">
        <v>0.54269999999999996</v>
      </c>
      <c r="EQ124" s="77">
        <v>0.7702</v>
      </c>
      <c r="ER124" s="77">
        <v>0.2863</v>
      </c>
      <c r="ES124" s="77">
        <v>0.58760000000000001</v>
      </c>
      <c r="ET124" s="77">
        <v>0.25419999999999998</v>
      </c>
      <c r="EU124" s="77">
        <v>0.23649999999999999</v>
      </c>
      <c r="EV124" s="77">
        <v>0.4819</v>
      </c>
      <c r="EW124" s="77">
        <v>0.76390000000000002</v>
      </c>
      <c r="EX124" s="77">
        <v>1.2800000000000001E-2</v>
      </c>
      <c r="EY124" s="77">
        <v>5.8999999999999999E-3</v>
      </c>
      <c r="EZ124" s="77">
        <v>-1.1999999999999999E-3</v>
      </c>
      <c r="FA124" s="77">
        <v>-3.7000000000000002E-3</v>
      </c>
      <c r="FB124" s="77">
        <v>-1.77E-2</v>
      </c>
      <c r="FC124" s="26" t="s">
        <v>587</v>
      </c>
      <c r="FD124" s="145" t="s">
        <v>387</v>
      </c>
      <c r="FE124" s="156">
        <v>42755</v>
      </c>
      <c r="FF124" s="136"/>
      <c r="FG124" s="137">
        <v>1</v>
      </c>
      <c r="FH124" s="125">
        <v>6</v>
      </c>
      <c r="FI124" s="34">
        <v>449</v>
      </c>
      <c r="FJ124" s="34">
        <v>344</v>
      </c>
      <c r="FK124" s="27">
        <v>20</v>
      </c>
      <c r="FL124" s="27"/>
      <c r="FM124">
        <f t="shared" si="32"/>
        <v>0.587565</v>
      </c>
      <c r="FN124">
        <f t="shared" si="62"/>
        <v>20</v>
      </c>
      <c r="FO124">
        <f t="shared" si="33"/>
        <v>0</v>
      </c>
      <c r="FP124" s="208">
        <f t="shared" si="34"/>
        <v>0</v>
      </c>
      <c r="FQ124" s="208">
        <f t="shared" si="35"/>
        <v>0</v>
      </c>
      <c r="FR124" s="208">
        <f t="shared" si="36"/>
        <v>0</v>
      </c>
      <c r="FS124" s="208">
        <f t="shared" si="37"/>
        <v>0</v>
      </c>
      <c r="FT124" s="208">
        <f t="shared" si="38"/>
        <v>1.6107884138263282</v>
      </c>
      <c r="FU124" s="208">
        <f t="shared" si="39"/>
        <v>0.49498720639825422</v>
      </c>
      <c r="FV124" s="208">
        <f t="shared" si="40"/>
        <v>0</v>
      </c>
      <c r="FX124">
        <f t="shared" si="63"/>
        <v>0.587565</v>
      </c>
      <c r="FY124" s="207">
        <f>G124*POWER($FX124,2)/(POWER($FX124,2)-J124)</f>
        <v>1.4406362533961834</v>
      </c>
      <c r="FZ124" s="207">
        <f>H124*POWER($FX124,2)/(POWER($FX124,2)-K124)</f>
        <v>0.15641982340931238</v>
      </c>
      <c r="GA124" s="207">
        <f>I124*POWER($FX124,2)/(POWER($FX124,2)-L124)</f>
        <v>-3.8298694931190379E-3</v>
      </c>
      <c r="GB124" s="206">
        <f t="shared" si="41"/>
        <v>1.6103497158419895</v>
      </c>
      <c r="GD124">
        <f t="shared" si="42"/>
        <v>0.587565</v>
      </c>
      <c r="GE124">
        <f t="shared" si="43"/>
        <v>6432.8</v>
      </c>
      <c r="GF124">
        <f t="shared" si="44"/>
        <v>20613.136726414024</v>
      </c>
      <c r="GG124">
        <f t="shared" si="45"/>
        <v>670.28134972528255</v>
      </c>
      <c r="GH124">
        <f t="shared" si="46"/>
        <v>1.0002771621807613</v>
      </c>
      <c r="GI124">
        <f t="shared" si="47"/>
        <v>101325</v>
      </c>
      <c r="GJ124">
        <v>101325</v>
      </c>
      <c r="GK124">
        <v>15</v>
      </c>
      <c r="GL124">
        <v>20</v>
      </c>
      <c r="GM124">
        <f t="shared" si="48"/>
        <v>2.771621807613478E-4</v>
      </c>
      <c r="GN124">
        <f t="shared" si="49"/>
        <v>1.0173924999999999</v>
      </c>
      <c r="GO124">
        <f t="shared" si="50"/>
        <v>1.0002724240455492</v>
      </c>
      <c r="GQ124">
        <f t="shared" si="51"/>
        <v>0.587565</v>
      </c>
      <c r="GR124">
        <v>101444</v>
      </c>
      <c r="GS124">
        <f t="shared" si="52"/>
        <v>1.0002724240455492</v>
      </c>
      <c r="GT124" s="206">
        <f t="shared" si="53"/>
        <v>1.6103497158419895</v>
      </c>
      <c r="GU124">
        <f t="shared" si="54"/>
        <v>1.6107884138263282</v>
      </c>
      <c r="GW124" s="208">
        <f t="shared" si="55"/>
        <v>0</v>
      </c>
      <c r="GX124" s="208">
        <f t="shared" si="56"/>
        <v>0</v>
      </c>
      <c r="GY124">
        <f t="shared" si="57"/>
        <v>1.6107884138263282</v>
      </c>
      <c r="GZ124" s="208">
        <f t="shared" si="58"/>
        <v>1.6107884138263282</v>
      </c>
      <c r="HB124" s="208">
        <f t="shared" si="59"/>
        <v>1.6107884138263282</v>
      </c>
      <c r="HC124">
        <f t="shared" si="60"/>
        <v>1.0002724240455492</v>
      </c>
      <c r="HD124" s="206">
        <f t="shared" si="61"/>
        <v>1.6103497158419895</v>
      </c>
    </row>
    <row r="125" spans="1:212" x14ac:dyDescent="0.3">
      <c r="A125" s="141" t="s">
        <v>95</v>
      </c>
      <c r="B125" s="32">
        <v>1.71736</v>
      </c>
      <c r="C125" s="32">
        <v>1.7231000000000001</v>
      </c>
      <c r="D125" s="33">
        <v>29.51</v>
      </c>
      <c r="E125" s="33">
        <v>29.29</v>
      </c>
      <c r="F125" s="40" t="s">
        <v>378</v>
      </c>
      <c r="G125" s="37">
        <v>1.5591292299999999</v>
      </c>
      <c r="H125" s="37">
        <v>0.28424628800000001</v>
      </c>
      <c r="I125" s="37">
        <v>0.96884292599999999</v>
      </c>
      <c r="J125" s="37">
        <v>1.21481001E-2</v>
      </c>
      <c r="K125" s="37">
        <v>5.34549042E-2</v>
      </c>
      <c r="L125" s="37">
        <v>112.174809</v>
      </c>
      <c r="M125" s="35">
        <v>4.8400000000000002E-6</v>
      </c>
      <c r="N125" s="35">
        <v>1.7E-8</v>
      </c>
      <c r="O125" s="35">
        <v>-4.5200000000000003E-11</v>
      </c>
      <c r="P125" s="35">
        <v>1.3799999999999999E-6</v>
      </c>
      <c r="Q125" s="35">
        <v>1.26E-9</v>
      </c>
      <c r="R125" s="35">
        <v>0.25900000000000001</v>
      </c>
      <c r="S125" s="33">
        <v>4.5</v>
      </c>
      <c r="T125" s="33">
        <v>7</v>
      </c>
      <c r="U125" s="33">
        <v>10.1</v>
      </c>
      <c r="V125" s="33">
        <v>2.2000000000000002</v>
      </c>
      <c r="W125" s="33">
        <v>4.7</v>
      </c>
      <c r="X125" s="33">
        <v>7.7</v>
      </c>
      <c r="Y125" s="33">
        <v>5</v>
      </c>
      <c r="Z125" s="33">
        <v>7.9</v>
      </c>
      <c r="AA125" s="33">
        <v>11.3</v>
      </c>
      <c r="AB125" s="33">
        <v>3.6</v>
      </c>
      <c r="AC125" s="33">
        <v>6.4</v>
      </c>
      <c r="AD125" s="33">
        <v>9.8000000000000007</v>
      </c>
      <c r="AE125" s="33">
        <v>5.3</v>
      </c>
      <c r="AF125" s="33">
        <v>8.4</v>
      </c>
      <c r="AG125" s="33">
        <v>12.1</v>
      </c>
      <c r="AH125" s="33">
        <v>4.2</v>
      </c>
      <c r="AI125" s="34">
        <v>7.3</v>
      </c>
      <c r="AJ125" s="34">
        <v>10.9</v>
      </c>
      <c r="AK125" s="33">
        <v>1.8</v>
      </c>
      <c r="AL125" s="36">
        <v>0.65</v>
      </c>
      <c r="AM125" s="36">
        <v>0.73</v>
      </c>
      <c r="AN125" s="36">
        <v>0.9</v>
      </c>
      <c r="AO125" s="36">
        <v>0.98499999999999999</v>
      </c>
      <c r="AP125" s="36">
        <v>0.996</v>
      </c>
      <c r="AQ125" s="36">
        <v>0.996</v>
      </c>
      <c r="AR125" s="36">
        <v>0.995</v>
      </c>
      <c r="AS125" s="36">
        <v>0.995</v>
      </c>
      <c r="AT125" s="36">
        <v>0.996</v>
      </c>
      <c r="AU125" s="36">
        <v>0.996</v>
      </c>
      <c r="AV125" s="36">
        <v>0.99299999999999999</v>
      </c>
      <c r="AW125" s="36">
        <v>0.98399999999999999</v>
      </c>
      <c r="AX125" s="36">
        <v>0.97599999999999998</v>
      </c>
      <c r="AY125" s="36">
        <v>0.96099999999999997</v>
      </c>
      <c r="AZ125" s="36">
        <v>0.93</v>
      </c>
      <c r="BA125" s="36">
        <v>0.92</v>
      </c>
      <c r="BB125" s="36">
        <v>0.87</v>
      </c>
      <c r="BC125" s="36">
        <v>0.79</v>
      </c>
      <c r="BD125" s="36">
        <v>0.64</v>
      </c>
      <c r="BE125" s="36">
        <v>0.5</v>
      </c>
      <c r="BF125" s="36">
        <v>0.03</v>
      </c>
      <c r="BG125" s="36" t="s">
        <v>143</v>
      </c>
      <c r="BH125" s="36" t="s">
        <v>143</v>
      </c>
      <c r="BI125" s="36" t="s">
        <v>143</v>
      </c>
      <c r="BJ125" s="36" t="s">
        <v>143</v>
      </c>
      <c r="BK125" s="36" t="s">
        <v>143</v>
      </c>
      <c r="BL125" s="36" t="s">
        <v>143</v>
      </c>
      <c r="BM125" s="36" t="s">
        <v>143</v>
      </c>
      <c r="BN125" s="36" t="s">
        <v>143</v>
      </c>
      <c r="BO125" s="36" t="s">
        <v>143</v>
      </c>
      <c r="BP125" s="36">
        <v>0.84171553483431949</v>
      </c>
      <c r="BQ125" s="36">
        <v>0.88171685734224992</v>
      </c>
      <c r="BR125" s="36">
        <v>0.95873151551418268</v>
      </c>
      <c r="BS125" s="36">
        <v>0.99397278187099047</v>
      </c>
      <c r="BT125" s="36">
        <v>0.99839807589331964</v>
      </c>
      <c r="BU125" s="36">
        <v>0.99839807589331964</v>
      </c>
      <c r="BV125" s="36">
        <v>0.99799699197390601</v>
      </c>
      <c r="BW125" s="36">
        <v>0.99799699197390601</v>
      </c>
      <c r="BX125" s="36">
        <v>0.99839807589331964</v>
      </c>
      <c r="BY125" s="36">
        <v>0.99839807589331964</v>
      </c>
      <c r="BZ125" s="36">
        <v>0.99719409794761227</v>
      </c>
      <c r="CA125" s="36">
        <v>0.99356901509790518</v>
      </c>
      <c r="CB125" s="36">
        <v>0.99032998121914761</v>
      </c>
      <c r="CC125" s="36">
        <v>0.98421358455905272</v>
      </c>
      <c r="CD125" s="36">
        <v>0.97138899598150008</v>
      </c>
      <c r="CE125" s="36">
        <v>0.96719742348509086</v>
      </c>
      <c r="CF125" s="36">
        <v>0.94581827477183755</v>
      </c>
      <c r="CG125" s="36">
        <v>0.91001978913232728</v>
      </c>
      <c r="CH125" s="36">
        <v>0.83651164207301854</v>
      </c>
      <c r="CI125" s="36">
        <v>0.75785828325519911</v>
      </c>
      <c r="CJ125" s="36">
        <v>0.3</v>
      </c>
      <c r="CK125" s="36" t="s">
        <v>143</v>
      </c>
      <c r="CL125" s="36" t="s">
        <v>143</v>
      </c>
      <c r="CM125" s="36" t="s">
        <v>143</v>
      </c>
      <c r="CN125" s="36" t="s">
        <v>143</v>
      </c>
      <c r="CO125" s="36" t="s">
        <v>143</v>
      </c>
      <c r="CP125" s="36" t="s">
        <v>143</v>
      </c>
      <c r="CQ125" s="36" t="s">
        <v>143</v>
      </c>
      <c r="CR125" s="36" t="s">
        <v>143</v>
      </c>
      <c r="CS125" s="36" t="s">
        <v>143</v>
      </c>
      <c r="CT125" s="34"/>
      <c r="CU125" s="34">
        <v>2</v>
      </c>
      <c r="CV125" s="34">
        <v>1</v>
      </c>
      <c r="CW125" s="34">
        <v>3.2</v>
      </c>
      <c r="CX125" s="34">
        <v>2.2999999999999998</v>
      </c>
      <c r="CY125" s="34">
        <v>3</v>
      </c>
      <c r="CZ125" s="33">
        <v>4.46</v>
      </c>
      <c r="DA125" s="34">
        <v>417</v>
      </c>
      <c r="DB125" s="34">
        <v>415</v>
      </c>
      <c r="DC125" s="34">
        <v>566</v>
      </c>
      <c r="DD125" s="34">
        <v>0.43</v>
      </c>
      <c r="DE125" s="34">
        <v>0.66</v>
      </c>
      <c r="DF125" s="34">
        <v>8.1</v>
      </c>
      <c r="DG125" s="34">
        <v>8.8000000000000007</v>
      </c>
      <c r="DH125" s="78">
        <v>56</v>
      </c>
      <c r="DI125" s="34">
        <v>0.23200000000000001</v>
      </c>
      <c r="DJ125" s="34">
        <v>390</v>
      </c>
      <c r="DK125" s="34">
        <v>1</v>
      </c>
      <c r="DL125" s="25">
        <v>1.8</v>
      </c>
      <c r="DM125" s="76">
        <v>1.6735199999999999</v>
      </c>
      <c r="DN125" s="76">
        <v>1.67855</v>
      </c>
      <c r="DO125" s="76">
        <v>1.68449</v>
      </c>
      <c r="DP125" s="76">
        <v>1.69258</v>
      </c>
      <c r="DQ125" s="76">
        <v>1.69371</v>
      </c>
      <c r="DR125" s="76">
        <v>1.6988799999999999</v>
      </c>
      <c r="DS125" s="76">
        <v>1.7064699999999999</v>
      </c>
      <c r="DT125" s="76">
        <v>1.71031</v>
      </c>
      <c r="DU125" s="76">
        <v>1.7114100000000001</v>
      </c>
      <c r="DV125" s="76">
        <v>1.71245</v>
      </c>
      <c r="DW125" s="76">
        <v>1.71715</v>
      </c>
      <c r="DX125" s="76">
        <v>1.71736</v>
      </c>
      <c r="DY125" s="76">
        <v>1.7231000000000001</v>
      </c>
      <c r="DZ125" s="76">
        <v>1.7346200000000001</v>
      </c>
      <c r="EA125" s="76">
        <v>1.7361</v>
      </c>
      <c r="EB125" s="76">
        <v>1.74916</v>
      </c>
      <c r="EC125" s="76">
        <v>1.7620100000000001</v>
      </c>
      <c r="ED125" s="76">
        <v>1.7858000000000001</v>
      </c>
      <c r="EE125" s="24"/>
      <c r="EF125" s="24"/>
      <c r="EG125" s="24"/>
      <c r="EH125" s="24"/>
      <c r="EI125" s="24"/>
      <c r="EJ125" s="24">
        <v>2.4306999999999999E-2</v>
      </c>
      <c r="EK125" s="24">
        <v>2.4687000000000001E-2</v>
      </c>
      <c r="EL125" s="77">
        <v>0.2127</v>
      </c>
      <c r="EM125" s="77">
        <v>0.47049999999999997</v>
      </c>
      <c r="EN125" s="77">
        <v>0.28989999999999999</v>
      </c>
      <c r="EO125" s="77">
        <v>0.2364</v>
      </c>
      <c r="EP125" s="77">
        <v>0.59830000000000005</v>
      </c>
      <c r="EQ125" s="77">
        <v>0.97909999999999997</v>
      </c>
      <c r="ER125" s="77">
        <v>0.2094</v>
      </c>
      <c r="ES125" s="77">
        <v>0.50780000000000003</v>
      </c>
      <c r="ET125" s="77">
        <v>0.2409</v>
      </c>
      <c r="EU125" s="77">
        <v>0.23269999999999999</v>
      </c>
      <c r="EV125" s="77">
        <v>0.5292</v>
      </c>
      <c r="EW125" s="77">
        <v>0.96399999999999997</v>
      </c>
      <c r="EX125" s="77">
        <v>-1.8E-3</v>
      </c>
      <c r="EY125" s="77">
        <v>-1.1999999999999999E-3</v>
      </c>
      <c r="EZ125" s="77">
        <v>8.9999999999999998E-4</v>
      </c>
      <c r="FA125" s="77">
        <v>4.1999999999999997E-3</v>
      </c>
      <c r="FB125" s="77">
        <v>3.0700000000000002E-2</v>
      </c>
      <c r="FC125" s="26" t="s">
        <v>96</v>
      </c>
      <c r="FD125" s="145" t="s">
        <v>325</v>
      </c>
      <c r="FE125" s="156">
        <v>42564</v>
      </c>
      <c r="FF125" s="136">
        <v>2</v>
      </c>
      <c r="FG125" s="137">
        <v>1</v>
      </c>
      <c r="FH125" s="125">
        <v>6</v>
      </c>
      <c r="FI125" s="34">
        <v>449</v>
      </c>
      <c r="FJ125" s="34">
        <v>344</v>
      </c>
      <c r="FK125">
        <v>20</v>
      </c>
      <c r="FM125">
        <f t="shared" si="32"/>
        <v>0.587565</v>
      </c>
      <c r="FN125" s="27">
        <f t="shared" si="62"/>
        <v>20</v>
      </c>
      <c r="FO125">
        <f t="shared" si="33"/>
        <v>0</v>
      </c>
      <c r="FP125" s="208">
        <f t="shared" si="34"/>
        <v>0</v>
      </c>
      <c r="FQ125" s="208">
        <f t="shared" si="35"/>
        <v>0</v>
      </c>
      <c r="FR125" s="208">
        <f t="shared" si="36"/>
        <v>0</v>
      </c>
      <c r="FS125" s="208">
        <f t="shared" si="37"/>
        <v>0</v>
      </c>
      <c r="FT125" s="208">
        <f t="shared" si="38"/>
        <v>1.7178273066631553</v>
      </c>
      <c r="FU125" s="208">
        <f t="shared" si="39"/>
        <v>0.56784830697191357</v>
      </c>
      <c r="FV125" s="208">
        <f t="shared" si="40"/>
        <v>0</v>
      </c>
      <c r="FX125">
        <f t="shared" si="63"/>
        <v>0.587565</v>
      </c>
      <c r="FY125" s="207">
        <f>G125*POWER($FX125,2)/(POWER($FX125,2)-J125)</f>
        <v>1.6159930477360918</v>
      </c>
      <c r="FZ125" s="207">
        <f>H125*POWER($FX125,2)/(POWER($FX125,2)-K125)</f>
        <v>0.33632140131765897</v>
      </c>
      <c r="GA125" s="207">
        <f>I125*POWER($FX125,2)/(POWER($FX125,2)-L125)</f>
        <v>-2.9909457006262298E-3</v>
      </c>
      <c r="GB125" s="206">
        <f t="shared" si="41"/>
        <v>1.717359456652312</v>
      </c>
      <c r="GD125">
        <f t="shared" si="42"/>
        <v>0.587565</v>
      </c>
      <c r="GE125">
        <f t="shared" si="43"/>
        <v>6432.8</v>
      </c>
      <c r="GF125">
        <f t="shared" si="44"/>
        <v>20613.136726414024</v>
      </c>
      <c r="GG125">
        <f t="shared" si="45"/>
        <v>670.28134972528255</v>
      </c>
      <c r="GH125">
        <f t="shared" si="46"/>
        <v>1.0002771621807613</v>
      </c>
      <c r="GI125">
        <f t="shared" si="47"/>
        <v>101325</v>
      </c>
      <c r="GJ125">
        <v>101325</v>
      </c>
      <c r="GK125">
        <v>15</v>
      </c>
      <c r="GL125">
        <v>20</v>
      </c>
      <c r="GM125">
        <f t="shared" si="48"/>
        <v>2.771621807613478E-4</v>
      </c>
      <c r="GN125">
        <f t="shared" si="49"/>
        <v>1.0173924999999999</v>
      </c>
      <c r="GO125">
        <f t="shared" si="50"/>
        <v>1.0002724240455492</v>
      </c>
      <c r="GQ125">
        <f t="shared" si="51"/>
        <v>0.587565</v>
      </c>
      <c r="GR125">
        <v>101445</v>
      </c>
      <c r="GS125">
        <f t="shared" si="52"/>
        <v>1.0002724240455492</v>
      </c>
      <c r="GT125" s="206">
        <f t="shared" si="53"/>
        <v>1.717359456652312</v>
      </c>
      <c r="GU125">
        <f t="shared" si="54"/>
        <v>1.7178273066631553</v>
      </c>
      <c r="GW125" s="208">
        <f t="shared" si="55"/>
        <v>0</v>
      </c>
      <c r="GX125" s="208">
        <f t="shared" si="56"/>
        <v>0</v>
      </c>
      <c r="GY125">
        <f t="shared" si="57"/>
        <v>1.7178273066631553</v>
      </c>
      <c r="GZ125" s="208">
        <f t="shared" si="58"/>
        <v>1.7178273066631553</v>
      </c>
      <c r="HB125" s="208">
        <f t="shared" si="59"/>
        <v>1.7178273066631553</v>
      </c>
      <c r="HC125">
        <f t="shared" si="60"/>
        <v>1.0002724240455492</v>
      </c>
      <c r="HD125" s="206">
        <f t="shared" si="61"/>
        <v>1.717359456652312</v>
      </c>
    </row>
    <row r="126" spans="1:212" x14ac:dyDescent="0.3">
      <c r="A126" s="141" t="s">
        <v>120</v>
      </c>
      <c r="B126" s="43">
        <v>1.7282500000000001</v>
      </c>
      <c r="C126" s="43">
        <v>1.7343</v>
      </c>
      <c r="D126" s="39">
        <v>28.41</v>
      </c>
      <c r="E126" s="39">
        <v>28.19</v>
      </c>
      <c r="F126" s="40" t="s">
        <v>121</v>
      </c>
      <c r="G126" s="44">
        <v>1.6162597700000001</v>
      </c>
      <c r="H126" s="44">
        <v>0.25922933399999998</v>
      </c>
      <c r="I126" s="44">
        <v>1.0776231700000001</v>
      </c>
      <c r="J126" s="44">
        <v>1.27534559E-2</v>
      </c>
      <c r="K126" s="44">
        <v>5.8198395399999998E-2</v>
      </c>
      <c r="L126" s="44">
        <v>116.60768</v>
      </c>
      <c r="M126" s="45">
        <v>5.31E-6</v>
      </c>
      <c r="N126" s="45">
        <v>1.59E-8</v>
      </c>
      <c r="O126" s="45">
        <v>-4.0699999999999999E-11</v>
      </c>
      <c r="P126" s="45">
        <v>1.28E-6</v>
      </c>
      <c r="Q126" s="45">
        <v>1.32E-9</v>
      </c>
      <c r="R126" s="45">
        <v>0.27</v>
      </c>
      <c r="S126" s="39">
        <v>4.8</v>
      </c>
      <c r="T126" s="39">
        <v>7.3</v>
      </c>
      <c r="U126" s="39">
        <v>10.3</v>
      </c>
      <c r="V126" s="39">
        <v>2.5</v>
      </c>
      <c r="W126" s="39">
        <v>4.9000000000000004</v>
      </c>
      <c r="X126" s="39">
        <v>7.9</v>
      </c>
      <c r="Y126" s="39">
        <v>5.3</v>
      </c>
      <c r="Z126" s="39">
        <v>8.1</v>
      </c>
      <c r="AA126" s="39">
        <v>11.6</v>
      </c>
      <c r="AB126" s="39">
        <v>3.8</v>
      </c>
      <c r="AC126" s="39">
        <v>6.6</v>
      </c>
      <c r="AD126" s="39">
        <v>10</v>
      </c>
      <c r="AE126" s="39">
        <v>5.6</v>
      </c>
      <c r="AF126" s="39">
        <v>8.6</v>
      </c>
      <c r="AG126" s="39">
        <v>12.4</v>
      </c>
      <c r="AH126" s="39">
        <v>4.4000000000000004</v>
      </c>
      <c r="AI126" s="40">
        <v>7.4</v>
      </c>
      <c r="AJ126" s="40">
        <v>11.1</v>
      </c>
      <c r="AK126" s="39">
        <v>1.95</v>
      </c>
      <c r="AL126" s="46">
        <v>0.69</v>
      </c>
      <c r="AM126" s="46">
        <v>0.76</v>
      </c>
      <c r="AN126" s="46">
        <v>0.92</v>
      </c>
      <c r="AO126" s="46">
        <v>0.98699999999999999</v>
      </c>
      <c r="AP126" s="46">
        <v>0.997</v>
      </c>
      <c r="AQ126" s="46">
        <v>0.995</v>
      </c>
      <c r="AR126" s="46">
        <v>0.99299999999999999</v>
      </c>
      <c r="AS126" s="46">
        <v>0.99299999999999999</v>
      </c>
      <c r="AT126" s="46">
        <v>0.995</v>
      </c>
      <c r="AU126" s="46">
        <v>0.995</v>
      </c>
      <c r="AV126" s="46">
        <v>0.98899999999999999</v>
      </c>
      <c r="AW126" s="46">
        <v>0.97799999999999998</v>
      </c>
      <c r="AX126" s="46">
        <v>0.96099999999999997</v>
      </c>
      <c r="AY126" s="46">
        <v>0.92</v>
      </c>
      <c r="AZ126" s="46">
        <v>0.79</v>
      </c>
      <c r="BA126" s="46">
        <v>0.69</v>
      </c>
      <c r="BB126" s="46">
        <v>0.37</v>
      </c>
      <c r="BC126" s="46">
        <v>0.06</v>
      </c>
      <c r="BD126" s="46" t="s">
        <v>143</v>
      </c>
      <c r="BE126" s="46" t="s">
        <v>143</v>
      </c>
      <c r="BF126" s="46" t="s">
        <v>143</v>
      </c>
      <c r="BG126" s="46" t="s">
        <v>143</v>
      </c>
      <c r="BH126" s="46" t="s">
        <v>143</v>
      </c>
      <c r="BI126" s="46" t="s">
        <v>143</v>
      </c>
      <c r="BJ126" s="46" t="s">
        <v>143</v>
      </c>
      <c r="BK126" s="46" t="s">
        <v>143</v>
      </c>
      <c r="BL126" s="46" t="s">
        <v>143</v>
      </c>
      <c r="BM126" s="46" t="s">
        <v>143</v>
      </c>
      <c r="BN126" s="46" t="s">
        <v>143</v>
      </c>
      <c r="BO126" s="46" t="s">
        <v>143</v>
      </c>
      <c r="BP126" s="46">
        <v>0.86206425222145422</v>
      </c>
      <c r="BQ126" s="46">
        <v>0.89603595516434087</v>
      </c>
      <c r="BR126" s="46">
        <v>0.96719742348509086</v>
      </c>
      <c r="BS126" s="46">
        <v>0.99477957819262941</v>
      </c>
      <c r="BT126" s="46">
        <v>0.9987989182686231</v>
      </c>
      <c r="BU126" s="46">
        <v>0.99799699197390601</v>
      </c>
      <c r="BV126" s="46">
        <v>0.99719409794761227</v>
      </c>
      <c r="BW126" s="46">
        <v>0.99719409794761227</v>
      </c>
      <c r="BX126" s="46">
        <v>0.99799699197390601</v>
      </c>
      <c r="BY126" s="46">
        <v>0.99799699197390601</v>
      </c>
      <c r="BZ126" s="46">
        <v>0.9955853942020696</v>
      </c>
      <c r="CA126" s="46">
        <v>0.99114122862593856</v>
      </c>
      <c r="CB126" s="46">
        <v>0.98421358455905272</v>
      </c>
      <c r="CC126" s="46">
        <v>0.96719742348509086</v>
      </c>
      <c r="CD126" s="46">
        <v>0.91001978913232728</v>
      </c>
      <c r="CE126" s="46">
        <v>0.86206425222145422</v>
      </c>
      <c r="CF126" s="46">
        <v>0.67186294554764192</v>
      </c>
      <c r="CG126" s="46">
        <v>0.36</v>
      </c>
      <c r="CH126" s="46">
        <v>0.08</v>
      </c>
      <c r="CI126" s="46">
        <v>0.02</v>
      </c>
      <c r="CJ126" s="46" t="s">
        <v>143</v>
      </c>
      <c r="CK126" s="46" t="s">
        <v>143</v>
      </c>
      <c r="CL126" s="46" t="s">
        <v>143</v>
      </c>
      <c r="CM126" s="46" t="s">
        <v>143</v>
      </c>
      <c r="CN126" s="46" t="s">
        <v>143</v>
      </c>
      <c r="CO126" s="46" t="s">
        <v>143</v>
      </c>
      <c r="CP126" s="46" t="s">
        <v>143</v>
      </c>
      <c r="CQ126" s="46" t="s">
        <v>143</v>
      </c>
      <c r="CR126" s="46" t="s">
        <v>143</v>
      </c>
      <c r="CS126" s="46" t="s">
        <v>143</v>
      </c>
      <c r="CT126" s="40"/>
      <c r="CU126" s="40">
        <v>1</v>
      </c>
      <c r="CV126" s="40">
        <v>0</v>
      </c>
      <c r="CW126" s="40">
        <v>1</v>
      </c>
      <c r="CX126" s="40">
        <v>1.2</v>
      </c>
      <c r="CY126" s="40">
        <v>2</v>
      </c>
      <c r="CZ126" s="39">
        <v>4.28</v>
      </c>
      <c r="DA126" s="40">
        <v>454</v>
      </c>
      <c r="DB126" s="40">
        <v>445</v>
      </c>
      <c r="DC126" s="40">
        <v>595</v>
      </c>
      <c r="DD126" s="40">
        <v>0.46500000000000002</v>
      </c>
      <c r="DE126" s="40">
        <v>0.74099999999999999</v>
      </c>
      <c r="DF126" s="40">
        <v>7.5</v>
      </c>
      <c r="DG126" s="40">
        <v>8.4</v>
      </c>
      <c r="DH126" s="79">
        <v>64</v>
      </c>
      <c r="DI126" s="40">
        <v>0.23200000000000001</v>
      </c>
      <c r="DJ126" s="40">
        <v>430</v>
      </c>
      <c r="DK126" s="40">
        <v>1</v>
      </c>
      <c r="DL126" s="42">
        <v>1.95</v>
      </c>
      <c r="DM126" s="76">
        <v>1.68218</v>
      </c>
      <c r="DN126" s="76">
        <v>1.6875</v>
      </c>
      <c r="DO126" s="76">
        <v>1.6937800000000001</v>
      </c>
      <c r="DP126" s="76">
        <v>1.7022699999999999</v>
      </c>
      <c r="DQ126" s="76">
        <v>1.7034499999999999</v>
      </c>
      <c r="DR126" s="76">
        <v>1.7088699999999999</v>
      </c>
      <c r="DS126" s="76">
        <v>1.7168099999999999</v>
      </c>
      <c r="DT126" s="76">
        <v>1.72085</v>
      </c>
      <c r="DU126" s="76">
        <v>1.722</v>
      </c>
      <c r="DV126" s="76">
        <v>1.72309</v>
      </c>
      <c r="DW126" s="76">
        <v>1.72803</v>
      </c>
      <c r="DX126" s="76">
        <v>1.7282500000000001</v>
      </c>
      <c r="DY126" s="76">
        <v>1.7343</v>
      </c>
      <c r="DZ126" s="76">
        <v>1.74648</v>
      </c>
      <c r="EA126" s="76">
        <v>1.7480500000000001</v>
      </c>
      <c r="EB126" s="76">
        <v>1.7619800000000001</v>
      </c>
      <c r="EC126" s="76">
        <v>1.77579</v>
      </c>
      <c r="ED126" s="76"/>
      <c r="EE126" s="24"/>
      <c r="EF126" s="24"/>
      <c r="EG126" s="24"/>
      <c r="EH126" s="24"/>
      <c r="EI126" s="24"/>
      <c r="EJ126" s="24">
        <v>2.5633E-2</v>
      </c>
      <c r="EK126" s="24">
        <v>2.6051000000000001E-2</v>
      </c>
      <c r="EL126" s="77">
        <v>0.21110000000000001</v>
      </c>
      <c r="EM126" s="77">
        <v>0.46739999999999998</v>
      </c>
      <c r="EN126" s="77">
        <v>0.2888</v>
      </c>
      <c r="EO126" s="77">
        <v>0.2361</v>
      </c>
      <c r="EP126" s="77">
        <v>0.60460000000000003</v>
      </c>
      <c r="EQ126" s="77"/>
      <c r="ER126" s="77">
        <v>0.2077</v>
      </c>
      <c r="ES126" s="77">
        <v>0.50419999999999998</v>
      </c>
      <c r="ET126" s="77">
        <v>0.2399</v>
      </c>
      <c r="EU126" s="77">
        <v>0.23230000000000001</v>
      </c>
      <c r="EV126" s="77">
        <v>0.53459999999999996</v>
      </c>
      <c r="EW126" s="77"/>
      <c r="EX126" s="77">
        <v>-1.1999999999999999E-3</v>
      </c>
      <c r="EY126" s="77">
        <v>-1.6999999999999999E-3</v>
      </c>
      <c r="EZ126" s="77">
        <v>1.6999999999999999E-3</v>
      </c>
      <c r="FA126" s="77">
        <v>8.5000000000000006E-3</v>
      </c>
      <c r="FB126" s="77"/>
      <c r="FC126" s="26" t="s">
        <v>122</v>
      </c>
      <c r="FD126" s="146" t="s">
        <v>325</v>
      </c>
      <c r="FE126" s="156">
        <v>41671</v>
      </c>
      <c r="FF126" s="136">
        <v>1.9</v>
      </c>
      <c r="FG126" s="137"/>
      <c r="FH126" s="125" t="s">
        <v>143</v>
      </c>
      <c r="FI126" s="34" t="s">
        <v>143</v>
      </c>
      <c r="FJ126" s="34" t="s">
        <v>143</v>
      </c>
      <c r="FK126">
        <v>20</v>
      </c>
      <c r="FM126">
        <f t="shared" si="32"/>
        <v>0.587565</v>
      </c>
      <c r="FN126">
        <f t="shared" si="62"/>
        <v>20</v>
      </c>
      <c r="FO126">
        <f t="shared" si="33"/>
        <v>0</v>
      </c>
      <c r="FP126" s="208">
        <f t="shared" si="34"/>
        <v>0</v>
      </c>
      <c r="FQ126" s="208">
        <f t="shared" si="35"/>
        <v>0</v>
      </c>
      <c r="FR126" s="208">
        <f t="shared" si="36"/>
        <v>0</v>
      </c>
      <c r="FS126" s="208">
        <f t="shared" si="37"/>
        <v>0</v>
      </c>
      <c r="FT126" s="208">
        <f t="shared" si="38"/>
        <v>1.7287206487895637</v>
      </c>
      <c r="FU126" s="208">
        <f t="shared" si="39"/>
        <v>0.57512909414940006</v>
      </c>
      <c r="FV126" s="208">
        <f t="shared" si="40"/>
        <v>0</v>
      </c>
      <c r="FX126">
        <f t="shared" si="63"/>
        <v>0.587565</v>
      </c>
      <c r="FY126" s="207">
        <f>G126*POWER($FX126,2)/(POWER($FX126,2)-J126)</f>
        <v>1.6782573306095783</v>
      </c>
      <c r="FZ126" s="207">
        <f>H126*POWER($FX126,2)/(POWER($FX126,2)-K126)</f>
        <v>0.31179007241216022</v>
      </c>
      <c r="GA126" s="207">
        <f>I126*POWER($FX126,2)/(POWER($FX126,2)-L126)</f>
        <v>-3.1999212876228935E-3</v>
      </c>
      <c r="GB126" s="206">
        <f t="shared" si="41"/>
        <v>1.7282498319786164</v>
      </c>
      <c r="GD126">
        <f t="shared" si="42"/>
        <v>0.587565</v>
      </c>
      <c r="GE126">
        <f t="shared" si="43"/>
        <v>6432.8</v>
      </c>
      <c r="GF126">
        <f t="shared" si="44"/>
        <v>20613.136726414024</v>
      </c>
      <c r="GG126">
        <f t="shared" si="45"/>
        <v>670.28134972528255</v>
      </c>
      <c r="GH126">
        <f t="shared" si="46"/>
        <v>1.0002771621807613</v>
      </c>
      <c r="GI126">
        <f t="shared" si="47"/>
        <v>101325</v>
      </c>
      <c r="GJ126">
        <v>101325</v>
      </c>
      <c r="GK126">
        <v>15</v>
      </c>
      <c r="GL126">
        <v>20</v>
      </c>
      <c r="GM126">
        <f t="shared" si="48"/>
        <v>2.771621807613478E-4</v>
      </c>
      <c r="GN126">
        <f t="shared" si="49"/>
        <v>1.0173924999999999</v>
      </c>
      <c r="GO126">
        <f t="shared" si="50"/>
        <v>1.0002724240455492</v>
      </c>
      <c r="GQ126">
        <f t="shared" si="51"/>
        <v>0.587565</v>
      </c>
      <c r="GR126">
        <v>101446</v>
      </c>
      <c r="GS126">
        <f t="shared" si="52"/>
        <v>1.0002724240455492</v>
      </c>
      <c r="GT126" s="206">
        <f t="shared" si="53"/>
        <v>1.7282498319786164</v>
      </c>
      <c r="GU126">
        <f t="shared" si="54"/>
        <v>1.7287206487895637</v>
      </c>
      <c r="GW126" s="208">
        <f t="shared" si="55"/>
        <v>0</v>
      </c>
      <c r="GX126" s="208">
        <f t="shared" si="56"/>
        <v>0</v>
      </c>
      <c r="GY126">
        <f t="shared" si="57"/>
        <v>1.7287206487895637</v>
      </c>
      <c r="GZ126" s="208">
        <f t="shared" si="58"/>
        <v>1.7287206487895637</v>
      </c>
      <c r="HB126" s="208">
        <f t="shared" si="59"/>
        <v>1.7287206487895637</v>
      </c>
      <c r="HC126">
        <f t="shared" si="60"/>
        <v>1.0002724240455492</v>
      </c>
      <c r="HD126" s="206">
        <f t="shared" si="61"/>
        <v>1.7282498319786164</v>
      </c>
    </row>
    <row r="127" spans="1:212" x14ac:dyDescent="0.3">
      <c r="A127" s="141" t="s">
        <v>645</v>
      </c>
      <c r="B127" s="43">
        <v>1.7847200000000001</v>
      </c>
      <c r="C127" s="43">
        <v>1.7919</v>
      </c>
      <c r="D127" s="39">
        <v>25.76</v>
      </c>
      <c r="E127" s="39">
        <v>25.55</v>
      </c>
      <c r="F127" s="40" t="s">
        <v>643</v>
      </c>
      <c r="G127" s="44">
        <v>1.73848403</v>
      </c>
      <c r="H127" s="44">
        <v>0.31116897399999999</v>
      </c>
      <c r="I127" s="44">
        <v>1.17490871</v>
      </c>
      <c r="J127" s="44">
        <v>1.36068604E-2</v>
      </c>
      <c r="K127" s="44">
        <v>6.1596046299999999E-2</v>
      </c>
      <c r="L127" s="44">
        <v>121.92271100000001</v>
      </c>
      <c r="M127" s="45">
        <v>1.1199999999999999E-5</v>
      </c>
      <c r="N127" s="45">
        <v>1.81E-8</v>
      </c>
      <c r="O127" s="45">
        <v>-5.0299999999999997E-11</v>
      </c>
      <c r="P127" s="45">
        <v>1.46E-6</v>
      </c>
      <c r="Q127" s="45">
        <v>1.5799999999999999E-9</v>
      </c>
      <c r="R127" s="45">
        <v>0.28199999999999997</v>
      </c>
      <c r="S127" s="39">
        <v>8.4</v>
      </c>
      <c r="T127" s="39">
        <v>11.7</v>
      </c>
      <c r="U127" s="39">
        <v>15.8</v>
      </c>
      <c r="V127" s="39">
        <v>6.1</v>
      </c>
      <c r="W127" s="39">
        <v>9.1999999999999993</v>
      </c>
      <c r="X127" s="39">
        <v>13.3</v>
      </c>
      <c r="Y127" s="39">
        <v>9.1999999999999993</v>
      </c>
      <c r="Z127" s="39">
        <v>12.9</v>
      </c>
      <c r="AA127" s="39">
        <v>17.600000000000001</v>
      </c>
      <c r="AB127" s="39">
        <v>7.7</v>
      </c>
      <c r="AC127" s="39">
        <v>11.3</v>
      </c>
      <c r="AD127" s="39">
        <v>16</v>
      </c>
      <c r="AE127" s="39">
        <v>9.6</v>
      </c>
      <c r="AF127" s="39">
        <v>13.6</v>
      </c>
      <c r="AG127" s="39">
        <v>18.7</v>
      </c>
      <c r="AH127" s="39">
        <v>8.4</v>
      </c>
      <c r="AI127" s="40">
        <v>12.4</v>
      </c>
      <c r="AJ127" s="40">
        <v>17.399999999999999</v>
      </c>
      <c r="AK127" s="39">
        <v>1.33</v>
      </c>
      <c r="AL127" s="46">
        <v>0.61</v>
      </c>
      <c r="AM127" s="46">
        <v>0.7</v>
      </c>
      <c r="AN127" s="46">
        <v>0.93</v>
      </c>
      <c r="AO127" s="46">
        <v>0.98199999999999998</v>
      </c>
      <c r="AP127" s="46">
        <v>0.997</v>
      </c>
      <c r="AQ127" s="46">
        <v>0.99299999999999999</v>
      </c>
      <c r="AR127" s="46">
        <v>0.99099999999999999</v>
      </c>
      <c r="AS127" s="46">
        <v>0.99099999999999999</v>
      </c>
      <c r="AT127" s="46">
        <v>0.99099999999999999</v>
      </c>
      <c r="AU127" s="46">
        <v>0.98899999999999999</v>
      </c>
      <c r="AV127" s="46">
        <v>0.97599999999999998</v>
      </c>
      <c r="AW127" s="46">
        <v>0.94</v>
      </c>
      <c r="AX127" s="46">
        <v>0.86</v>
      </c>
      <c r="AY127" s="46">
        <v>0.7</v>
      </c>
      <c r="AZ127" s="46">
        <v>0.34</v>
      </c>
      <c r="BA127" s="46">
        <v>0.2</v>
      </c>
      <c r="BB127" s="46">
        <v>0.01</v>
      </c>
      <c r="BC127" s="46" t="s">
        <v>143</v>
      </c>
      <c r="BD127" s="46" t="s">
        <v>143</v>
      </c>
      <c r="BE127" s="46" t="s">
        <v>143</v>
      </c>
      <c r="BF127" s="46" t="s">
        <v>143</v>
      </c>
      <c r="BG127" s="46" t="s">
        <v>143</v>
      </c>
      <c r="BH127" s="46" t="s">
        <v>143</v>
      </c>
      <c r="BI127" s="46" t="s">
        <v>143</v>
      </c>
      <c r="BJ127" s="46" t="s">
        <v>143</v>
      </c>
      <c r="BK127" s="46" t="s">
        <v>143</v>
      </c>
      <c r="BL127" s="46" t="s">
        <v>143</v>
      </c>
      <c r="BM127" s="46" t="s">
        <v>143</v>
      </c>
      <c r="BN127" s="46" t="s">
        <v>143</v>
      </c>
      <c r="BO127" s="46" t="s">
        <v>143</v>
      </c>
      <c r="BP127" s="46">
        <v>0.82060079618600934</v>
      </c>
      <c r="BQ127" s="46">
        <v>0.86704016438112341</v>
      </c>
      <c r="BR127" s="46">
        <v>0.97138899598150008</v>
      </c>
      <c r="BS127" s="46">
        <v>0.99276074232760958</v>
      </c>
      <c r="BT127" s="46">
        <v>0.9987989182686231</v>
      </c>
      <c r="BU127" s="46">
        <v>0.99719409794761227</v>
      </c>
      <c r="BV127" s="46">
        <v>0.99639023306928143</v>
      </c>
      <c r="BW127" s="46">
        <v>0.99639023306928143</v>
      </c>
      <c r="BX127" s="46">
        <v>0.99639023306928143</v>
      </c>
      <c r="BY127" s="46">
        <v>0.9955853942020696</v>
      </c>
      <c r="BZ127" s="46">
        <v>0.99032998121914761</v>
      </c>
      <c r="CA127" s="46">
        <v>0.97555361244784633</v>
      </c>
      <c r="CB127" s="46">
        <v>0.94145459724890013</v>
      </c>
      <c r="CC127" s="46">
        <v>0.86704016438112341</v>
      </c>
      <c r="CD127" s="46">
        <v>0.64951856188583323</v>
      </c>
      <c r="CE127" s="46">
        <v>0.52530556088075342</v>
      </c>
      <c r="CF127" s="46">
        <v>0.18</v>
      </c>
      <c r="CG127" s="46" t="s">
        <v>143</v>
      </c>
      <c r="CH127" s="46" t="s">
        <v>143</v>
      </c>
      <c r="CI127" s="46" t="s">
        <v>143</v>
      </c>
      <c r="CJ127" s="46" t="s">
        <v>143</v>
      </c>
      <c r="CK127" s="46" t="s">
        <v>143</v>
      </c>
      <c r="CL127" s="46" t="s">
        <v>143</v>
      </c>
      <c r="CM127" s="46" t="s">
        <v>143</v>
      </c>
      <c r="CN127" s="46" t="s">
        <v>143</v>
      </c>
      <c r="CO127" s="46" t="s">
        <v>143</v>
      </c>
      <c r="CP127" s="46" t="s">
        <v>143</v>
      </c>
      <c r="CQ127" s="46" t="s">
        <v>143</v>
      </c>
      <c r="CR127" s="46" t="s">
        <v>143</v>
      </c>
      <c r="CS127" s="46" t="s">
        <v>143</v>
      </c>
      <c r="CT127" s="40"/>
      <c r="CU127" s="40">
        <v>1</v>
      </c>
      <c r="CV127" s="40">
        <v>0</v>
      </c>
      <c r="CW127" s="40">
        <v>1</v>
      </c>
      <c r="CX127" s="40">
        <v>1.2</v>
      </c>
      <c r="CY127" s="40">
        <v>1</v>
      </c>
      <c r="CZ127" s="39">
        <v>4.74</v>
      </c>
      <c r="DA127" s="40">
        <v>503</v>
      </c>
      <c r="DB127" s="40">
        <v>500</v>
      </c>
      <c r="DC127" s="40">
        <v>635</v>
      </c>
      <c r="DD127" s="40">
        <v>0.43099999999999999</v>
      </c>
      <c r="DE127" s="40">
        <v>0.73699999999999999</v>
      </c>
      <c r="DF127" s="40">
        <v>6.1</v>
      </c>
      <c r="DG127" s="40">
        <v>6.8</v>
      </c>
      <c r="DH127" s="79">
        <v>66</v>
      </c>
      <c r="DI127" s="40">
        <v>0.23499999999999999</v>
      </c>
      <c r="DJ127" s="126">
        <v>450</v>
      </c>
      <c r="DK127" s="40">
        <v>1</v>
      </c>
      <c r="DL127" s="42">
        <v>1.33</v>
      </c>
      <c r="DM127" s="76">
        <v>1.7329399999999999</v>
      </c>
      <c r="DN127" s="76">
        <v>1.7384299999999999</v>
      </c>
      <c r="DO127" s="76">
        <v>1.7450600000000001</v>
      </c>
      <c r="DP127" s="76">
        <v>1.7544500000000001</v>
      </c>
      <c r="DQ127" s="76">
        <v>1.75579</v>
      </c>
      <c r="DR127" s="76">
        <v>1.762</v>
      </c>
      <c r="DS127" s="76">
        <v>1.77125</v>
      </c>
      <c r="DT127" s="76">
        <v>1.77599</v>
      </c>
      <c r="DU127" s="76">
        <v>1.7773399999999999</v>
      </c>
      <c r="DV127" s="76">
        <v>1.7786200000000001</v>
      </c>
      <c r="DW127" s="76">
        <v>1.7844599999999999</v>
      </c>
      <c r="DX127" s="76">
        <v>1.7847200000000001</v>
      </c>
      <c r="DY127" s="76">
        <v>1.7919</v>
      </c>
      <c r="DZ127" s="76">
        <v>1.8064499999999999</v>
      </c>
      <c r="EA127" s="76">
        <v>1.8083400000000001</v>
      </c>
      <c r="EB127" s="76">
        <v>1.82518</v>
      </c>
      <c r="EC127" s="76">
        <v>1.8420799999999999</v>
      </c>
      <c r="ED127" s="76" t="s">
        <v>392</v>
      </c>
      <c r="EE127" s="24" t="s">
        <v>392</v>
      </c>
      <c r="EF127" s="24" t="s">
        <v>392</v>
      </c>
      <c r="EG127" s="24" t="s">
        <v>392</v>
      </c>
      <c r="EH127" s="24" t="s">
        <v>392</v>
      </c>
      <c r="EI127" s="24" t="s">
        <v>392</v>
      </c>
      <c r="EJ127" s="24">
        <v>3.0467000000000001E-2</v>
      </c>
      <c r="EK127" s="24">
        <v>3.0997E-2</v>
      </c>
      <c r="EL127" s="77">
        <v>0.2039</v>
      </c>
      <c r="EM127" s="77">
        <v>0.45900000000000002</v>
      </c>
      <c r="EN127" s="77">
        <v>0.28660000000000002</v>
      </c>
      <c r="EO127" s="77">
        <v>0.2356</v>
      </c>
      <c r="EP127" s="77">
        <v>0.61470000000000002</v>
      </c>
      <c r="EQ127" s="77" t="s">
        <v>392</v>
      </c>
      <c r="ER127" s="77">
        <v>0.20039999999999999</v>
      </c>
      <c r="ES127" s="77">
        <v>0.49490000000000001</v>
      </c>
      <c r="ET127" s="77">
        <v>0.23799999999999999</v>
      </c>
      <c r="EU127" s="77">
        <v>0.2316</v>
      </c>
      <c r="EV127" s="77">
        <v>0.54330000000000001</v>
      </c>
      <c r="EW127" s="77" t="s">
        <v>392</v>
      </c>
      <c r="EX127" s="77">
        <v>-4.3E-3</v>
      </c>
      <c r="EY127" s="77">
        <v>-4.0000000000000001E-3</v>
      </c>
      <c r="EZ127" s="77">
        <v>2.8999999999999998E-3</v>
      </c>
      <c r="FA127" s="77">
        <v>1.4200000000000001E-2</v>
      </c>
      <c r="FB127" s="77" t="s">
        <v>392</v>
      </c>
      <c r="FC127" s="26" t="s">
        <v>644</v>
      </c>
      <c r="FD127" s="145" t="s">
        <v>651</v>
      </c>
      <c r="FE127" s="156">
        <v>41671</v>
      </c>
      <c r="FF127" s="136">
        <v>1.7</v>
      </c>
      <c r="FG127" s="137" t="s">
        <v>143</v>
      </c>
      <c r="FH127" s="125" t="s">
        <v>143</v>
      </c>
      <c r="FI127" s="34" t="s">
        <v>143</v>
      </c>
      <c r="FJ127" s="34" t="s">
        <v>143</v>
      </c>
      <c r="FK127" s="27">
        <v>20</v>
      </c>
      <c r="FL127" s="27"/>
      <c r="FM127">
        <f t="shared" si="32"/>
        <v>0.587565</v>
      </c>
      <c r="FN127" s="27">
        <f t="shared" si="62"/>
        <v>20</v>
      </c>
      <c r="FO127">
        <f t="shared" si="33"/>
        <v>0</v>
      </c>
      <c r="FP127" s="208">
        <f t="shared" si="34"/>
        <v>0</v>
      </c>
      <c r="FQ127" s="208">
        <f t="shared" si="35"/>
        <v>0</v>
      </c>
      <c r="FR127" s="208">
        <f t="shared" si="36"/>
        <v>0</v>
      </c>
      <c r="FS127" s="208">
        <f t="shared" si="37"/>
        <v>0</v>
      </c>
      <c r="FT127" s="208">
        <f t="shared" si="38"/>
        <v>1.7852055585126194</v>
      </c>
      <c r="FU127" s="208">
        <f t="shared" si="39"/>
        <v>0.61252298809960659</v>
      </c>
      <c r="FV127" s="208">
        <f t="shared" si="40"/>
        <v>0</v>
      </c>
      <c r="FX127">
        <f t="shared" si="63"/>
        <v>0.587565</v>
      </c>
      <c r="FY127" s="207">
        <f>G127*POWER($FX127,2)/(POWER($FX127,2)-J127)</f>
        <v>1.8098153670901596</v>
      </c>
      <c r="FZ127" s="207">
        <f>H127*POWER($FX127,2)/(POWER($FX127,2)-K127)</f>
        <v>0.37874410246886758</v>
      </c>
      <c r="GA127" s="207">
        <f>I127*POWER($FX127,2)/(POWER($FX127,2)-L127)</f>
        <v>-3.3362825787161239E-3</v>
      </c>
      <c r="GB127" s="206">
        <f t="shared" si="41"/>
        <v>1.784719358044931</v>
      </c>
      <c r="GD127">
        <f t="shared" si="42"/>
        <v>0.587565</v>
      </c>
      <c r="GE127">
        <f t="shared" si="43"/>
        <v>6432.8</v>
      </c>
      <c r="GF127">
        <f t="shared" si="44"/>
        <v>20613.136726414024</v>
      </c>
      <c r="GG127">
        <f t="shared" si="45"/>
        <v>670.28134972528255</v>
      </c>
      <c r="GH127">
        <f t="shared" si="46"/>
        <v>1.0002771621807613</v>
      </c>
      <c r="GI127">
        <f t="shared" si="47"/>
        <v>101325</v>
      </c>
      <c r="GJ127">
        <v>101325</v>
      </c>
      <c r="GK127">
        <v>15</v>
      </c>
      <c r="GL127">
        <v>20</v>
      </c>
      <c r="GM127">
        <f t="shared" si="48"/>
        <v>2.771621807613478E-4</v>
      </c>
      <c r="GN127">
        <f t="shared" si="49"/>
        <v>1.0173924999999999</v>
      </c>
      <c r="GO127">
        <f t="shared" si="50"/>
        <v>1.0002724240455492</v>
      </c>
      <c r="GQ127">
        <f t="shared" si="51"/>
        <v>0.587565</v>
      </c>
      <c r="GR127">
        <v>101447</v>
      </c>
      <c r="GS127">
        <f t="shared" si="52"/>
        <v>1.0002724240455492</v>
      </c>
      <c r="GT127" s="206">
        <f t="shared" si="53"/>
        <v>1.784719358044931</v>
      </c>
      <c r="GU127">
        <f t="shared" si="54"/>
        <v>1.7852055585126194</v>
      </c>
      <c r="GW127" s="208">
        <f t="shared" si="55"/>
        <v>0</v>
      </c>
      <c r="GX127" s="208">
        <f t="shared" si="56"/>
        <v>0</v>
      </c>
      <c r="GY127">
        <f t="shared" si="57"/>
        <v>1.7852055585126194</v>
      </c>
      <c r="GZ127" s="208">
        <f t="shared" si="58"/>
        <v>1.7852055585126194</v>
      </c>
      <c r="HB127" s="208">
        <f t="shared" si="59"/>
        <v>1.7852055585126194</v>
      </c>
      <c r="HC127">
        <f t="shared" si="60"/>
        <v>1.0002724240455492</v>
      </c>
      <c r="HD127" s="206">
        <f t="shared" si="61"/>
        <v>1.784719358044931</v>
      </c>
    </row>
    <row r="128" spans="1:212" x14ac:dyDescent="0.3">
      <c r="A128" s="141" t="s">
        <v>97</v>
      </c>
      <c r="B128" s="43">
        <v>1.6476900000000001</v>
      </c>
      <c r="C128" s="43">
        <v>1.65222</v>
      </c>
      <c r="D128" s="39">
        <v>33.85</v>
      </c>
      <c r="E128" s="39">
        <v>33.6</v>
      </c>
      <c r="F128" s="40" t="s">
        <v>300</v>
      </c>
      <c r="G128" s="44">
        <v>1.4030182099999999</v>
      </c>
      <c r="H128" s="44">
        <v>0.23176750400000001</v>
      </c>
      <c r="I128" s="44">
        <v>0.93905658599999997</v>
      </c>
      <c r="J128" s="44">
        <v>1.05795466E-2</v>
      </c>
      <c r="K128" s="44">
        <v>4.9322697800000002E-2</v>
      </c>
      <c r="L128" s="44">
        <v>112.40595500000001</v>
      </c>
      <c r="M128" s="45">
        <v>1.1000000000000001E-6</v>
      </c>
      <c r="N128" s="45">
        <v>1.7500000000000001E-8</v>
      </c>
      <c r="O128" s="45">
        <v>-1.29E-11</v>
      </c>
      <c r="P128" s="45">
        <v>1.08E-6</v>
      </c>
      <c r="Q128" s="45">
        <v>1.03E-9</v>
      </c>
      <c r="R128" s="45">
        <v>0.249</v>
      </c>
      <c r="S128" s="39">
        <v>2.2999999999999998</v>
      </c>
      <c r="T128" s="39">
        <v>4</v>
      </c>
      <c r="U128" s="39">
        <v>6</v>
      </c>
      <c r="V128" s="39">
        <v>0.1</v>
      </c>
      <c r="W128" s="39">
        <v>1.8</v>
      </c>
      <c r="X128" s="39">
        <v>3.7</v>
      </c>
      <c r="Y128" s="39">
        <v>2.7</v>
      </c>
      <c r="Z128" s="39">
        <v>4.5999999999999996</v>
      </c>
      <c r="AA128" s="39">
        <v>6.9</v>
      </c>
      <c r="AB128" s="39">
        <v>1.3</v>
      </c>
      <c r="AC128" s="39">
        <v>3.2</v>
      </c>
      <c r="AD128" s="39">
        <v>5.4</v>
      </c>
      <c r="AE128" s="39">
        <v>3.1</v>
      </c>
      <c r="AF128" s="39">
        <v>5.2</v>
      </c>
      <c r="AG128" s="39">
        <v>7.6</v>
      </c>
      <c r="AH128" s="39">
        <v>2</v>
      </c>
      <c r="AI128" s="40">
        <v>4.0999999999999996</v>
      </c>
      <c r="AJ128" s="40">
        <v>6.4</v>
      </c>
      <c r="AK128" s="39">
        <v>2.62</v>
      </c>
      <c r="AL128" s="46">
        <v>0.62</v>
      </c>
      <c r="AM128" s="46">
        <v>0.71</v>
      </c>
      <c r="AN128" s="46">
        <v>0.88</v>
      </c>
      <c r="AO128" s="46">
        <v>0.98499999999999999</v>
      </c>
      <c r="AP128" s="46">
        <v>0.996</v>
      </c>
      <c r="AQ128" s="46">
        <v>0.996</v>
      </c>
      <c r="AR128" s="46">
        <v>0.99399999999999999</v>
      </c>
      <c r="AS128" s="46">
        <v>0.995</v>
      </c>
      <c r="AT128" s="46">
        <v>0.995</v>
      </c>
      <c r="AU128" s="46">
        <v>0.995</v>
      </c>
      <c r="AV128" s="46">
        <v>0.99299999999999999</v>
      </c>
      <c r="AW128" s="46">
        <v>0.98799999999999999</v>
      </c>
      <c r="AX128" s="46">
        <v>0.98199999999999998</v>
      </c>
      <c r="AY128" s="46">
        <v>0.97499999999999998</v>
      </c>
      <c r="AZ128" s="46">
        <v>0.96199999999999997</v>
      </c>
      <c r="BA128" s="46">
        <v>0.95399999999999996</v>
      </c>
      <c r="BB128" s="46">
        <v>0.92</v>
      </c>
      <c r="BC128" s="46">
        <v>0.87</v>
      </c>
      <c r="BD128" s="46">
        <v>0.79</v>
      </c>
      <c r="BE128" s="46">
        <v>0.72</v>
      </c>
      <c r="BF128" s="46">
        <v>0.37</v>
      </c>
      <c r="BG128" s="46" t="s">
        <v>143</v>
      </c>
      <c r="BH128" s="46" t="s">
        <v>143</v>
      </c>
      <c r="BI128" s="46" t="s">
        <v>143</v>
      </c>
      <c r="BJ128" s="46" t="s">
        <v>143</v>
      </c>
      <c r="BK128" s="46" t="s">
        <v>143</v>
      </c>
      <c r="BL128" s="46" t="s">
        <v>143</v>
      </c>
      <c r="BM128" s="46" t="s">
        <v>143</v>
      </c>
      <c r="BN128" s="46" t="s">
        <v>143</v>
      </c>
      <c r="BO128" s="46" t="s">
        <v>143</v>
      </c>
      <c r="BP128" s="46">
        <v>0.82595555007539534</v>
      </c>
      <c r="BQ128" s="46">
        <v>0.87197360626260934</v>
      </c>
      <c r="BR128" s="46">
        <v>0.95015196064682517</v>
      </c>
      <c r="BS128" s="46">
        <v>0.99397278187099047</v>
      </c>
      <c r="BT128" s="46">
        <v>0.99839807589331964</v>
      </c>
      <c r="BU128" s="46">
        <v>0.99839807589331964</v>
      </c>
      <c r="BV128" s="46">
        <v>0.99759566612185246</v>
      </c>
      <c r="BW128" s="46">
        <v>0.99799699197390601</v>
      </c>
      <c r="BX128" s="46">
        <v>0.99799699197390601</v>
      </c>
      <c r="BY128" s="46">
        <v>0.99799699197390601</v>
      </c>
      <c r="BZ128" s="46">
        <v>0.99719409794761227</v>
      </c>
      <c r="CA128" s="46">
        <v>0.99518260853786011</v>
      </c>
      <c r="CB128" s="46">
        <v>0.99276074232760958</v>
      </c>
      <c r="CC128" s="46">
        <v>0.98992398345177923</v>
      </c>
      <c r="CD128" s="46">
        <v>0.98462311900577992</v>
      </c>
      <c r="CE128" s="46">
        <v>0.98133965783894483</v>
      </c>
      <c r="CF128" s="46">
        <v>0.96719742348509086</v>
      </c>
      <c r="CG128" s="46">
        <v>0.94581827477183755</v>
      </c>
      <c r="CH128" s="46">
        <v>0.91001978913232728</v>
      </c>
      <c r="CI128" s="46">
        <v>0.87686553097315523</v>
      </c>
      <c r="CJ128" s="46">
        <v>0.67186294554764192</v>
      </c>
      <c r="CK128" s="46">
        <v>0.11</v>
      </c>
      <c r="CL128" s="46" t="s">
        <v>143</v>
      </c>
      <c r="CM128" s="46" t="s">
        <v>143</v>
      </c>
      <c r="CN128" s="46" t="s">
        <v>143</v>
      </c>
      <c r="CO128" s="46" t="s">
        <v>143</v>
      </c>
      <c r="CP128" s="46" t="s">
        <v>143</v>
      </c>
      <c r="CQ128" s="46" t="s">
        <v>143</v>
      </c>
      <c r="CR128" s="46" t="s">
        <v>143</v>
      </c>
      <c r="CS128" s="46" t="s">
        <v>143</v>
      </c>
      <c r="CT128" s="40"/>
      <c r="CU128" s="40">
        <v>1</v>
      </c>
      <c r="CV128" s="40">
        <v>0</v>
      </c>
      <c r="CW128" s="40">
        <v>2</v>
      </c>
      <c r="CX128" s="40">
        <v>2.2999999999999998</v>
      </c>
      <c r="CY128" s="40">
        <v>2</v>
      </c>
      <c r="CZ128" s="39">
        <v>3.86</v>
      </c>
      <c r="DA128" s="40">
        <v>441</v>
      </c>
      <c r="DB128" s="40">
        <v>428</v>
      </c>
      <c r="DC128" s="40">
        <v>600</v>
      </c>
      <c r="DD128" s="40">
        <v>0.498</v>
      </c>
      <c r="DE128" s="40">
        <v>0.73499999999999999</v>
      </c>
      <c r="DF128" s="40">
        <v>8.4</v>
      </c>
      <c r="DG128" s="40">
        <v>9.1999999999999993</v>
      </c>
      <c r="DH128" s="79">
        <v>55</v>
      </c>
      <c r="DI128" s="40">
        <v>0.22700000000000001</v>
      </c>
      <c r="DJ128" s="40">
        <v>410</v>
      </c>
      <c r="DK128" s="40">
        <v>2</v>
      </c>
      <c r="DL128" s="42">
        <v>2.62</v>
      </c>
      <c r="DM128" s="76">
        <v>1.6100300000000001</v>
      </c>
      <c r="DN128" s="76">
        <v>1.61494</v>
      </c>
      <c r="DO128" s="76">
        <v>1.6205499999999999</v>
      </c>
      <c r="DP128" s="76">
        <v>1.6276600000000001</v>
      </c>
      <c r="DQ128" s="76">
        <v>1.6286099999999999</v>
      </c>
      <c r="DR128" s="76">
        <v>1.63289</v>
      </c>
      <c r="DS128" s="76">
        <v>1.6390199999999999</v>
      </c>
      <c r="DT128" s="76">
        <v>1.6420999999999999</v>
      </c>
      <c r="DU128" s="76">
        <v>1.64297</v>
      </c>
      <c r="DV128" s="76">
        <v>1.6437900000000001</v>
      </c>
      <c r="DW128" s="76">
        <v>1.6475200000000001</v>
      </c>
      <c r="DX128" s="76">
        <v>1.6476900000000001</v>
      </c>
      <c r="DY128" s="76">
        <v>1.65222</v>
      </c>
      <c r="DZ128" s="76">
        <v>1.66123</v>
      </c>
      <c r="EA128" s="76">
        <v>1.66238</v>
      </c>
      <c r="EB128" s="76">
        <v>1.67249</v>
      </c>
      <c r="EC128" s="76">
        <v>1.6823300000000001</v>
      </c>
      <c r="ED128" s="76">
        <v>1.7002699999999999</v>
      </c>
      <c r="EE128" s="24"/>
      <c r="EF128" s="24"/>
      <c r="EG128" s="24"/>
      <c r="EH128" s="24"/>
      <c r="EI128" s="24"/>
      <c r="EJ128" s="24">
        <v>1.9134999999999999E-2</v>
      </c>
      <c r="EK128" s="24">
        <v>1.9411999999999999E-2</v>
      </c>
      <c r="EL128" s="77">
        <v>0.2233</v>
      </c>
      <c r="EM128" s="77">
        <v>0.48130000000000001</v>
      </c>
      <c r="EN128" s="77">
        <v>0.2923</v>
      </c>
      <c r="EO128" s="77">
        <v>0.23669999999999999</v>
      </c>
      <c r="EP128" s="77">
        <v>0.58860000000000001</v>
      </c>
      <c r="EQ128" s="77">
        <v>0.93759999999999999</v>
      </c>
      <c r="ER128" s="77">
        <v>0.22009999999999999</v>
      </c>
      <c r="ES128" s="77">
        <v>0.51959999999999995</v>
      </c>
      <c r="ET128" s="77">
        <v>0.24299999999999999</v>
      </c>
      <c r="EU128" s="77">
        <v>0.2334</v>
      </c>
      <c r="EV128" s="77">
        <v>0.52090000000000003</v>
      </c>
      <c r="EW128" s="77">
        <v>0.92420000000000002</v>
      </c>
      <c r="EX128" s="77">
        <v>-8.9999999999999998E-4</v>
      </c>
      <c r="EY128" s="77">
        <v>-5.0000000000000001E-4</v>
      </c>
      <c r="EZ128" s="77">
        <v>4.0000000000000002E-4</v>
      </c>
      <c r="FA128" s="77">
        <v>1.6999999999999999E-3</v>
      </c>
      <c r="FB128" s="77">
        <v>1.12E-2</v>
      </c>
      <c r="FC128" s="26" t="s">
        <v>98</v>
      </c>
      <c r="FD128" s="146" t="s">
        <v>667</v>
      </c>
      <c r="FE128" s="156">
        <v>41671</v>
      </c>
      <c r="FF128" s="136">
        <v>1.9</v>
      </c>
      <c r="FG128" s="137"/>
      <c r="FH128" s="125"/>
      <c r="FI128" s="34"/>
      <c r="FJ128" s="34"/>
      <c r="FK128">
        <v>20</v>
      </c>
      <c r="FM128">
        <f t="shared" si="32"/>
        <v>0.587565</v>
      </c>
      <c r="FN128">
        <f t="shared" si="62"/>
        <v>20</v>
      </c>
      <c r="FO128">
        <f t="shared" si="33"/>
        <v>0</v>
      </c>
      <c r="FP128" s="208">
        <f t="shared" si="34"/>
        <v>0</v>
      </c>
      <c r="FQ128" s="208">
        <f t="shared" si="35"/>
        <v>0</v>
      </c>
      <c r="FR128" s="208">
        <f t="shared" si="36"/>
        <v>0</v>
      </c>
      <c r="FS128" s="208">
        <f t="shared" si="37"/>
        <v>0</v>
      </c>
      <c r="FT128" s="208">
        <f t="shared" si="38"/>
        <v>1.6481376534819936</v>
      </c>
      <c r="FU128" s="208">
        <f t="shared" si="39"/>
        <v>0.52069610848311454</v>
      </c>
      <c r="FV128" s="208">
        <f t="shared" si="40"/>
        <v>0</v>
      </c>
      <c r="FX128">
        <f t="shared" si="63"/>
        <v>0.587565</v>
      </c>
      <c r="FY128" s="207">
        <f>G128*POWER($FX128,2)/(POWER($FX128,2)-J128)</f>
        <v>1.4473724900111493</v>
      </c>
      <c r="FZ128" s="207">
        <f>H128*POWER($FX128,2)/(POWER($FX128,2)-K128)</f>
        <v>0.27039884869533559</v>
      </c>
      <c r="GA128" s="207">
        <f>I128*POWER($FX128,2)/(POWER($FX128,2)-L128)</f>
        <v>-2.8930116397356065E-3</v>
      </c>
      <c r="GB128" s="206">
        <f t="shared" si="41"/>
        <v>1.6476887834378036</v>
      </c>
      <c r="GD128">
        <f t="shared" si="42"/>
        <v>0.587565</v>
      </c>
      <c r="GE128">
        <f t="shared" si="43"/>
        <v>6432.8</v>
      </c>
      <c r="GF128">
        <f t="shared" si="44"/>
        <v>20613.136726414024</v>
      </c>
      <c r="GG128">
        <f t="shared" si="45"/>
        <v>670.28134972528255</v>
      </c>
      <c r="GH128">
        <f t="shared" si="46"/>
        <v>1.0002771621807613</v>
      </c>
      <c r="GI128">
        <f t="shared" si="47"/>
        <v>101325</v>
      </c>
      <c r="GJ128">
        <v>101325</v>
      </c>
      <c r="GK128">
        <v>15</v>
      </c>
      <c r="GL128">
        <v>20</v>
      </c>
      <c r="GM128">
        <f t="shared" si="48"/>
        <v>2.771621807613478E-4</v>
      </c>
      <c r="GN128">
        <f t="shared" si="49"/>
        <v>1.0173924999999999</v>
      </c>
      <c r="GO128">
        <f t="shared" si="50"/>
        <v>1.0002724240455492</v>
      </c>
      <c r="GQ128">
        <f t="shared" si="51"/>
        <v>0.587565</v>
      </c>
      <c r="GR128">
        <v>101448</v>
      </c>
      <c r="GS128">
        <f t="shared" si="52"/>
        <v>1.0002724240455492</v>
      </c>
      <c r="GT128" s="206">
        <f t="shared" si="53"/>
        <v>1.6476887834378036</v>
      </c>
      <c r="GU128">
        <f t="shared" si="54"/>
        <v>1.6481376534819936</v>
      </c>
      <c r="GW128" s="208">
        <f t="shared" si="55"/>
        <v>0</v>
      </c>
      <c r="GX128" s="208">
        <f t="shared" si="56"/>
        <v>0</v>
      </c>
      <c r="GY128">
        <f t="shared" si="57"/>
        <v>1.6481376534819936</v>
      </c>
      <c r="GZ128" s="208">
        <f t="shared" si="58"/>
        <v>1.6481376534819936</v>
      </c>
      <c r="HB128" s="208">
        <f t="shared" si="59"/>
        <v>1.6481376534819936</v>
      </c>
      <c r="HC128">
        <f t="shared" si="60"/>
        <v>1.0002724240455492</v>
      </c>
      <c r="HD128" s="206">
        <f t="shared" si="61"/>
        <v>1.6476887834378036</v>
      </c>
    </row>
    <row r="129" spans="1:212" x14ac:dyDescent="0.3">
      <c r="A129" s="141" t="s">
        <v>710</v>
      </c>
      <c r="B129" s="43">
        <v>1.74</v>
      </c>
      <c r="C129" s="43">
        <v>1.7462</v>
      </c>
      <c r="D129" s="39">
        <v>28.2</v>
      </c>
      <c r="E129" s="39">
        <v>27.98</v>
      </c>
      <c r="F129" s="40" t="s">
        <v>48</v>
      </c>
      <c r="G129" s="44">
        <v>1.57230542</v>
      </c>
      <c r="H129" s="44">
        <v>0.339661149</v>
      </c>
      <c r="I129" s="44">
        <v>1.03593712</v>
      </c>
      <c r="J129" s="44">
        <v>1.20382183E-2</v>
      </c>
      <c r="K129" s="44">
        <v>5.3160358300000002E-2</v>
      </c>
      <c r="L129" s="44">
        <v>120.005381</v>
      </c>
      <c r="M129" s="45">
        <v>3.72E-6</v>
      </c>
      <c r="N129" s="45">
        <v>1.74E-8</v>
      </c>
      <c r="O129" s="45">
        <v>-3.2099999999999998E-11</v>
      </c>
      <c r="P129" s="45">
        <v>1.4899999999999999E-6</v>
      </c>
      <c r="Q129" s="45">
        <v>1.4100000000000001E-9</v>
      </c>
      <c r="R129" s="45">
        <v>0.26</v>
      </c>
      <c r="S129" s="39">
        <v>4</v>
      </c>
      <c r="T129" s="39">
        <v>6.8</v>
      </c>
      <c r="U129" s="39">
        <v>10.199999999999999</v>
      </c>
      <c r="V129" s="39">
        <v>1.7</v>
      </c>
      <c r="W129" s="39">
        <v>4.5</v>
      </c>
      <c r="X129" s="39">
        <v>7.7</v>
      </c>
      <c r="Y129" s="39">
        <v>4.5999999999999996</v>
      </c>
      <c r="Z129" s="39">
        <v>7.8</v>
      </c>
      <c r="AA129" s="39">
        <v>11.5</v>
      </c>
      <c r="AB129" s="39">
        <v>3.1</v>
      </c>
      <c r="AC129" s="39">
        <v>6.2</v>
      </c>
      <c r="AD129" s="39">
        <v>10</v>
      </c>
      <c r="AE129" s="39">
        <v>5</v>
      </c>
      <c r="AF129" s="39">
        <v>8.4</v>
      </c>
      <c r="AG129" s="39">
        <v>12.4</v>
      </c>
      <c r="AH129" s="39">
        <v>3.8</v>
      </c>
      <c r="AI129" s="40">
        <v>7.2</v>
      </c>
      <c r="AJ129" s="40">
        <v>11.2</v>
      </c>
      <c r="AK129" s="39">
        <v>1.53</v>
      </c>
      <c r="AL129" s="46"/>
      <c r="AM129" s="46">
        <v>0.76</v>
      </c>
      <c r="AN129" s="46">
        <v>0.91</v>
      </c>
      <c r="AO129" s="46">
        <v>0.98599999999999999</v>
      </c>
      <c r="AP129" s="46">
        <v>0.995</v>
      </c>
      <c r="AQ129" s="46">
        <v>0.998</v>
      </c>
      <c r="AR129" s="46">
        <v>0.997</v>
      </c>
      <c r="AS129" s="46">
        <v>0.997</v>
      </c>
      <c r="AT129" s="46">
        <v>0.995</v>
      </c>
      <c r="AU129" s="46">
        <v>0.99299999999999999</v>
      </c>
      <c r="AV129" s="46">
        <v>0.99</v>
      </c>
      <c r="AW129" s="46">
        <v>0.97699999999999998</v>
      </c>
      <c r="AX129" s="46">
        <v>0.96</v>
      </c>
      <c r="AY129" s="46">
        <v>0.93</v>
      </c>
      <c r="AZ129" s="46">
        <v>0.88</v>
      </c>
      <c r="BA129" s="46">
        <v>0.86</v>
      </c>
      <c r="BB129" s="46">
        <v>0.78</v>
      </c>
      <c r="BC129" s="46">
        <v>0.65</v>
      </c>
      <c r="BD129" s="46">
        <v>0.46</v>
      </c>
      <c r="BE129" s="46">
        <v>0.34</v>
      </c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>
        <v>0.9</v>
      </c>
      <c r="BR129" s="46">
        <v>0.96297842460757588</v>
      </c>
      <c r="BS129" s="46">
        <v>0.99437630276961064</v>
      </c>
      <c r="BT129" s="46">
        <v>0.99799699197390601</v>
      </c>
      <c r="BU129" s="46">
        <v>0.99919951948733343</v>
      </c>
      <c r="BV129" s="46">
        <v>0.9987989182686231</v>
      </c>
      <c r="BW129" s="46">
        <v>0.9987989182686231</v>
      </c>
      <c r="BX129" s="46">
        <v>0.99799699197390601</v>
      </c>
      <c r="BY129" s="46">
        <v>0.99719409794761227</v>
      </c>
      <c r="BZ129" s="46">
        <v>0.99598793558098164</v>
      </c>
      <c r="CA129" s="46">
        <v>0.99073572947436994</v>
      </c>
      <c r="CB129" s="46">
        <v>0.9838037943397453</v>
      </c>
      <c r="CC129" s="46">
        <v>0.97138899598150008</v>
      </c>
      <c r="CD129" s="46">
        <v>0.95015196064682517</v>
      </c>
      <c r="CE129" s="46">
        <v>0.94</v>
      </c>
      <c r="CF129" s="46">
        <v>0.91</v>
      </c>
      <c r="CG129" s="46">
        <v>0.84</v>
      </c>
      <c r="CH129" s="46">
        <v>0.73</v>
      </c>
      <c r="CI129" s="46">
        <v>0.65</v>
      </c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0"/>
      <c r="CU129" s="40">
        <v>1</v>
      </c>
      <c r="CV129" s="40">
        <v>2</v>
      </c>
      <c r="CW129" s="40">
        <v>4.3</v>
      </c>
      <c r="CX129" s="40">
        <v>2.2999999999999998</v>
      </c>
      <c r="CY129" s="40">
        <v>2.2999999999999998</v>
      </c>
      <c r="CZ129" s="39">
        <v>4.6399999999999997</v>
      </c>
      <c r="DA129" s="40">
        <v>415</v>
      </c>
      <c r="DB129" s="40">
        <v>404</v>
      </c>
      <c r="DC129" s="40">
        <v>548</v>
      </c>
      <c r="DD129" s="40">
        <v>0.42299999999999999</v>
      </c>
      <c r="DE129" s="40">
        <v>0.70599999999999996</v>
      </c>
      <c r="DF129" s="40">
        <v>8.4</v>
      </c>
      <c r="DG129" s="40">
        <v>9.5</v>
      </c>
      <c r="DH129" s="79">
        <v>56</v>
      </c>
      <c r="DI129" s="40">
        <v>0.23599999999999999</v>
      </c>
      <c r="DJ129" s="126">
        <v>380</v>
      </c>
      <c r="DK129" s="40"/>
      <c r="DL129" s="42">
        <v>1.53</v>
      </c>
      <c r="DM129" s="76">
        <v>1.6940999999999999</v>
      </c>
      <c r="DN129" s="76">
        <v>1.6991000000000001</v>
      </c>
      <c r="DO129" s="76">
        <v>1.7051099999999999</v>
      </c>
      <c r="DP129" s="76">
        <v>1.7135</v>
      </c>
      <c r="DQ129" s="76">
        <v>1.71469</v>
      </c>
      <c r="DR129" s="76">
        <v>1.72017</v>
      </c>
      <c r="DS129" s="76">
        <v>1.7282900000000001</v>
      </c>
      <c r="DT129" s="76">
        <v>1.7324200000000001</v>
      </c>
      <c r="DU129" s="76">
        <v>1.7336</v>
      </c>
      <c r="DV129" s="76">
        <v>1.73471</v>
      </c>
      <c r="DW129" s="76">
        <v>1.73977</v>
      </c>
      <c r="DX129" s="76">
        <v>1.74</v>
      </c>
      <c r="DY129" s="76">
        <v>1.7462</v>
      </c>
      <c r="DZ129" s="76">
        <v>1.7586599999999999</v>
      </c>
      <c r="EA129" s="76">
        <v>1.76027</v>
      </c>
      <c r="EB129" s="76">
        <v>1.7744599999999999</v>
      </c>
      <c r="EC129" s="76">
        <v>1.7884599999999999</v>
      </c>
      <c r="ED129" s="76">
        <v>1.8145199999999999</v>
      </c>
      <c r="EE129" s="24" t="s">
        <v>392</v>
      </c>
      <c r="EF129" s="24" t="s">
        <v>392</v>
      </c>
      <c r="EG129" s="24" t="s">
        <v>392</v>
      </c>
      <c r="EH129" s="24" t="s">
        <v>392</v>
      </c>
      <c r="EI129" s="24" t="s">
        <v>392</v>
      </c>
      <c r="EJ129" s="24">
        <v>2.6244E-2</v>
      </c>
      <c r="EK129" s="24">
        <v>2.6667E-2</v>
      </c>
      <c r="EL129" s="77">
        <v>0.20899999999999999</v>
      </c>
      <c r="EM129" s="77">
        <v>0.46650000000000003</v>
      </c>
      <c r="EN129" s="77">
        <v>0.28899999999999998</v>
      </c>
      <c r="EO129" s="77">
        <v>0.23619999999999999</v>
      </c>
      <c r="EP129" s="77">
        <v>0.60199999999999998</v>
      </c>
      <c r="EQ129" s="77">
        <v>0.9929</v>
      </c>
      <c r="ER129" s="77">
        <v>0.20569999999999999</v>
      </c>
      <c r="ES129" s="77">
        <v>0.50339999999999996</v>
      </c>
      <c r="ET129" s="77">
        <v>0.24010000000000001</v>
      </c>
      <c r="EU129" s="77">
        <v>0.23250000000000001</v>
      </c>
      <c r="EV129" s="77">
        <v>0.5323</v>
      </c>
      <c r="EW129" s="77">
        <v>0.97719999999999996</v>
      </c>
      <c r="EX129" s="77">
        <v>-3.2000000000000002E-3</v>
      </c>
      <c r="EY129" s="77">
        <v>-2.0999999999999999E-3</v>
      </c>
      <c r="EZ129" s="77">
        <v>1.1999999999999999E-3</v>
      </c>
      <c r="FA129" s="77">
        <v>5.5999999999999999E-3</v>
      </c>
      <c r="FB129" s="77">
        <v>3.8600000000000002E-2</v>
      </c>
      <c r="FC129" s="26" t="s">
        <v>712</v>
      </c>
      <c r="FD129" s="146" t="s">
        <v>325</v>
      </c>
      <c r="FE129" s="156">
        <v>44440</v>
      </c>
      <c r="FF129" s="136">
        <v>4.2</v>
      </c>
      <c r="FG129" s="137"/>
      <c r="FH129" s="125"/>
      <c r="FI129" s="34"/>
      <c r="FJ129" s="34"/>
      <c r="FK129">
        <v>20</v>
      </c>
      <c r="FM129">
        <f t="shared" si="32"/>
        <v>0.587565</v>
      </c>
      <c r="FN129" s="27">
        <f t="shared" si="62"/>
        <v>20</v>
      </c>
      <c r="FO129">
        <f t="shared" si="33"/>
        <v>0</v>
      </c>
      <c r="FP129" s="208">
        <f t="shared" si="34"/>
        <v>0</v>
      </c>
      <c r="FQ129" s="208">
        <f t="shared" si="35"/>
        <v>0</v>
      </c>
      <c r="FR129" s="208">
        <f t="shared" si="36"/>
        <v>0</v>
      </c>
      <c r="FS129" s="208">
        <f t="shared" si="37"/>
        <v>0</v>
      </c>
      <c r="FT129" s="208">
        <f t="shared" si="38"/>
        <v>1.7404759655571787</v>
      </c>
      <c r="FU129" s="208">
        <f t="shared" si="39"/>
        <v>0.58296024387575129</v>
      </c>
      <c r="FV129" s="208">
        <f t="shared" si="40"/>
        <v>0</v>
      </c>
      <c r="FX129">
        <f t="shared" si="63"/>
        <v>0.587565</v>
      </c>
      <c r="FY129" s="207">
        <f>G129*POWER($FX129,2)/(POWER($FX129,2)-J129)</f>
        <v>1.6291123629126583</v>
      </c>
      <c r="FZ129" s="207">
        <f>H129*POWER($FX129,2)/(POWER($FX129,2)-K129)</f>
        <v>0.40148320531587101</v>
      </c>
      <c r="GA129" s="207">
        <f>I129*POWER($FX129,2)/(POWER($FX129,2)-L129)</f>
        <v>-2.9887920123682697E-3</v>
      </c>
      <c r="GB129" s="206">
        <f t="shared" si="41"/>
        <v>1.7400019471874624</v>
      </c>
      <c r="GD129">
        <f t="shared" si="42"/>
        <v>0.587565</v>
      </c>
      <c r="GE129">
        <f t="shared" si="43"/>
        <v>6432.8</v>
      </c>
      <c r="GF129">
        <f t="shared" si="44"/>
        <v>20613.136726414024</v>
      </c>
      <c r="GG129">
        <f t="shared" si="45"/>
        <v>670.28134972528255</v>
      </c>
      <c r="GH129">
        <f t="shared" si="46"/>
        <v>1.0002771621807613</v>
      </c>
      <c r="GI129">
        <f t="shared" si="47"/>
        <v>101325</v>
      </c>
      <c r="GJ129">
        <v>101325</v>
      </c>
      <c r="GK129">
        <v>15</v>
      </c>
      <c r="GL129">
        <v>20</v>
      </c>
      <c r="GM129">
        <f t="shared" si="48"/>
        <v>2.771621807613478E-4</v>
      </c>
      <c r="GN129">
        <f t="shared" si="49"/>
        <v>1.0173924999999999</v>
      </c>
      <c r="GO129">
        <f t="shared" si="50"/>
        <v>1.0002724240455492</v>
      </c>
      <c r="GQ129">
        <f t="shared" si="51"/>
        <v>0.587565</v>
      </c>
      <c r="GR129">
        <v>101449</v>
      </c>
      <c r="GS129">
        <f t="shared" si="52"/>
        <v>1.0002724240455492</v>
      </c>
      <c r="GT129" s="206">
        <f t="shared" si="53"/>
        <v>1.7400019471874624</v>
      </c>
      <c r="GU129">
        <f t="shared" si="54"/>
        <v>1.7404759655571787</v>
      </c>
      <c r="GW129" s="208">
        <f t="shared" si="55"/>
        <v>0</v>
      </c>
      <c r="GX129" s="208">
        <f t="shared" si="56"/>
        <v>0</v>
      </c>
      <c r="GY129">
        <f t="shared" si="57"/>
        <v>1.7404759655571787</v>
      </c>
      <c r="GZ129" s="208">
        <f t="shared" si="58"/>
        <v>1.7404759655571787</v>
      </c>
      <c r="HB129" s="208">
        <f t="shared" si="59"/>
        <v>1.7404759655571787</v>
      </c>
      <c r="HC129">
        <f t="shared" si="60"/>
        <v>1.0002724240455492</v>
      </c>
      <c r="HD129" s="206">
        <f t="shared" si="61"/>
        <v>1.7400019471874624</v>
      </c>
    </row>
    <row r="130" spans="1:212" x14ac:dyDescent="0.3">
      <c r="A130" s="141" t="s">
        <v>103</v>
      </c>
      <c r="B130" s="43">
        <v>1.7552000000000001</v>
      </c>
      <c r="C130" s="43">
        <v>1.7616700000000001</v>
      </c>
      <c r="D130" s="39">
        <v>27.58</v>
      </c>
      <c r="E130" s="39">
        <v>27.37</v>
      </c>
      <c r="F130" s="40" t="s">
        <v>48</v>
      </c>
      <c r="G130" s="44">
        <v>1.6195782599999999</v>
      </c>
      <c r="H130" s="44">
        <v>0.33949318899999997</v>
      </c>
      <c r="I130" s="44">
        <v>1.0256693100000001</v>
      </c>
      <c r="J130" s="44">
        <v>1.2550210399999999E-2</v>
      </c>
      <c r="K130" s="44">
        <v>5.4455982200000003E-2</v>
      </c>
      <c r="L130" s="44">
        <v>117.65222199999999</v>
      </c>
      <c r="M130" s="45">
        <v>5.5999999999999997E-6</v>
      </c>
      <c r="N130" s="45">
        <v>1.7E-8</v>
      </c>
      <c r="O130" s="45">
        <v>-5.2700000000000003E-11</v>
      </c>
      <c r="P130" s="45">
        <v>1.5400000000000001E-6</v>
      </c>
      <c r="Q130" s="45">
        <v>1.4599999999999999E-9</v>
      </c>
      <c r="R130" s="45">
        <v>0.26600000000000001</v>
      </c>
      <c r="S130" s="39">
        <v>5.0999999999999996</v>
      </c>
      <c r="T130" s="39">
        <v>8.1</v>
      </c>
      <c r="U130" s="39">
        <v>11.8</v>
      </c>
      <c r="V130" s="39">
        <v>2.8</v>
      </c>
      <c r="W130" s="39">
        <v>5.7</v>
      </c>
      <c r="X130" s="39">
        <v>9.4</v>
      </c>
      <c r="Y130" s="39">
        <v>5.7</v>
      </c>
      <c r="Z130" s="39">
        <v>9.1999999999999993</v>
      </c>
      <c r="AA130" s="39">
        <v>13.3</v>
      </c>
      <c r="AB130" s="39">
        <v>4.3</v>
      </c>
      <c r="AC130" s="39">
        <v>7.7</v>
      </c>
      <c r="AD130" s="39">
        <v>11.8</v>
      </c>
      <c r="AE130" s="39">
        <v>6</v>
      </c>
      <c r="AF130" s="39">
        <v>9.6999999999999993</v>
      </c>
      <c r="AG130" s="39">
        <v>14.2</v>
      </c>
      <c r="AH130" s="39">
        <v>4.9000000000000004</v>
      </c>
      <c r="AI130" s="40">
        <v>8.5</v>
      </c>
      <c r="AJ130" s="40">
        <v>13</v>
      </c>
      <c r="AK130" s="39">
        <v>1.36</v>
      </c>
      <c r="AL130" s="46">
        <v>0.66</v>
      </c>
      <c r="AM130" s="46">
        <v>0.74</v>
      </c>
      <c r="AN130" s="46">
        <v>0.91</v>
      </c>
      <c r="AO130" s="46">
        <v>0.98899999999999999</v>
      </c>
      <c r="AP130" s="46">
        <v>0.996</v>
      </c>
      <c r="AQ130" s="46">
        <v>0.996</v>
      </c>
      <c r="AR130" s="46">
        <v>0.995</v>
      </c>
      <c r="AS130" s="46">
        <v>0.995</v>
      </c>
      <c r="AT130" s="46">
        <v>0.996</v>
      </c>
      <c r="AU130" s="46">
        <v>0.996</v>
      </c>
      <c r="AV130" s="46">
        <v>0.99099999999999999</v>
      </c>
      <c r="AW130" s="46">
        <v>0.98</v>
      </c>
      <c r="AX130" s="46">
        <v>0.96699999999999997</v>
      </c>
      <c r="AY130" s="46">
        <v>0.95</v>
      </c>
      <c r="AZ130" s="46">
        <v>0.91</v>
      </c>
      <c r="BA130" s="46">
        <v>0.89</v>
      </c>
      <c r="BB130" s="46">
        <v>0.82</v>
      </c>
      <c r="BC130" s="46">
        <v>0.69</v>
      </c>
      <c r="BD130" s="46">
        <v>0.45</v>
      </c>
      <c r="BE130" s="46">
        <v>0.28000000000000003</v>
      </c>
      <c r="BF130" s="46" t="s">
        <v>143</v>
      </c>
      <c r="BG130" s="46" t="s">
        <v>143</v>
      </c>
      <c r="BH130" s="46" t="s">
        <v>143</v>
      </c>
      <c r="BI130" s="46" t="s">
        <v>143</v>
      </c>
      <c r="BJ130" s="46" t="s">
        <v>143</v>
      </c>
      <c r="BK130" s="46" t="s">
        <v>143</v>
      </c>
      <c r="BL130" s="46" t="s">
        <v>143</v>
      </c>
      <c r="BM130" s="46" t="s">
        <v>143</v>
      </c>
      <c r="BN130" s="46" t="s">
        <v>143</v>
      </c>
      <c r="BO130" s="46" t="s">
        <v>143</v>
      </c>
      <c r="BP130" s="46">
        <v>0.84687161024512392</v>
      </c>
      <c r="BQ130" s="46">
        <v>0.88652847160529169</v>
      </c>
      <c r="BR130" s="46">
        <v>0.96297842460757588</v>
      </c>
      <c r="BS130" s="46">
        <v>0.9955853942020696</v>
      </c>
      <c r="BT130" s="46">
        <v>0.99839807589331964</v>
      </c>
      <c r="BU130" s="46">
        <v>0.99839807589331964</v>
      </c>
      <c r="BV130" s="46">
        <v>0.99799699197390601</v>
      </c>
      <c r="BW130" s="46">
        <v>0.99799699197390601</v>
      </c>
      <c r="BX130" s="46">
        <v>0.99839807589331964</v>
      </c>
      <c r="BY130" s="46">
        <v>0.99839807589331964</v>
      </c>
      <c r="BZ130" s="46">
        <v>0.99639023306928143</v>
      </c>
      <c r="CA130" s="46">
        <v>0.99195148124665999</v>
      </c>
      <c r="CB130" s="46">
        <v>0.98666696949504196</v>
      </c>
      <c r="CC130" s="46">
        <v>0.9796917302662298</v>
      </c>
      <c r="CD130" s="46">
        <v>0.96297842460757588</v>
      </c>
      <c r="CE130" s="46">
        <v>0.95445619834522089</v>
      </c>
      <c r="CF130" s="46">
        <v>0.92368850914559619</v>
      </c>
      <c r="CG130" s="46">
        <v>0.86206425222145422</v>
      </c>
      <c r="CH130" s="46">
        <v>0.7265826204502337</v>
      </c>
      <c r="CI130" s="46">
        <v>0.60098441874916619</v>
      </c>
      <c r="CJ130" s="46">
        <v>0.09</v>
      </c>
      <c r="CK130" s="46" t="s">
        <v>143</v>
      </c>
      <c r="CL130" s="46" t="s">
        <v>143</v>
      </c>
      <c r="CM130" s="46" t="s">
        <v>143</v>
      </c>
      <c r="CN130" s="46" t="s">
        <v>143</v>
      </c>
      <c r="CO130" s="46" t="s">
        <v>143</v>
      </c>
      <c r="CP130" s="46" t="s">
        <v>143</v>
      </c>
      <c r="CQ130" s="46" t="s">
        <v>143</v>
      </c>
      <c r="CR130" s="46" t="s">
        <v>143</v>
      </c>
      <c r="CS130" s="46" t="s">
        <v>143</v>
      </c>
      <c r="CT130" s="40"/>
      <c r="CU130" s="40">
        <v>1</v>
      </c>
      <c r="CV130" s="40">
        <v>2</v>
      </c>
      <c r="CW130" s="40">
        <v>4.3</v>
      </c>
      <c r="CX130" s="40">
        <v>2.2999999999999998</v>
      </c>
      <c r="CY130" s="40">
        <v>3.3</v>
      </c>
      <c r="CZ130" s="39">
        <v>4.79</v>
      </c>
      <c r="DA130" s="40">
        <v>420</v>
      </c>
      <c r="DB130" s="40">
        <v>415</v>
      </c>
      <c r="DC130" s="40">
        <v>552</v>
      </c>
      <c r="DD130" s="40">
        <v>0.41</v>
      </c>
      <c r="DE130" s="40">
        <v>0.65</v>
      </c>
      <c r="DF130" s="40">
        <v>8</v>
      </c>
      <c r="DG130" s="40">
        <v>8.9</v>
      </c>
      <c r="DH130" s="79">
        <v>56</v>
      </c>
      <c r="DI130" s="40">
        <v>0.24099999999999999</v>
      </c>
      <c r="DJ130" s="126">
        <v>390</v>
      </c>
      <c r="DK130" s="40">
        <v>1</v>
      </c>
      <c r="DL130" s="42">
        <v>1.36</v>
      </c>
      <c r="DM130" s="76">
        <v>1.7078899999999999</v>
      </c>
      <c r="DN130" s="76">
        <v>1.7129399999999999</v>
      </c>
      <c r="DO130" s="76">
        <v>1.7190399999999999</v>
      </c>
      <c r="DP130" s="76">
        <v>1.7276499999999999</v>
      </c>
      <c r="DQ130" s="76">
        <v>1.72888</v>
      </c>
      <c r="DR130" s="76">
        <v>1.7345600000000001</v>
      </c>
      <c r="DS130" s="76">
        <v>1.7430000000000001</v>
      </c>
      <c r="DT130" s="76">
        <v>1.7473000000000001</v>
      </c>
      <c r="DU130" s="76">
        <v>1.7485299999999999</v>
      </c>
      <c r="DV130" s="76">
        <v>1.74969</v>
      </c>
      <c r="DW130" s="76">
        <v>1.7549600000000001</v>
      </c>
      <c r="DX130" s="76">
        <v>1.7552000000000001</v>
      </c>
      <c r="DY130" s="76">
        <v>1.7616700000000001</v>
      </c>
      <c r="DZ130" s="76">
        <v>1.77468</v>
      </c>
      <c r="EA130" s="76">
        <v>1.7763599999999999</v>
      </c>
      <c r="EB130" s="76">
        <v>1.79121</v>
      </c>
      <c r="EC130" s="76">
        <v>1.80589</v>
      </c>
      <c r="ED130" s="76">
        <v>1.8332999999999999</v>
      </c>
      <c r="EE130" s="24"/>
      <c r="EF130" s="24"/>
      <c r="EG130" s="24"/>
      <c r="EH130" s="24"/>
      <c r="EI130" s="24"/>
      <c r="EJ130" s="24">
        <v>2.7383000000000001E-2</v>
      </c>
      <c r="EK130" s="24">
        <v>2.7829E-2</v>
      </c>
      <c r="EL130" s="77">
        <v>0.20760000000000001</v>
      </c>
      <c r="EM130" s="77">
        <v>0.46500000000000002</v>
      </c>
      <c r="EN130" s="77">
        <v>0.28860000000000002</v>
      </c>
      <c r="EO130" s="77">
        <v>0.2361</v>
      </c>
      <c r="EP130" s="77">
        <v>0.60360000000000003</v>
      </c>
      <c r="EQ130" s="77">
        <v>1.0012000000000001</v>
      </c>
      <c r="ER130" s="77">
        <v>0.20419999999999999</v>
      </c>
      <c r="ES130" s="77">
        <v>0.50180000000000002</v>
      </c>
      <c r="ET130" s="77">
        <v>0.23980000000000001</v>
      </c>
      <c r="EU130" s="77">
        <v>0.23230000000000001</v>
      </c>
      <c r="EV130" s="77">
        <v>0.53369999999999995</v>
      </c>
      <c r="EW130" s="77">
        <v>0.98509999999999998</v>
      </c>
      <c r="EX130" s="77">
        <v>-3.2000000000000002E-3</v>
      </c>
      <c r="EY130" s="77">
        <v>-2.2000000000000001E-3</v>
      </c>
      <c r="EZ130" s="77">
        <v>1.4E-3</v>
      </c>
      <c r="FA130" s="77">
        <v>6.1999999999999998E-3</v>
      </c>
      <c r="FB130" s="77">
        <v>4.4299999999999999E-2</v>
      </c>
      <c r="FC130" s="26" t="s">
        <v>104</v>
      </c>
      <c r="FD130" s="146" t="s">
        <v>325</v>
      </c>
      <c r="FE130" s="156">
        <v>41671</v>
      </c>
      <c r="FF130" s="136">
        <v>1.9</v>
      </c>
      <c r="FG130" s="137"/>
      <c r="FH130" s="125"/>
      <c r="FI130" s="34"/>
      <c r="FJ130" s="34"/>
      <c r="FK130" s="27">
        <v>20</v>
      </c>
      <c r="FL130" s="27"/>
      <c r="FM130">
        <f t="shared" si="32"/>
        <v>0.587565</v>
      </c>
      <c r="FN130">
        <f t="shared" si="62"/>
        <v>20</v>
      </c>
      <c r="FO130">
        <f t="shared" si="33"/>
        <v>0</v>
      </c>
      <c r="FP130" s="208">
        <f t="shared" si="34"/>
        <v>0</v>
      </c>
      <c r="FQ130" s="208">
        <f t="shared" si="35"/>
        <v>0</v>
      </c>
      <c r="FR130" s="208">
        <f t="shared" si="36"/>
        <v>0</v>
      </c>
      <c r="FS130" s="208">
        <f t="shared" si="37"/>
        <v>0</v>
      </c>
      <c r="FT130" s="208">
        <f t="shared" si="38"/>
        <v>1.7556789667768182</v>
      </c>
      <c r="FU130" s="208">
        <f t="shared" si="39"/>
        <v>0.59304937684750181</v>
      </c>
      <c r="FV130" s="208">
        <f t="shared" si="40"/>
        <v>0</v>
      </c>
      <c r="FX130">
        <f t="shared" si="63"/>
        <v>0.587565</v>
      </c>
      <c r="FY130" s="207">
        <f>G130*POWER($FX130,2)/(POWER($FX130,2)-J130)</f>
        <v>1.6806757114194508</v>
      </c>
      <c r="FZ130" s="207">
        <f>H130*POWER($FX130,2)/(POWER($FX130,2)-K130)</f>
        <v>0.40307269322206951</v>
      </c>
      <c r="GA130" s="207">
        <f>I130*POWER($FX130,2)/(POWER($FX130,2)-L130)</f>
        <v>-3.0185286870460602E-3</v>
      </c>
      <c r="GB130" s="206">
        <f t="shared" si="41"/>
        <v>1.7552008078719865</v>
      </c>
      <c r="GD130">
        <f t="shared" si="42"/>
        <v>0.587565</v>
      </c>
      <c r="GE130">
        <f t="shared" si="43"/>
        <v>6432.8</v>
      </c>
      <c r="GF130">
        <f t="shared" si="44"/>
        <v>20613.136726414024</v>
      </c>
      <c r="GG130">
        <f t="shared" si="45"/>
        <v>670.28134972528255</v>
      </c>
      <c r="GH130">
        <f t="shared" si="46"/>
        <v>1.0002771621807613</v>
      </c>
      <c r="GI130">
        <f t="shared" si="47"/>
        <v>101325</v>
      </c>
      <c r="GJ130">
        <v>101325</v>
      </c>
      <c r="GK130">
        <v>15</v>
      </c>
      <c r="GL130">
        <v>20</v>
      </c>
      <c r="GM130">
        <f t="shared" si="48"/>
        <v>2.771621807613478E-4</v>
      </c>
      <c r="GN130">
        <f t="shared" si="49"/>
        <v>1.0173924999999999</v>
      </c>
      <c r="GO130">
        <f t="shared" si="50"/>
        <v>1.0002724240455492</v>
      </c>
      <c r="GQ130">
        <f t="shared" si="51"/>
        <v>0.587565</v>
      </c>
      <c r="GR130">
        <v>101450</v>
      </c>
      <c r="GS130">
        <f t="shared" si="52"/>
        <v>1.0002724240455492</v>
      </c>
      <c r="GT130" s="206">
        <f t="shared" si="53"/>
        <v>1.7552008078719865</v>
      </c>
      <c r="GU130">
        <f t="shared" si="54"/>
        <v>1.7556789667768182</v>
      </c>
      <c r="GW130" s="208">
        <f t="shared" si="55"/>
        <v>0</v>
      </c>
      <c r="GX130" s="208">
        <f t="shared" si="56"/>
        <v>0</v>
      </c>
      <c r="GY130">
        <f t="shared" si="57"/>
        <v>1.7556789667768182</v>
      </c>
      <c r="GZ130" s="208">
        <f t="shared" si="58"/>
        <v>1.7556789667768182</v>
      </c>
      <c r="HB130" s="208">
        <f t="shared" si="59"/>
        <v>1.7556789667768182</v>
      </c>
      <c r="HC130">
        <f t="shared" si="60"/>
        <v>1.0002724240455492</v>
      </c>
      <c r="HD130" s="206">
        <f t="shared" si="61"/>
        <v>1.7552008078719865</v>
      </c>
    </row>
    <row r="131" spans="1:212" x14ac:dyDescent="0.3">
      <c r="A131" s="183" t="s">
        <v>107</v>
      </c>
      <c r="B131" s="43">
        <v>1.6727000000000001</v>
      </c>
      <c r="C131" s="43">
        <v>1.67764</v>
      </c>
      <c r="D131" s="39">
        <v>32.21</v>
      </c>
      <c r="E131" s="39">
        <v>31.97</v>
      </c>
      <c r="F131" s="40" t="s">
        <v>300</v>
      </c>
      <c r="G131" s="44">
        <v>1.46141885</v>
      </c>
      <c r="H131" s="44">
        <v>0.24771301900000001</v>
      </c>
      <c r="I131" s="44">
        <v>0.94999583200000004</v>
      </c>
      <c r="J131" s="44">
        <v>1.1182612600000001E-2</v>
      </c>
      <c r="K131" s="44">
        <v>5.0859466899999997E-2</v>
      </c>
      <c r="L131" s="44">
        <v>112.041888</v>
      </c>
      <c r="M131" s="45">
        <v>2.5900000000000002E-6</v>
      </c>
      <c r="N131" s="45">
        <v>1.7599999999999999E-8</v>
      </c>
      <c r="O131" s="45">
        <v>-2.03E-11</v>
      </c>
      <c r="P131" s="45">
        <v>1.17E-6</v>
      </c>
      <c r="Q131" s="45">
        <v>1.09E-9</v>
      </c>
      <c r="R131" s="45">
        <v>0.255</v>
      </c>
      <c r="S131" s="39">
        <v>3.1</v>
      </c>
      <c r="T131" s="39">
        <v>5.0999999999999996</v>
      </c>
      <c r="U131" s="39">
        <v>7.4</v>
      </c>
      <c r="V131" s="39">
        <v>0.9</v>
      </c>
      <c r="W131" s="39">
        <v>2.8</v>
      </c>
      <c r="X131" s="39">
        <v>5.0999999999999996</v>
      </c>
      <c r="Y131" s="39">
        <v>3.5</v>
      </c>
      <c r="Z131" s="39">
        <v>5.8</v>
      </c>
      <c r="AA131" s="39">
        <v>8.4</v>
      </c>
      <c r="AB131" s="39">
        <v>2.1</v>
      </c>
      <c r="AC131" s="39">
        <v>4.4000000000000004</v>
      </c>
      <c r="AD131" s="39">
        <v>6.9</v>
      </c>
      <c r="AE131" s="39">
        <v>3.9</v>
      </c>
      <c r="AF131" s="39">
        <v>6.4</v>
      </c>
      <c r="AG131" s="39">
        <v>9.1999999999999993</v>
      </c>
      <c r="AH131" s="39">
        <v>2.8</v>
      </c>
      <c r="AI131" s="40">
        <v>5.2</v>
      </c>
      <c r="AJ131" s="40">
        <v>8</v>
      </c>
      <c r="AK131" s="39">
        <v>2.2799999999999998</v>
      </c>
      <c r="AL131" s="46">
        <v>0.66</v>
      </c>
      <c r="AM131" s="46">
        <v>0.74</v>
      </c>
      <c r="AN131" s="46">
        <v>0.9</v>
      </c>
      <c r="AO131" s="46">
        <v>0.98699999999999999</v>
      </c>
      <c r="AP131" s="46">
        <v>0.996</v>
      </c>
      <c r="AQ131" s="46">
        <v>0.996</v>
      </c>
      <c r="AR131" s="46">
        <v>0.995</v>
      </c>
      <c r="AS131" s="46">
        <v>0.995</v>
      </c>
      <c r="AT131" s="46">
        <v>0.996</v>
      </c>
      <c r="AU131" s="46">
        <v>0.996</v>
      </c>
      <c r="AV131" s="46">
        <v>0.99299999999999999</v>
      </c>
      <c r="AW131" s="46">
        <v>0.98799999999999999</v>
      </c>
      <c r="AX131" s="46">
        <v>0.98199999999999998</v>
      </c>
      <c r="AY131" s="46">
        <v>0.97299999999999998</v>
      </c>
      <c r="AZ131" s="46">
        <v>0.95899999999999996</v>
      </c>
      <c r="BA131" s="46">
        <v>0.95</v>
      </c>
      <c r="BB131" s="46">
        <v>0.92</v>
      </c>
      <c r="BC131" s="46">
        <v>0.88</v>
      </c>
      <c r="BD131" s="46">
        <v>0.8</v>
      </c>
      <c r="BE131" s="46">
        <v>0.73</v>
      </c>
      <c r="BF131" s="46">
        <v>0.31</v>
      </c>
      <c r="BG131" s="46" t="s">
        <v>143</v>
      </c>
      <c r="BH131" s="46" t="s">
        <v>143</v>
      </c>
      <c r="BI131" s="46" t="s">
        <v>143</v>
      </c>
      <c r="BJ131" s="46" t="s">
        <v>143</v>
      </c>
      <c r="BK131" s="46" t="s">
        <v>143</v>
      </c>
      <c r="BL131" s="46" t="s">
        <v>143</v>
      </c>
      <c r="BM131" s="46" t="s">
        <v>143</v>
      </c>
      <c r="BN131" s="46" t="s">
        <v>143</v>
      </c>
      <c r="BO131" s="46" t="s">
        <v>143</v>
      </c>
      <c r="BP131" s="46">
        <v>0.84687161024512392</v>
      </c>
      <c r="BQ131" s="46">
        <v>0.88652847160529169</v>
      </c>
      <c r="BR131" s="46">
        <v>0.95873151551418268</v>
      </c>
      <c r="BS131" s="46">
        <v>0.99477957819262941</v>
      </c>
      <c r="BT131" s="46">
        <v>0.99839807589331964</v>
      </c>
      <c r="BU131" s="46">
        <v>0.99839807589331964</v>
      </c>
      <c r="BV131" s="46">
        <v>0.99799699197390601</v>
      </c>
      <c r="BW131" s="46">
        <v>0.99799699197390601</v>
      </c>
      <c r="BX131" s="46">
        <v>0.99839807589331964</v>
      </c>
      <c r="BY131" s="46">
        <v>0.99839807589331964</v>
      </c>
      <c r="BZ131" s="46">
        <v>0.99719409794761227</v>
      </c>
      <c r="CA131" s="46">
        <v>0.99518260853786011</v>
      </c>
      <c r="CB131" s="46">
        <v>0.99276074232760958</v>
      </c>
      <c r="CC131" s="46">
        <v>0.98911123774118292</v>
      </c>
      <c r="CD131" s="46">
        <v>0.98339374792143674</v>
      </c>
      <c r="CE131" s="46">
        <v>0.9796917302662298</v>
      </c>
      <c r="CF131" s="46">
        <v>0.96719742348509086</v>
      </c>
      <c r="CG131" s="46">
        <v>0.95015196064682517</v>
      </c>
      <c r="CH131" s="46">
        <v>0.91461010385465269</v>
      </c>
      <c r="CI131" s="46">
        <v>0.88171685734224992</v>
      </c>
      <c r="CJ131" s="46">
        <v>0.6259572552252427</v>
      </c>
      <c r="CK131" s="46">
        <v>0.2</v>
      </c>
      <c r="CL131" s="46" t="s">
        <v>143</v>
      </c>
      <c r="CM131" s="46" t="s">
        <v>143</v>
      </c>
      <c r="CN131" s="46" t="s">
        <v>143</v>
      </c>
      <c r="CO131" s="46" t="s">
        <v>143</v>
      </c>
      <c r="CP131" s="46" t="s">
        <v>143</v>
      </c>
      <c r="CQ131" s="46" t="s">
        <v>143</v>
      </c>
      <c r="CR131" s="46" t="s">
        <v>143</v>
      </c>
      <c r="CS131" s="46" t="s">
        <v>143</v>
      </c>
      <c r="CT131" s="40"/>
      <c r="CU131" s="40">
        <v>1</v>
      </c>
      <c r="CV131" s="40">
        <v>1</v>
      </c>
      <c r="CW131" s="40">
        <v>2</v>
      </c>
      <c r="CX131" s="40">
        <v>2.2999999999999998</v>
      </c>
      <c r="CY131" s="40">
        <v>3</v>
      </c>
      <c r="CZ131" s="39">
        <v>4.07</v>
      </c>
      <c r="DA131" s="40">
        <v>425</v>
      </c>
      <c r="DB131" s="40">
        <v>421</v>
      </c>
      <c r="DC131" s="40">
        <v>580</v>
      </c>
      <c r="DD131" s="40">
        <v>0.47</v>
      </c>
      <c r="DE131" s="40">
        <v>0.69</v>
      </c>
      <c r="DF131" s="40">
        <v>8.1999999999999993</v>
      </c>
      <c r="DG131" s="40">
        <v>9</v>
      </c>
      <c r="DH131" s="79">
        <v>56</v>
      </c>
      <c r="DI131" s="40">
        <v>0.23300000000000001</v>
      </c>
      <c r="DJ131" s="40">
        <v>410</v>
      </c>
      <c r="DK131" s="40">
        <v>2</v>
      </c>
      <c r="DL131" s="42">
        <v>2.2799999999999998</v>
      </c>
      <c r="DM131" s="76">
        <v>1.63289</v>
      </c>
      <c r="DN131" s="76">
        <v>1.63785</v>
      </c>
      <c r="DO131" s="76">
        <v>1.6435900000000001</v>
      </c>
      <c r="DP131" s="76">
        <v>1.6510400000000001</v>
      </c>
      <c r="DQ131" s="76">
        <v>1.6520600000000001</v>
      </c>
      <c r="DR131" s="76">
        <v>1.6566399999999999</v>
      </c>
      <c r="DS131" s="76">
        <v>1.66327</v>
      </c>
      <c r="DT131" s="76">
        <v>1.6666099999999999</v>
      </c>
      <c r="DU131" s="76">
        <v>1.6675599999999999</v>
      </c>
      <c r="DV131" s="76">
        <v>1.6684600000000001</v>
      </c>
      <c r="DW131" s="76">
        <v>1.67252</v>
      </c>
      <c r="DX131" s="76">
        <v>1.6727000000000001</v>
      </c>
      <c r="DY131" s="76">
        <v>1.67764</v>
      </c>
      <c r="DZ131" s="76">
        <v>1.6875</v>
      </c>
      <c r="EA131" s="76">
        <v>1.68876</v>
      </c>
      <c r="EB131" s="76">
        <v>1.6998599999999999</v>
      </c>
      <c r="EC131" s="76">
        <v>1.71069</v>
      </c>
      <c r="ED131" s="76">
        <v>1.7305600000000001</v>
      </c>
      <c r="EE131" s="24"/>
      <c r="EF131" s="24"/>
      <c r="EG131" s="24"/>
      <c r="EH131" s="24"/>
      <c r="EI131" s="24"/>
      <c r="EJ131" s="24">
        <v>2.0885000000000001E-2</v>
      </c>
      <c r="EK131" s="24">
        <v>2.1194999999999999E-2</v>
      </c>
      <c r="EL131" s="77">
        <v>0.21940000000000001</v>
      </c>
      <c r="EM131" s="77">
        <v>0.47749999999999998</v>
      </c>
      <c r="EN131" s="77">
        <v>0.29149999999999998</v>
      </c>
      <c r="EO131" s="77">
        <v>0.2366</v>
      </c>
      <c r="EP131" s="77">
        <v>0.59189999999999998</v>
      </c>
      <c r="EQ131" s="77">
        <v>0.95130000000000003</v>
      </c>
      <c r="ER131" s="77">
        <v>0.2162</v>
      </c>
      <c r="ES131" s="77">
        <v>0.51529999999999998</v>
      </c>
      <c r="ET131" s="77">
        <v>0.24229999999999999</v>
      </c>
      <c r="EU131" s="77">
        <v>0.2331</v>
      </c>
      <c r="EV131" s="77">
        <v>0.52370000000000005</v>
      </c>
      <c r="EW131" s="77">
        <v>0.93740000000000001</v>
      </c>
      <c r="EX131" s="77">
        <v>-1E-3</v>
      </c>
      <c r="EY131" s="77">
        <v>-5.0000000000000001E-4</v>
      </c>
      <c r="EZ131" s="77">
        <v>5.0000000000000001E-4</v>
      </c>
      <c r="FA131" s="77">
        <v>2.3E-3</v>
      </c>
      <c r="FB131" s="77">
        <v>1.6E-2</v>
      </c>
      <c r="FC131" s="26" t="s">
        <v>108</v>
      </c>
      <c r="FD131" s="42" t="s">
        <v>325</v>
      </c>
      <c r="FE131" s="156">
        <v>42564</v>
      </c>
      <c r="FF131" s="136">
        <v>1.8</v>
      </c>
      <c r="FG131" s="137"/>
      <c r="FH131" s="125"/>
      <c r="FI131" s="34"/>
      <c r="FJ131" s="34"/>
      <c r="FK131">
        <v>20</v>
      </c>
      <c r="FM131">
        <f t="shared" si="32"/>
        <v>0.587565</v>
      </c>
      <c r="FN131" s="27">
        <f t="shared" si="62"/>
        <v>20</v>
      </c>
      <c r="FO131">
        <f t="shared" si="33"/>
        <v>0</v>
      </c>
      <c r="FP131" s="208">
        <f t="shared" si="34"/>
        <v>0</v>
      </c>
      <c r="FQ131" s="208">
        <f t="shared" si="35"/>
        <v>0</v>
      </c>
      <c r="FR131" s="208">
        <f t="shared" si="36"/>
        <v>0</v>
      </c>
      <c r="FS131" s="208">
        <f t="shared" si="37"/>
        <v>0</v>
      </c>
      <c r="FT131" s="208">
        <f t="shared" si="38"/>
        <v>1.6731528373204092</v>
      </c>
      <c r="FU131" s="208">
        <f t="shared" si="39"/>
        <v>0.53773940338743309</v>
      </c>
      <c r="FV131" s="208">
        <f t="shared" si="40"/>
        <v>0</v>
      </c>
      <c r="FX131">
        <f t="shared" si="63"/>
        <v>0.587565</v>
      </c>
      <c r="FY131" s="207">
        <f>G131*POWER($FX131,2)/(POWER($FX131,2)-J131)</f>
        <v>1.5103411072445889</v>
      </c>
      <c r="FZ131" s="207">
        <f>H131*POWER($FX131,2)/(POWER($FX131,2)-K131)</f>
        <v>0.29051091535381313</v>
      </c>
      <c r="GA131" s="207">
        <f>I131*POWER($FX131,2)/(POWER($FX131,2)-L131)</f>
        <v>-2.9362522785079145E-3</v>
      </c>
      <c r="GB131" s="206">
        <f t="shared" si="41"/>
        <v>1.6726971543946305</v>
      </c>
      <c r="GD131">
        <f t="shared" si="42"/>
        <v>0.587565</v>
      </c>
      <c r="GE131">
        <f t="shared" si="43"/>
        <v>6432.8</v>
      </c>
      <c r="GF131">
        <f t="shared" si="44"/>
        <v>20613.136726414024</v>
      </c>
      <c r="GG131">
        <f t="shared" si="45"/>
        <v>670.28134972528255</v>
      </c>
      <c r="GH131">
        <f t="shared" si="46"/>
        <v>1.0002771621807613</v>
      </c>
      <c r="GI131">
        <f t="shared" si="47"/>
        <v>101325</v>
      </c>
      <c r="GJ131">
        <v>101325</v>
      </c>
      <c r="GK131">
        <v>15</v>
      </c>
      <c r="GL131">
        <v>20</v>
      </c>
      <c r="GM131">
        <f t="shared" si="48"/>
        <v>2.771621807613478E-4</v>
      </c>
      <c r="GN131">
        <f t="shared" si="49"/>
        <v>1.0173924999999999</v>
      </c>
      <c r="GO131">
        <f t="shared" si="50"/>
        <v>1.0002724240455492</v>
      </c>
      <c r="GQ131">
        <f t="shared" si="51"/>
        <v>0.587565</v>
      </c>
      <c r="GR131">
        <v>101451</v>
      </c>
      <c r="GS131">
        <f t="shared" si="52"/>
        <v>1.0002724240455492</v>
      </c>
      <c r="GT131" s="206">
        <f t="shared" si="53"/>
        <v>1.6726971543946305</v>
      </c>
      <c r="GU131">
        <f t="shared" si="54"/>
        <v>1.6731528373204092</v>
      </c>
      <c r="GW131" s="208">
        <f t="shared" si="55"/>
        <v>0</v>
      </c>
      <c r="GX131" s="208">
        <f t="shared" si="56"/>
        <v>0</v>
      </c>
      <c r="GY131">
        <f t="shared" si="57"/>
        <v>1.6731528373204092</v>
      </c>
      <c r="GZ131" s="208">
        <f t="shared" si="58"/>
        <v>1.6731528373204092</v>
      </c>
      <c r="HB131" s="208">
        <f t="shared" si="59"/>
        <v>1.6731528373204092</v>
      </c>
      <c r="HC131">
        <f t="shared" si="60"/>
        <v>1.0002724240455492</v>
      </c>
      <c r="HD131" s="206">
        <f t="shared" si="61"/>
        <v>1.6726971543946305</v>
      </c>
    </row>
    <row r="132" spans="1:212" x14ac:dyDescent="0.3">
      <c r="A132" s="183" t="s">
        <v>130</v>
      </c>
      <c r="B132" s="43">
        <v>1.7847</v>
      </c>
      <c r="C132" s="43">
        <v>1.7918000000000001</v>
      </c>
      <c r="D132" s="39">
        <v>26.08</v>
      </c>
      <c r="E132" s="39">
        <v>25.87</v>
      </c>
      <c r="F132" s="40" t="s">
        <v>113</v>
      </c>
      <c r="G132" s="44">
        <v>1.7057925899999999</v>
      </c>
      <c r="H132" s="44">
        <v>0.34422305199999997</v>
      </c>
      <c r="I132" s="44">
        <v>1.09601828</v>
      </c>
      <c r="J132" s="44">
        <v>1.3387469900000001E-2</v>
      </c>
      <c r="K132" s="44">
        <v>5.7956160800000003E-2</v>
      </c>
      <c r="L132" s="44">
        <v>121.616024</v>
      </c>
      <c r="M132" s="45">
        <v>6.02E-6</v>
      </c>
      <c r="N132" s="45">
        <v>1.7E-8</v>
      </c>
      <c r="O132" s="45">
        <v>-2.6099999999999999E-11</v>
      </c>
      <c r="P132" s="45">
        <v>1.6300000000000001E-6</v>
      </c>
      <c r="Q132" s="45">
        <v>1.5900000000000001E-9</v>
      </c>
      <c r="R132" s="45">
        <v>0.26900000000000002</v>
      </c>
      <c r="S132" s="39">
        <v>5.6</v>
      </c>
      <c r="T132" s="39">
        <v>9</v>
      </c>
      <c r="U132" s="39">
        <v>13.1</v>
      </c>
      <c r="V132" s="39">
        <v>3.3</v>
      </c>
      <c r="W132" s="39">
        <v>6.6</v>
      </c>
      <c r="X132" s="39">
        <v>10.6</v>
      </c>
      <c r="Y132" s="39">
        <v>6.2</v>
      </c>
      <c r="Z132" s="39">
        <v>10</v>
      </c>
      <c r="AA132" s="39">
        <v>14.7</v>
      </c>
      <c r="AB132" s="39">
        <v>4.7</v>
      </c>
      <c r="AC132" s="39">
        <v>8.5</v>
      </c>
      <c r="AD132" s="39">
        <v>13.1</v>
      </c>
      <c r="AE132" s="39">
        <v>6.6</v>
      </c>
      <c r="AF132" s="39">
        <v>10.7</v>
      </c>
      <c r="AG132" s="39">
        <v>15.8</v>
      </c>
      <c r="AH132" s="39">
        <v>5.5</v>
      </c>
      <c r="AI132" s="40">
        <v>9.5</v>
      </c>
      <c r="AJ132" s="40">
        <v>14.5</v>
      </c>
      <c r="AK132" s="39">
        <v>1.1000000000000001</v>
      </c>
      <c r="AL132" s="46">
        <v>0.7</v>
      </c>
      <c r="AM132" s="46">
        <v>0.76</v>
      </c>
      <c r="AN132" s="46">
        <v>0.92</v>
      </c>
      <c r="AO132" s="46">
        <v>0.98899999999999999</v>
      </c>
      <c r="AP132" s="46">
        <v>0.997</v>
      </c>
      <c r="AQ132" s="46">
        <v>0.995</v>
      </c>
      <c r="AR132" s="46">
        <v>0.99299999999999999</v>
      </c>
      <c r="AS132" s="46">
        <v>0.99399999999999999</v>
      </c>
      <c r="AT132" s="46">
        <v>0.99399999999999999</v>
      </c>
      <c r="AU132" s="46">
        <v>0.99399999999999999</v>
      </c>
      <c r="AV132" s="46">
        <v>0.98899999999999999</v>
      </c>
      <c r="AW132" s="46">
        <v>0.97399999999999998</v>
      </c>
      <c r="AX132" s="46">
        <v>0.95</v>
      </c>
      <c r="AY132" s="46">
        <v>0.9</v>
      </c>
      <c r="AZ132" s="46">
        <v>0.76</v>
      </c>
      <c r="BA132" s="46">
        <v>0.68</v>
      </c>
      <c r="BB132" s="46">
        <v>0.41</v>
      </c>
      <c r="BC132" s="46">
        <v>0.1</v>
      </c>
      <c r="BD132" s="46">
        <v>0.01</v>
      </c>
      <c r="BE132" s="46" t="s">
        <v>143</v>
      </c>
      <c r="BF132" s="46" t="s">
        <v>143</v>
      </c>
      <c r="BG132" s="46" t="s">
        <v>143</v>
      </c>
      <c r="BH132" s="46" t="s">
        <v>143</v>
      </c>
      <c r="BI132" s="46" t="s">
        <v>143</v>
      </c>
      <c r="BJ132" s="46" t="s">
        <v>143</v>
      </c>
      <c r="BK132" s="46" t="s">
        <v>143</v>
      </c>
      <c r="BL132" s="46" t="s">
        <v>143</v>
      </c>
      <c r="BM132" s="46" t="s">
        <v>143</v>
      </c>
      <c r="BN132" s="46" t="s">
        <v>143</v>
      </c>
      <c r="BO132" s="46" t="s">
        <v>143</v>
      </c>
      <c r="BP132" s="46">
        <v>0.86704016438112341</v>
      </c>
      <c r="BQ132" s="46">
        <v>0.89603595516434087</v>
      </c>
      <c r="BR132" s="46">
        <v>0.96719742348509086</v>
      </c>
      <c r="BS132" s="46">
        <v>0.9955853942020696</v>
      </c>
      <c r="BT132" s="46">
        <v>0.9987989182686231</v>
      </c>
      <c r="BU132" s="46">
        <v>0.99799699197390601</v>
      </c>
      <c r="BV132" s="46">
        <v>0.99719409794761227</v>
      </c>
      <c r="BW132" s="46">
        <v>0.99759566612185246</v>
      </c>
      <c r="BX132" s="46">
        <v>0.99759566612185246</v>
      </c>
      <c r="BY132" s="46">
        <v>0.99759566612185246</v>
      </c>
      <c r="BZ132" s="46">
        <v>0.9955853942020696</v>
      </c>
      <c r="CA132" s="46">
        <v>0.98951773576268298</v>
      </c>
      <c r="CB132" s="46">
        <v>0.9796917302662298</v>
      </c>
      <c r="CC132" s="46">
        <v>0.95873151551418268</v>
      </c>
      <c r="CD132" s="46">
        <v>0.89603595516434087</v>
      </c>
      <c r="CE132" s="46">
        <v>0.85704488060219064</v>
      </c>
      <c r="CF132" s="46">
        <v>0.70002498780363576</v>
      </c>
      <c r="CG132" s="46">
        <v>0.39810717055349726</v>
      </c>
      <c r="CH132" s="46">
        <v>0.12</v>
      </c>
      <c r="CI132" s="46">
        <v>0.04</v>
      </c>
      <c r="CJ132" s="46" t="s">
        <v>143</v>
      </c>
      <c r="CK132" s="46" t="s">
        <v>143</v>
      </c>
      <c r="CL132" s="46" t="s">
        <v>143</v>
      </c>
      <c r="CM132" s="46" t="s">
        <v>143</v>
      </c>
      <c r="CN132" s="46" t="s">
        <v>143</v>
      </c>
      <c r="CO132" s="46" t="s">
        <v>143</v>
      </c>
      <c r="CP132" s="46" t="s">
        <v>143</v>
      </c>
      <c r="CQ132" s="46" t="s">
        <v>143</v>
      </c>
      <c r="CR132" s="46" t="s">
        <v>143</v>
      </c>
      <c r="CS132" s="46" t="s">
        <v>143</v>
      </c>
      <c r="CT132" s="40"/>
      <c r="CU132" s="40">
        <v>1</v>
      </c>
      <c r="CV132" s="40">
        <v>1</v>
      </c>
      <c r="CW132" s="40">
        <v>3.2</v>
      </c>
      <c r="CX132" s="40">
        <v>2.2000000000000002</v>
      </c>
      <c r="CY132" s="40">
        <v>3.2</v>
      </c>
      <c r="CZ132" s="39">
        <v>4.92</v>
      </c>
      <c r="DA132" s="40">
        <v>429</v>
      </c>
      <c r="DB132" s="40">
        <v>426</v>
      </c>
      <c r="DC132" s="40">
        <v>556</v>
      </c>
      <c r="DD132" s="40">
        <v>0.4</v>
      </c>
      <c r="DE132" s="40">
        <v>0.69</v>
      </c>
      <c r="DF132" s="40">
        <v>7.9</v>
      </c>
      <c r="DG132" s="40">
        <v>8.8000000000000007</v>
      </c>
      <c r="DH132" s="79">
        <v>57</v>
      </c>
      <c r="DI132" s="40">
        <v>0.23899999999999999</v>
      </c>
      <c r="DJ132" s="126">
        <v>380</v>
      </c>
      <c r="DK132" s="40">
        <v>1</v>
      </c>
      <c r="DL132" s="42">
        <v>1.1000000000000001</v>
      </c>
      <c r="DM132" s="76">
        <v>1.7340599999999999</v>
      </c>
      <c r="DN132" s="76">
        <v>1.73925</v>
      </c>
      <c r="DO132" s="76">
        <v>1.74559</v>
      </c>
      <c r="DP132" s="76">
        <v>1.7547299999999999</v>
      </c>
      <c r="DQ132" s="76">
        <v>1.75606</v>
      </c>
      <c r="DR132" s="76">
        <v>1.7622</v>
      </c>
      <c r="DS132" s="76">
        <v>1.77136</v>
      </c>
      <c r="DT132" s="76">
        <v>1.7760499999999999</v>
      </c>
      <c r="DU132" s="76">
        <v>1.7774000000000001</v>
      </c>
      <c r="DV132" s="76">
        <v>1.7786599999999999</v>
      </c>
      <c r="DW132" s="76">
        <v>1.78444</v>
      </c>
      <c r="DX132" s="76">
        <v>1.7847</v>
      </c>
      <c r="DY132" s="76">
        <v>1.7918000000000001</v>
      </c>
      <c r="DZ132" s="76">
        <v>1.8061499999999999</v>
      </c>
      <c r="EA132" s="76">
        <v>1.8080000000000001</v>
      </c>
      <c r="EB132" s="76">
        <v>1.8244899999999999</v>
      </c>
      <c r="EC132" s="76">
        <v>1.8409199999999999</v>
      </c>
      <c r="ED132" s="76"/>
      <c r="EE132" s="24"/>
      <c r="EF132" s="24"/>
      <c r="EG132" s="24"/>
      <c r="EH132" s="24"/>
      <c r="EI132" s="24"/>
      <c r="EJ132" s="24">
        <v>3.0092000000000001E-2</v>
      </c>
      <c r="EK132" s="24">
        <v>3.0603000000000002E-2</v>
      </c>
      <c r="EL132" s="77">
        <v>0.20399999999999999</v>
      </c>
      <c r="EM132" s="77">
        <v>0.46050000000000002</v>
      </c>
      <c r="EN132" s="77">
        <v>0.28739999999999999</v>
      </c>
      <c r="EO132" s="77">
        <v>0.2359</v>
      </c>
      <c r="EP132" s="77">
        <v>0.60980000000000001</v>
      </c>
      <c r="EQ132" s="77"/>
      <c r="ER132" s="77">
        <v>0.2006</v>
      </c>
      <c r="ES132" s="77">
        <v>0.49669999999999997</v>
      </c>
      <c r="ET132" s="77">
        <v>0.2387</v>
      </c>
      <c r="EU132" s="77">
        <v>0.2319</v>
      </c>
      <c r="EV132" s="77">
        <v>0.53900000000000003</v>
      </c>
      <c r="EW132" s="77"/>
      <c r="EX132" s="77">
        <v>-4.1999999999999997E-3</v>
      </c>
      <c r="EY132" s="77">
        <v>-3.2000000000000002E-3</v>
      </c>
      <c r="EZ132" s="77">
        <v>2.0999999999999999E-3</v>
      </c>
      <c r="FA132" s="77">
        <v>9.7999999999999997E-3</v>
      </c>
      <c r="FB132" s="77"/>
      <c r="FC132" s="26" t="s">
        <v>131</v>
      </c>
      <c r="FD132" s="42" t="s">
        <v>325</v>
      </c>
      <c r="FE132" s="156">
        <v>41671</v>
      </c>
      <c r="FF132" s="136">
        <v>2.7</v>
      </c>
      <c r="FG132" s="137"/>
      <c r="FH132" s="125"/>
      <c r="FI132" s="34"/>
      <c r="FJ132" s="34"/>
      <c r="FK132">
        <v>20</v>
      </c>
      <c r="FM132">
        <f t="shared" si="32"/>
        <v>0.587565</v>
      </c>
      <c r="FN132">
        <f t="shared" si="62"/>
        <v>20</v>
      </c>
      <c r="FO132">
        <f t="shared" si="33"/>
        <v>0</v>
      </c>
      <c r="FP132" s="208">
        <f t="shared" si="34"/>
        <v>0</v>
      </c>
      <c r="FQ132" s="208">
        <f t="shared" si="35"/>
        <v>0</v>
      </c>
      <c r="FR132" s="208">
        <f t="shared" si="36"/>
        <v>0</v>
      </c>
      <c r="FS132" s="208">
        <f t="shared" si="37"/>
        <v>0</v>
      </c>
      <c r="FT132" s="208">
        <f t="shared" si="38"/>
        <v>1.7851867982664309</v>
      </c>
      <c r="FU132" s="208">
        <f t="shared" si="39"/>
        <v>0.61251066466221071</v>
      </c>
      <c r="FV132" s="208">
        <f t="shared" si="40"/>
        <v>0</v>
      </c>
      <c r="FX132">
        <f t="shared" si="63"/>
        <v>0.587565</v>
      </c>
      <c r="FY132" s="207">
        <f>G132*POWER($FX132,2)/(POWER($FX132,2)-J132)</f>
        <v>1.7746085612822657</v>
      </c>
      <c r="FZ132" s="207">
        <f>H132*POWER($FX132,2)/(POWER($FX132,2)-K132)</f>
        <v>0.41366781600087432</v>
      </c>
      <c r="GA132" s="207">
        <f>I132*POWER($FX132,2)/(POWER($FX132,2)-L132)</f>
        <v>-3.120135262630505E-3</v>
      </c>
      <c r="GB132" s="206">
        <f t="shared" si="41"/>
        <v>1.7847006029080927</v>
      </c>
      <c r="GD132">
        <f t="shared" si="42"/>
        <v>0.587565</v>
      </c>
      <c r="GE132">
        <f t="shared" si="43"/>
        <v>6432.8</v>
      </c>
      <c r="GF132">
        <f t="shared" si="44"/>
        <v>20613.136726414024</v>
      </c>
      <c r="GG132">
        <f t="shared" si="45"/>
        <v>670.28134972528255</v>
      </c>
      <c r="GH132">
        <f t="shared" si="46"/>
        <v>1.0002771621807613</v>
      </c>
      <c r="GI132">
        <f t="shared" si="47"/>
        <v>101325</v>
      </c>
      <c r="GJ132">
        <v>101325</v>
      </c>
      <c r="GK132">
        <v>15</v>
      </c>
      <c r="GL132">
        <v>20</v>
      </c>
      <c r="GM132">
        <f t="shared" si="48"/>
        <v>2.771621807613478E-4</v>
      </c>
      <c r="GN132">
        <f t="shared" si="49"/>
        <v>1.0173924999999999</v>
      </c>
      <c r="GO132">
        <f t="shared" si="50"/>
        <v>1.0002724240455492</v>
      </c>
      <c r="GQ132">
        <f t="shared" si="51"/>
        <v>0.587565</v>
      </c>
      <c r="GR132">
        <v>101452</v>
      </c>
      <c r="GS132">
        <f t="shared" si="52"/>
        <v>1.0002724240455492</v>
      </c>
      <c r="GT132" s="206">
        <f t="shared" si="53"/>
        <v>1.7847006029080927</v>
      </c>
      <c r="GU132">
        <f t="shared" si="54"/>
        <v>1.7851867982664309</v>
      </c>
      <c r="GW132" s="208">
        <f t="shared" si="55"/>
        <v>0</v>
      </c>
      <c r="GX132" s="208">
        <f t="shared" si="56"/>
        <v>0</v>
      </c>
      <c r="GY132">
        <f t="shared" si="57"/>
        <v>1.7851867982664309</v>
      </c>
      <c r="GZ132" s="208">
        <f t="shared" si="58"/>
        <v>1.7851867982664309</v>
      </c>
      <c r="HB132" s="208">
        <f t="shared" si="59"/>
        <v>1.7851867982664309</v>
      </c>
      <c r="HC132">
        <f t="shared" si="60"/>
        <v>1.0002724240455492</v>
      </c>
      <c r="HD132" s="206">
        <f t="shared" si="61"/>
        <v>1.7847006029080927</v>
      </c>
    </row>
    <row r="133" spans="1:212" x14ac:dyDescent="0.3">
      <c r="A133" s="183" t="s">
        <v>135</v>
      </c>
      <c r="B133" s="43">
        <v>1.84666</v>
      </c>
      <c r="C133" s="43">
        <v>1.85504</v>
      </c>
      <c r="D133" s="39">
        <v>23.83</v>
      </c>
      <c r="E133" s="39">
        <v>23.64</v>
      </c>
      <c r="F133" s="40" t="s">
        <v>375</v>
      </c>
      <c r="G133" s="44">
        <v>1.8165137099999999</v>
      </c>
      <c r="H133" s="44">
        <v>0.42889364099999999</v>
      </c>
      <c r="I133" s="44">
        <v>1.07186278</v>
      </c>
      <c r="J133" s="44">
        <v>1.4370419799999999E-2</v>
      </c>
      <c r="K133" s="44">
        <v>5.9280117200000003E-2</v>
      </c>
      <c r="L133" s="44">
        <v>121.41994200000001</v>
      </c>
      <c r="M133" s="45">
        <v>7.2599999999999999E-6</v>
      </c>
      <c r="N133" s="45">
        <v>1.88E-8</v>
      </c>
      <c r="O133" s="45">
        <v>-5.1399999999999998E-11</v>
      </c>
      <c r="P133" s="45">
        <v>1.9599999999999999E-6</v>
      </c>
      <c r="Q133" s="45">
        <v>1.79E-9</v>
      </c>
      <c r="R133" s="45">
        <v>0.27600000000000002</v>
      </c>
      <c r="S133" s="39">
        <v>6.6</v>
      </c>
      <c r="T133" s="39">
        <v>11.1</v>
      </c>
      <c r="U133" s="39">
        <v>16.7</v>
      </c>
      <c r="V133" s="39">
        <v>4.2</v>
      </c>
      <c r="W133" s="39">
        <v>8.6</v>
      </c>
      <c r="X133" s="39">
        <v>14.1</v>
      </c>
      <c r="Y133" s="39">
        <v>7.6</v>
      </c>
      <c r="Z133" s="39">
        <v>12.5</v>
      </c>
      <c r="AA133" s="39">
        <v>18.899999999999999</v>
      </c>
      <c r="AB133" s="39">
        <v>6</v>
      </c>
      <c r="AC133" s="39">
        <v>10.9</v>
      </c>
      <c r="AD133" s="39">
        <v>17.2</v>
      </c>
      <c r="AE133" s="39">
        <v>8</v>
      </c>
      <c r="AF133" s="39">
        <v>13.4</v>
      </c>
      <c r="AG133" s="39">
        <v>20.100000000000001</v>
      </c>
      <c r="AH133" s="39">
        <v>6.8</v>
      </c>
      <c r="AI133" s="40">
        <v>12.1</v>
      </c>
      <c r="AJ133" s="40">
        <v>18.8</v>
      </c>
      <c r="AK133" s="39">
        <v>0.02</v>
      </c>
      <c r="AL133" s="46">
        <v>0.75</v>
      </c>
      <c r="AM133" s="46">
        <v>0.79</v>
      </c>
      <c r="AN133" s="46">
        <v>0.93</v>
      </c>
      <c r="AO133" s="46">
        <v>0.99099999999999999</v>
      </c>
      <c r="AP133" s="46">
        <v>0.997</v>
      </c>
      <c r="AQ133" s="46">
        <v>0.996</v>
      </c>
      <c r="AR133" s="46">
        <v>0.99399999999999999</v>
      </c>
      <c r="AS133" s="46">
        <v>0.99399999999999999</v>
      </c>
      <c r="AT133" s="46">
        <v>0.99399999999999999</v>
      </c>
      <c r="AU133" s="46">
        <v>0.99399999999999999</v>
      </c>
      <c r="AV133" s="46">
        <v>0.98599999999999999</v>
      </c>
      <c r="AW133" s="46">
        <v>0.96799999999999997</v>
      </c>
      <c r="AX133" s="46">
        <v>0.93</v>
      </c>
      <c r="AY133" s="46">
        <v>0.86</v>
      </c>
      <c r="AZ133" s="46">
        <v>0.73</v>
      </c>
      <c r="BA133" s="46">
        <v>0.66</v>
      </c>
      <c r="BB133" s="46">
        <v>0.45</v>
      </c>
      <c r="BC133" s="46">
        <v>0.19800000000000001</v>
      </c>
      <c r="BD133" s="46">
        <v>0.01</v>
      </c>
      <c r="BE133" s="46" t="s">
        <v>143</v>
      </c>
      <c r="BF133" s="46" t="s">
        <v>143</v>
      </c>
      <c r="BG133" s="46" t="s">
        <v>143</v>
      </c>
      <c r="BH133" s="46" t="s">
        <v>143</v>
      </c>
      <c r="BI133" s="46" t="s">
        <v>143</v>
      </c>
      <c r="BJ133" s="46" t="s">
        <v>143</v>
      </c>
      <c r="BK133" s="46" t="s">
        <v>143</v>
      </c>
      <c r="BL133" s="46" t="s">
        <v>143</v>
      </c>
      <c r="BM133" s="46" t="s">
        <v>143</v>
      </c>
      <c r="BN133" s="46" t="s">
        <v>143</v>
      </c>
      <c r="BO133" s="46" t="s">
        <v>143</v>
      </c>
      <c r="BP133" s="46">
        <v>0.89130122898300168</v>
      </c>
      <c r="BQ133" s="46">
        <v>0.91001978913232728</v>
      </c>
      <c r="BR133" s="46">
        <v>0.97138899598150008</v>
      </c>
      <c r="BS133" s="46">
        <v>0.99639023306928143</v>
      </c>
      <c r="BT133" s="46">
        <v>0.9987989182686231</v>
      </c>
      <c r="BU133" s="46">
        <v>0.99839807589331964</v>
      </c>
      <c r="BV133" s="46">
        <v>0.99759566612185246</v>
      </c>
      <c r="BW133" s="46">
        <v>0.99759566612185246</v>
      </c>
      <c r="BX133" s="46">
        <v>0.99759566612185246</v>
      </c>
      <c r="BY133" s="46">
        <v>0.99759566612185246</v>
      </c>
      <c r="BZ133" s="46">
        <v>0.99437630276961064</v>
      </c>
      <c r="CA133" s="46">
        <v>0.98707497819691115</v>
      </c>
      <c r="CB133" s="46">
        <v>0.97138899598150008</v>
      </c>
      <c r="CC133" s="46">
        <v>0.94145459724890013</v>
      </c>
      <c r="CD133" s="46">
        <v>0.88171685734224992</v>
      </c>
      <c r="CE133" s="46">
        <v>0.84687161024512392</v>
      </c>
      <c r="CF133" s="46">
        <v>0.7265826204502337</v>
      </c>
      <c r="CG133" s="46">
        <v>0.52319800113083126</v>
      </c>
      <c r="CH133" s="46">
        <v>0.16</v>
      </c>
      <c r="CI133" s="46">
        <v>0.04</v>
      </c>
      <c r="CJ133" s="46" t="s">
        <v>143</v>
      </c>
      <c r="CK133" s="46" t="s">
        <v>143</v>
      </c>
      <c r="CL133" s="46" t="s">
        <v>143</v>
      </c>
      <c r="CM133" s="46" t="s">
        <v>143</v>
      </c>
      <c r="CN133" s="46" t="s">
        <v>143</v>
      </c>
      <c r="CO133" s="46" t="s">
        <v>143</v>
      </c>
      <c r="CP133" s="46" t="s">
        <v>143</v>
      </c>
      <c r="CQ133" s="46" t="s">
        <v>143</v>
      </c>
      <c r="CR133" s="46" t="s">
        <v>143</v>
      </c>
      <c r="CS133" s="46" t="s">
        <v>143</v>
      </c>
      <c r="CT133" s="40"/>
      <c r="CU133" s="40">
        <v>2</v>
      </c>
      <c r="CV133" s="40">
        <v>5</v>
      </c>
      <c r="CW133" s="40">
        <v>52.3</v>
      </c>
      <c r="CX133" s="40">
        <v>2.2999999999999998</v>
      </c>
      <c r="CY133" s="40">
        <v>4.3</v>
      </c>
      <c r="CZ133" s="39">
        <v>5.51</v>
      </c>
      <c r="DA133" s="40">
        <v>414</v>
      </c>
      <c r="DB133" s="40">
        <v>414</v>
      </c>
      <c r="DC133" s="40">
        <v>507</v>
      </c>
      <c r="DD133" s="40">
        <v>0.36</v>
      </c>
      <c r="DE133" s="40">
        <v>0.62</v>
      </c>
      <c r="DF133" s="40">
        <v>8.3000000000000007</v>
      </c>
      <c r="DG133" s="40">
        <v>9.1999999999999993</v>
      </c>
      <c r="DH133" s="79">
        <v>54</v>
      </c>
      <c r="DI133" s="40">
        <v>0.248</v>
      </c>
      <c r="DJ133" s="126">
        <v>350</v>
      </c>
      <c r="DK133" s="40">
        <v>1</v>
      </c>
      <c r="DL133" s="42">
        <v>0.02</v>
      </c>
      <c r="DM133" s="76">
        <v>1.79026</v>
      </c>
      <c r="DN133" s="76">
        <v>1.79539</v>
      </c>
      <c r="DO133" s="76">
        <v>1.8018700000000001</v>
      </c>
      <c r="DP133" s="76">
        <v>1.81185</v>
      </c>
      <c r="DQ133" s="76">
        <v>1.81335</v>
      </c>
      <c r="DR133" s="76">
        <v>1.8203800000000001</v>
      </c>
      <c r="DS133" s="76">
        <v>1.8310200000000001</v>
      </c>
      <c r="DT133" s="76">
        <v>1.8365</v>
      </c>
      <c r="DU133" s="76">
        <v>1.8380799999999999</v>
      </c>
      <c r="DV133" s="76">
        <v>1.8395699999999999</v>
      </c>
      <c r="DW133" s="76">
        <v>1.84636</v>
      </c>
      <c r="DX133" s="76">
        <v>1.84666</v>
      </c>
      <c r="DY133" s="76">
        <v>1.85504</v>
      </c>
      <c r="DZ133" s="76">
        <v>1.8720399999999999</v>
      </c>
      <c r="EA133" s="76">
        <v>1.87425</v>
      </c>
      <c r="EB133" s="76">
        <v>1.8939299999999999</v>
      </c>
      <c r="EC133" s="76">
        <v>1.9136599999999999</v>
      </c>
      <c r="ED133" s="76"/>
      <c r="EE133" s="24"/>
      <c r="EF133" s="24"/>
      <c r="EG133" s="24"/>
      <c r="EH133" s="24"/>
      <c r="EI133" s="24"/>
      <c r="EJ133" s="24">
        <v>3.5535999999999998E-2</v>
      </c>
      <c r="EK133" s="24">
        <v>3.6165999999999997E-2</v>
      </c>
      <c r="EL133" s="77">
        <v>0.1976</v>
      </c>
      <c r="EM133" s="77">
        <v>0.45390000000000003</v>
      </c>
      <c r="EN133" s="77">
        <v>0.28589999999999999</v>
      </c>
      <c r="EO133" s="77">
        <v>0.2356</v>
      </c>
      <c r="EP133" s="77">
        <v>0.61599999999999999</v>
      </c>
      <c r="EQ133" s="77"/>
      <c r="ER133" s="77">
        <v>0.19420000000000001</v>
      </c>
      <c r="ES133" s="77">
        <v>0.48949999999999999</v>
      </c>
      <c r="ET133" s="77">
        <v>0.23730000000000001</v>
      </c>
      <c r="EU133" s="77">
        <v>0.23150000000000001</v>
      </c>
      <c r="EV133" s="77">
        <v>0.54430000000000001</v>
      </c>
      <c r="EW133" s="77"/>
      <c r="EX133" s="77">
        <v>-6.4999999999999997E-3</v>
      </c>
      <c r="EY133" s="77">
        <v>-4.5999999999999999E-3</v>
      </c>
      <c r="EZ133" s="77">
        <v>2.5999999999999999E-3</v>
      </c>
      <c r="FA133" s="77">
        <v>1.23E-2</v>
      </c>
      <c r="FB133" s="77"/>
      <c r="FC133" s="26" t="s">
        <v>136</v>
      </c>
      <c r="FD133" s="42" t="s">
        <v>575</v>
      </c>
      <c r="FE133" s="156">
        <v>43152</v>
      </c>
      <c r="FF133" s="136">
        <v>2.6</v>
      </c>
      <c r="FG133" s="137"/>
      <c r="FH133" s="125"/>
      <c r="FI133" s="34"/>
      <c r="FJ133" s="34"/>
      <c r="FK133" s="27">
        <v>20</v>
      </c>
      <c r="FL133" s="27"/>
      <c r="FM133">
        <f t="shared" si="32"/>
        <v>0.587565</v>
      </c>
      <c r="FN133" s="27">
        <f t="shared" si="62"/>
        <v>20</v>
      </c>
      <c r="FO133">
        <f t="shared" si="33"/>
        <v>0</v>
      </c>
      <c r="FP133" s="208">
        <f t="shared" si="34"/>
        <v>0</v>
      </c>
      <c r="FQ133" s="208">
        <f t="shared" si="35"/>
        <v>0</v>
      </c>
      <c r="FR133" s="208">
        <f t="shared" si="36"/>
        <v>0</v>
      </c>
      <c r="FS133" s="208">
        <f t="shared" si="37"/>
        <v>0</v>
      </c>
      <c r="FT133" s="208">
        <f t="shared" si="38"/>
        <v>1.8471652046771796</v>
      </c>
      <c r="FU133" s="208">
        <f t="shared" si="39"/>
        <v>0.65289755547112094</v>
      </c>
      <c r="FV133" s="208">
        <f t="shared" si="40"/>
        <v>0</v>
      </c>
      <c r="FX133">
        <f t="shared" si="63"/>
        <v>0.587565</v>
      </c>
      <c r="FY133" s="207">
        <f>G133*POWER($FX133,2)/(POWER($FX133,2)-J133)</f>
        <v>1.8954107971908316</v>
      </c>
      <c r="FZ133" s="207">
        <f>H133*POWER($FX133,2)/(POWER($FX133,2)-K133)</f>
        <v>0.51780653469960802</v>
      </c>
      <c r="GA133" s="207">
        <f>I133*POWER($FX133,2)/(POWER($FX133,2)-L133)</f>
        <v>-3.0563113273690706E-3</v>
      </c>
      <c r="GB133" s="206">
        <f t="shared" si="41"/>
        <v>1.8466621295090964</v>
      </c>
      <c r="GD133">
        <f t="shared" si="42"/>
        <v>0.587565</v>
      </c>
      <c r="GE133">
        <f t="shared" si="43"/>
        <v>6432.8</v>
      </c>
      <c r="GF133">
        <f t="shared" si="44"/>
        <v>20613.136726414024</v>
      </c>
      <c r="GG133">
        <f t="shared" si="45"/>
        <v>670.28134972528255</v>
      </c>
      <c r="GH133">
        <f t="shared" si="46"/>
        <v>1.0002771621807613</v>
      </c>
      <c r="GI133">
        <f t="shared" si="47"/>
        <v>101325</v>
      </c>
      <c r="GJ133">
        <v>101325</v>
      </c>
      <c r="GK133">
        <v>15</v>
      </c>
      <c r="GL133">
        <v>20</v>
      </c>
      <c r="GM133">
        <f t="shared" si="48"/>
        <v>2.771621807613478E-4</v>
      </c>
      <c r="GN133">
        <f t="shared" si="49"/>
        <v>1.0173924999999999</v>
      </c>
      <c r="GO133">
        <f t="shared" si="50"/>
        <v>1.0002724240455492</v>
      </c>
      <c r="GQ133">
        <f t="shared" si="51"/>
        <v>0.587565</v>
      </c>
      <c r="GR133">
        <v>101453</v>
      </c>
      <c r="GS133">
        <f t="shared" si="52"/>
        <v>1.0002724240455492</v>
      </c>
      <c r="GT133" s="206">
        <f t="shared" si="53"/>
        <v>1.8466621295090964</v>
      </c>
      <c r="GU133">
        <f t="shared" si="54"/>
        <v>1.8471652046771796</v>
      </c>
      <c r="GW133" s="208">
        <f t="shared" si="55"/>
        <v>0</v>
      </c>
      <c r="GX133" s="208">
        <f t="shared" si="56"/>
        <v>0</v>
      </c>
      <c r="GY133">
        <f t="shared" si="57"/>
        <v>1.8471652046771796</v>
      </c>
      <c r="GZ133" s="208">
        <f t="shared" si="58"/>
        <v>1.8471652046771796</v>
      </c>
      <c r="HB133" s="208">
        <f t="shared" si="59"/>
        <v>1.8471652046771796</v>
      </c>
      <c r="HC133">
        <f t="shared" si="60"/>
        <v>1.0002724240455492</v>
      </c>
      <c r="HD133" s="206">
        <f t="shared" si="61"/>
        <v>1.8466621295090964</v>
      </c>
    </row>
    <row r="134" spans="1:212" x14ac:dyDescent="0.3">
      <c r="A134" s="183" t="s">
        <v>620</v>
      </c>
      <c r="B134" s="43">
        <v>1.84666</v>
      </c>
      <c r="C134" s="43">
        <v>1.85504</v>
      </c>
      <c r="D134" s="39">
        <v>23.83</v>
      </c>
      <c r="E134" s="39">
        <v>23.64</v>
      </c>
      <c r="F134" s="40" t="s">
        <v>370</v>
      </c>
      <c r="G134" s="44">
        <v>1.8165137099999999</v>
      </c>
      <c r="H134" s="44">
        <v>0.42889364099999999</v>
      </c>
      <c r="I134" s="44">
        <v>1.07186278</v>
      </c>
      <c r="J134" s="44">
        <v>1.4370419799999999E-2</v>
      </c>
      <c r="K134" s="44">
        <v>5.9280117200000003E-2</v>
      </c>
      <c r="L134" s="44">
        <v>121.41994200000001</v>
      </c>
      <c r="M134" s="45">
        <v>7.2599999999999999E-6</v>
      </c>
      <c r="N134" s="45">
        <v>1.88E-8</v>
      </c>
      <c r="O134" s="45">
        <v>-5.1399999999999998E-11</v>
      </c>
      <c r="P134" s="45">
        <v>1.9599999999999999E-6</v>
      </c>
      <c r="Q134" s="45">
        <v>1.79E-9</v>
      </c>
      <c r="R134" s="45">
        <v>0.27600000000000002</v>
      </c>
      <c r="S134" s="39">
        <v>6.6</v>
      </c>
      <c r="T134" s="39">
        <v>11.1</v>
      </c>
      <c r="U134" s="39">
        <v>16.7</v>
      </c>
      <c r="V134" s="39">
        <v>4.2</v>
      </c>
      <c r="W134" s="39">
        <v>8.6</v>
      </c>
      <c r="X134" s="39">
        <v>14.1</v>
      </c>
      <c r="Y134" s="39">
        <v>7.6</v>
      </c>
      <c r="Z134" s="39">
        <v>12.5</v>
      </c>
      <c r="AA134" s="39">
        <v>18.899999999999999</v>
      </c>
      <c r="AB134" s="39">
        <v>6</v>
      </c>
      <c r="AC134" s="39">
        <v>10.9</v>
      </c>
      <c r="AD134" s="39">
        <v>17.2</v>
      </c>
      <c r="AE134" s="39">
        <v>8</v>
      </c>
      <c r="AF134" s="39">
        <v>13.4</v>
      </c>
      <c r="AG134" s="39">
        <v>20.100000000000001</v>
      </c>
      <c r="AH134" s="39">
        <v>6.8</v>
      </c>
      <c r="AI134" s="40">
        <v>12.1</v>
      </c>
      <c r="AJ134" s="40">
        <v>18.8</v>
      </c>
      <c r="AK134" s="39">
        <v>0.02</v>
      </c>
      <c r="AL134" s="46">
        <v>0.79800000000000004</v>
      </c>
      <c r="AM134" s="46">
        <v>0.83499999999999996</v>
      </c>
      <c r="AN134" s="46">
        <v>0.95100000000000007</v>
      </c>
      <c r="AO134" s="46">
        <v>0.99399999999999999</v>
      </c>
      <c r="AP134" s="46">
        <v>0.999</v>
      </c>
      <c r="AQ134" s="46">
        <v>0.998</v>
      </c>
      <c r="AR134" s="46">
        <v>0.997</v>
      </c>
      <c r="AS134" s="46">
        <v>0.997</v>
      </c>
      <c r="AT134" s="46">
        <v>0.997</v>
      </c>
      <c r="AU134" s="46">
        <v>0.997</v>
      </c>
      <c r="AV134" s="46">
        <v>0.99</v>
      </c>
      <c r="AW134" s="46">
        <v>0.97799999999999998</v>
      </c>
      <c r="AX134" s="46">
        <v>0.96199999999999997</v>
      </c>
      <c r="AY134" s="46">
        <v>0.93</v>
      </c>
      <c r="AZ134" s="46">
        <v>0.86</v>
      </c>
      <c r="BA134" s="46">
        <v>0.82</v>
      </c>
      <c r="BB134" s="46">
        <v>0.63</v>
      </c>
      <c r="BC134" s="46">
        <v>0.30399999999999999</v>
      </c>
      <c r="BD134" s="46">
        <v>2.9000000000000001E-2</v>
      </c>
      <c r="BE134" s="46" t="s">
        <v>143</v>
      </c>
      <c r="BF134" s="46" t="s">
        <v>143</v>
      </c>
      <c r="BG134" s="46" t="s">
        <v>143</v>
      </c>
      <c r="BH134" s="46" t="s">
        <v>143</v>
      </c>
      <c r="BI134" s="46" t="s">
        <v>143</v>
      </c>
      <c r="BJ134" s="46" t="s">
        <v>143</v>
      </c>
      <c r="BK134" s="46" t="s">
        <v>143</v>
      </c>
      <c r="BL134" s="46" t="s">
        <v>143</v>
      </c>
      <c r="BM134" s="46" t="s">
        <v>143</v>
      </c>
      <c r="BN134" s="46" t="s">
        <v>143</v>
      </c>
      <c r="BO134" s="46" t="s">
        <v>143</v>
      </c>
      <c r="BP134" s="46">
        <v>0.91369480687712112</v>
      </c>
      <c r="BQ134" s="46">
        <v>0.93041047275779909</v>
      </c>
      <c r="BR134" s="46">
        <v>0.98010410185675478</v>
      </c>
      <c r="BS134" s="46">
        <v>0.99759566612185246</v>
      </c>
      <c r="BT134" s="46">
        <v>0.999</v>
      </c>
      <c r="BU134" s="46">
        <v>0.99919951948733343</v>
      </c>
      <c r="BV134" s="46">
        <v>0.9987989182686231</v>
      </c>
      <c r="BW134" s="46">
        <v>0.9987989182686231</v>
      </c>
      <c r="BX134" s="46">
        <v>0.9987989182686231</v>
      </c>
      <c r="BY134" s="46">
        <v>0.9987989182686231</v>
      </c>
      <c r="BZ134" s="46">
        <v>0.99598793558098164</v>
      </c>
      <c r="CA134" s="46">
        <v>0.99114122862593856</v>
      </c>
      <c r="CB134" s="46">
        <v>0.98462311900577992</v>
      </c>
      <c r="CC134" s="46">
        <v>0.97138899598150008</v>
      </c>
      <c r="CD134" s="46">
        <v>0.94145459724890013</v>
      </c>
      <c r="CE134" s="46">
        <v>0.92368850914559619</v>
      </c>
      <c r="CF134" s="46">
        <v>0.83125873080878054</v>
      </c>
      <c r="CG134" s="46">
        <v>0.62108270160375878</v>
      </c>
      <c r="CH134" s="46">
        <v>0.25</v>
      </c>
      <c r="CI134" s="46">
        <v>0.1</v>
      </c>
      <c r="CJ134" s="46" t="s">
        <v>143</v>
      </c>
      <c r="CK134" s="46" t="s">
        <v>143</v>
      </c>
      <c r="CL134" s="46" t="s">
        <v>143</v>
      </c>
      <c r="CM134" s="46" t="s">
        <v>143</v>
      </c>
      <c r="CN134" s="46" t="s">
        <v>143</v>
      </c>
      <c r="CO134" s="46" t="s">
        <v>143</v>
      </c>
      <c r="CP134" s="46" t="s">
        <v>143</v>
      </c>
      <c r="CQ134" s="46" t="s">
        <v>143</v>
      </c>
      <c r="CR134" s="46" t="s">
        <v>143</v>
      </c>
      <c r="CS134" s="46" t="s">
        <v>143</v>
      </c>
      <c r="CT134" s="40"/>
      <c r="CU134" s="40">
        <v>2</v>
      </c>
      <c r="CV134" s="40">
        <v>5</v>
      </c>
      <c r="CW134" s="40">
        <v>52.3</v>
      </c>
      <c r="CX134" s="40">
        <v>2.2999999999999998</v>
      </c>
      <c r="CY134" s="40">
        <v>4.3</v>
      </c>
      <c r="CZ134" s="39">
        <v>5.51</v>
      </c>
      <c r="DA134" s="40">
        <v>414</v>
      </c>
      <c r="DB134" s="40">
        <v>414</v>
      </c>
      <c r="DC134" s="40">
        <v>507</v>
      </c>
      <c r="DD134" s="40">
        <v>0.36</v>
      </c>
      <c r="DE134" s="40">
        <v>0.62</v>
      </c>
      <c r="DF134" s="40">
        <v>8.3000000000000007</v>
      </c>
      <c r="DG134" s="40">
        <v>9.1999999999999993</v>
      </c>
      <c r="DH134" s="79">
        <v>54</v>
      </c>
      <c r="DI134" s="40">
        <v>0.248</v>
      </c>
      <c r="DJ134" s="126">
        <v>350</v>
      </c>
      <c r="DK134" s="40">
        <v>1</v>
      </c>
      <c r="DL134" s="42">
        <v>0.02</v>
      </c>
      <c r="DM134" s="76">
        <v>1.79026</v>
      </c>
      <c r="DN134" s="76">
        <v>1.79539</v>
      </c>
      <c r="DO134" s="76">
        <v>1.8018700000000001</v>
      </c>
      <c r="DP134" s="76">
        <v>1.81185</v>
      </c>
      <c r="DQ134" s="76">
        <v>1.81335</v>
      </c>
      <c r="DR134" s="76">
        <v>1.8203800000000001</v>
      </c>
      <c r="DS134" s="76">
        <v>1.8310200000000001</v>
      </c>
      <c r="DT134" s="76">
        <v>1.8365</v>
      </c>
      <c r="DU134" s="76">
        <v>1.8380799999999999</v>
      </c>
      <c r="DV134" s="76">
        <v>1.8395699999999999</v>
      </c>
      <c r="DW134" s="76">
        <v>1.84636</v>
      </c>
      <c r="DX134" s="76">
        <v>1.84666</v>
      </c>
      <c r="DY134" s="76">
        <v>1.85504</v>
      </c>
      <c r="DZ134" s="76">
        <v>1.8720399999999999</v>
      </c>
      <c r="EA134" s="76">
        <v>1.87425</v>
      </c>
      <c r="EB134" s="76">
        <v>1.8939299999999999</v>
      </c>
      <c r="EC134" s="76">
        <v>1.9136599999999999</v>
      </c>
      <c r="ED134" s="76"/>
      <c r="EE134" s="24"/>
      <c r="EF134" s="24"/>
      <c r="EG134" s="24"/>
      <c r="EH134" s="24"/>
      <c r="EI134" s="24"/>
      <c r="EJ134" s="24">
        <v>3.5535999999999998E-2</v>
      </c>
      <c r="EK134" s="24">
        <v>3.6165999999999997E-2</v>
      </c>
      <c r="EL134" s="77">
        <v>0.1976</v>
      </c>
      <c r="EM134" s="77">
        <v>0.45390000000000003</v>
      </c>
      <c r="EN134" s="77">
        <v>0.28589999999999999</v>
      </c>
      <c r="EO134" s="77">
        <v>0.2356</v>
      </c>
      <c r="EP134" s="77">
        <v>0.61599999999999999</v>
      </c>
      <c r="EQ134" s="77"/>
      <c r="ER134" s="77">
        <v>0.19420000000000001</v>
      </c>
      <c r="ES134" s="77">
        <v>0.48949999999999999</v>
      </c>
      <c r="ET134" s="77">
        <v>0.23730000000000001</v>
      </c>
      <c r="EU134" s="77">
        <v>0.23150000000000001</v>
      </c>
      <c r="EV134" s="77">
        <v>0.54430000000000001</v>
      </c>
      <c r="EW134" s="77"/>
      <c r="EX134" s="77">
        <v>-6.4999999999999997E-3</v>
      </c>
      <c r="EY134" s="77">
        <v>-4.5999999999999999E-3</v>
      </c>
      <c r="EZ134" s="77">
        <v>2.5999999999999999E-3</v>
      </c>
      <c r="FA134" s="77">
        <v>1.23E-2</v>
      </c>
      <c r="FB134" s="77"/>
      <c r="FC134" s="26" t="s">
        <v>136</v>
      </c>
      <c r="FD134" s="42" t="s">
        <v>668</v>
      </c>
      <c r="FE134" s="156">
        <v>43152</v>
      </c>
      <c r="FF134" s="136">
        <v>3.6</v>
      </c>
      <c r="FG134" s="137"/>
      <c r="FH134" s="125"/>
      <c r="FI134" s="34"/>
      <c r="FJ134" s="34"/>
      <c r="FK134">
        <v>20</v>
      </c>
      <c r="FM134">
        <f t="shared" ref="FM134:FM137" si="64">FX134</f>
        <v>0.587565</v>
      </c>
      <c r="FN134">
        <f t="shared" si="62"/>
        <v>20</v>
      </c>
      <c r="FO134">
        <f t="shared" ref="FO134:FO137" si="65">FN134-FK134</f>
        <v>0</v>
      </c>
      <c r="FP134" s="208">
        <f t="shared" ref="FP134:FP137" si="66">M134*FO134</f>
        <v>0</v>
      </c>
      <c r="FQ134" s="208">
        <f t="shared" ref="FQ134:FQ137" si="67">N134*POWER(FO134,2)</f>
        <v>0</v>
      </c>
      <c r="FR134" s="208">
        <f t="shared" ref="FR134:FR137" si="68">O134*POWER(FO134,3)</f>
        <v>0</v>
      </c>
      <c r="FS134" s="208">
        <f t="shared" ref="FS134:FS137" si="69">(P134*FO134+Q134*POWER(FO134,2))/(FM134*FM134-R134*R134)</f>
        <v>0</v>
      </c>
      <c r="FT134" s="208">
        <f t="shared" ref="FT134:FT137" si="70">GU134</f>
        <v>1.8471652046771796</v>
      </c>
      <c r="FU134" s="208">
        <f t="shared" ref="FU134:FU137" si="71">(FT134*FT134-1)/(2*FT134)</f>
        <v>0.65289755547112094</v>
      </c>
      <c r="FV134" s="208">
        <f t="shared" ref="FV134:FV137" si="72">FU134*(SUM(FP134:FS134))</f>
        <v>0</v>
      </c>
      <c r="FX134">
        <f t="shared" si="63"/>
        <v>0.587565</v>
      </c>
      <c r="FY134" s="207">
        <f>G134*POWER($FX134,2)/(POWER($FX134,2)-J134)</f>
        <v>1.8954107971908316</v>
      </c>
      <c r="FZ134" s="207">
        <f>H134*POWER($FX134,2)/(POWER($FX134,2)-K134)</f>
        <v>0.51780653469960802</v>
      </c>
      <c r="GA134" s="207">
        <f>I134*POWER($FX134,2)/(POWER($FX134,2)-L134)</f>
        <v>-3.0563113273690706E-3</v>
      </c>
      <c r="GB134" s="206">
        <f t="shared" ref="GB134:GB137" si="73">SQRT(1+SUM(FY134:GA134))</f>
        <v>1.8466621295090964</v>
      </c>
      <c r="GD134">
        <f t="shared" ref="GD134:GD137" si="74">FX134</f>
        <v>0.587565</v>
      </c>
      <c r="GE134">
        <f t="shared" ref="GE134:GE137" si="75">6432.8</f>
        <v>6432.8</v>
      </c>
      <c r="GF134">
        <f t="shared" ref="GF134:GF137" si="76">2949810*POWER($GD134,2)/(146*POWER($GD134,2)-1)</f>
        <v>20613.136726414024</v>
      </c>
      <c r="GG134">
        <f t="shared" ref="GG134:GG137" si="77">25540*POWER($GD134,2)/(41*POWER($GD134,2)-1)</f>
        <v>670.28134972528255</v>
      </c>
      <c r="GH134">
        <f t="shared" ref="GH134:GH137" si="78">1+SUM(GE134:GG134)*POWER(10,-8)</f>
        <v>1.0002771621807613</v>
      </c>
      <c r="GI134">
        <f t="shared" ref="GI134:GI137" si="79">101325</f>
        <v>101325</v>
      </c>
      <c r="GJ134">
        <v>101325</v>
      </c>
      <c r="GK134">
        <v>15</v>
      </c>
      <c r="GL134">
        <v>20</v>
      </c>
      <c r="GM134">
        <f t="shared" ref="GM134:GM137" si="80">GH134-1</f>
        <v>2.771621807613478E-4</v>
      </c>
      <c r="GN134">
        <f t="shared" ref="GN134:GN137" si="81">1+(GL134-GK134)*(3.4785*POWER(10,-3))</f>
        <v>1.0173924999999999</v>
      </c>
      <c r="GO134">
        <f t="shared" ref="GO134:GO137" si="82">1+(GM134/GN134)*(GJ134/GI134)</f>
        <v>1.0002724240455492</v>
      </c>
      <c r="GQ134">
        <f t="shared" ref="GQ134:GQ137" si="83">FX134</f>
        <v>0.587565</v>
      </c>
      <c r="GR134">
        <v>101454</v>
      </c>
      <c r="GS134">
        <f t="shared" ref="GS134:GS137" si="84">GO134</f>
        <v>1.0002724240455492</v>
      </c>
      <c r="GT134" s="206">
        <f t="shared" ref="GT134:GT137" si="85">GB134</f>
        <v>1.8466621295090964</v>
      </c>
      <c r="GU134">
        <f t="shared" ref="GU134:GU137" si="86">GT134*GS134</f>
        <v>1.8471652046771796</v>
      </c>
      <c r="GW134" s="208">
        <f t="shared" ref="GW134:GW137" si="87">FV134</f>
        <v>0</v>
      </c>
      <c r="GX134" s="208">
        <f t="shared" ref="GX134:GX137" si="88">FO134*GW134</f>
        <v>0</v>
      </c>
      <c r="GY134">
        <f t="shared" ref="GY134:GY137" si="89">GU134</f>
        <v>1.8471652046771796</v>
      </c>
      <c r="GZ134" s="208">
        <f t="shared" ref="GZ134:GZ137" si="90">GY134+GX134</f>
        <v>1.8471652046771796</v>
      </c>
      <c r="HB134" s="208">
        <f t="shared" ref="HB134:HB137" si="91">GZ134</f>
        <v>1.8471652046771796</v>
      </c>
      <c r="HC134">
        <f t="shared" ref="HC134:HC137" si="92">GO134</f>
        <v>1.0002724240455492</v>
      </c>
      <c r="HD134" s="206">
        <f t="shared" ref="HD134:HD137" si="93">HB134/HC134</f>
        <v>1.8466621295090964</v>
      </c>
    </row>
    <row r="135" spans="1:212" x14ac:dyDescent="0.3">
      <c r="A135" s="183" t="s">
        <v>112</v>
      </c>
      <c r="B135" s="43">
        <v>1.80518</v>
      </c>
      <c r="C135" s="43">
        <v>1.8126500000000001</v>
      </c>
      <c r="D135" s="39">
        <v>25.43</v>
      </c>
      <c r="E135" s="39">
        <v>25.24</v>
      </c>
      <c r="F135" s="40" t="s">
        <v>118</v>
      </c>
      <c r="G135" s="44">
        <v>1.72448482</v>
      </c>
      <c r="H135" s="44">
        <v>0.39010488900000001</v>
      </c>
      <c r="I135" s="44">
        <v>1.04572858</v>
      </c>
      <c r="J135" s="44">
        <v>1.34871947E-2</v>
      </c>
      <c r="K135" s="44">
        <v>5.69318095E-2</v>
      </c>
      <c r="L135" s="44">
        <v>118.557185</v>
      </c>
      <c r="M135" s="45">
        <v>6.6900000000000003E-6</v>
      </c>
      <c r="N135" s="45">
        <v>1.7800000000000001E-8</v>
      </c>
      <c r="O135" s="45">
        <v>-3.3599999999999999E-11</v>
      </c>
      <c r="P135" s="45">
        <v>1.77E-6</v>
      </c>
      <c r="Q135" s="45">
        <v>1.6999999999999999E-9</v>
      </c>
      <c r="R135" s="45">
        <v>0.26900000000000002</v>
      </c>
      <c r="S135" s="39">
        <v>6.1</v>
      </c>
      <c r="T135" s="39">
        <v>9.9</v>
      </c>
      <c r="U135" s="39">
        <v>14.5</v>
      </c>
      <c r="V135" s="39">
        <v>3.7</v>
      </c>
      <c r="W135" s="39">
        <v>7.4</v>
      </c>
      <c r="X135" s="39">
        <v>11.9</v>
      </c>
      <c r="Y135" s="39">
        <v>6.8</v>
      </c>
      <c r="Z135" s="39">
        <v>11.1</v>
      </c>
      <c r="AA135" s="39">
        <v>16.2</v>
      </c>
      <c r="AB135" s="39">
        <v>5.3</v>
      </c>
      <c r="AC135" s="39">
        <v>9.5</v>
      </c>
      <c r="AD135" s="39">
        <v>14.6</v>
      </c>
      <c r="AE135" s="39">
        <v>7.3</v>
      </c>
      <c r="AF135" s="39">
        <v>11.8</v>
      </c>
      <c r="AG135" s="39">
        <v>17.399999999999999</v>
      </c>
      <c r="AH135" s="39">
        <v>6.1</v>
      </c>
      <c r="AI135" s="40">
        <v>10.6</v>
      </c>
      <c r="AJ135" s="40">
        <v>16.100000000000001</v>
      </c>
      <c r="AK135" s="39">
        <v>0.65</v>
      </c>
      <c r="AL135" s="46">
        <v>0.74</v>
      </c>
      <c r="AM135" s="46">
        <v>0.79</v>
      </c>
      <c r="AN135" s="46">
        <v>0.93</v>
      </c>
      <c r="AO135" s="46">
        <v>0.99099999999999999</v>
      </c>
      <c r="AP135" s="46">
        <v>0.999</v>
      </c>
      <c r="AQ135" s="46">
        <v>0.99650000000000005</v>
      </c>
      <c r="AR135" s="46">
        <v>0.99549999999999994</v>
      </c>
      <c r="AS135" s="46">
        <v>0.99539999999999995</v>
      </c>
      <c r="AT135" s="46">
        <v>0.99639999999999995</v>
      </c>
      <c r="AU135" s="46">
        <v>0.996</v>
      </c>
      <c r="AV135" s="46">
        <v>0.99099999999999999</v>
      </c>
      <c r="AW135" s="46">
        <v>0.97799999999999998</v>
      </c>
      <c r="AX135" s="46">
        <v>0.95499999999999996</v>
      </c>
      <c r="AY135" s="46">
        <v>0.92</v>
      </c>
      <c r="AZ135" s="46">
        <v>0.84</v>
      </c>
      <c r="BA135" s="46">
        <v>0.8</v>
      </c>
      <c r="BB135" s="46">
        <v>0.66</v>
      </c>
      <c r="BC135" s="46">
        <v>0.44</v>
      </c>
      <c r="BD135" s="46">
        <v>0.13</v>
      </c>
      <c r="BE135" s="46">
        <v>0.03</v>
      </c>
      <c r="BF135" s="46" t="s">
        <v>143</v>
      </c>
      <c r="BG135" s="46" t="s">
        <v>143</v>
      </c>
      <c r="BH135" s="46" t="s">
        <v>143</v>
      </c>
      <c r="BI135" s="46" t="s">
        <v>143</v>
      </c>
      <c r="BJ135" s="46" t="s">
        <v>143</v>
      </c>
      <c r="BK135" s="46" t="s">
        <v>143</v>
      </c>
      <c r="BL135" s="46" t="s">
        <v>143</v>
      </c>
      <c r="BM135" s="46" t="s">
        <v>143</v>
      </c>
      <c r="BN135" s="46" t="s">
        <v>143</v>
      </c>
      <c r="BO135" s="46" t="s">
        <v>143</v>
      </c>
      <c r="BP135" s="46">
        <v>0.88700000000000001</v>
      </c>
      <c r="BQ135" s="46">
        <v>0.91</v>
      </c>
      <c r="BR135" s="46">
        <v>0.97099999999999997</v>
      </c>
      <c r="BS135" s="46">
        <v>0.996</v>
      </c>
      <c r="BT135" s="46">
        <v>0.999</v>
      </c>
      <c r="BU135" s="46">
        <v>0.999</v>
      </c>
      <c r="BV135" s="46">
        <v>0.998</v>
      </c>
      <c r="BW135" s="46">
        <v>0.998</v>
      </c>
      <c r="BX135" s="46">
        <v>0.999</v>
      </c>
      <c r="BY135" s="46">
        <v>0.998</v>
      </c>
      <c r="BZ135" s="46">
        <v>0.996</v>
      </c>
      <c r="CA135" s="46">
        <v>0.99099999999999999</v>
      </c>
      <c r="CB135" s="46">
        <v>0.98199999999999998</v>
      </c>
      <c r="CC135" s="46">
        <v>0.96699999999999997</v>
      </c>
      <c r="CD135" s="46">
        <v>0.93300000000000005</v>
      </c>
      <c r="CE135" s="46">
        <v>0.91500000000000004</v>
      </c>
      <c r="CF135" s="46">
        <v>0.84699999999999998</v>
      </c>
      <c r="CG135" s="46">
        <v>0.72</v>
      </c>
      <c r="CH135" s="46">
        <v>0.442</v>
      </c>
      <c r="CI135" s="46">
        <v>0.246</v>
      </c>
      <c r="CJ135" s="46" t="s">
        <v>143</v>
      </c>
      <c r="CK135" s="46" t="s">
        <v>143</v>
      </c>
      <c r="CL135" s="46" t="s">
        <v>143</v>
      </c>
      <c r="CM135" s="46" t="s">
        <v>143</v>
      </c>
      <c r="CN135" s="46" t="s">
        <v>143</v>
      </c>
      <c r="CO135" s="46" t="s">
        <v>143</v>
      </c>
      <c r="CP135" s="46" t="s">
        <v>143</v>
      </c>
      <c r="CQ135" s="46" t="s">
        <v>143</v>
      </c>
      <c r="CR135" s="46" t="s">
        <v>143</v>
      </c>
      <c r="CS135" s="46" t="s">
        <v>143</v>
      </c>
      <c r="CT135" s="40"/>
      <c r="CU135" s="40">
        <v>2</v>
      </c>
      <c r="CV135" s="40">
        <v>3</v>
      </c>
      <c r="CW135" s="40">
        <v>51.3</v>
      </c>
      <c r="CX135" s="40">
        <v>2.2999999999999998</v>
      </c>
      <c r="CY135" s="40">
        <v>3.3</v>
      </c>
      <c r="CZ135" s="39">
        <v>5.18</v>
      </c>
      <c r="DA135" s="40">
        <v>423</v>
      </c>
      <c r="DB135" s="40">
        <v>410</v>
      </c>
      <c r="DC135" s="40">
        <v>538</v>
      </c>
      <c r="DD135" s="40">
        <v>0.38900000000000001</v>
      </c>
      <c r="DE135" s="40">
        <v>0.67300000000000004</v>
      </c>
      <c r="DF135" s="40">
        <v>8.1</v>
      </c>
      <c r="DG135" s="40">
        <v>9</v>
      </c>
      <c r="DH135" s="79">
        <v>55</v>
      </c>
      <c r="DI135" s="40">
        <v>0.24399999999999999</v>
      </c>
      <c r="DJ135" s="126">
        <v>370</v>
      </c>
      <c r="DK135" s="40">
        <v>1</v>
      </c>
      <c r="DL135" s="42">
        <v>0.65</v>
      </c>
      <c r="DM135" s="76">
        <v>1.75302</v>
      </c>
      <c r="DN135" s="76">
        <v>1.75813</v>
      </c>
      <c r="DO135" s="76">
        <v>1.76444</v>
      </c>
      <c r="DP135" s="76">
        <v>1.7738</v>
      </c>
      <c r="DQ135" s="76">
        <v>1.7751699999999999</v>
      </c>
      <c r="DR135" s="76">
        <v>1.7815700000000001</v>
      </c>
      <c r="DS135" s="76">
        <v>1.7911699999999999</v>
      </c>
      <c r="DT135" s="76">
        <v>1.79609</v>
      </c>
      <c r="DU135" s="76">
        <v>1.7975000000000001</v>
      </c>
      <c r="DV135" s="76">
        <v>1.79884</v>
      </c>
      <c r="DW135" s="76">
        <v>1.80491</v>
      </c>
      <c r="DX135" s="76">
        <v>1.80518</v>
      </c>
      <c r="DY135" s="76">
        <v>1.8126500000000001</v>
      </c>
      <c r="DZ135" s="76">
        <v>1.82775</v>
      </c>
      <c r="EA135" s="76">
        <v>1.8297000000000001</v>
      </c>
      <c r="EB135" s="76">
        <v>1.84707</v>
      </c>
      <c r="EC135" s="76">
        <v>1.86436</v>
      </c>
      <c r="ED135" s="76">
        <v>1.89703</v>
      </c>
      <c r="EE135" s="24"/>
      <c r="EF135" s="24"/>
      <c r="EG135" s="24"/>
      <c r="EH135" s="24"/>
      <c r="EI135" s="24"/>
      <c r="EJ135" s="24">
        <v>3.1660000000000001E-2</v>
      </c>
      <c r="EK135" s="24">
        <v>3.2201E-2</v>
      </c>
      <c r="EL135" s="77">
        <v>0.20200000000000001</v>
      </c>
      <c r="EM135" s="77">
        <v>0.45879999999999999</v>
      </c>
      <c r="EN135" s="77">
        <v>0.28710000000000002</v>
      </c>
      <c r="EO135" s="77">
        <v>0.2359</v>
      </c>
      <c r="EP135" s="77">
        <v>0.61019999999999996</v>
      </c>
      <c r="EQ135" s="77">
        <v>1.0316000000000001</v>
      </c>
      <c r="ER135" s="77">
        <v>0.1986</v>
      </c>
      <c r="ES135" s="77">
        <v>0.495</v>
      </c>
      <c r="ET135" s="77">
        <v>0.2384</v>
      </c>
      <c r="EU135" s="77">
        <v>0.2319</v>
      </c>
      <c r="EV135" s="77">
        <v>0.5393</v>
      </c>
      <c r="EW135" s="77">
        <v>1.0143</v>
      </c>
      <c r="EX135" s="77">
        <v>-4.7999999999999996E-3</v>
      </c>
      <c r="EY135" s="77">
        <v>-3.3E-3</v>
      </c>
      <c r="EZ135" s="77">
        <v>2E-3</v>
      </c>
      <c r="FA135" s="77">
        <v>9.1999999999999998E-3</v>
      </c>
      <c r="FB135" s="77">
        <v>6.6900000000000001E-2</v>
      </c>
      <c r="FC135" s="26" t="s">
        <v>114</v>
      </c>
      <c r="FD135" s="42" t="s">
        <v>325</v>
      </c>
      <c r="FE135" s="156">
        <v>41671</v>
      </c>
      <c r="FF135" s="136">
        <v>1.9</v>
      </c>
      <c r="FG135" s="137"/>
      <c r="FH135" s="125"/>
      <c r="FI135" s="34"/>
      <c r="FJ135" s="34"/>
      <c r="FK135">
        <v>20</v>
      </c>
      <c r="FM135">
        <f t="shared" si="64"/>
        <v>0.587565</v>
      </c>
      <c r="FN135" s="27">
        <f t="shared" si="62"/>
        <v>20</v>
      </c>
      <c r="FO135">
        <f t="shared" si="65"/>
        <v>0</v>
      </c>
      <c r="FP135" s="208">
        <f t="shared" si="66"/>
        <v>0</v>
      </c>
      <c r="FQ135" s="208">
        <f t="shared" si="67"/>
        <v>0</v>
      </c>
      <c r="FR135" s="208">
        <f t="shared" si="68"/>
        <v>0</v>
      </c>
      <c r="FS135" s="208">
        <f t="shared" si="69"/>
        <v>0</v>
      </c>
      <c r="FT135" s="208">
        <f t="shared" si="70"/>
        <v>1.8056733452943832</v>
      </c>
      <c r="FU135" s="208">
        <f t="shared" si="71"/>
        <v>0.62593166028545477</v>
      </c>
      <c r="FV135" s="208">
        <f t="shared" si="72"/>
        <v>0</v>
      </c>
      <c r="FX135">
        <f t="shared" si="63"/>
        <v>0.587565</v>
      </c>
      <c r="FY135" s="207">
        <f>G135*POWER($FX135,2)/(POWER($FX135,2)-J135)</f>
        <v>1.7945941873160458</v>
      </c>
      <c r="FZ135" s="207">
        <f>H135*POWER($FX135,2)/(POWER($FX135,2)-K135)</f>
        <v>0.46714031764273295</v>
      </c>
      <c r="GA135" s="207">
        <f>I135*POWER($FX135,2)/(POWER($FX135,2)-L135)</f>
        <v>-3.0540027458203032E-3</v>
      </c>
      <c r="GB135" s="206">
        <f t="shared" si="73"/>
        <v>1.8051815704280163</v>
      </c>
      <c r="GD135">
        <f t="shared" si="74"/>
        <v>0.587565</v>
      </c>
      <c r="GE135">
        <f t="shared" si="75"/>
        <v>6432.8</v>
      </c>
      <c r="GF135">
        <f t="shared" si="76"/>
        <v>20613.136726414024</v>
      </c>
      <c r="GG135">
        <f t="shared" si="77"/>
        <v>670.28134972528255</v>
      </c>
      <c r="GH135">
        <f t="shared" si="78"/>
        <v>1.0002771621807613</v>
      </c>
      <c r="GI135">
        <f t="shared" si="79"/>
        <v>101325</v>
      </c>
      <c r="GJ135">
        <v>101325</v>
      </c>
      <c r="GK135">
        <v>15</v>
      </c>
      <c r="GL135">
        <v>20</v>
      </c>
      <c r="GM135">
        <f t="shared" si="80"/>
        <v>2.771621807613478E-4</v>
      </c>
      <c r="GN135">
        <f t="shared" si="81"/>
        <v>1.0173924999999999</v>
      </c>
      <c r="GO135">
        <f t="shared" si="82"/>
        <v>1.0002724240455492</v>
      </c>
      <c r="GQ135">
        <f t="shared" si="83"/>
        <v>0.587565</v>
      </c>
      <c r="GR135">
        <v>101455</v>
      </c>
      <c r="GS135">
        <f t="shared" si="84"/>
        <v>1.0002724240455492</v>
      </c>
      <c r="GT135" s="206">
        <f t="shared" si="85"/>
        <v>1.8051815704280163</v>
      </c>
      <c r="GU135">
        <f t="shared" si="86"/>
        <v>1.8056733452943832</v>
      </c>
      <c r="GW135" s="208">
        <f t="shared" si="87"/>
        <v>0</v>
      </c>
      <c r="GX135" s="208">
        <f t="shared" si="88"/>
        <v>0</v>
      </c>
      <c r="GY135">
        <f t="shared" si="89"/>
        <v>1.8056733452943832</v>
      </c>
      <c r="GZ135" s="208">
        <f t="shared" si="90"/>
        <v>1.8056733452943832</v>
      </c>
      <c r="HB135" s="208">
        <f t="shared" si="91"/>
        <v>1.8056733452943832</v>
      </c>
      <c r="HC135">
        <f t="shared" si="92"/>
        <v>1.0002724240455492</v>
      </c>
      <c r="HD135" s="206">
        <f t="shared" si="93"/>
        <v>1.8051815704280163</v>
      </c>
    </row>
    <row r="136" spans="1:212" x14ac:dyDescent="0.3">
      <c r="A136" s="179" t="s">
        <v>721</v>
      </c>
      <c r="B136" s="32">
        <v>1.8090599999999999</v>
      </c>
      <c r="C136" s="32">
        <v>1.8166100000000001</v>
      </c>
      <c r="D136" s="33">
        <v>25.27</v>
      </c>
      <c r="E136" s="33">
        <v>25.08</v>
      </c>
      <c r="F136" s="34" t="s">
        <v>722</v>
      </c>
      <c r="G136" s="37">
        <v>1.62113942</v>
      </c>
      <c r="H136" s="37">
        <v>0.50658609200000004</v>
      </c>
      <c r="I136" s="37">
        <v>10.4032298</v>
      </c>
      <c r="J136" s="37">
        <v>1.1347899200000001E-2</v>
      </c>
      <c r="K136" s="37">
        <v>5.3584022299999999E-2</v>
      </c>
      <c r="L136" s="37">
        <v>1118.8365799999999</v>
      </c>
      <c r="M136" s="35">
        <v>6.9E-6</v>
      </c>
      <c r="N136" s="35">
        <v>1.7599999999999999E-8</v>
      </c>
      <c r="O136" s="35">
        <v>-3.1699999999999998E-11</v>
      </c>
      <c r="P136" s="35">
        <v>1.8899999999999999E-6</v>
      </c>
      <c r="Q136" s="35">
        <v>1.5E-9</v>
      </c>
      <c r="R136" s="35">
        <v>0.25600000000000001</v>
      </c>
      <c r="S136" s="33">
        <v>6.4</v>
      </c>
      <c r="T136" s="33">
        <v>10.3</v>
      </c>
      <c r="U136" s="33" t="s">
        <v>143</v>
      </c>
      <c r="V136" s="33">
        <v>4</v>
      </c>
      <c r="W136" s="33">
        <v>7.8</v>
      </c>
      <c r="X136" s="33" t="s">
        <v>143</v>
      </c>
      <c r="Y136" s="33">
        <v>7</v>
      </c>
      <c r="Z136" s="33">
        <v>11.4</v>
      </c>
      <c r="AA136" s="33" t="s">
        <v>143</v>
      </c>
      <c r="AB136" s="33">
        <v>5.5</v>
      </c>
      <c r="AC136" s="33">
        <v>9.8000000000000007</v>
      </c>
      <c r="AD136" s="33" t="s">
        <v>143</v>
      </c>
      <c r="AE136" s="33">
        <v>7.5</v>
      </c>
      <c r="AF136" s="33">
        <v>12.1</v>
      </c>
      <c r="AG136" s="33" t="s">
        <v>143</v>
      </c>
      <c r="AH136" s="33">
        <v>6.3</v>
      </c>
      <c r="AI136" s="34">
        <v>10.9</v>
      </c>
      <c r="AJ136" s="34" t="s">
        <v>143</v>
      </c>
      <c r="AK136" s="33" t="s">
        <v>143</v>
      </c>
      <c r="AL136" s="36">
        <v>0.66021958040796347</v>
      </c>
      <c r="AM136" s="36">
        <v>0.72084342424042624</v>
      </c>
      <c r="AN136" s="36">
        <v>0.91469121922869445</v>
      </c>
      <c r="AO136" s="36">
        <v>0.98725854490143383</v>
      </c>
      <c r="AP136" s="36">
        <v>0.99394523129711609</v>
      </c>
      <c r="AQ136" s="36">
        <v>0.96187456588560971</v>
      </c>
      <c r="AR136" s="36">
        <v>0.94985234931077411</v>
      </c>
      <c r="AS136" s="36">
        <v>0.93100000000000005</v>
      </c>
      <c r="AT136" s="36">
        <v>0.89800000000000002</v>
      </c>
      <c r="AU136" s="36">
        <v>0.80500000000000005</v>
      </c>
      <c r="AV136" s="36">
        <v>0.33</v>
      </c>
      <c r="AW136" s="36">
        <v>0.08</v>
      </c>
      <c r="AX136" s="36" t="s">
        <v>143</v>
      </c>
      <c r="AY136" s="36" t="s">
        <v>143</v>
      </c>
      <c r="AZ136" s="36" t="s">
        <v>143</v>
      </c>
      <c r="BA136" s="36" t="s">
        <v>143</v>
      </c>
      <c r="BB136" s="36" t="s">
        <v>143</v>
      </c>
      <c r="BC136" s="36" t="s">
        <v>143</v>
      </c>
      <c r="BD136" s="36" t="s">
        <v>143</v>
      </c>
      <c r="BE136" s="36" t="s">
        <v>143</v>
      </c>
      <c r="BF136" s="36" t="s">
        <v>143</v>
      </c>
      <c r="BG136" s="36" t="s">
        <v>143</v>
      </c>
      <c r="BH136" s="36" t="s">
        <v>143</v>
      </c>
      <c r="BI136" s="36" t="s">
        <v>143</v>
      </c>
      <c r="BJ136" s="36" t="s">
        <v>143</v>
      </c>
      <c r="BK136" s="36" t="s">
        <v>143</v>
      </c>
      <c r="BL136" s="36" t="s">
        <v>143</v>
      </c>
      <c r="BM136" s="36" t="s">
        <v>143</v>
      </c>
      <c r="BN136" s="36" t="s">
        <v>143</v>
      </c>
      <c r="BO136" s="36" t="s">
        <v>143</v>
      </c>
      <c r="BP136" s="36">
        <v>0.84698429985529833</v>
      </c>
      <c r="BQ136" s="36">
        <v>0.87727625869654524</v>
      </c>
      <c r="BR136" s="36">
        <v>0.96496109511981765</v>
      </c>
      <c r="BS136" s="36">
        <v>0.99488380310817626</v>
      </c>
      <c r="BT136" s="36">
        <v>0.99757367902977956</v>
      </c>
      <c r="BU136" s="36">
        <v>0.98457176342973274</v>
      </c>
      <c r="BV136" s="36">
        <v>0.97963082125385492</v>
      </c>
      <c r="BW136" s="36">
        <v>0.97199999999999998</v>
      </c>
      <c r="BX136" s="36">
        <v>0.95799999999999996</v>
      </c>
      <c r="BY136" s="36">
        <v>0.91700000000000004</v>
      </c>
      <c r="BZ136" s="36">
        <v>0.64200000000000002</v>
      </c>
      <c r="CA136" s="36">
        <v>0.09</v>
      </c>
      <c r="CB136" s="36" t="s">
        <v>143</v>
      </c>
      <c r="CC136" s="36" t="s">
        <v>143</v>
      </c>
      <c r="CD136" s="36" t="s">
        <v>143</v>
      </c>
      <c r="CE136" s="36" t="s">
        <v>143</v>
      </c>
      <c r="CF136" s="36" t="s">
        <v>143</v>
      </c>
      <c r="CG136" s="36" t="s">
        <v>143</v>
      </c>
      <c r="CH136" s="36" t="s">
        <v>143</v>
      </c>
      <c r="CI136" s="36" t="s">
        <v>143</v>
      </c>
      <c r="CJ136" s="36" t="s">
        <v>143</v>
      </c>
      <c r="CK136" s="36" t="s">
        <v>143</v>
      </c>
      <c r="CL136" s="36" t="s">
        <v>143</v>
      </c>
      <c r="CM136" s="36" t="s">
        <v>143</v>
      </c>
      <c r="CN136" s="36" t="s">
        <v>143</v>
      </c>
      <c r="CO136" s="36" t="s">
        <v>143</v>
      </c>
      <c r="CP136" s="36" t="s">
        <v>143</v>
      </c>
      <c r="CQ136" s="36" t="s">
        <v>143</v>
      </c>
      <c r="CR136" s="36" t="s">
        <v>143</v>
      </c>
      <c r="CS136" s="36" t="s">
        <v>143</v>
      </c>
      <c r="CT136" s="34"/>
      <c r="CU136" s="34">
        <v>4</v>
      </c>
      <c r="CV136" s="34">
        <v>3</v>
      </c>
      <c r="CW136" s="34">
        <v>51.3</v>
      </c>
      <c r="CX136" s="34">
        <v>2.2999999999999998</v>
      </c>
      <c r="CY136" s="34">
        <v>3.3</v>
      </c>
      <c r="CZ136" s="33">
        <v>5.2</v>
      </c>
      <c r="DA136" s="34">
        <v>427</v>
      </c>
      <c r="DB136" s="34" t="s">
        <v>143</v>
      </c>
      <c r="DC136" s="34">
        <v>529</v>
      </c>
      <c r="DD136" s="34" t="s">
        <v>143</v>
      </c>
      <c r="DE136" s="34" t="s">
        <v>143</v>
      </c>
      <c r="DF136" s="34">
        <v>7.8</v>
      </c>
      <c r="DG136" s="34" t="s">
        <v>143</v>
      </c>
      <c r="DH136" s="78" t="s">
        <v>143</v>
      </c>
      <c r="DI136" s="34" t="s">
        <v>143</v>
      </c>
      <c r="DJ136" s="34">
        <v>360</v>
      </c>
      <c r="DK136" s="34"/>
      <c r="DL136" s="25" t="s">
        <v>143</v>
      </c>
      <c r="DM136" s="76">
        <v>1.75661</v>
      </c>
      <c r="DN136" s="76">
        <v>1.76163</v>
      </c>
      <c r="DO136" s="76">
        <v>1.76797</v>
      </c>
      <c r="DP136" s="76">
        <v>1.7774099999999999</v>
      </c>
      <c r="DQ136" s="76">
        <v>1.7787900000000001</v>
      </c>
      <c r="DR136" s="76">
        <v>1.7852399999999999</v>
      </c>
      <c r="DS136" s="76">
        <v>1.79491</v>
      </c>
      <c r="DT136" s="76">
        <v>1.7998799999999999</v>
      </c>
      <c r="DU136" s="76">
        <v>1.80131</v>
      </c>
      <c r="DV136" s="76">
        <v>1.8026500000000001</v>
      </c>
      <c r="DW136" s="76">
        <v>1.8087800000000001</v>
      </c>
      <c r="DX136" s="76">
        <v>1.8090599999999999</v>
      </c>
      <c r="DY136" s="76">
        <v>1.8166100000000001</v>
      </c>
      <c r="DZ136" s="76">
        <v>1.8319000000000001</v>
      </c>
      <c r="EA136" s="76">
        <v>1.8338699999999999</v>
      </c>
      <c r="EB136" s="76" t="s">
        <v>392</v>
      </c>
      <c r="EC136" s="76" t="s">
        <v>392</v>
      </c>
      <c r="ED136" s="76" t="s">
        <v>392</v>
      </c>
      <c r="EE136" s="24" t="s">
        <v>392</v>
      </c>
      <c r="EF136" s="24" t="s">
        <v>392</v>
      </c>
      <c r="EG136" s="24" t="s">
        <v>392</v>
      </c>
      <c r="EH136" s="24" t="s">
        <v>392</v>
      </c>
      <c r="EI136" s="24" t="s">
        <v>392</v>
      </c>
      <c r="EJ136" s="24">
        <v>3.2015000000000002E-2</v>
      </c>
      <c r="EK136" s="24">
        <v>3.2570000000000002E-2</v>
      </c>
      <c r="EL136" s="77">
        <v>0.20130000000000001</v>
      </c>
      <c r="EM136" s="77">
        <v>0.45739999999999997</v>
      </c>
      <c r="EN136" s="77">
        <v>0.28660000000000002</v>
      </c>
      <c r="EO136" s="77">
        <v>0.23580000000000001</v>
      </c>
      <c r="EP136" s="77"/>
      <c r="EQ136" s="77" t="s">
        <v>392</v>
      </c>
      <c r="ER136" s="77">
        <v>0.19789999999999999</v>
      </c>
      <c r="ES136" s="77">
        <v>0.49330000000000002</v>
      </c>
      <c r="ET136" s="77">
        <v>0.23799999999999999</v>
      </c>
      <c r="EU136" s="77">
        <v>0.23180000000000001</v>
      </c>
      <c r="EV136" s="77"/>
      <c r="EW136" s="77" t="s">
        <v>392</v>
      </c>
      <c r="EX136" s="77">
        <v>-6.1999999999999998E-3</v>
      </c>
      <c r="EY136" s="77">
        <v>-4.4000000000000003E-3</v>
      </c>
      <c r="EZ136" s="77">
        <v>2.5000000000000001E-3</v>
      </c>
      <c r="FA136" s="77"/>
      <c r="FB136" s="77" t="s">
        <v>392</v>
      </c>
      <c r="FC136" s="26" t="s">
        <v>723</v>
      </c>
      <c r="FD136" s="25" t="s">
        <v>737</v>
      </c>
      <c r="FE136" s="180">
        <v>44440</v>
      </c>
      <c r="FF136" s="136">
        <v>2.9</v>
      </c>
      <c r="FG136" s="137"/>
      <c r="FH136" s="125"/>
      <c r="FI136" s="34"/>
      <c r="FJ136" s="34"/>
      <c r="FK136" s="27">
        <v>20</v>
      </c>
      <c r="FL136" s="27"/>
      <c r="FM136">
        <f t="shared" si="64"/>
        <v>0.587565</v>
      </c>
      <c r="FN136">
        <f t="shared" ref="FN136:FN137" si="94">FN$5</f>
        <v>20</v>
      </c>
      <c r="FO136">
        <f t="shared" si="65"/>
        <v>0</v>
      </c>
      <c r="FP136" s="208">
        <f t="shared" si="66"/>
        <v>0</v>
      </c>
      <c r="FQ136" s="208">
        <f t="shared" si="67"/>
        <v>0</v>
      </c>
      <c r="FR136" s="208">
        <f t="shared" si="68"/>
        <v>0</v>
      </c>
      <c r="FS136" s="208">
        <f t="shared" si="69"/>
        <v>0</v>
      </c>
      <c r="FT136" s="208">
        <f t="shared" si="70"/>
        <v>1.8095497556917575</v>
      </c>
      <c r="FU136" s="208">
        <f t="shared" si="71"/>
        <v>0.62846305031679306</v>
      </c>
      <c r="FV136" s="208">
        <f t="shared" si="72"/>
        <v>0</v>
      </c>
      <c r="FX136">
        <f t="shared" ref="FX136:FX137" si="95">FX$5</f>
        <v>0.587565</v>
      </c>
      <c r="FY136" s="207">
        <f>G136*POWER($FX136,2)/(POWER($FX136,2)-J136)</f>
        <v>1.6762378568944607</v>
      </c>
      <c r="FZ136" s="207">
        <f>H136*POWER($FX136,2)/(POWER($FX136,2)-K136)</f>
        <v>0.59966015375123072</v>
      </c>
      <c r="GA136" s="207">
        <f>I136*POWER($FX136,2)/(POWER($FX136,2)-L136)</f>
        <v>-3.2110524455360792E-3</v>
      </c>
      <c r="GB136" s="206">
        <f t="shared" si="73"/>
        <v>1.809056925085597</v>
      </c>
      <c r="GD136">
        <f t="shared" si="74"/>
        <v>0.587565</v>
      </c>
      <c r="GE136">
        <f t="shared" si="75"/>
        <v>6432.8</v>
      </c>
      <c r="GF136">
        <f t="shared" si="76"/>
        <v>20613.136726414024</v>
      </c>
      <c r="GG136">
        <f t="shared" si="77"/>
        <v>670.28134972528255</v>
      </c>
      <c r="GH136">
        <f t="shared" si="78"/>
        <v>1.0002771621807613</v>
      </c>
      <c r="GI136">
        <f t="shared" si="79"/>
        <v>101325</v>
      </c>
      <c r="GJ136">
        <v>101325</v>
      </c>
      <c r="GK136">
        <v>15</v>
      </c>
      <c r="GL136">
        <v>20</v>
      </c>
      <c r="GM136">
        <f t="shared" si="80"/>
        <v>2.771621807613478E-4</v>
      </c>
      <c r="GN136">
        <f t="shared" si="81"/>
        <v>1.0173924999999999</v>
      </c>
      <c r="GO136">
        <f t="shared" si="82"/>
        <v>1.0002724240455492</v>
      </c>
      <c r="GQ136">
        <f t="shared" si="83"/>
        <v>0.587565</v>
      </c>
      <c r="GR136">
        <v>101456</v>
      </c>
      <c r="GS136">
        <f t="shared" si="84"/>
        <v>1.0002724240455492</v>
      </c>
      <c r="GT136" s="206">
        <f t="shared" si="85"/>
        <v>1.809056925085597</v>
      </c>
      <c r="GU136">
        <f t="shared" si="86"/>
        <v>1.8095497556917575</v>
      </c>
      <c r="GW136" s="208">
        <f t="shared" si="87"/>
        <v>0</v>
      </c>
      <c r="GX136" s="208">
        <f t="shared" si="88"/>
        <v>0</v>
      </c>
      <c r="GY136">
        <f t="shared" si="89"/>
        <v>1.8095497556917575</v>
      </c>
      <c r="GZ136" s="208">
        <f t="shared" si="90"/>
        <v>1.8095497556917575</v>
      </c>
      <c r="HB136" s="208">
        <f t="shared" si="91"/>
        <v>1.8095497556917575</v>
      </c>
      <c r="HC136">
        <f t="shared" si="92"/>
        <v>1.0002724240455492</v>
      </c>
      <c r="HD136" s="206">
        <f t="shared" si="93"/>
        <v>1.809056925085597</v>
      </c>
    </row>
    <row r="137" spans="1:212" x14ac:dyDescent="0.3">
      <c r="A137" s="183" t="s">
        <v>132</v>
      </c>
      <c r="B137" s="43">
        <v>1.80518</v>
      </c>
      <c r="C137" s="43">
        <v>1.8126500000000001</v>
      </c>
      <c r="D137" s="39">
        <v>25.43</v>
      </c>
      <c r="E137" s="39">
        <v>25.24</v>
      </c>
      <c r="F137" s="40" t="s">
        <v>45</v>
      </c>
      <c r="G137" s="44">
        <v>1.72448482</v>
      </c>
      <c r="H137" s="44">
        <v>0.39010488900000001</v>
      </c>
      <c r="I137" s="44">
        <v>1.04572858</v>
      </c>
      <c r="J137" s="44">
        <v>1.34871947E-2</v>
      </c>
      <c r="K137" s="44">
        <v>5.69318095E-2</v>
      </c>
      <c r="L137" s="44">
        <v>118.557185</v>
      </c>
      <c r="M137" s="45">
        <v>6.6900000000000003E-6</v>
      </c>
      <c r="N137" s="45">
        <v>1.7800000000000001E-8</v>
      </c>
      <c r="O137" s="45">
        <v>-3.3599999999999999E-11</v>
      </c>
      <c r="P137" s="45">
        <v>1.77E-6</v>
      </c>
      <c r="Q137" s="45">
        <v>1.6999999999999999E-9</v>
      </c>
      <c r="R137" s="45">
        <v>0.26900000000000002</v>
      </c>
      <c r="S137" s="39">
        <v>6.1</v>
      </c>
      <c r="T137" s="39">
        <v>9.9</v>
      </c>
      <c r="U137" s="39">
        <v>14.5</v>
      </c>
      <c r="V137" s="39">
        <v>3.7</v>
      </c>
      <c r="W137" s="39">
        <v>7.4</v>
      </c>
      <c r="X137" s="39">
        <v>11.9</v>
      </c>
      <c r="Y137" s="39">
        <v>6.8</v>
      </c>
      <c r="Z137" s="39">
        <v>11.1</v>
      </c>
      <c r="AA137" s="39">
        <v>16.2</v>
      </c>
      <c r="AB137" s="39">
        <v>5.3</v>
      </c>
      <c r="AC137" s="39">
        <v>9.5</v>
      </c>
      <c r="AD137" s="39">
        <v>14.6</v>
      </c>
      <c r="AE137" s="39">
        <v>7.3</v>
      </c>
      <c r="AF137" s="39">
        <v>11.8</v>
      </c>
      <c r="AG137" s="39">
        <v>17.399999999999999</v>
      </c>
      <c r="AH137" s="39">
        <v>6.1</v>
      </c>
      <c r="AI137" s="40">
        <v>10.6</v>
      </c>
      <c r="AJ137" s="40">
        <v>16.100000000000001</v>
      </c>
      <c r="AK137" s="39">
        <v>0.65</v>
      </c>
      <c r="AL137" s="46">
        <v>0.74</v>
      </c>
      <c r="AM137" s="46">
        <v>0.79</v>
      </c>
      <c r="AN137" s="46">
        <v>0.93</v>
      </c>
      <c r="AO137" s="46">
        <v>0.99099999999999999</v>
      </c>
      <c r="AP137" s="46">
        <v>0.999</v>
      </c>
      <c r="AQ137" s="46">
        <v>0.99650000000000005</v>
      </c>
      <c r="AR137" s="46">
        <v>0.99549999999999994</v>
      </c>
      <c r="AS137" s="46">
        <v>0.99539999999999995</v>
      </c>
      <c r="AT137" s="46">
        <v>0.99639999999999995</v>
      </c>
      <c r="AU137" s="46">
        <v>0.996</v>
      </c>
      <c r="AV137" s="46">
        <v>0.99139999999999995</v>
      </c>
      <c r="AW137" s="46">
        <v>0.98099999999999998</v>
      </c>
      <c r="AX137" s="46">
        <v>0.96699999999999997</v>
      </c>
      <c r="AY137" s="46">
        <v>0.94299999999999995</v>
      </c>
      <c r="AZ137" s="46">
        <v>0.89</v>
      </c>
      <c r="BA137" s="46">
        <v>0.86</v>
      </c>
      <c r="BB137" s="46">
        <v>0.75</v>
      </c>
      <c r="BC137" s="46">
        <v>0.52</v>
      </c>
      <c r="BD137" s="46">
        <v>0.18</v>
      </c>
      <c r="BE137" s="46">
        <v>0.05</v>
      </c>
      <c r="BF137" s="46" t="s">
        <v>143</v>
      </c>
      <c r="BG137" s="46" t="s">
        <v>143</v>
      </c>
      <c r="BH137" s="46" t="s">
        <v>143</v>
      </c>
      <c r="BI137" s="46" t="s">
        <v>143</v>
      </c>
      <c r="BJ137" s="46" t="s">
        <v>143</v>
      </c>
      <c r="BK137" s="46" t="s">
        <v>143</v>
      </c>
      <c r="BL137" s="46" t="s">
        <v>143</v>
      </c>
      <c r="BM137" s="46" t="s">
        <v>143</v>
      </c>
      <c r="BN137" s="46" t="s">
        <v>143</v>
      </c>
      <c r="BO137" s="46" t="s">
        <v>143</v>
      </c>
      <c r="BP137" s="46">
        <v>0.88700000000000001</v>
      </c>
      <c r="BQ137" s="46">
        <v>0.91</v>
      </c>
      <c r="BR137" s="46">
        <v>0.97099999999999997</v>
      </c>
      <c r="BS137" s="46">
        <v>0.996</v>
      </c>
      <c r="BT137" s="46">
        <v>0.999</v>
      </c>
      <c r="BU137" s="46">
        <v>0.999</v>
      </c>
      <c r="BV137" s="46">
        <v>0.998</v>
      </c>
      <c r="BW137" s="46">
        <v>0.998</v>
      </c>
      <c r="BX137" s="46">
        <v>0.999</v>
      </c>
      <c r="BY137" s="46">
        <v>0.998</v>
      </c>
      <c r="BZ137" s="46">
        <v>0.996</v>
      </c>
      <c r="CA137" s="46">
        <v>0.99199999999999999</v>
      </c>
      <c r="CB137" s="46">
        <v>0.98699999999999999</v>
      </c>
      <c r="CC137" s="46">
        <v>0.97699999999999998</v>
      </c>
      <c r="CD137" s="46">
        <v>0.95399999999999996</v>
      </c>
      <c r="CE137" s="46">
        <v>0.94099999999999995</v>
      </c>
      <c r="CF137" s="46">
        <v>0.89100000000000001</v>
      </c>
      <c r="CG137" s="46">
        <v>0.77</v>
      </c>
      <c r="CH137" s="46">
        <v>0.504</v>
      </c>
      <c r="CI137" s="46">
        <v>0.30199999999999999</v>
      </c>
      <c r="CJ137" s="46" t="s">
        <v>143</v>
      </c>
      <c r="CK137" s="46" t="s">
        <v>143</v>
      </c>
      <c r="CL137" s="46" t="s">
        <v>143</v>
      </c>
      <c r="CM137" s="46" t="s">
        <v>143</v>
      </c>
      <c r="CN137" s="46" t="s">
        <v>143</v>
      </c>
      <c r="CO137" s="46" t="s">
        <v>143</v>
      </c>
      <c r="CP137" s="46" t="s">
        <v>143</v>
      </c>
      <c r="CQ137" s="46" t="s">
        <v>143</v>
      </c>
      <c r="CR137" s="46" t="s">
        <v>143</v>
      </c>
      <c r="CS137" s="46" t="s">
        <v>143</v>
      </c>
      <c r="CT137" s="40"/>
      <c r="CU137" s="40">
        <v>2</v>
      </c>
      <c r="CV137" s="40">
        <v>3</v>
      </c>
      <c r="CW137" s="40">
        <v>51.3</v>
      </c>
      <c r="CX137" s="40">
        <v>2.2999999999999998</v>
      </c>
      <c r="CY137" s="40">
        <v>3.3</v>
      </c>
      <c r="CZ137" s="39">
        <v>5.18</v>
      </c>
      <c r="DA137" s="40">
        <v>423</v>
      </c>
      <c r="DB137" s="40">
        <v>410</v>
      </c>
      <c r="DC137" s="40">
        <v>538</v>
      </c>
      <c r="DD137" s="40">
        <v>0.38900000000000001</v>
      </c>
      <c r="DE137" s="40">
        <v>0.67300000000000004</v>
      </c>
      <c r="DF137" s="40">
        <v>8.1</v>
      </c>
      <c r="DG137" s="40">
        <v>9</v>
      </c>
      <c r="DH137" s="79">
        <v>55</v>
      </c>
      <c r="DI137" s="40">
        <v>0.24399999999999999</v>
      </c>
      <c r="DJ137" s="126">
        <v>370</v>
      </c>
      <c r="DK137" s="40">
        <v>1</v>
      </c>
      <c r="DL137" s="42">
        <v>0.65</v>
      </c>
      <c r="DM137" s="76">
        <v>1.75302</v>
      </c>
      <c r="DN137" s="76">
        <v>1.75813</v>
      </c>
      <c r="DO137" s="76">
        <v>1.76444</v>
      </c>
      <c r="DP137" s="76">
        <v>1.7738</v>
      </c>
      <c r="DQ137" s="76">
        <v>1.7751699999999999</v>
      </c>
      <c r="DR137" s="76">
        <v>1.7815700000000001</v>
      </c>
      <c r="DS137" s="76">
        <v>1.7911699999999999</v>
      </c>
      <c r="DT137" s="76">
        <v>1.79609</v>
      </c>
      <c r="DU137" s="76">
        <v>1.7975000000000001</v>
      </c>
      <c r="DV137" s="76">
        <v>1.79884</v>
      </c>
      <c r="DW137" s="76">
        <v>1.80491</v>
      </c>
      <c r="DX137" s="76">
        <v>1.80518</v>
      </c>
      <c r="DY137" s="76">
        <v>1.8126500000000001</v>
      </c>
      <c r="DZ137" s="76">
        <v>1.82775</v>
      </c>
      <c r="EA137" s="76">
        <v>1.8297000000000001</v>
      </c>
      <c r="EB137" s="76">
        <v>1.84707</v>
      </c>
      <c r="EC137" s="76">
        <v>1.86436</v>
      </c>
      <c r="ED137" s="76">
        <v>1.89703</v>
      </c>
      <c r="EE137" s="24"/>
      <c r="EF137" s="24"/>
      <c r="EG137" s="24"/>
      <c r="EH137" s="24"/>
      <c r="EI137" s="24"/>
      <c r="EJ137" s="24">
        <v>3.1660000000000001E-2</v>
      </c>
      <c r="EK137" s="24">
        <v>3.2201E-2</v>
      </c>
      <c r="EL137" s="77">
        <v>0.20200000000000001</v>
      </c>
      <c r="EM137" s="77">
        <v>0.45879999999999999</v>
      </c>
      <c r="EN137" s="77">
        <v>0.28710000000000002</v>
      </c>
      <c r="EO137" s="77">
        <v>0.2359</v>
      </c>
      <c r="EP137" s="77">
        <v>0.61019999999999996</v>
      </c>
      <c r="EQ137" s="77">
        <v>1.0316000000000001</v>
      </c>
      <c r="ER137" s="77">
        <v>0.1986</v>
      </c>
      <c r="ES137" s="77">
        <v>0.495</v>
      </c>
      <c r="ET137" s="77">
        <v>0.2384</v>
      </c>
      <c r="EU137" s="77">
        <v>0.2319</v>
      </c>
      <c r="EV137" s="77">
        <v>0.5393</v>
      </c>
      <c r="EW137" s="77">
        <v>1.0143</v>
      </c>
      <c r="EX137" s="77">
        <v>-4.7999999999999996E-3</v>
      </c>
      <c r="EY137" s="77">
        <v>-3.3E-3</v>
      </c>
      <c r="EZ137" s="77">
        <v>2E-3</v>
      </c>
      <c r="FA137" s="77">
        <v>9.1999999999999998E-3</v>
      </c>
      <c r="FB137" s="77">
        <v>6.6900000000000001E-2</v>
      </c>
      <c r="FC137" s="26" t="s">
        <v>114</v>
      </c>
      <c r="FD137" s="42" t="s">
        <v>325</v>
      </c>
      <c r="FE137" s="156">
        <v>41671</v>
      </c>
      <c r="FF137" s="136">
        <v>2.6</v>
      </c>
      <c r="FG137" s="137">
        <v>1</v>
      </c>
      <c r="FH137" s="125">
        <v>1</v>
      </c>
      <c r="FI137" s="34"/>
      <c r="FJ137" s="34"/>
      <c r="FK137">
        <v>20</v>
      </c>
      <c r="FM137">
        <f t="shared" si="64"/>
        <v>0.587565</v>
      </c>
      <c r="FN137" s="27">
        <f t="shared" si="94"/>
        <v>20</v>
      </c>
      <c r="FO137">
        <f t="shared" si="65"/>
        <v>0</v>
      </c>
      <c r="FP137" s="208">
        <f t="shared" si="66"/>
        <v>0</v>
      </c>
      <c r="FQ137" s="208">
        <f t="shared" si="67"/>
        <v>0</v>
      </c>
      <c r="FR137" s="208">
        <f t="shared" si="68"/>
        <v>0</v>
      </c>
      <c r="FS137" s="208">
        <f t="shared" si="69"/>
        <v>0</v>
      </c>
      <c r="FT137" s="208">
        <f t="shared" si="70"/>
        <v>1.8056733452943832</v>
      </c>
      <c r="FU137" s="208">
        <f t="shared" si="71"/>
        <v>0.62593166028545477</v>
      </c>
      <c r="FV137" s="208">
        <f t="shared" si="72"/>
        <v>0</v>
      </c>
      <c r="FX137">
        <f t="shared" si="95"/>
        <v>0.587565</v>
      </c>
      <c r="FY137" s="207">
        <f>G137*POWER($FX137,2)/(POWER($FX137,2)-J137)</f>
        <v>1.7945941873160458</v>
      </c>
      <c r="FZ137" s="207">
        <f>H137*POWER($FX137,2)/(POWER($FX137,2)-K137)</f>
        <v>0.46714031764273295</v>
      </c>
      <c r="GA137" s="207">
        <f>I137*POWER($FX137,2)/(POWER($FX137,2)-L137)</f>
        <v>-3.0540027458203032E-3</v>
      </c>
      <c r="GB137" s="206">
        <f t="shared" si="73"/>
        <v>1.8051815704280163</v>
      </c>
      <c r="GD137">
        <f t="shared" si="74"/>
        <v>0.587565</v>
      </c>
      <c r="GE137">
        <f t="shared" si="75"/>
        <v>6432.8</v>
      </c>
      <c r="GF137">
        <f t="shared" si="76"/>
        <v>20613.136726414024</v>
      </c>
      <c r="GG137">
        <f t="shared" si="77"/>
        <v>670.28134972528255</v>
      </c>
      <c r="GH137">
        <f t="shared" si="78"/>
        <v>1.0002771621807613</v>
      </c>
      <c r="GI137">
        <f t="shared" si="79"/>
        <v>101325</v>
      </c>
      <c r="GJ137">
        <v>101325</v>
      </c>
      <c r="GK137">
        <v>15</v>
      </c>
      <c r="GL137">
        <v>20</v>
      </c>
      <c r="GM137">
        <f t="shared" si="80"/>
        <v>2.771621807613478E-4</v>
      </c>
      <c r="GN137">
        <f t="shared" si="81"/>
        <v>1.0173924999999999</v>
      </c>
      <c r="GO137">
        <f t="shared" si="82"/>
        <v>1.0002724240455492</v>
      </c>
      <c r="GQ137">
        <f t="shared" si="83"/>
        <v>0.587565</v>
      </c>
      <c r="GR137">
        <v>101457</v>
      </c>
      <c r="GS137">
        <f t="shared" si="84"/>
        <v>1.0002724240455492</v>
      </c>
      <c r="GT137" s="206">
        <f t="shared" si="85"/>
        <v>1.8051815704280163</v>
      </c>
      <c r="GU137">
        <f t="shared" si="86"/>
        <v>1.8056733452943832</v>
      </c>
      <c r="GW137" s="208">
        <f t="shared" si="87"/>
        <v>0</v>
      </c>
      <c r="GX137" s="208">
        <f t="shared" si="88"/>
        <v>0</v>
      </c>
      <c r="GY137">
        <f t="shared" si="89"/>
        <v>1.8056733452943832</v>
      </c>
      <c r="GZ137" s="208">
        <f t="shared" si="90"/>
        <v>1.8056733452943832</v>
      </c>
      <c r="HB137" s="208">
        <f t="shared" si="91"/>
        <v>1.8056733452943832</v>
      </c>
      <c r="HC137">
        <f t="shared" si="92"/>
        <v>1.0002724240455492</v>
      </c>
      <c r="HD137" s="206">
        <f t="shared" si="93"/>
        <v>1.8051815704280163</v>
      </c>
    </row>
  </sheetData>
  <autoFilter ref="A4:FF137">
    <sortState xmlns:xlrd2="http://schemas.microsoft.com/office/spreadsheetml/2017/richdata2" ref="A5:FF137">
      <sortCondition ref="A4:A137"/>
    </sortState>
  </autoFilter>
  <mergeCells count="15">
    <mergeCell ref="AE3:AG3"/>
    <mergeCell ref="DA3:DG3"/>
    <mergeCell ref="DH3:DK3"/>
    <mergeCell ref="G3:L3"/>
    <mergeCell ref="M3:R3"/>
    <mergeCell ref="S3:U3"/>
    <mergeCell ref="V3:X3"/>
    <mergeCell ref="Y3:AA3"/>
    <mergeCell ref="AB3:AD3"/>
    <mergeCell ref="DM3:EI3"/>
    <mergeCell ref="AH3:AJ3"/>
    <mergeCell ref="AL3:BO3"/>
    <mergeCell ref="BP3:CS3"/>
    <mergeCell ref="CU3:CY3"/>
    <mergeCell ref="EJ3:FB3"/>
  </mergeCells>
  <phoneticPr fontId="0" type="noConversion"/>
  <pageMargins left="0.78740157499999996" right="0.78740157499999996" top="0.984251969" bottom="0.984251969" header="0.4921259845" footer="0.4921259845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2:J59"/>
  <sheetViews>
    <sheetView workbookViewId="0">
      <selection activeCell="B6" sqref="B6"/>
    </sheetView>
  </sheetViews>
  <sheetFormatPr defaultColWidth="11.453125" defaultRowHeight="12.5" x14ac:dyDescent="0.25"/>
  <cols>
    <col min="1" max="1" width="14.453125" style="158" customWidth="1"/>
    <col min="2" max="2" width="103.81640625" style="158" customWidth="1"/>
    <col min="3" max="16384" width="11.453125" style="158"/>
  </cols>
  <sheetData>
    <row r="2" spans="1:10" ht="13" x14ac:dyDescent="0.25">
      <c r="A2" s="157" t="s">
        <v>12</v>
      </c>
      <c r="B2" s="157" t="s">
        <v>600</v>
      </c>
    </row>
    <row r="3" spans="1:10" x14ac:dyDescent="0.25">
      <c r="A3" s="159">
        <v>44220</v>
      </c>
      <c r="B3" s="161" t="s">
        <v>738</v>
      </c>
    </row>
    <row r="4" spans="1:10" x14ac:dyDescent="0.25">
      <c r="A4" s="159">
        <v>44440</v>
      </c>
      <c r="B4" s="189" t="s">
        <v>736</v>
      </c>
      <c r="J4" s="187"/>
    </row>
    <row r="5" spans="1:10" x14ac:dyDescent="0.25">
      <c r="A5" s="159">
        <v>43474</v>
      </c>
      <c r="B5" s="161" t="s">
        <v>706</v>
      </c>
    </row>
    <row r="6" spans="1:10" ht="13" x14ac:dyDescent="0.25">
      <c r="A6" s="157"/>
      <c r="B6" s="161" t="s">
        <v>708</v>
      </c>
    </row>
    <row r="7" spans="1:10" x14ac:dyDescent="0.25">
      <c r="A7" s="159">
        <v>43252</v>
      </c>
      <c r="B7" s="161" t="s">
        <v>705</v>
      </c>
    </row>
    <row r="8" spans="1:10" x14ac:dyDescent="0.25">
      <c r="A8" s="159"/>
      <c r="B8" s="161" t="s">
        <v>704</v>
      </c>
    </row>
    <row r="9" spans="1:10" ht="25" x14ac:dyDescent="0.25">
      <c r="A9" s="159">
        <v>43152</v>
      </c>
      <c r="B9" s="160" t="s">
        <v>703</v>
      </c>
    </row>
    <row r="10" spans="1:10" x14ac:dyDescent="0.25">
      <c r="A10" s="159">
        <v>43060</v>
      </c>
      <c r="B10" s="161" t="s">
        <v>702</v>
      </c>
    </row>
    <row r="11" spans="1:10" x14ac:dyDescent="0.25">
      <c r="A11" s="159">
        <v>42887</v>
      </c>
      <c r="B11" s="161" t="s">
        <v>701</v>
      </c>
    </row>
    <row r="12" spans="1:10" x14ac:dyDescent="0.25">
      <c r="A12" s="159">
        <v>42796</v>
      </c>
      <c r="B12" s="161" t="s">
        <v>700</v>
      </c>
    </row>
    <row r="13" spans="1:10" x14ac:dyDescent="0.25">
      <c r="A13" s="159">
        <v>42755</v>
      </c>
      <c r="B13" s="161" t="s">
        <v>698</v>
      </c>
    </row>
    <row r="14" spans="1:10" x14ac:dyDescent="0.25">
      <c r="A14" s="159">
        <v>42670</v>
      </c>
      <c r="B14" s="161" t="s">
        <v>696</v>
      </c>
    </row>
    <row r="15" spans="1:10" x14ac:dyDescent="0.25">
      <c r="A15" s="159">
        <v>42564</v>
      </c>
      <c r="B15" s="161" t="s">
        <v>695</v>
      </c>
    </row>
    <row r="16" spans="1:10" x14ac:dyDescent="0.25">
      <c r="A16" s="159">
        <v>42514</v>
      </c>
      <c r="B16" s="159" t="s">
        <v>694</v>
      </c>
    </row>
    <row r="17" spans="1:6" ht="13" x14ac:dyDescent="0.25">
      <c r="A17" s="162">
        <v>42279</v>
      </c>
      <c r="B17" s="161" t="s">
        <v>693</v>
      </c>
      <c r="C17" s="161"/>
      <c r="D17" s="161"/>
      <c r="E17" s="161"/>
      <c r="F17" s="161"/>
    </row>
    <row r="18" spans="1:6" x14ac:dyDescent="0.25">
      <c r="A18" s="159">
        <v>42207</v>
      </c>
      <c r="B18" s="161" t="s">
        <v>692</v>
      </c>
    </row>
    <row r="19" spans="1:6" x14ac:dyDescent="0.25">
      <c r="A19" s="159">
        <v>42109</v>
      </c>
      <c r="B19" s="161" t="s">
        <v>691</v>
      </c>
    </row>
    <row r="20" spans="1:6" x14ac:dyDescent="0.25">
      <c r="A20" s="159">
        <v>41960</v>
      </c>
      <c r="B20" s="161" t="s">
        <v>687</v>
      </c>
    </row>
    <row r="21" spans="1:6" x14ac:dyDescent="0.25">
      <c r="A21" s="159">
        <v>41808</v>
      </c>
      <c r="B21" s="161" t="s">
        <v>688</v>
      </c>
    </row>
    <row r="22" spans="1:6" x14ac:dyDescent="0.25">
      <c r="A22" s="159">
        <v>41768</v>
      </c>
      <c r="B22" s="161" t="s">
        <v>683</v>
      </c>
    </row>
    <row r="23" spans="1:6" x14ac:dyDescent="0.25">
      <c r="A23" s="159">
        <v>41671</v>
      </c>
      <c r="B23" s="161" t="s">
        <v>669</v>
      </c>
    </row>
    <row r="24" spans="1:6" x14ac:dyDescent="0.25">
      <c r="A24" s="159"/>
      <c r="B24" s="161" t="s">
        <v>670</v>
      </c>
    </row>
    <row r="25" spans="1:6" x14ac:dyDescent="0.25">
      <c r="A25" s="159"/>
      <c r="B25" s="161" t="s">
        <v>671</v>
      </c>
    </row>
    <row r="26" spans="1:6" x14ac:dyDescent="0.25">
      <c r="A26" s="159"/>
      <c r="B26" s="161" t="s">
        <v>672</v>
      </c>
    </row>
    <row r="27" spans="1:6" x14ac:dyDescent="0.25">
      <c r="A27" s="159"/>
      <c r="B27" s="161" t="s">
        <v>673</v>
      </c>
    </row>
    <row r="28" spans="1:6" x14ac:dyDescent="0.25">
      <c r="A28" s="159"/>
      <c r="B28" s="161" t="s">
        <v>681</v>
      </c>
    </row>
    <row r="29" spans="1:6" x14ac:dyDescent="0.25">
      <c r="A29" s="159">
        <v>41247</v>
      </c>
      <c r="B29" s="161" t="s">
        <v>661</v>
      </c>
    </row>
    <row r="30" spans="1:6" x14ac:dyDescent="0.25">
      <c r="A30" s="159">
        <v>41071</v>
      </c>
      <c r="B30" s="161" t="s">
        <v>659</v>
      </c>
    </row>
    <row r="31" spans="1:6" x14ac:dyDescent="0.25">
      <c r="A31" s="159">
        <v>40897</v>
      </c>
      <c r="B31" s="161" t="s">
        <v>657</v>
      </c>
    </row>
    <row r="32" spans="1:6" x14ac:dyDescent="0.25">
      <c r="A32" s="159">
        <v>40799</v>
      </c>
      <c r="B32" s="161" t="s">
        <v>655</v>
      </c>
    </row>
    <row r="33" spans="1:2" x14ac:dyDescent="0.25">
      <c r="A33" s="159">
        <v>40749</v>
      </c>
      <c r="B33" s="161" t="s">
        <v>646</v>
      </c>
    </row>
    <row r="34" spans="1:2" ht="13" x14ac:dyDescent="0.25">
      <c r="A34" s="157"/>
      <c r="B34" s="161" t="s">
        <v>647</v>
      </c>
    </row>
    <row r="35" spans="1:2" ht="13" x14ac:dyDescent="0.25">
      <c r="A35" s="157"/>
      <c r="B35" s="161" t="s">
        <v>648</v>
      </c>
    </row>
    <row r="36" spans="1:2" ht="13" x14ac:dyDescent="0.25">
      <c r="A36" s="157"/>
      <c r="B36" s="161" t="s">
        <v>649</v>
      </c>
    </row>
    <row r="37" spans="1:2" ht="13" x14ac:dyDescent="0.25">
      <c r="A37" s="157"/>
      <c r="B37" s="161" t="s">
        <v>654</v>
      </c>
    </row>
    <row r="38" spans="1:2" ht="13" x14ac:dyDescent="0.25">
      <c r="A38" s="157"/>
      <c r="B38" s="161" t="s">
        <v>653</v>
      </c>
    </row>
    <row r="39" spans="1:2" ht="13" x14ac:dyDescent="0.25">
      <c r="A39" s="157"/>
      <c r="B39" s="161" t="s">
        <v>652</v>
      </c>
    </row>
    <row r="40" spans="1:2" x14ac:dyDescent="0.25">
      <c r="A40" s="159">
        <v>40686</v>
      </c>
      <c r="B40" s="161" t="s">
        <v>650</v>
      </c>
    </row>
    <row r="41" spans="1:2" x14ac:dyDescent="0.25">
      <c r="A41" s="159"/>
      <c r="B41" s="161" t="s">
        <v>634</v>
      </c>
    </row>
    <row r="42" spans="1:2" x14ac:dyDescent="0.25">
      <c r="A42" s="159"/>
      <c r="B42" s="161" t="s">
        <v>635</v>
      </c>
    </row>
    <row r="43" spans="1:2" x14ac:dyDescent="0.25">
      <c r="A43" s="159"/>
      <c r="B43" s="161" t="s">
        <v>636</v>
      </c>
    </row>
    <row r="44" spans="1:2" x14ac:dyDescent="0.25">
      <c r="A44" s="159"/>
      <c r="B44" s="161" t="s">
        <v>637</v>
      </c>
    </row>
    <row r="45" spans="1:2" x14ac:dyDescent="0.25">
      <c r="A45" s="159"/>
      <c r="B45" s="161" t="s">
        <v>638</v>
      </c>
    </row>
    <row r="46" spans="1:2" x14ac:dyDescent="0.25">
      <c r="A46" s="159"/>
      <c r="B46" s="161" t="s">
        <v>639</v>
      </c>
    </row>
    <row r="47" spans="1:2" x14ac:dyDescent="0.25">
      <c r="A47" s="159"/>
      <c r="B47" s="161" t="s">
        <v>640</v>
      </c>
    </row>
    <row r="48" spans="1:2" x14ac:dyDescent="0.25">
      <c r="A48" s="159"/>
      <c r="B48" s="161" t="s">
        <v>642</v>
      </c>
    </row>
    <row r="49" spans="1:2" x14ac:dyDescent="0.25">
      <c r="A49" s="163">
        <v>40564</v>
      </c>
      <c r="B49" s="161" t="s">
        <v>641</v>
      </c>
    </row>
    <row r="50" spans="1:2" x14ac:dyDescent="0.25">
      <c r="A50" s="159">
        <v>40546</v>
      </c>
      <c r="B50" s="158" t="s">
        <v>629</v>
      </c>
    </row>
    <row r="51" spans="1:2" x14ac:dyDescent="0.25">
      <c r="A51" s="163">
        <v>40452</v>
      </c>
      <c r="B51" s="161" t="s">
        <v>628</v>
      </c>
    </row>
    <row r="52" spans="1:2" x14ac:dyDescent="0.25">
      <c r="B52" s="158" t="s">
        <v>601</v>
      </c>
    </row>
    <row r="53" spans="1:2" ht="13" x14ac:dyDescent="0.25">
      <c r="B53" s="164" t="s">
        <v>621</v>
      </c>
    </row>
    <row r="54" spans="1:2" ht="13" x14ac:dyDescent="0.25">
      <c r="B54" s="164" t="s">
        <v>622</v>
      </c>
    </row>
    <row r="55" spans="1:2" ht="13" x14ac:dyDescent="0.25">
      <c r="B55" s="164" t="s">
        <v>623</v>
      </c>
    </row>
    <row r="56" spans="1:2" ht="13" x14ac:dyDescent="0.25">
      <c r="B56" s="164" t="s">
        <v>624</v>
      </c>
    </row>
    <row r="57" spans="1:2" ht="14" x14ac:dyDescent="0.25">
      <c r="B57" s="165" t="s">
        <v>625</v>
      </c>
    </row>
    <row r="58" spans="1:2" ht="14" x14ac:dyDescent="0.25">
      <c r="B58" s="165" t="s">
        <v>626</v>
      </c>
    </row>
    <row r="59" spans="1:2" ht="14" x14ac:dyDescent="0.25">
      <c r="B59" s="165" t="s">
        <v>627</v>
      </c>
    </row>
  </sheetData>
  <phoneticPr fontId="14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2:E169"/>
  <sheetViews>
    <sheetView topLeftCell="B57" workbookViewId="0">
      <selection activeCell="C174" sqref="C174"/>
    </sheetView>
  </sheetViews>
  <sheetFormatPr defaultRowHeight="12.5" x14ac:dyDescent="0.25"/>
  <cols>
    <col min="1" max="1" width="19" customWidth="1"/>
    <col min="2" max="2" width="15.1796875" style="9" customWidth="1"/>
    <col min="3" max="3" width="85.54296875" customWidth="1"/>
    <col min="4" max="4" width="37.1796875" customWidth="1"/>
    <col min="5" max="5" width="12.54296875" style="88" customWidth="1"/>
    <col min="6" max="256" width="10.90625" customWidth="1"/>
  </cols>
  <sheetData>
    <row r="2" spans="1:5" ht="13.5" thickBot="1" x14ac:dyDescent="0.35">
      <c r="B2" s="108"/>
      <c r="C2" s="86" t="s">
        <v>395</v>
      </c>
      <c r="D2" s="87" t="s">
        <v>396</v>
      </c>
      <c r="E2" s="87"/>
    </row>
    <row r="3" spans="1:5" ht="13.5" thickBot="1" x14ac:dyDescent="0.35">
      <c r="A3" s="19" t="s">
        <v>144</v>
      </c>
      <c r="B3" s="106"/>
      <c r="C3" s="107"/>
      <c r="D3" s="107"/>
      <c r="E3" s="107"/>
    </row>
    <row r="4" spans="1:5" ht="13.5" thickBot="1" x14ac:dyDescent="0.3">
      <c r="A4" s="197"/>
      <c r="B4" s="89" t="s">
        <v>155</v>
      </c>
      <c r="C4" s="104" t="s">
        <v>397</v>
      </c>
      <c r="D4" s="199" t="s">
        <v>563</v>
      </c>
      <c r="E4" s="200" t="s">
        <v>398</v>
      </c>
    </row>
    <row r="5" spans="1:5" ht="13.5" thickBot="1" x14ac:dyDescent="0.3">
      <c r="A5" s="194"/>
      <c r="B5" s="90" t="s">
        <v>156</v>
      </c>
      <c r="C5" s="104" t="s">
        <v>399</v>
      </c>
      <c r="D5" s="199"/>
      <c r="E5" s="202"/>
    </row>
    <row r="6" spans="1:5" ht="13.5" thickBot="1" x14ac:dyDescent="0.3">
      <c r="A6" s="194"/>
      <c r="B6" s="64" t="s">
        <v>157</v>
      </c>
      <c r="C6" s="104" t="s">
        <v>400</v>
      </c>
      <c r="D6" s="199"/>
      <c r="E6" s="202"/>
    </row>
    <row r="7" spans="1:5" ht="13.5" thickBot="1" x14ac:dyDescent="0.3">
      <c r="A7" s="195"/>
      <c r="B7" s="64" t="s">
        <v>158</v>
      </c>
      <c r="C7" s="104" t="s">
        <v>401</v>
      </c>
      <c r="D7" s="199"/>
      <c r="E7" s="201"/>
    </row>
    <row r="8" spans="1:5" ht="13.5" thickBot="1" x14ac:dyDescent="0.3">
      <c r="A8" s="12"/>
      <c r="B8" s="91" t="s">
        <v>159</v>
      </c>
      <c r="C8" s="104" t="s">
        <v>402</v>
      </c>
      <c r="D8" s="104" t="s">
        <v>564</v>
      </c>
      <c r="E8" s="104" t="s">
        <v>403</v>
      </c>
    </row>
    <row r="9" spans="1:5" ht="13.5" thickBot="1" x14ac:dyDescent="0.3">
      <c r="A9" s="197" t="s">
        <v>145</v>
      </c>
      <c r="B9" s="91" t="s">
        <v>160</v>
      </c>
      <c r="C9" s="199" t="s">
        <v>404</v>
      </c>
      <c r="D9" s="199" t="s">
        <v>563</v>
      </c>
      <c r="E9" s="200" t="s">
        <v>405</v>
      </c>
    </row>
    <row r="10" spans="1:5" ht="13.5" thickBot="1" x14ac:dyDescent="0.3">
      <c r="A10" s="194"/>
      <c r="B10" s="64" t="s">
        <v>161</v>
      </c>
      <c r="C10" s="199"/>
      <c r="D10" s="199"/>
      <c r="E10" s="202"/>
    </row>
    <row r="11" spans="1:5" ht="13.5" thickBot="1" x14ac:dyDescent="0.3">
      <c r="A11" s="194"/>
      <c r="B11" s="64" t="s">
        <v>162</v>
      </c>
      <c r="C11" s="199"/>
      <c r="D11" s="199"/>
      <c r="E11" s="202"/>
    </row>
    <row r="12" spans="1:5" ht="13.5" thickBot="1" x14ac:dyDescent="0.3">
      <c r="A12" s="194"/>
      <c r="B12" s="64" t="s">
        <v>163</v>
      </c>
      <c r="C12" s="199"/>
      <c r="D12" s="199"/>
      <c r="E12" s="202"/>
    </row>
    <row r="13" spans="1:5" ht="13.5" thickBot="1" x14ac:dyDescent="0.3">
      <c r="A13" s="194"/>
      <c r="B13" s="64" t="s">
        <v>164</v>
      </c>
      <c r="C13" s="199"/>
      <c r="D13" s="199"/>
      <c r="E13" s="202"/>
    </row>
    <row r="14" spans="1:5" ht="13.5" thickBot="1" x14ac:dyDescent="0.3">
      <c r="A14" s="195"/>
      <c r="B14" s="64" t="s">
        <v>165</v>
      </c>
      <c r="C14" s="199"/>
      <c r="D14" s="199"/>
      <c r="E14" s="201"/>
    </row>
    <row r="15" spans="1:5" ht="13.5" thickBot="1" x14ac:dyDescent="0.3">
      <c r="A15" s="197" t="s">
        <v>146</v>
      </c>
      <c r="B15" s="91" t="s">
        <v>166</v>
      </c>
      <c r="C15" s="199" t="s">
        <v>406</v>
      </c>
      <c r="D15" s="199" t="s">
        <v>563</v>
      </c>
      <c r="E15" s="199" t="s">
        <v>407</v>
      </c>
    </row>
    <row r="16" spans="1:5" ht="13.5" thickBot="1" x14ac:dyDescent="0.3">
      <c r="A16" s="194"/>
      <c r="B16" s="64" t="s">
        <v>167</v>
      </c>
      <c r="C16" s="199"/>
      <c r="D16" s="199"/>
      <c r="E16" s="199"/>
    </row>
    <row r="17" spans="1:5" ht="13.5" thickBot="1" x14ac:dyDescent="0.3">
      <c r="A17" s="194"/>
      <c r="B17" s="64" t="s">
        <v>168</v>
      </c>
      <c r="C17" s="199"/>
      <c r="D17" s="199"/>
      <c r="E17" s="199"/>
    </row>
    <row r="18" spans="1:5" ht="13.5" thickBot="1" x14ac:dyDescent="0.3">
      <c r="A18" s="194"/>
      <c r="B18" s="64" t="s">
        <v>169</v>
      </c>
      <c r="C18" s="199"/>
      <c r="D18" s="199"/>
      <c r="E18" s="199"/>
    </row>
    <row r="19" spans="1:5" ht="13.5" thickBot="1" x14ac:dyDescent="0.3">
      <c r="A19" s="194"/>
      <c r="B19" s="64" t="s">
        <v>170</v>
      </c>
      <c r="C19" s="199"/>
      <c r="D19" s="199"/>
      <c r="E19" s="199"/>
    </row>
    <row r="20" spans="1:5" ht="13.5" thickBot="1" x14ac:dyDescent="0.3">
      <c r="A20" s="195"/>
      <c r="B20" s="56" t="s">
        <v>306</v>
      </c>
      <c r="C20" s="199"/>
      <c r="D20" s="199"/>
      <c r="E20" s="199"/>
    </row>
    <row r="21" spans="1:5" ht="23.25" customHeight="1" thickBot="1" x14ac:dyDescent="0.3">
      <c r="A21" s="193" t="s">
        <v>70</v>
      </c>
      <c r="B21" s="92" t="s">
        <v>66</v>
      </c>
      <c r="C21" s="104" t="s">
        <v>408</v>
      </c>
      <c r="D21" s="199" t="s">
        <v>563</v>
      </c>
      <c r="E21" s="199" t="s">
        <v>407</v>
      </c>
    </row>
    <row r="22" spans="1:5" ht="24" customHeight="1" thickBot="1" x14ac:dyDescent="0.3">
      <c r="A22" s="194"/>
      <c r="B22" s="93" t="s">
        <v>67</v>
      </c>
      <c r="C22" s="104" t="s">
        <v>409</v>
      </c>
      <c r="D22" s="199"/>
      <c r="E22" s="199"/>
    </row>
    <row r="23" spans="1:5" ht="39" customHeight="1" thickBot="1" x14ac:dyDescent="0.3">
      <c r="A23" s="195"/>
      <c r="B23" s="93" t="s">
        <v>68</v>
      </c>
      <c r="C23" s="104" t="s">
        <v>410</v>
      </c>
      <c r="D23" s="199"/>
      <c r="E23" s="199"/>
    </row>
    <row r="24" spans="1:5" ht="21" customHeight="1" thickBot="1" x14ac:dyDescent="0.3">
      <c r="A24" s="193" t="s">
        <v>69</v>
      </c>
      <c r="B24" s="92" t="s">
        <v>66</v>
      </c>
      <c r="C24" s="104" t="s">
        <v>411</v>
      </c>
      <c r="D24" s="199"/>
      <c r="E24" s="199"/>
    </row>
    <row r="25" spans="1:5" ht="18" customHeight="1" thickBot="1" x14ac:dyDescent="0.3">
      <c r="A25" s="194"/>
      <c r="B25" s="93" t="s">
        <v>67</v>
      </c>
      <c r="C25" s="104" t="s">
        <v>412</v>
      </c>
      <c r="D25" s="199"/>
      <c r="E25" s="199"/>
    </row>
    <row r="26" spans="1:5" ht="36.75" customHeight="1" thickBot="1" x14ac:dyDescent="0.3">
      <c r="A26" s="195"/>
      <c r="B26" s="93" t="s">
        <v>68</v>
      </c>
      <c r="C26" s="104" t="s">
        <v>413</v>
      </c>
      <c r="D26" s="199"/>
      <c r="E26" s="199"/>
    </row>
    <row r="27" spans="1:5" ht="21.75" customHeight="1" thickBot="1" x14ac:dyDescent="0.3">
      <c r="A27" s="193" t="s">
        <v>147</v>
      </c>
      <c r="B27" s="92" t="s">
        <v>66</v>
      </c>
      <c r="C27" s="104" t="s">
        <v>414</v>
      </c>
      <c r="D27" s="199"/>
      <c r="E27" s="199"/>
    </row>
    <row r="28" spans="1:5" ht="21" customHeight="1" thickBot="1" x14ac:dyDescent="0.3">
      <c r="A28" s="194"/>
      <c r="B28" s="93" t="s">
        <v>67</v>
      </c>
      <c r="C28" s="104" t="s">
        <v>415</v>
      </c>
      <c r="D28" s="199"/>
      <c r="E28" s="199"/>
    </row>
    <row r="29" spans="1:5" ht="24.75" customHeight="1" thickBot="1" x14ac:dyDescent="0.3">
      <c r="A29" s="195"/>
      <c r="B29" s="93" t="s">
        <v>68</v>
      </c>
      <c r="C29" s="104" t="s">
        <v>416</v>
      </c>
      <c r="D29" s="199"/>
      <c r="E29" s="199"/>
    </row>
    <row r="30" spans="1:5" ht="20.25" customHeight="1" thickBot="1" x14ac:dyDescent="0.3">
      <c r="A30" s="193" t="s">
        <v>148</v>
      </c>
      <c r="B30" s="92" t="s">
        <v>66</v>
      </c>
      <c r="C30" s="104" t="s">
        <v>417</v>
      </c>
      <c r="D30" s="199"/>
      <c r="E30" s="199"/>
    </row>
    <row r="31" spans="1:5" ht="19.5" customHeight="1" thickBot="1" x14ac:dyDescent="0.3">
      <c r="A31" s="194"/>
      <c r="B31" s="93" t="s">
        <v>67</v>
      </c>
      <c r="C31" s="104" t="s">
        <v>418</v>
      </c>
      <c r="D31" s="199"/>
      <c r="E31" s="199"/>
    </row>
    <row r="32" spans="1:5" ht="27" customHeight="1" thickBot="1" x14ac:dyDescent="0.3">
      <c r="A32" s="195"/>
      <c r="B32" s="93" t="s">
        <v>68</v>
      </c>
      <c r="C32" s="104" t="s">
        <v>419</v>
      </c>
      <c r="D32" s="199"/>
      <c r="E32" s="199"/>
    </row>
    <row r="33" spans="1:5" ht="20.25" customHeight="1" thickBot="1" x14ac:dyDescent="0.3">
      <c r="A33" s="193" t="s">
        <v>149</v>
      </c>
      <c r="B33" s="92" t="s">
        <v>66</v>
      </c>
      <c r="C33" s="104" t="s">
        <v>420</v>
      </c>
      <c r="D33" s="199"/>
      <c r="E33" s="199"/>
    </row>
    <row r="34" spans="1:5" ht="19.5" customHeight="1" thickBot="1" x14ac:dyDescent="0.3">
      <c r="A34" s="194"/>
      <c r="B34" s="93" t="s">
        <v>67</v>
      </c>
      <c r="C34" s="104" t="s">
        <v>421</v>
      </c>
      <c r="D34" s="199"/>
      <c r="E34" s="199"/>
    </row>
    <row r="35" spans="1:5" ht="28.5" customHeight="1" thickBot="1" x14ac:dyDescent="0.3">
      <c r="A35" s="195"/>
      <c r="B35" s="93" t="s">
        <v>71</v>
      </c>
      <c r="C35" s="104" t="s">
        <v>422</v>
      </c>
      <c r="D35" s="199"/>
      <c r="E35" s="199"/>
    </row>
    <row r="36" spans="1:5" ht="21" customHeight="1" thickBot="1" x14ac:dyDescent="0.3">
      <c r="A36" s="193" t="s">
        <v>77</v>
      </c>
      <c r="B36" s="92" t="s">
        <v>66</v>
      </c>
      <c r="C36" s="104" t="s">
        <v>423</v>
      </c>
      <c r="D36" s="199"/>
      <c r="E36" s="199"/>
    </row>
    <row r="37" spans="1:5" ht="24" customHeight="1" thickBot="1" x14ac:dyDescent="0.3">
      <c r="A37" s="194"/>
      <c r="B37" s="93" t="s">
        <v>67</v>
      </c>
      <c r="C37" s="104" t="s">
        <v>424</v>
      </c>
      <c r="D37" s="199"/>
      <c r="E37" s="199"/>
    </row>
    <row r="38" spans="1:5" ht="33" customHeight="1" thickBot="1" x14ac:dyDescent="0.3">
      <c r="A38" s="195"/>
      <c r="B38" s="93" t="s">
        <v>68</v>
      </c>
      <c r="C38" s="104" t="s">
        <v>425</v>
      </c>
      <c r="D38" s="199"/>
      <c r="E38" s="199"/>
    </row>
    <row r="39" spans="1:5" ht="26.5" thickBot="1" x14ac:dyDescent="0.3">
      <c r="A39" s="13"/>
      <c r="B39" s="92" t="s">
        <v>78</v>
      </c>
      <c r="C39" s="105" t="s">
        <v>426</v>
      </c>
      <c r="D39" s="105" t="s">
        <v>565</v>
      </c>
      <c r="E39" s="104" t="s">
        <v>427</v>
      </c>
    </row>
    <row r="40" spans="1:5" ht="16.5" customHeight="1" thickBot="1" x14ac:dyDescent="0.3">
      <c r="A40" s="196" t="s">
        <v>150</v>
      </c>
      <c r="B40" s="94" t="s">
        <v>171</v>
      </c>
      <c r="C40" s="105" t="s">
        <v>428</v>
      </c>
      <c r="D40" s="203" t="s">
        <v>564</v>
      </c>
      <c r="E40" s="200"/>
    </row>
    <row r="41" spans="1:5" ht="14.25" customHeight="1" thickBot="1" x14ac:dyDescent="0.3">
      <c r="A41" s="194"/>
      <c r="B41" s="95" t="s">
        <v>172</v>
      </c>
      <c r="C41" s="105" t="s">
        <v>429</v>
      </c>
      <c r="D41" s="203"/>
      <c r="E41" s="202"/>
    </row>
    <row r="42" spans="1:5" ht="15" customHeight="1" thickBot="1" x14ac:dyDescent="0.3">
      <c r="A42" s="194"/>
      <c r="B42" s="95" t="s">
        <v>173</v>
      </c>
      <c r="C42" s="105" t="s">
        <v>430</v>
      </c>
      <c r="D42" s="203"/>
      <c r="E42" s="202"/>
    </row>
    <row r="43" spans="1:5" ht="13.5" customHeight="1" thickBot="1" x14ac:dyDescent="0.3">
      <c r="A43" s="194"/>
      <c r="B43" s="95" t="s">
        <v>174</v>
      </c>
      <c r="C43" s="105" t="s">
        <v>431</v>
      </c>
      <c r="D43" s="203"/>
      <c r="E43" s="202"/>
    </row>
    <row r="44" spans="1:5" ht="15" customHeight="1" thickBot="1" x14ac:dyDescent="0.3">
      <c r="A44" s="194"/>
      <c r="B44" s="95" t="s">
        <v>175</v>
      </c>
      <c r="C44" s="105" t="s">
        <v>432</v>
      </c>
      <c r="D44" s="203"/>
      <c r="E44" s="202"/>
    </row>
    <row r="45" spans="1:5" ht="13.5" thickBot="1" x14ac:dyDescent="0.3">
      <c r="A45" s="194"/>
      <c r="B45" s="95" t="s">
        <v>176</v>
      </c>
      <c r="C45" s="105" t="s">
        <v>433</v>
      </c>
      <c r="D45" s="203"/>
      <c r="E45" s="202"/>
    </row>
    <row r="46" spans="1:5" ht="13.5" thickBot="1" x14ac:dyDescent="0.3">
      <c r="A46" s="194"/>
      <c r="B46" s="95" t="s">
        <v>177</v>
      </c>
      <c r="C46" s="105" t="s">
        <v>434</v>
      </c>
      <c r="D46" s="203"/>
      <c r="E46" s="202"/>
    </row>
    <row r="47" spans="1:5" ht="13.5" thickBot="1" x14ac:dyDescent="0.3">
      <c r="A47" s="194"/>
      <c r="B47" s="95" t="s">
        <v>178</v>
      </c>
      <c r="C47" s="105" t="s">
        <v>435</v>
      </c>
      <c r="D47" s="203"/>
      <c r="E47" s="202"/>
    </row>
    <row r="48" spans="1:5" ht="13.5" thickBot="1" x14ac:dyDescent="0.3">
      <c r="A48" s="194"/>
      <c r="B48" s="95" t="s">
        <v>179</v>
      </c>
      <c r="C48" s="105" t="s">
        <v>436</v>
      </c>
      <c r="D48" s="203"/>
      <c r="E48" s="202"/>
    </row>
    <row r="49" spans="1:5" ht="13.5" thickBot="1" x14ac:dyDescent="0.3">
      <c r="A49" s="194"/>
      <c r="B49" s="95" t="s">
        <v>180</v>
      </c>
      <c r="C49" s="105" t="s">
        <v>437</v>
      </c>
      <c r="D49" s="203"/>
      <c r="E49" s="202"/>
    </row>
    <row r="50" spans="1:5" ht="13.5" thickBot="1" x14ac:dyDescent="0.3">
      <c r="A50" s="194"/>
      <c r="B50" s="95" t="s">
        <v>181</v>
      </c>
      <c r="C50" s="105" t="s">
        <v>438</v>
      </c>
      <c r="D50" s="203"/>
      <c r="E50" s="202"/>
    </row>
    <row r="51" spans="1:5" ht="13.5" thickBot="1" x14ac:dyDescent="0.3">
      <c r="A51" s="194"/>
      <c r="B51" s="95" t="s">
        <v>182</v>
      </c>
      <c r="C51" s="105" t="s">
        <v>439</v>
      </c>
      <c r="D51" s="203"/>
      <c r="E51" s="202"/>
    </row>
    <row r="52" spans="1:5" ht="13.5" thickBot="1" x14ac:dyDescent="0.3">
      <c r="A52" s="194"/>
      <c r="B52" s="95" t="s">
        <v>183</v>
      </c>
      <c r="C52" s="105" t="s">
        <v>440</v>
      </c>
      <c r="D52" s="203"/>
      <c r="E52" s="202"/>
    </row>
    <row r="53" spans="1:5" ht="13.5" thickBot="1" x14ac:dyDescent="0.3">
      <c r="A53" s="194"/>
      <c r="B53" s="95" t="s">
        <v>184</v>
      </c>
      <c r="C53" s="105" t="s">
        <v>441</v>
      </c>
      <c r="D53" s="203"/>
      <c r="E53" s="202"/>
    </row>
    <row r="54" spans="1:5" ht="13.5" thickBot="1" x14ac:dyDescent="0.3">
      <c r="A54" s="194"/>
      <c r="B54" s="95" t="s">
        <v>185</v>
      </c>
      <c r="C54" s="105" t="s">
        <v>442</v>
      </c>
      <c r="D54" s="203"/>
      <c r="E54" s="202"/>
    </row>
    <row r="55" spans="1:5" ht="13.5" thickBot="1" x14ac:dyDescent="0.3">
      <c r="A55" s="194"/>
      <c r="B55" s="95" t="s">
        <v>186</v>
      </c>
      <c r="C55" s="105" t="s">
        <v>443</v>
      </c>
      <c r="D55" s="203"/>
      <c r="E55" s="202"/>
    </row>
    <row r="56" spans="1:5" ht="13.5" thickBot="1" x14ac:dyDescent="0.3">
      <c r="A56" s="194"/>
      <c r="B56" s="95" t="s">
        <v>187</v>
      </c>
      <c r="C56" s="105" t="s">
        <v>444</v>
      </c>
      <c r="D56" s="203"/>
      <c r="E56" s="202"/>
    </row>
    <row r="57" spans="1:5" ht="13.5" thickBot="1" x14ac:dyDescent="0.3">
      <c r="A57" s="194"/>
      <c r="B57" s="95" t="s">
        <v>188</v>
      </c>
      <c r="C57" s="105" t="s">
        <v>445</v>
      </c>
      <c r="D57" s="203"/>
      <c r="E57" s="202"/>
    </row>
    <row r="58" spans="1:5" ht="13.5" thickBot="1" x14ac:dyDescent="0.3">
      <c r="A58" s="194"/>
      <c r="B58" s="95" t="s">
        <v>189</v>
      </c>
      <c r="C58" s="105" t="s">
        <v>446</v>
      </c>
      <c r="D58" s="203"/>
      <c r="E58" s="202"/>
    </row>
    <row r="59" spans="1:5" ht="13.5" thickBot="1" x14ac:dyDescent="0.3">
      <c r="A59" s="194"/>
      <c r="B59" s="95" t="s">
        <v>190</v>
      </c>
      <c r="C59" s="105" t="s">
        <v>447</v>
      </c>
      <c r="D59" s="203"/>
      <c r="E59" s="202"/>
    </row>
    <row r="60" spans="1:5" ht="13.5" thickBot="1" x14ac:dyDescent="0.3">
      <c r="A60" s="194"/>
      <c r="B60" s="95" t="s">
        <v>191</v>
      </c>
      <c r="C60" s="105" t="s">
        <v>448</v>
      </c>
      <c r="D60" s="203"/>
      <c r="E60" s="202"/>
    </row>
    <row r="61" spans="1:5" ht="13.5" thickBot="1" x14ac:dyDescent="0.3">
      <c r="A61" s="194"/>
      <c r="B61" s="95" t="s">
        <v>192</v>
      </c>
      <c r="C61" s="105" t="s">
        <v>449</v>
      </c>
      <c r="D61" s="203"/>
      <c r="E61" s="202"/>
    </row>
    <row r="62" spans="1:5" ht="13.5" thickBot="1" x14ac:dyDescent="0.3">
      <c r="A62" s="194"/>
      <c r="B62" s="95" t="s">
        <v>193</v>
      </c>
      <c r="C62" s="105" t="s">
        <v>450</v>
      </c>
      <c r="D62" s="203"/>
      <c r="E62" s="202"/>
    </row>
    <row r="63" spans="1:5" ht="13.5" thickBot="1" x14ac:dyDescent="0.3">
      <c r="A63" s="194"/>
      <c r="B63" s="95" t="s">
        <v>194</v>
      </c>
      <c r="C63" s="105" t="s">
        <v>451</v>
      </c>
      <c r="D63" s="203"/>
      <c r="E63" s="202"/>
    </row>
    <row r="64" spans="1:5" ht="13.5" thickBot="1" x14ac:dyDescent="0.3">
      <c r="A64" s="194"/>
      <c r="B64" s="95" t="s">
        <v>195</v>
      </c>
      <c r="C64" s="105" t="s">
        <v>452</v>
      </c>
      <c r="D64" s="203"/>
      <c r="E64" s="202"/>
    </row>
    <row r="65" spans="1:5" ht="13.5" thickBot="1" x14ac:dyDescent="0.3">
      <c r="A65" s="194"/>
      <c r="B65" s="95" t="s">
        <v>196</v>
      </c>
      <c r="C65" s="105" t="s">
        <v>453</v>
      </c>
      <c r="D65" s="203"/>
      <c r="E65" s="202"/>
    </row>
    <row r="66" spans="1:5" ht="13.5" thickBot="1" x14ac:dyDescent="0.3">
      <c r="A66" s="194"/>
      <c r="B66" s="95" t="s">
        <v>197</v>
      </c>
      <c r="C66" s="105" t="s">
        <v>454</v>
      </c>
      <c r="D66" s="203"/>
      <c r="E66" s="202"/>
    </row>
    <row r="67" spans="1:5" ht="13.5" thickBot="1" x14ac:dyDescent="0.3">
      <c r="A67" s="194"/>
      <c r="B67" s="95" t="s">
        <v>198</v>
      </c>
      <c r="C67" s="105" t="s">
        <v>455</v>
      </c>
      <c r="D67" s="203"/>
      <c r="E67" s="202"/>
    </row>
    <row r="68" spans="1:5" ht="13.5" thickBot="1" x14ac:dyDescent="0.3">
      <c r="A68" s="194"/>
      <c r="B68" s="95" t="s">
        <v>199</v>
      </c>
      <c r="C68" s="105" t="s">
        <v>456</v>
      </c>
      <c r="D68" s="203"/>
      <c r="E68" s="202"/>
    </row>
    <row r="69" spans="1:5" ht="13.5" thickBot="1" x14ac:dyDescent="0.3">
      <c r="A69" s="195"/>
      <c r="B69" s="95" t="s">
        <v>200</v>
      </c>
      <c r="C69" s="105" t="s">
        <v>457</v>
      </c>
      <c r="D69" s="203"/>
      <c r="E69" s="202"/>
    </row>
    <row r="70" spans="1:5" ht="17.25" customHeight="1" thickBot="1" x14ac:dyDescent="0.3">
      <c r="A70" s="196" t="s">
        <v>151</v>
      </c>
      <c r="B70" s="94" t="s">
        <v>201</v>
      </c>
      <c r="C70" s="105" t="s">
        <v>458</v>
      </c>
      <c r="D70" s="203"/>
      <c r="E70" s="202"/>
    </row>
    <row r="71" spans="1:5" ht="19.5" customHeight="1" thickBot="1" x14ac:dyDescent="0.3">
      <c r="A71" s="194"/>
      <c r="B71" s="95" t="s">
        <v>202</v>
      </c>
      <c r="C71" s="105" t="s">
        <v>459</v>
      </c>
      <c r="D71" s="203"/>
      <c r="E71" s="202"/>
    </row>
    <row r="72" spans="1:5" ht="18.75" customHeight="1" thickBot="1" x14ac:dyDescent="0.3">
      <c r="A72" s="194"/>
      <c r="B72" s="95" t="s">
        <v>203</v>
      </c>
      <c r="C72" s="105" t="s">
        <v>460</v>
      </c>
      <c r="D72" s="203"/>
      <c r="E72" s="202"/>
    </row>
    <row r="73" spans="1:5" ht="19.5" customHeight="1" thickBot="1" x14ac:dyDescent="0.3">
      <c r="A73" s="194"/>
      <c r="B73" s="95" t="s">
        <v>204</v>
      </c>
      <c r="C73" s="105" t="s">
        <v>461</v>
      </c>
      <c r="D73" s="203"/>
      <c r="E73" s="202"/>
    </row>
    <row r="74" spans="1:5" ht="18.75" customHeight="1" thickBot="1" x14ac:dyDescent="0.3">
      <c r="A74" s="194"/>
      <c r="B74" s="95" t="s">
        <v>205</v>
      </c>
      <c r="C74" s="105" t="s">
        <v>462</v>
      </c>
      <c r="D74" s="203"/>
      <c r="E74" s="202"/>
    </row>
    <row r="75" spans="1:5" ht="13.5" thickBot="1" x14ac:dyDescent="0.3">
      <c r="A75" s="194"/>
      <c r="B75" s="95" t="s">
        <v>206</v>
      </c>
      <c r="C75" s="105" t="s">
        <v>463</v>
      </c>
      <c r="D75" s="203"/>
      <c r="E75" s="202"/>
    </row>
    <row r="76" spans="1:5" ht="13.5" thickBot="1" x14ac:dyDescent="0.3">
      <c r="A76" s="194"/>
      <c r="B76" s="95" t="s">
        <v>207</v>
      </c>
      <c r="C76" s="105" t="s">
        <v>464</v>
      </c>
      <c r="D76" s="203"/>
      <c r="E76" s="202"/>
    </row>
    <row r="77" spans="1:5" ht="13.5" thickBot="1" x14ac:dyDescent="0.3">
      <c r="A77" s="194"/>
      <c r="B77" s="95" t="s">
        <v>208</v>
      </c>
      <c r="C77" s="105" t="s">
        <v>465</v>
      </c>
      <c r="D77" s="203"/>
      <c r="E77" s="202"/>
    </row>
    <row r="78" spans="1:5" ht="13.5" thickBot="1" x14ac:dyDescent="0.3">
      <c r="A78" s="194"/>
      <c r="B78" s="95" t="s">
        <v>209</v>
      </c>
      <c r="C78" s="105" t="s">
        <v>466</v>
      </c>
      <c r="D78" s="203"/>
      <c r="E78" s="202"/>
    </row>
    <row r="79" spans="1:5" ht="13.5" thickBot="1" x14ac:dyDescent="0.3">
      <c r="A79" s="194"/>
      <c r="B79" s="95" t="s">
        <v>210</v>
      </c>
      <c r="C79" s="105" t="s">
        <v>467</v>
      </c>
      <c r="D79" s="203"/>
      <c r="E79" s="202"/>
    </row>
    <row r="80" spans="1:5" ht="13.5" thickBot="1" x14ac:dyDescent="0.3">
      <c r="A80" s="194"/>
      <c r="B80" s="95" t="s">
        <v>211</v>
      </c>
      <c r="C80" s="105" t="s">
        <v>468</v>
      </c>
      <c r="D80" s="203"/>
      <c r="E80" s="202"/>
    </row>
    <row r="81" spans="1:5" ht="13.5" thickBot="1" x14ac:dyDescent="0.3">
      <c r="A81" s="194"/>
      <c r="B81" s="95" t="s">
        <v>212</v>
      </c>
      <c r="C81" s="105" t="s">
        <v>469</v>
      </c>
      <c r="D81" s="203"/>
      <c r="E81" s="202"/>
    </row>
    <row r="82" spans="1:5" ht="13.5" thickBot="1" x14ac:dyDescent="0.3">
      <c r="A82" s="194"/>
      <c r="B82" s="95" t="s">
        <v>213</v>
      </c>
      <c r="C82" s="105" t="s">
        <v>470</v>
      </c>
      <c r="D82" s="203"/>
      <c r="E82" s="202"/>
    </row>
    <row r="83" spans="1:5" ht="13.5" thickBot="1" x14ac:dyDescent="0.3">
      <c r="A83" s="194"/>
      <c r="B83" s="95" t="s">
        <v>214</v>
      </c>
      <c r="C83" s="105" t="s">
        <v>471</v>
      </c>
      <c r="D83" s="203"/>
      <c r="E83" s="202"/>
    </row>
    <row r="84" spans="1:5" ht="13.5" thickBot="1" x14ac:dyDescent="0.3">
      <c r="A84" s="194"/>
      <c r="B84" s="95" t="s">
        <v>215</v>
      </c>
      <c r="C84" s="105" t="s">
        <v>472</v>
      </c>
      <c r="D84" s="203"/>
      <c r="E84" s="202"/>
    </row>
    <row r="85" spans="1:5" ht="13.5" thickBot="1" x14ac:dyDescent="0.3">
      <c r="A85" s="194"/>
      <c r="B85" s="95" t="s">
        <v>216</v>
      </c>
      <c r="C85" s="105" t="s">
        <v>473</v>
      </c>
      <c r="D85" s="203"/>
      <c r="E85" s="202"/>
    </row>
    <row r="86" spans="1:5" ht="13.5" thickBot="1" x14ac:dyDescent="0.3">
      <c r="A86" s="194"/>
      <c r="B86" s="95" t="s">
        <v>217</v>
      </c>
      <c r="C86" s="105" t="s">
        <v>474</v>
      </c>
      <c r="D86" s="203"/>
      <c r="E86" s="202"/>
    </row>
    <row r="87" spans="1:5" ht="13.5" thickBot="1" x14ac:dyDescent="0.3">
      <c r="A87" s="194"/>
      <c r="B87" s="95" t="s">
        <v>218</v>
      </c>
      <c r="C87" s="105" t="s">
        <v>475</v>
      </c>
      <c r="D87" s="203"/>
      <c r="E87" s="202"/>
    </row>
    <row r="88" spans="1:5" ht="13.5" thickBot="1" x14ac:dyDescent="0.3">
      <c r="A88" s="194"/>
      <c r="B88" s="95" t="s">
        <v>219</v>
      </c>
      <c r="C88" s="105" t="s">
        <v>476</v>
      </c>
      <c r="D88" s="203"/>
      <c r="E88" s="202"/>
    </row>
    <row r="89" spans="1:5" ht="13.5" thickBot="1" x14ac:dyDescent="0.3">
      <c r="A89" s="194"/>
      <c r="B89" s="95" t="s">
        <v>221</v>
      </c>
      <c r="C89" s="105" t="s">
        <v>477</v>
      </c>
      <c r="D89" s="203"/>
      <c r="E89" s="202"/>
    </row>
    <row r="90" spans="1:5" ht="13.5" thickBot="1" x14ac:dyDescent="0.3">
      <c r="A90" s="194"/>
      <c r="B90" s="95" t="s">
        <v>222</v>
      </c>
      <c r="C90" s="105" t="s">
        <v>478</v>
      </c>
      <c r="D90" s="203"/>
      <c r="E90" s="202"/>
    </row>
    <row r="91" spans="1:5" ht="13.5" thickBot="1" x14ac:dyDescent="0.3">
      <c r="A91" s="194"/>
      <c r="B91" s="95" t="s">
        <v>223</v>
      </c>
      <c r="C91" s="105" t="s">
        <v>479</v>
      </c>
      <c r="D91" s="203"/>
      <c r="E91" s="202"/>
    </row>
    <row r="92" spans="1:5" ht="13.5" thickBot="1" x14ac:dyDescent="0.3">
      <c r="A92" s="194"/>
      <c r="B92" s="95" t="s">
        <v>224</v>
      </c>
      <c r="C92" s="105" t="s">
        <v>480</v>
      </c>
      <c r="D92" s="203"/>
      <c r="E92" s="202"/>
    </row>
    <row r="93" spans="1:5" ht="13.5" thickBot="1" x14ac:dyDescent="0.3">
      <c r="A93" s="194"/>
      <c r="B93" s="95" t="s">
        <v>225</v>
      </c>
      <c r="C93" s="105" t="s">
        <v>481</v>
      </c>
      <c r="D93" s="203"/>
      <c r="E93" s="202"/>
    </row>
    <row r="94" spans="1:5" ht="13.5" thickBot="1" x14ac:dyDescent="0.3">
      <c r="A94" s="194"/>
      <c r="B94" s="95" t="s">
        <v>226</v>
      </c>
      <c r="C94" s="105" t="s">
        <v>482</v>
      </c>
      <c r="D94" s="203"/>
      <c r="E94" s="202"/>
    </row>
    <row r="95" spans="1:5" ht="13.5" thickBot="1" x14ac:dyDescent="0.3">
      <c r="A95" s="194"/>
      <c r="B95" s="95" t="s">
        <v>227</v>
      </c>
      <c r="C95" s="105" t="s">
        <v>483</v>
      </c>
      <c r="D95" s="203"/>
      <c r="E95" s="202"/>
    </row>
    <row r="96" spans="1:5" ht="13.5" thickBot="1" x14ac:dyDescent="0.3">
      <c r="A96" s="194"/>
      <c r="B96" s="95" t="s">
        <v>228</v>
      </c>
      <c r="C96" s="105" t="s">
        <v>484</v>
      </c>
      <c r="D96" s="203"/>
      <c r="E96" s="202"/>
    </row>
    <row r="97" spans="1:5" ht="13.5" thickBot="1" x14ac:dyDescent="0.3">
      <c r="A97" s="194"/>
      <c r="B97" s="95" t="s">
        <v>229</v>
      </c>
      <c r="C97" s="105" t="s">
        <v>485</v>
      </c>
      <c r="D97" s="203"/>
      <c r="E97" s="202"/>
    </row>
    <row r="98" spans="1:5" ht="13.5" thickBot="1" x14ac:dyDescent="0.3">
      <c r="A98" s="194"/>
      <c r="B98" s="95" t="s">
        <v>230</v>
      </c>
      <c r="C98" s="105" t="s">
        <v>486</v>
      </c>
      <c r="D98" s="203"/>
      <c r="E98" s="202"/>
    </row>
    <row r="99" spans="1:5" ht="13.5" thickBot="1" x14ac:dyDescent="0.3">
      <c r="A99" s="195"/>
      <c r="B99" s="95" t="s">
        <v>231</v>
      </c>
      <c r="C99" s="105" t="s">
        <v>487</v>
      </c>
      <c r="D99" s="203"/>
      <c r="E99" s="201"/>
    </row>
    <row r="100" spans="1:5" ht="13.5" thickBot="1" x14ac:dyDescent="0.3">
      <c r="A100" s="12"/>
      <c r="B100" s="91" t="s">
        <v>232</v>
      </c>
      <c r="C100" s="105" t="s">
        <v>488</v>
      </c>
      <c r="D100" s="105" t="s">
        <v>489</v>
      </c>
      <c r="E100" s="104"/>
    </row>
    <row r="101" spans="1:5" ht="13.5" thickBot="1" x14ac:dyDescent="0.3">
      <c r="A101" s="197" t="s">
        <v>152</v>
      </c>
      <c r="B101" s="91" t="s">
        <v>233</v>
      </c>
      <c r="C101" s="105" t="s">
        <v>490</v>
      </c>
      <c r="D101" s="203" t="s">
        <v>491</v>
      </c>
      <c r="E101" s="104" t="s">
        <v>492</v>
      </c>
    </row>
    <row r="102" spans="1:5" ht="13.5" thickBot="1" x14ac:dyDescent="0.3">
      <c r="A102" s="194"/>
      <c r="B102" s="64" t="s">
        <v>234</v>
      </c>
      <c r="C102" s="105" t="s">
        <v>493</v>
      </c>
      <c r="D102" s="203"/>
      <c r="E102" s="104" t="s">
        <v>407</v>
      </c>
    </row>
    <row r="103" spans="1:5" ht="13.5" thickBot="1" x14ac:dyDescent="0.3">
      <c r="A103" s="194"/>
      <c r="B103" s="64" t="s">
        <v>235</v>
      </c>
      <c r="C103" s="105" t="s">
        <v>494</v>
      </c>
      <c r="D103" s="203"/>
      <c r="E103" s="104" t="s">
        <v>495</v>
      </c>
    </row>
    <row r="104" spans="1:5" ht="13.5" thickBot="1" x14ac:dyDescent="0.3">
      <c r="A104" s="194"/>
      <c r="B104" s="64" t="s">
        <v>236</v>
      </c>
      <c r="C104" s="105" t="s">
        <v>496</v>
      </c>
      <c r="D104" s="203"/>
      <c r="E104" s="200" t="s">
        <v>497</v>
      </c>
    </row>
    <row r="105" spans="1:5" ht="13.5" thickBot="1" x14ac:dyDescent="0.3">
      <c r="A105" s="195"/>
      <c r="B105" s="64" t="s">
        <v>237</v>
      </c>
      <c r="C105" s="105" t="s">
        <v>498</v>
      </c>
      <c r="D105" s="203"/>
      <c r="E105" s="201"/>
    </row>
    <row r="106" spans="1:5" ht="15" thickBot="1" x14ac:dyDescent="0.3">
      <c r="A106" s="13"/>
      <c r="B106" s="92" t="s">
        <v>238</v>
      </c>
      <c r="C106" s="105" t="s">
        <v>499</v>
      </c>
      <c r="D106" s="203" t="s">
        <v>566</v>
      </c>
      <c r="E106" s="104" t="s">
        <v>500</v>
      </c>
    </row>
    <row r="107" spans="1:5" ht="13.5" thickBot="1" x14ac:dyDescent="0.3">
      <c r="A107" s="197" t="s">
        <v>153</v>
      </c>
      <c r="B107" s="91" t="s">
        <v>239</v>
      </c>
      <c r="C107" s="105" t="s">
        <v>501</v>
      </c>
      <c r="D107" s="203"/>
      <c r="E107" s="200" t="s">
        <v>502</v>
      </c>
    </row>
    <row r="108" spans="1:5" ht="15" thickBot="1" x14ac:dyDescent="0.3">
      <c r="A108" s="194"/>
      <c r="B108" s="64" t="s">
        <v>240</v>
      </c>
      <c r="C108" s="105" t="s">
        <v>503</v>
      </c>
      <c r="D108" s="203"/>
      <c r="E108" s="202"/>
    </row>
    <row r="109" spans="1:5" ht="15" thickBot="1" x14ac:dyDescent="0.3">
      <c r="A109" s="194"/>
      <c r="B109" s="64" t="s">
        <v>241</v>
      </c>
      <c r="C109" s="105" t="s">
        <v>504</v>
      </c>
      <c r="D109" s="203"/>
      <c r="E109" s="201"/>
    </row>
    <row r="110" spans="1:5" ht="26.5" thickBot="1" x14ac:dyDescent="0.3">
      <c r="A110" s="194"/>
      <c r="B110" s="64" t="s">
        <v>242</v>
      </c>
      <c r="C110" s="105" t="s">
        <v>505</v>
      </c>
      <c r="D110" s="203"/>
      <c r="E110" s="104" t="s">
        <v>506</v>
      </c>
    </row>
    <row r="111" spans="1:5" ht="39.5" thickBot="1" x14ac:dyDescent="0.3">
      <c r="A111" s="194"/>
      <c r="B111" s="64" t="s">
        <v>243</v>
      </c>
      <c r="C111" s="105" t="s">
        <v>507</v>
      </c>
      <c r="D111" s="203"/>
      <c r="E111" s="104" t="s">
        <v>508</v>
      </c>
    </row>
    <row r="112" spans="1:5" ht="15" thickBot="1" x14ac:dyDescent="0.3">
      <c r="A112" s="194"/>
      <c r="B112" s="64" t="s">
        <v>313</v>
      </c>
      <c r="C112" s="105" t="s">
        <v>509</v>
      </c>
      <c r="D112" s="203"/>
      <c r="E112" s="200" t="s">
        <v>510</v>
      </c>
    </row>
    <row r="113" spans="1:5" ht="15" thickBot="1" x14ac:dyDescent="0.3">
      <c r="A113" s="195"/>
      <c r="B113" s="64" t="s">
        <v>244</v>
      </c>
      <c r="C113" s="105" t="s">
        <v>511</v>
      </c>
      <c r="D113" s="203"/>
      <c r="E113" s="201"/>
    </row>
    <row r="114" spans="1:5" ht="26.5" thickBot="1" x14ac:dyDescent="0.3">
      <c r="A114" s="197" t="s">
        <v>154</v>
      </c>
      <c r="B114" s="91" t="s">
        <v>245</v>
      </c>
      <c r="C114" s="105" t="s">
        <v>512</v>
      </c>
      <c r="D114" s="203"/>
      <c r="E114" s="104" t="s">
        <v>492</v>
      </c>
    </row>
    <row r="115" spans="1:5" ht="13.5" thickBot="1" x14ac:dyDescent="0.3">
      <c r="A115" s="198"/>
      <c r="B115" s="64" t="s">
        <v>246</v>
      </c>
      <c r="C115" s="105" t="s">
        <v>513</v>
      </c>
      <c r="D115" s="203"/>
      <c r="E115" s="104" t="s">
        <v>492</v>
      </c>
    </row>
    <row r="116" spans="1:5" ht="26.5" thickBot="1" x14ac:dyDescent="0.3">
      <c r="A116" s="198"/>
      <c r="B116" s="64" t="s">
        <v>247</v>
      </c>
      <c r="C116" s="105" t="s">
        <v>514</v>
      </c>
      <c r="D116" s="199"/>
      <c r="E116" s="104" t="s">
        <v>407</v>
      </c>
    </row>
    <row r="117" spans="1:5" ht="26.5" thickBot="1" x14ac:dyDescent="0.3">
      <c r="A117" s="198"/>
      <c r="B117" s="64" t="s">
        <v>248</v>
      </c>
      <c r="C117" s="105" t="s">
        <v>515</v>
      </c>
      <c r="D117" s="199"/>
      <c r="E117" s="104" t="s">
        <v>495</v>
      </c>
    </row>
    <row r="118" spans="1:5" ht="15" thickBot="1" x14ac:dyDescent="0.3">
      <c r="A118" s="17"/>
      <c r="B118" s="91" t="s">
        <v>249</v>
      </c>
      <c r="C118" s="105" t="s">
        <v>426</v>
      </c>
      <c r="D118" s="105" t="s">
        <v>565</v>
      </c>
      <c r="E118" s="104" t="s">
        <v>427</v>
      </c>
    </row>
    <row r="119" spans="1:5" ht="13.5" thickBot="1" x14ac:dyDescent="0.3">
      <c r="A119" s="190" t="s">
        <v>9</v>
      </c>
      <c r="B119" s="96" t="s">
        <v>250</v>
      </c>
      <c r="C119" s="105" t="s">
        <v>516</v>
      </c>
      <c r="D119" s="203" t="s">
        <v>563</v>
      </c>
      <c r="E119" s="200" t="s">
        <v>398</v>
      </c>
    </row>
    <row r="120" spans="1:5" ht="13.5" thickBot="1" x14ac:dyDescent="0.3">
      <c r="A120" s="191"/>
      <c r="B120" s="97" t="s">
        <v>251</v>
      </c>
      <c r="C120" s="105" t="s">
        <v>517</v>
      </c>
      <c r="D120" s="203"/>
      <c r="E120" s="202"/>
    </row>
    <row r="121" spans="1:5" ht="13.5" thickBot="1" x14ac:dyDescent="0.3">
      <c r="A121" s="191"/>
      <c r="B121" s="97" t="s">
        <v>252</v>
      </c>
      <c r="C121" s="105" t="s">
        <v>518</v>
      </c>
      <c r="D121" s="203"/>
      <c r="E121" s="202"/>
    </row>
    <row r="122" spans="1:5" ht="13.5" thickBot="1" x14ac:dyDescent="0.3">
      <c r="A122" s="191"/>
      <c r="B122" s="97" t="s">
        <v>253</v>
      </c>
      <c r="C122" s="105" t="s">
        <v>519</v>
      </c>
      <c r="D122" s="203"/>
      <c r="E122" s="202"/>
    </row>
    <row r="123" spans="1:5" ht="13.5" thickBot="1" x14ac:dyDescent="0.3">
      <c r="A123" s="191"/>
      <c r="B123" s="97" t="s">
        <v>254</v>
      </c>
      <c r="C123" s="105" t="s">
        <v>520</v>
      </c>
      <c r="D123" s="203"/>
      <c r="E123" s="202"/>
    </row>
    <row r="124" spans="1:5" ht="13.5" thickBot="1" x14ac:dyDescent="0.3">
      <c r="A124" s="191"/>
      <c r="B124" s="97" t="s">
        <v>255</v>
      </c>
      <c r="C124" s="105" t="s">
        <v>521</v>
      </c>
      <c r="D124" s="203"/>
      <c r="E124" s="202"/>
    </row>
    <row r="125" spans="1:5" ht="13.5" thickBot="1" x14ac:dyDescent="0.3">
      <c r="A125" s="191"/>
      <c r="B125" s="97" t="s">
        <v>256</v>
      </c>
      <c r="C125" s="105" t="s">
        <v>522</v>
      </c>
      <c r="D125" s="203"/>
      <c r="E125" s="202"/>
    </row>
    <row r="126" spans="1:5" ht="13.5" thickBot="1" x14ac:dyDescent="0.3">
      <c r="A126" s="191"/>
      <c r="B126" s="97" t="s">
        <v>257</v>
      </c>
      <c r="C126" s="105" t="s">
        <v>523</v>
      </c>
      <c r="D126" s="203"/>
      <c r="E126" s="202"/>
    </row>
    <row r="127" spans="1:5" ht="13.5" thickBot="1" x14ac:dyDescent="0.3">
      <c r="A127" s="191"/>
      <c r="B127" s="97" t="s">
        <v>258</v>
      </c>
      <c r="C127" s="105" t="s">
        <v>524</v>
      </c>
      <c r="D127" s="203"/>
      <c r="E127" s="202"/>
    </row>
    <row r="128" spans="1:5" ht="13.5" thickBot="1" x14ac:dyDescent="0.3">
      <c r="A128" s="191"/>
      <c r="B128" s="97" t="s">
        <v>259</v>
      </c>
      <c r="C128" s="105" t="s">
        <v>525</v>
      </c>
      <c r="D128" s="203"/>
      <c r="E128" s="202"/>
    </row>
    <row r="129" spans="1:5" ht="13.5" thickBot="1" x14ac:dyDescent="0.3">
      <c r="A129" s="191"/>
      <c r="B129" s="97" t="s">
        <v>260</v>
      </c>
      <c r="C129" s="105" t="s">
        <v>526</v>
      </c>
      <c r="D129" s="203"/>
      <c r="E129" s="202"/>
    </row>
    <row r="130" spans="1:5" ht="13.5" thickBot="1" x14ac:dyDescent="0.3">
      <c r="A130" s="191"/>
      <c r="B130" s="97" t="s">
        <v>261</v>
      </c>
      <c r="C130" s="105" t="s">
        <v>527</v>
      </c>
      <c r="D130" s="203"/>
      <c r="E130" s="202"/>
    </row>
    <row r="131" spans="1:5" ht="13.5" thickBot="1" x14ac:dyDescent="0.3">
      <c r="A131" s="191"/>
      <c r="B131" s="97" t="s">
        <v>262</v>
      </c>
      <c r="C131" s="105" t="s">
        <v>528</v>
      </c>
      <c r="D131" s="203"/>
      <c r="E131" s="202"/>
    </row>
    <row r="132" spans="1:5" ht="13.5" thickBot="1" x14ac:dyDescent="0.3">
      <c r="A132" s="191"/>
      <c r="B132" s="97" t="s">
        <v>263</v>
      </c>
      <c r="C132" s="105" t="s">
        <v>529</v>
      </c>
      <c r="D132" s="203"/>
      <c r="E132" s="202"/>
    </row>
    <row r="133" spans="1:5" ht="13.5" thickBot="1" x14ac:dyDescent="0.3">
      <c r="A133" s="191"/>
      <c r="B133" s="97" t="s">
        <v>264</v>
      </c>
      <c r="C133" s="105" t="s">
        <v>530</v>
      </c>
      <c r="D133" s="203"/>
      <c r="E133" s="202"/>
    </row>
    <row r="134" spans="1:5" ht="13.5" thickBot="1" x14ac:dyDescent="0.3">
      <c r="A134" s="191"/>
      <c r="B134" s="97" t="s">
        <v>265</v>
      </c>
      <c r="C134" s="105" t="s">
        <v>531</v>
      </c>
      <c r="D134" s="203"/>
      <c r="E134" s="202"/>
    </row>
    <row r="135" spans="1:5" ht="13.5" thickBot="1" x14ac:dyDescent="0.3">
      <c r="A135" s="191"/>
      <c r="B135" s="97" t="s">
        <v>266</v>
      </c>
      <c r="C135" s="105" t="s">
        <v>532</v>
      </c>
      <c r="D135" s="203"/>
      <c r="E135" s="202"/>
    </row>
    <row r="136" spans="1:5" ht="13.5" thickBot="1" x14ac:dyDescent="0.3">
      <c r="A136" s="191"/>
      <c r="B136" s="97" t="s">
        <v>267</v>
      </c>
      <c r="C136" s="105" t="s">
        <v>533</v>
      </c>
      <c r="D136" s="203"/>
      <c r="E136" s="202"/>
    </row>
    <row r="137" spans="1:5" ht="13.5" thickBot="1" x14ac:dyDescent="0.3">
      <c r="A137" s="191"/>
      <c r="B137" s="97" t="s">
        <v>268</v>
      </c>
      <c r="C137" s="105" t="s">
        <v>534</v>
      </c>
      <c r="D137" s="203"/>
      <c r="E137" s="202"/>
    </row>
    <row r="138" spans="1:5" ht="13.5" thickBot="1" x14ac:dyDescent="0.3">
      <c r="A138" s="191"/>
      <c r="B138" s="97" t="s">
        <v>269</v>
      </c>
      <c r="C138" s="105" t="s">
        <v>535</v>
      </c>
      <c r="D138" s="203"/>
      <c r="E138" s="202"/>
    </row>
    <row r="139" spans="1:5" ht="13.5" thickBot="1" x14ac:dyDescent="0.3">
      <c r="A139" s="191"/>
      <c r="B139" s="97" t="s">
        <v>270</v>
      </c>
      <c r="C139" s="105" t="s">
        <v>536</v>
      </c>
      <c r="D139" s="203"/>
      <c r="E139" s="202"/>
    </row>
    <row r="140" spans="1:5" ht="13.5" thickBot="1" x14ac:dyDescent="0.3">
      <c r="A140" s="191"/>
      <c r="B140" s="97" t="s">
        <v>271</v>
      </c>
      <c r="C140" s="105" t="s">
        <v>537</v>
      </c>
      <c r="D140" s="203"/>
      <c r="E140" s="201"/>
    </row>
    <row r="141" spans="1:5" ht="13.5" thickBot="1" x14ac:dyDescent="0.3">
      <c r="A141" s="192"/>
      <c r="B141" s="97" t="s">
        <v>272</v>
      </c>
      <c r="C141" s="105" t="s">
        <v>538</v>
      </c>
      <c r="D141" s="203"/>
      <c r="E141" s="200" t="s">
        <v>427</v>
      </c>
    </row>
    <row r="142" spans="1:5" ht="13.5" thickBot="1" x14ac:dyDescent="0.3">
      <c r="A142" s="197" t="s">
        <v>10</v>
      </c>
      <c r="B142" s="98" t="s">
        <v>273</v>
      </c>
      <c r="C142" s="105" t="s">
        <v>539</v>
      </c>
      <c r="D142" s="203"/>
      <c r="E142" s="202"/>
    </row>
    <row r="143" spans="1:5" ht="13.5" thickBot="1" x14ac:dyDescent="0.3">
      <c r="A143" s="194"/>
      <c r="B143" s="98" t="s">
        <v>274</v>
      </c>
      <c r="C143" s="105" t="s">
        <v>540</v>
      </c>
      <c r="D143" s="203"/>
      <c r="E143" s="202"/>
    </row>
    <row r="144" spans="1:5" ht="13.5" thickBot="1" x14ac:dyDescent="0.3">
      <c r="A144" s="194"/>
      <c r="B144" s="99" t="s">
        <v>275</v>
      </c>
      <c r="C144" s="105" t="s">
        <v>541</v>
      </c>
      <c r="D144" s="203"/>
      <c r="E144" s="202"/>
    </row>
    <row r="145" spans="1:5" ht="13.5" thickBot="1" x14ac:dyDescent="0.3">
      <c r="A145" s="194"/>
      <c r="B145" s="99" t="s">
        <v>276</v>
      </c>
      <c r="C145" s="105" t="s">
        <v>542</v>
      </c>
      <c r="D145" s="203"/>
      <c r="E145" s="202"/>
    </row>
    <row r="146" spans="1:5" ht="13.5" thickBot="1" x14ac:dyDescent="0.3">
      <c r="A146" s="194"/>
      <c r="B146" s="99" t="s">
        <v>277</v>
      </c>
      <c r="C146" s="105" t="s">
        <v>543</v>
      </c>
      <c r="D146" s="203"/>
      <c r="E146" s="202"/>
    </row>
    <row r="147" spans="1:5" ht="13.5" thickBot="1" x14ac:dyDescent="0.3">
      <c r="A147" s="194"/>
      <c r="B147" s="99" t="s">
        <v>278</v>
      </c>
      <c r="C147" s="105" t="s">
        <v>544</v>
      </c>
      <c r="D147" s="203"/>
      <c r="E147" s="202"/>
    </row>
    <row r="148" spans="1:5" ht="13.5" thickBot="1" x14ac:dyDescent="0.3">
      <c r="A148" s="194"/>
      <c r="B148" s="99" t="s">
        <v>279</v>
      </c>
      <c r="C148" s="105" t="s">
        <v>545</v>
      </c>
      <c r="D148" s="203"/>
      <c r="E148" s="202"/>
    </row>
    <row r="149" spans="1:5" ht="13.5" thickBot="1" x14ac:dyDescent="0.3">
      <c r="A149" s="194"/>
      <c r="B149" s="99" t="s">
        <v>280</v>
      </c>
      <c r="C149" s="105" t="s">
        <v>546</v>
      </c>
      <c r="D149" s="203"/>
      <c r="E149" s="202"/>
    </row>
    <row r="150" spans="1:5" ht="13.5" thickBot="1" x14ac:dyDescent="0.3">
      <c r="A150" s="194"/>
      <c r="B150" s="99" t="s">
        <v>281</v>
      </c>
      <c r="C150" s="105" t="s">
        <v>547</v>
      </c>
      <c r="D150" s="203"/>
      <c r="E150" s="202"/>
    </row>
    <row r="151" spans="1:5" ht="13.5" thickBot="1" x14ac:dyDescent="0.3">
      <c r="A151" s="194"/>
      <c r="B151" s="99" t="s">
        <v>282</v>
      </c>
      <c r="C151" s="105" t="s">
        <v>548</v>
      </c>
      <c r="D151" s="203"/>
      <c r="E151" s="202"/>
    </row>
    <row r="152" spans="1:5" ht="13.5" thickBot="1" x14ac:dyDescent="0.3">
      <c r="A152" s="194"/>
      <c r="B152" s="99" t="s">
        <v>283</v>
      </c>
      <c r="C152" s="105" t="s">
        <v>549</v>
      </c>
      <c r="D152" s="203"/>
      <c r="E152" s="202"/>
    </row>
    <row r="153" spans="1:5" ht="13.5" thickBot="1" x14ac:dyDescent="0.3">
      <c r="A153" s="194"/>
      <c r="B153" s="99" t="s">
        <v>284</v>
      </c>
      <c r="C153" s="105" t="s">
        <v>550</v>
      </c>
      <c r="D153" s="203"/>
      <c r="E153" s="202"/>
    </row>
    <row r="154" spans="1:5" ht="13.5" thickBot="1" x14ac:dyDescent="0.3">
      <c r="A154" s="194"/>
      <c r="B154" s="99" t="s">
        <v>285</v>
      </c>
      <c r="C154" s="105" t="s">
        <v>551</v>
      </c>
      <c r="D154" s="203"/>
      <c r="E154" s="202"/>
    </row>
    <row r="155" spans="1:5" ht="13.5" thickBot="1" x14ac:dyDescent="0.3">
      <c r="A155" s="194"/>
      <c r="B155" s="100" t="s">
        <v>286</v>
      </c>
      <c r="C155" s="105" t="s">
        <v>552</v>
      </c>
      <c r="D155" s="203"/>
      <c r="E155" s="202"/>
    </row>
    <row r="156" spans="1:5" ht="13.5" thickBot="1" x14ac:dyDescent="0.3">
      <c r="A156" s="194"/>
      <c r="B156" s="101" t="s">
        <v>72</v>
      </c>
      <c r="C156" s="105" t="s">
        <v>553</v>
      </c>
      <c r="D156" s="203"/>
      <c r="E156" s="202"/>
    </row>
    <row r="157" spans="1:5" ht="13.5" thickBot="1" x14ac:dyDescent="0.3">
      <c r="A157" s="194"/>
      <c r="B157" s="101" t="s">
        <v>73</v>
      </c>
      <c r="C157" s="105" t="s">
        <v>554</v>
      </c>
      <c r="D157" s="203"/>
      <c r="E157" s="202"/>
    </row>
    <row r="158" spans="1:5" ht="13.5" thickBot="1" x14ac:dyDescent="0.3">
      <c r="A158" s="194"/>
      <c r="B158" s="101" t="s">
        <v>74</v>
      </c>
      <c r="C158" s="105" t="s">
        <v>555</v>
      </c>
      <c r="D158" s="203"/>
      <c r="E158" s="202"/>
    </row>
    <row r="159" spans="1:5" ht="13.5" thickBot="1" x14ac:dyDescent="0.3">
      <c r="A159" s="194"/>
      <c r="B159" s="101" t="s">
        <v>75</v>
      </c>
      <c r="C159" s="105" t="s">
        <v>556</v>
      </c>
      <c r="D159" s="203"/>
      <c r="E159" s="202"/>
    </row>
    <row r="160" spans="1:5" ht="13.5" thickBot="1" x14ac:dyDescent="0.3">
      <c r="A160" s="195"/>
      <c r="B160" s="102" t="s">
        <v>76</v>
      </c>
      <c r="C160" s="105" t="s">
        <v>557</v>
      </c>
      <c r="D160" s="203"/>
      <c r="E160" s="201"/>
    </row>
    <row r="161" spans="1:5" ht="13.5" thickBot="1" x14ac:dyDescent="0.3">
      <c r="A161" s="18"/>
      <c r="B161" s="56" t="s">
        <v>287</v>
      </c>
      <c r="C161" s="105" t="s">
        <v>558</v>
      </c>
      <c r="D161" s="105" t="s">
        <v>563</v>
      </c>
      <c r="E161" s="104"/>
    </row>
    <row r="162" spans="1:5" ht="13.5" thickBot="1" x14ac:dyDescent="0.3">
      <c r="A162" s="15"/>
      <c r="B162" s="64" t="s">
        <v>11</v>
      </c>
      <c r="C162" s="105" t="s">
        <v>559</v>
      </c>
      <c r="D162" s="105"/>
      <c r="E162" s="104"/>
    </row>
    <row r="163" spans="1:5" ht="13.5" thickBot="1" x14ac:dyDescent="0.3">
      <c r="A163" s="23"/>
      <c r="B163" s="103" t="s">
        <v>12</v>
      </c>
      <c r="C163" s="105" t="s">
        <v>560</v>
      </c>
      <c r="D163" s="105"/>
      <c r="E163" s="104"/>
    </row>
    <row r="164" spans="1:5" ht="13.5" thickBot="1" x14ac:dyDescent="0.3">
      <c r="A164" s="48"/>
      <c r="B164" s="47" t="s">
        <v>291</v>
      </c>
      <c r="C164" s="105" t="s">
        <v>561</v>
      </c>
      <c r="D164" s="105"/>
      <c r="E164" s="104"/>
    </row>
    <row r="165" spans="1:5" ht="26.5" thickBot="1" x14ac:dyDescent="0.3">
      <c r="A165" s="17"/>
      <c r="B165" s="47" t="s">
        <v>316</v>
      </c>
      <c r="C165" s="105" t="s">
        <v>562</v>
      </c>
      <c r="D165" s="105"/>
      <c r="E165" s="104"/>
    </row>
    <row r="166" spans="1:5" ht="13" x14ac:dyDescent="0.25">
      <c r="B166" s="140" t="s">
        <v>592</v>
      </c>
      <c r="C166" s="42" t="s">
        <v>596</v>
      </c>
    </row>
    <row r="167" spans="1:5" ht="13" x14ac:dyDescent="0.25">
      <c r="B167" s="140" t="s">
        <v>593</v>
      </c>
      <c r="C167" s="42" t="s">
        <v>597</v>
      </c>
    </row>
    <row r="168" spans="1:5" ht="13" x14ac:dyDescent="0.25">
      <c r="B168" s="140" t="s">
        <v>594</v>
      </c>
      <c r="C168" s="42" t="s">
        <v>598</v>
      </c>
    </row>
    <row r="169" spans="1:5" ht="13" x14ac:dyDescent="0.25">
      <c r="B169" s="140" t="s">
        <v>595</v>
      </c>
      <c r="C169" s="42" t="s">
        <v>599</v>
      </c>
    </row>
  </sheetData>
  <mergeCells count="36">
    <mergeCell ref="A4:A7"/>
    <mergeCell ref="A9:A14"/>
    <mergeCell ref="A15:A20"/>
    <mergeCell ref="A21:A23"/>
    <mergeCell ref="A114:A117"/>
    <mergeCell ref="A119:A141"/>
    <mergeCell ref="A33:A35"/>
    <mergeCell ref="A142:A160"/>
    <mergeCell ref="A36:A38"/>
    <mergeCell ref="A40:A69"/>
    <mergeCell ref="A70:A99"/>
    <mergeCell ref="A101:A105"/>
    <mergeCell ref="C15:C20"/>
    <mergeCell ref="A107:A113"/>
    <mergeCell ref="A24:A26"/>
    <mergeCell ref="A27:A29"/>
    <mergeCell ref="A30:A32"/>
    <mergeCell ref="D40:D99"/>
    <mergeCell ref="D101:D105"/>
    <mergeCell ref="D106:D117"/>
    <mergeCell ref="E4:E7"/>
    <mergeCell ref="E40:E99"/>
    <mergeCell ref="E104:E105"/>
    <mergeCell ref="E107:E109"/>
    <mergeCell ref="E15:E20"/>
    <mergeCell ref="E9:E14"/>
    <mergeCell ref="C9:C14"/>
    <mergeCell ref="E112:E113"/>
    <mergeCell ref="E119:E140"/>
    <mergeCell ref="E141:E160"/>
    <mergeCell ref="E21:E38"/>
    <mergeCell ref="D4:D7"/>
    <mergeCell ref="D9:D14"/>
    <mergeCell ref="D15:D20"/>
    <mergeCell ref="D21:D38"/>
    <mergeCell ref="D119:D160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nXeGKudETKPeaCNGFh5ix5fP7fSWtl37NIroXmYBQsS1cecqKZfGozr8W9iy>vDROSGH0q8YAO9yu9t+3mLQZe+N3JD1gGZhnOlBXBx8jPXOm2LH9UUYQJpU6GAr0DshfkbPxKPN5alog6yh+S0WlZzbnRYG3xmVORoTUVe4=</nXeGKudETKPeaCNGFh5ix5fP7fSWtl37NIroXmYBQsS1cecqKZfGozr8W9iy>
</file>

<file path=customXml/item10.xml><?xml version="1.0" encoding="utf-8"?>
<nXeGKudETKPeaCNGFh5iKXsadLDxTRe0xbrxgS3asWaSdlBY0sLX5pYu7jLmo>z4vA/M53JO1AgIE0pus7VHi56YLISeQW+JFO4Up6oWDGiSZbS1ocLjRZWHNX8a51Rl0ajeIU3W762a1M0bXvgstyh5X8PGsIdKyw//NEzbU=</nXeGKudETKPeaCNGFh5iKXsadLDxTRe0xbrxgS3asWaSdlBY0sLX5pYu7jLmo>
</file>

<file path=customXml/item11.xml><?xml version="1.0" encoding="utf-8"?>
<nXeGKudETKPeaCNGFh5i5JKJLOqxkMZWB6LsYfMaI9RtbpE1WkCpXazESWus5B>swPzbamKyNNuLBKj8zwPTU+kcwbxQGwsM5BgnOWFpB05OJq9gKD551czgYdxVAoY7bwPt/622rGc5RlBb9gNyQ==</nXeGKudETKPeaCNGFh5i5JKJLOqxkMZWB6LsYfMaI9RtbpE1WkCpXazESWus5B>
</file>

<file path=customXml/item12.xml><?xml version="1.0" encoding="utf-8"?>
<nXeGKudETKPeaCNGFh5i0BGlH9ci87cLWvMx3DlPzuAPh2gY9s703zKUS7uW>mZ4rtFSXbzk2Ux9ca9oo02ldRRalXdyWr8d+slY8piuSVVFsIOLCldbHO1ATGKbAR4Pnt1sHnTbFdQBWuavwuXaz7qBcXC7Gq/YmFTlIKVm0x9ij0+vHVA1HVZqdkRXs6fYDtRlQuNnaSPnoiUpJqlnqTST7wOl9IrynksTXcSLMVNO5JIT8Gg5Grf2qdX96oC45kjE1TbOmLVuIsXmwxoDLTa8nUMP+89En/Mo/01cAaJfqonAHzVrSKjERoamK</nXeGKudETKPeaCNGFh5i0BGlH9ci87cLWvMx3DlPzuAPh2gY9s703zKUS7uW>
</file>

<file path=customXml/item13.xml><?xml version="1.0" encoding="utf-8"?>
<NovaPath_docClass>Unclassified/Public</NovaPath_docClass>
</file>

<file path=customXml/item14.xml><?xml version="1.0" encoding="utf-8"?>
<nXeGKudETKPeaCNGFh5i8sltj09I1nJ8AlBUytNZ1Ehih9jnZMZtoeNI9UMZ5>prylMOtUPN5yIKZsVTOO6PZfW+e+044xACIG8oIKLPU=</nXeGKudETKPeaCNGFh5i8sltj09I1nJ8AlBUytNZ1Ehih9jnZMZtoeNI9UMZ5>
</file>

<file path=customXml/item15.xml><?xml version="1.0" encoding="utf-8"?>
<NovaPath_tenantID>4E522A55-68B3-4E2C-94BA-CC778668EE0B</NovaPath_tenantID>
</file>

<file path=customXml/item16.xml><?xml version="1.0" encoding="utf-8"?>
<nXeGKudETKPeaCNGFh5i7cKyawAjgyQn9gyiebCxx1jD9eHXSWW9Lib2F1j9>mZ4rtFSXbzk2Ux9ca9oo02ldRRalXdyWr8d+slY8piuSVVFsIOLCldbHO1ATGKbAR4Pnt1sHnTbFdQBWuavwuXaz7qBcXC7Gq/YmFTlIKVm0x9ij0+vHVA1HVZqdkRXs6fYDtRlQuNnaSPnoiUpJqlnqTST7wOl9IrynksTXcSLMVNO5JIT8Gg5Grf2qdX96oC45kjE1TbOmLVuIsXmwxoDLTa8nUMP+89En/Mo/01chYT3rIqwRgpGDbBWHOrb+8YmZvkEQQPvT7zJs53YECQIN5fhnpKsBMIzkAcKjj1z1rJRplx2yQ+hTY8Vd4iny+bBhwTDRKixaczefktRuFwibQ0wifh8Rw7no+9eruP0CFPF6HUXr/vEweekESCuMmeEeMeiSxSSNcP8lftr6mg==</nXeGKudETKPeaCNGFh5i7cKyawAjgyQn9gyiebCxx1jD9eHXSWW9Lib2F1j9>
</file>

<file path=customXml/item17.xml><?xml version="1.0" encoding="utf-8"?>
<NovaPath_versionInfo>4.3.1.11322</NovaPath_versionInfo>
</file>

<file path=customXml/item18.xml><?xml version="1.0" encoding="utf-8"?>
<NovaPath_docClassDate>10/27/2016 12:31:17</NovaPath_docClassDate>
</file>

<file path=customXml/item19.xml><?xml version="1.0" encoding="utf-8"?>
<NovaPath_DocInfoFromAfterSave>False</NovaPath_DocInfoFromAfterSave>
</file>

<file path=customXml/item2.xml><?xml version="1.0" encoding="utf-8"?>
<nXeGKudETKPeaCNGFh5i5IeuWeXv6XDtePDOrtUSOqWwmvYa7PTRiLQvIZkriN4zFxEJfkpx7yiWurrFRQTw>wET7z3APVwWLb5suGR4vTptv1m9DkTWWxkk+1+Ek1QM=</nXeGKudETKPeaCNGFh5i5IeuWeXv6XDtePDOrtUSOqWwmvYa7PTRiLQvIZkriN4zFxEJfkpx7yiWurrFRQTw>
</file>

<file path=customXml/item20.xml><?xml version="1.0" encoding="utf-8"?>
<nXeGKudETKPeaCNGFh5iTSI5UodjD94nh7U7VklxY>gwAun2YRTqaeWiZk68+REPm/mzwve+gBXaNoobXvEGRkgtsGVvqMDO8LZFjjaz89+eWDmN61ifDrFNLSq3qABA==</nXeGKudETKPeaCNGFh5iTSI5UodjD94nh7U7VklxY>
</file>

<file path=customXml/item21.xml><?xml version="1.0" encoding="utf-8"?>
<nXeGKudETKPeaCNGFh5iy53cs4YTjZQd4Re9Stbph13fJwq3N1dxRUwfkxNCzGbktJIbKf2q8mQyY814Q>GoBUcRQBOiWNv9cnqy33XA==</nXeGKudETKPeaCNGFh5iy53cs4YTjZQd4Re9Stbph13fJwq3N1dxRUwfkxNCzGbktJIbKf2q8mQyY814Q>
</file>

<file path=customXml/item22.xml><?xml version="1.0" encoding="utf-8"?>
<nXeGKudETKPeaCNGFh5ix5fP7fSWtl37NIroXmZyHIynb9qBde2n67FOJFV2>uzHQu98y90vsqJ14OMIlz3bnQfdya8TR+ztgq+Izo1tc0d2ekxzbUxgSm+6Io5/m</nXeGKudETKPeaCNGFh5ix5fP7fSWtl37NIroXmZyHIynb9qBde2n67FOJFV2>
</file>

<file path=customXml/item23.xml><?xml version="1.0" encoding="utf-8"?>
<NovaPath_docOwner>RalfJedamzik</NovaPath_docOwner>
</file>

<file path=customXml/item24.xml><?xml version="1.0" encoding="utf-8"?>
<nXeGKudETKPeaCNGFh5i2aVdoOsLYjULCdH7T707tDyRRmguot4fEcJ2iD6f9>FTuKWj5MaDKK3nm5G3nbt7EdearQnVTVbfTAAT/u9tg=</nXeGKudETKPeaCNGFh5i2aVdoOsLYjULCdH7T707tDyRRmguot4fEcJ2iD6f9>
</file>

<file path=customXml/item25.xml><?xml version="1.0" encoding="utf-8"?>
<NovaPath_baseApplication>Microsoft Excel</NovaPath_baseApplication>
</file>

<file path=customXml/item26.xml><?xml version="1.0" encoding="utf-8"?>
<nXeGKudETKPeaCNGFh5iyLk1gcWWJqTgFQk8wGFUmjFC0m6hdwbr2zDsrBNVqK>qI42ReWtNDMURiu1JFC/mA2r+UzzVKpFNQkbPXKOpXw=</nXeGKudETKPeaCNGFh5iyLk1gcWWJqTgFQk8wGFUmjFC0m6hdwbr2zDsrBNVqK>
</file>

<file path=customXml/item27.xml><?xml version="1.0" encoding="utf-8"?>
<NovaPath_docID>8J3T6O5B55H4VSUMK5ZX0H1NRU</NovaPath_docID>
</file>

<file path=customXml/item28.xml><?xml version="1.0" encoding="utf-8"?>
<NovaPath_docClassID>85833B30A0A94097AF778A115A4505DD</NovaPath_docClassID>
</file>

<file path=customXml/item29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AC9E78298DEC43AA400059A88E135D" ma:contentTypeVersion="1" ma:contentTypeDescription="Create a new document." ma:contentTypeScope="" ma:versionID="040ef88024f096f3449b4803a53d6259">
  <xsd:schema xmlns:xsd="http://www.w3.org/2001/XMLSchema" xmlns:xs="http://www.w3.org/2001/XMLSchema" xmlns:p="http://schemas.microsoft.com/office/2006/metadata/properties" xmlns:ns2="a198ae64-0624-4c5b-9bed-76ef1430b70b" targetNamespace="http://schemas.microsoft.com/office/2006/metadata/properties" ma:root="true" ma:fieldsID="e5a225e3284567146d45160458edb924" ns2:_="">
    <xsd:import namespace="a198ae64-0624-4c5b-9bed-76ef1430b70b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98ae64-0624-4c5b-9bed-76ef1430b70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nXeGKudETKPeaCNGFh5ix5fP7fSWtl37NIroXmZN38TajkfZeW3Vf6bvmNn8>QPGT1w2+A5RkRZ2b7BaC1v7q+saOSr5ohp6+GL7fdKFYBZHZZSP77Jq3vjM3WAXw</nXeGKudETKPeaCNGFh5ix5fP7fSWtl37NIroXmZN38TajkfZeW3Vf6bvmNn8>
</file>

<file path=customXml/item6.xml><?xml version="1.0" encoding="utf-8"?>
<NovaPath_docName>C:\Users\RalfJedamzik\Documents\2_Applikation\Datenlisteinternet\InternetAktuell\2022-01-24\schott_optical_glass_catalogue_excel_January_2022.xls</NovaPath_docName>
</file>

<file path=customXml/item7.xml><?xml version="1.0" encoding="utf-8"?>
<NovaPath_docIDOld>RRL37QT3987D5RN5JWKJFG9OK9</NovaPath_docIDOld>
</file>

<file path=customXml/item8.xml><?xml version="1.0" encoding="utf-8"?>
<NovaPath_docPath>C:\Users\RalfJedamzik\Documents\2_Applikation\Datenlisteinternet\InternetAktuell\2022-01-24</NovaPath_docPath>
</file>

<file path=customXml/item9.xml><?xml version="1.0" encoding="utf-8"?>
<NovaPath_docAuthor>Ralf Jedamzik</NovaPath_docAuthor>
</file>

<file path=customXml/itemProps1.xml><?xml version="1.0" encoding="utf-8"?>
<ds:datastoreItem xmlns:ds="http://schemas.openxmlformats.org/officeDocument/2006/customXml" ds:itemID="{6FEC0D68-A549-457E-A2CD-464C2D515D0F}">
  <ds:schemaRefs/>
</ds:datastoreItem>
</file>

<file path=customXml/itemProps10.xml><?xml version="1.0" encoding="utf-8"?>
<ds:datastoreItem xmlns:ds="http://schemas.openxmlformats.org/officeDocument/2006/customXml" ds:itemID="{1F35EB62-06B7-4A98-A131-E1FB1B29D1F7}">
  <ds:schemaRefs/>
</ds:datastoreItem>
</file>

<file path=customXml/itemProps11.xml><?xml version="1.0" encoding="utf-8"?>
<ds:datastoreItem xmlns:ds="http://schemas.openxmlformats.org/officeDocument/2006/customXml" ds:itemID="{2E04E963-81F1-4A3B-A8DC-4032114B957F}">
  <ds:schemaRefs/>
</ds:datastoreItem>
</file>

<file path=customXml/itemProps12.xml><?xml version="1.0" encoding="utf-8"?>
<ds:datastoreItem xmlns:ds="http://schemas.openxmlformats.org/officeDocument/2006/customXml" ds:itemID="{D2209F67-86CD-4703-BC81-27C5677BED51}">
  <ds:schemaRefs/>
</ds:datastoreItem>
</file>

<file path=customXml/itemProps13.xml><?xml version="1.0" encoding="utf-8"?>
<ds:datastoreItem xmlns:ds="http://schemas.openxmlformats.org/officeDocument/2006/customXml" ds:itemID="{F5901A9F-4EEF-41D3-868F-51AC88B084C0}">
  <ds:schemaRefs/>
</ds:datastoreItem>
</file>

<file path=customXml/itemProps14.xml><?xml version="1.0" encoding="utf-8"?>
<ds:datastoreItem xmlns:ds="http://schemas.openxmlformats.org/officeDocument/2006/customXml" ds:itemID="{E6AA2DA3-6B51-43E5-A6F7-F7D404DC06ED}">
  <ds:schemaRefs/>
</ds:datastoreItem>
</file>

<file path=customXml/itemProps15.xml><?xml version="1.0" encoding="utf-8"?>
<ds:datastoreItem xmlns:ds="http://schemas.openxmlformats.org/officeDocument/2006/customXml" ds:itemID="{612572A9-7910-4829-A9E1-21793D12CFC6}">
  <ds:schemaRefs/>
</ds:datastoreItem>
</file>

<file path=customXml/itemProps16.xml><?xml version="1.0" encoding="utf-8"?>
<ds:datastoreItem xmlns:ds="http://schemas.openxmlformats.org/officeDocument/2006/customXml" ds:itemID="{94C4C1AB-A980-48D1-99BA-1E65C8D7746B}">
  <ds:schemaRefs/>
</ds:datastoreItem>
</file>

<file path=customXml/itemProps17.xml><?xml version="1.0" encoding="utf-8"?>
<ds:datastoreItem xmlns:ds="http://schemas.openxmlformats.org/officeDocument/2006/customXml" ds:itemID="{5253BCB0-19BB-4F75-8A98-747BA4928EF6}">
  <ds:schemaRefs/>
</ds:datastoreItem>
</file>

<file path=customXml/itemProps18.xml><?xml version="1.0" encoding="utf-8"?>
<ds:datastoreItem xmlns:ds="http://schemas.openxmlformats.org/officeDocument/2006/customXml" ds:itemID="{EBF670B4-F15E-4E7B-B3FF-B709685CC336}">
  <ds:schemaRefs/>
</ds:datastoreItem>
</file>

<file path=customXml/itemProps19.xml><?xml version="1.0" encoding="utf-8"?>
<ds:datastoreItem xmlns:ds="http://schemas.openxmlformats.org/officeDocument/2006/customXml" ds:itemID="{D5B165C0-9017-478F-AC35-C788159A4FA9}">
  <ds:schemaRefs/>
</ds:datastoreItem>
</file>

<file path=customXml/itemProps2.xml><?xml version="1.0" encoding="utf-8"?>
<ds:datastoreItem xmlns:ds="http://schemas.openxmlformats.org/officeDocument/2006/customXml" ds:itemID="{2CAF7C15-20FD-45D3-8F0E-97ABFD7B1C0F}">
  <ds:schemaRefs/>
</ds:datastoreItem>
</file>

<file path=customXml/itemProps20.xml><?xml version="1.0" encoding="utf-8"?>
<ds:datastoreItem xmlns:ds="http://schemas.openxmlformats.org/officeDocument/2006/customXml" ds:itemID="{E1272ACF-B717-4337-86C1-10C0A63EEF20}">
  <ds:schemaRefs/>
</ds:datastoreItem>
</file>

<file path=customXml/itemProps21.xml><?xml version="1.0" encoding="utf-8"?>
<ds:datastoreItem xmlns:ds="http://schemas.openxmlformats.org/officeDocument/2006/customXml" ds:itemID="{CE2E67DC-1875-409A-BE4C-EEDB46F510E5}">
  <ds:schemaRefs/>
</ds:datastoreItem>
</file>

<file path=customXml/itemProps22.xml><?xml version="1.0" encoding="utf-8"?>
<ds:datastoreItem xmlns:ds="http://schemas.openxmlformats.org/officeDocument/2006/customXml" ds:itemID="{33234EDF-9EBD-40B3-847D-350A357E6B25}">
  <ds:schemaRefs/>
</ds:datastoreItem>
</file>

<file path=customXml/itemProps23.xml><?xml version="1.0" encoding="utf-8"?>
<ds:datastoreItem xmlns:ds="http://schemas.openxmlformats.org/officeDocument/2006/customXml" ds:itemID="{90E4F0EB-F876-4DB9-85CA-3EA363680EE6}">
  <ds:schemaRefs/>
</ds:datastoreItem>
</file>

<file path=customXml/itemProps24.xml><?xml version="1.0" encoding="utf-8"?>
<ds:datastoreItem xmlns:ds="http://schemas.openxmlformats.org/officeDocument/2006/customXml" ds:itemID="{A631E7F0-0605-468F-975D-DE894546CB12}">
  <ds:schemaRefs/>
</ds:datastoreItem>
</file>

<file path=customXml/itemProps25.xml><?xml version="1.0" encoding="utf-8"?>
<ds:datastoreItem xmlns:ds="http://schemas.openxmlformats.org/officeDocument/2006/customXml" ds:itemID="{16409AF1-A5D8-4D1A-85AA-7BE1ABAE7C2E}">
  <ds:schemaRefs/>
</ds:datastoreItem>
</file>

<file path=customXml/itemProps26.xml><?xml version="1.0" encoding="utf-8"?>
<ds:datastoreItem xmlns:ds="http://schemas.openxmlformats.org/officeDocument/2006/customXml" ds:itemID="{1FD94FF6-0601-47A9-B3BD-6BEAF61DE0F0}">
  <ds:schemaRefs/>
</ds:datastoreItem>
</file>

<file path=customXml/itemProps27.xml><?xml version="1.0" encoding="utf-8"?>
<ds:datastoreItem xmlns:ds="http://schemas.openxmlformats.org/officeDocument/2006/customXml" ds:itemID="{2B6BB2FC-3F55-45CD-B80F-44420E337778}">
  <ds:schemaRefs/>
</ds:datastoreItem>
</file>

<file path=customXml/itemProps28.xml><?xml version="1.0" encoding="utf-8"?>
<ds:datastoreItem xmlns:ds="http://schemas.openxmlformats.org/officeDocument/2006/customXml" ds:itemID="{5A3E0DFF-1B4D-4C71-B17D-773EDA1E7E01}">
  <ds:schemaRefs/>
</ds:datastoreItem>
</file>

<file path=customXml/itemProps29.xml><?xml version="1.0" encoding="utf-8"?>
<ds:datastoreItem xmlns:ds="http://schemas.openxmlformats.org/officeDocument/2006/customXml" ds:itemID="{92E9C917-884C-442C-AC46-2801EA95CB6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198ae64-0624-4c5b-9bed-76ef1430b70b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B288E18-393B-4A4D-9536-B270DDD729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98ae64-0624-4c5b-9bed-76ef1430b7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8C1D523-1C06-4748-88BC-2758A193F358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C8353E24-4A4A-49DB-8BA9-08F96ACB5594}">
  <ds:schemaRefs/>
</ds:datastoreItem>
</file>

<file path=customXml/itemProps6.xml><?xml version="1.0" encoding="utf-8"?>
<ds:datastoreItem xmlns:ds="http://schemas.openxmlformats.org/officeDocument/2006/customXml" ds:itemID="{788DE330-8202-4E71-B376-ADFDF558F444}">
  <ds:schemaRefs/>
</ds:datastoreItem>
</file>

<file path=customXml/itemProps7.xml><?xml version="1.0" encoding="utf-8"?>
<ds:datastoreItem xmlns:ds="http://schemas.openxmlformats.org/officeDocument/2006/customXml" ds:itemID="{7E596433-3956-4551-AB6A-EE70B0A6F962}">
  <ds:schemaRefs/>
</ds:datastoreItem>
</file>

<file path=customXml/itemProps8.xml><?xml version="1.0" encoding="utf-8"?>
<ds:datastoreItem xmlns:ds="http://schemas.openxmlformats.org/officeDocument/2006/customXml" ds:itemID="{7D3EDD60-9EC6-4A04-8DBC-7BCC28C1B1A4}">
  <ds:schemaRefs/>
</ds:datastoreItem>
</file>

<file path=customXml/itemProps9.xml><?xml version="1.0" encoding="utf-8"?>
<ds:datastoreItem xmlns:ds="http://schemas.openxmlformats.org/officeDocument/2006/customXml" ds:itemID="{C9EB7162-D3E9-40AD-8379-C1F34FE17E6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Datatable</vt:lpstr>
      <vt:lpstr>Change Index</vt:lpstr>
      <vt:lpstr>Description</vt:lpstr>
    </vt:vector>
  </TitlesOfParts>
  <Company>SCHOTT Glas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Jedamzik</dc:creator>
  <cp:keywords>Unclassified/Public</cp:keywords>
  <cp:lastModifiedBy>WordUser</cp:lastModifiedBy>
  <dcterms:created xsi:type="dcterms:W3CDTF">2003-02-26T15:29:37Z</dcterms:created>
  <dcterms:modified xsi:type="dcterms:W3CDTF">2022-07-29T12:09:07Z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en-ID">
    <vt:lpwstr>8J3T6O5B55H4VSUMK5ZX0H1NRU</vt:lpwstr>
  </property>
  <property fmtid="{D5CDD505-2E9C-101B-9397-08002B2CF9AE}" pid="3" name="NovaPath-Version">
    <vt:lpwstr>4.3.1.11322</vt:lpwstr>
  </property>
  <property fmtid="{D5CDD505-2E9C-101B-9397-08002B2CF9AE}" pid="4" name="Klassifizierung">
    <vt:lpwstr>Unclassified/Public</vt:lpwstr>
  </property>
  <property fmtid="{D5CDD505-2E9C-101B-9397-08002B2CF9AE}" pid="5" name="Klassifizierungs-Id">
    <vt:lpwstr>85833B30A0A94097AF778A115A4505DD</vt:lpwstr>
  </property>
  <property fmtid="{D5CDD505-2E9C-101B-9397-08002B2CF9AE}" pid="6" name="Klassifizierungs-Datum">
    <vt:lpwstr>10/27/2016 12:31:17</vt:lpwstr>
  </property>
</Properties>
</file>