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44.xml" ContentType="application/vnd.openxmlformats-officedocument.drawingml.chart+xml"/>
  <Override PartName="/xl/charts/chart34.xml" ContentType="application/vnd.openxmlformats-officedocument.drawingml.chart+xml"/>
  <Override PartName="/xl/charts/chart40.xml" ContentType="application/vnd.openxmlformats-officedocument.drawingml.chart+xml"/>
  <Override PartName="/xl/charts/chart35.xml" ContentType="application/vnd.openxmlformats-officedocument.drawingml.chart+xml"/>
  <Override PartName="/xl/charts/chart41.xml" ContentType="application/vnd.openxmlformats-officedocument.drawingml.chart+xml"/>
  <Override PartName="/xl/charts/chart36.xml" ContentType="application/vnd.openxmlformats-officedocument.drawingml.chart+xml"/>
  <Override PartName="/xl/charts/chart42.xml" ContentType="application/vnd.openxmlformats-officedocument.drawingml.chart+xml"/>
  <Override PartName="/xl/charts/chart37.xml" ContentType="application/vnd.openxmlformats-officedocument.drawingml.chart+xml"/>
  <Override PartName="/xl/charts/chart43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3" sheetId="1" state="visible" r:id="rId2"/>
    <sheet name="Colisure" sheetId="2" state="visible" r:id="rId3"/>
    <sheet name="Enterolert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<sst xmlns="http://schemas.openxmlformats.org/spreadsheetml/2006/main" count="880" uniqueCount="78">
  <si>
    <t xml:space="preserve">bug</t>
  </si>
  <si>
    <t xml:space="preserve">id</t>
  </si>
  <si>
    <t xml:space="preserve">day</t>
  </si>
  <si>
    <t xml:space="preserve">x100</t>
  </si>
  <si>
    <t xml:space="preserve">x1000</t>
  </si>
  <si>
    <t xml:space="preserve">x10000</t>
  </si>
  <si>
    <t xml:space="preserve">x100000</t>
  </si>
  <si>
    <t xml:space="preserve">x1000000</t>
  </si>
  <si>
    <t xml:space="preserve">Average</t>
  </si>
  <si>
    <t xml:space="preserve">Coliforms</t>
  </si>
  <si>
    <t xml:space="preserve">R1</t>
  </si>
  <si>
    <t xml:space="preserve">Day 0</t>
  </si>
  <si>
    <t xml:space="preserve">Day 2</t>
  </si>
  <si>
    <t xml:space="preserve">Day 5</t>
  </si>
  <si>
    <t xml:space="preserve">Day 7</t>
  </si>
  <si>
    <t xml:space="preserve">Day 9</t>
  </si>
  <si>
    <t xml:space="preserve">Day 14</t>
  </si>
  <si>
    <t xml:space="preserve">Day 21</t>
  </si>
  <si>
    <t xml:space="preserve">Day 28</t>
  </si>
  <si>
    <t xml:space="preserve">R2</t>
  </si>
  <si>
    <t xml:space="preserve">R3</t>
  </si>
  <si>
    <t xml:space="preserve">P0R1</t>
  </si>
  <si>
    <t xml:space="preserve">P0R2</t>
  </si>
  <si>
    <t xml:space="preserve">P0R3</t>
  </si>
  <si>
    <t xml:space="preserve">P1R1</t>
  </si>
  <si>
    <t xml:space="preserve">P1R2</t>
  </si>
  <si>
    <t xml:space="preserve">P1R3</t>
  </si>
  <si>
    <t xml:space="preserve">P2R1</t>
  </si>
  <si>
    <t xml:space="preserve">P2R2</t>
  </si>
  <si>
    <t xml:space="preserve">P2R3</t>
  </si>
  <si>
    <t xml:space="preserve">P3R1</t>
  </si>
  <si>
    <t xml:space="preserve">P3R2</t>
  </si>
  <si>
    <t xml:space="preserve">P3R3</t>
  </si>
  <si>
    <t xml:space="preserve">P4R1</t>
  </si>
  <si>
    <t xml:space="preserve">P4R2</t>
  </si>
  <si>
    <t xml:space="preserve">P4R3</t>
  </si>
  <si>
    <t xml:space="preserve">E. coli</t>
  </si>
  <si>
    <t xml:space="preserve">Enterococci</t>
  </si>
  <si>
    <t xml:space="preserve">1315000, 1480000, 3850000</t>
  </si>
  <si>
    <t xml:space="preserve">UCD Spike 1 - Reactors</t>
  </si>
  <si>
    <t xml:space="preserve">STDEV</t>
  </si>
  <si>
    <t xml:space="preserve">Day</t>
  </si>
  <si>
    <t xml:space="preserve">Data for tables</t>
  </si>
  <si>
    <t xml:space="preserve">10L Coliforms</t>
  </si>
  <si>
    <t xml:space="preserve">50 mL Coliforms</t>
  </si>
  <si>
    <t xml:space="preserve">P1</t>
  </si>
  <si>
    <t xml:space="preserve">P2</t>
  </si>
  <si>
    <t xml:space="preserve">P3</t>
  </si>
  <si>
    <t xml:space="preserve">P4</t>
  </si>
  <si>
    <r>
      <rPr>
        <sz val="12"/>
        <color rgb="FF000000"/>
        <rFont val="Calibri"/>
        <family val="2"/>
        <charset val="1"/>
      </rPr>
      <t xml:space="preserve">10l </t>
    </r>
    <r>
      <rPr>
        <i val="true"/>
        <sz val="12"/>
        <color rgb="FF000000"/>
        <rFont val="Calibri"/>
        <family val="0"/>
        <charset val="1"/>
      </rPr>
      <t xml:space="preserve">E. coli</t>
    </r>
  </si>
  <si>
    <r>
      <rPr>
        <sz val="12"/>
        <color rgb="FF000000"/>
        <rFont val="Calibri"/>
        <family val="2"/>
        <charset val="1"/>
      </rPr>
      <t xml:space="preserve">50 mL </t>
    </r>
    <r>
      <rPr>
        <i val="true"/>
        <sz val="12"/>
        <color rgb="FF000000"/>
        <rFont val="Calibri"/>
        <family val="0"/>
        <charset val="1"/>
      </rPr>
      <t xml:space="preserve">E. coli</t>
    </r>
  </si>
  <si>
    <r>
      <rPr>
        <sz val="12"/>
        <color rgb="FF000000"/>
        <rFont val="Calibri"/>
        <family val="2"/>
        <charset val="1"/>
      </rPr>
      <t xml:space="preserve">10L </t>
    </r>
    <r>
      <rPr>
        <i val="true"/>
        <sz val="12"/>
        <color rgb="FF000000"/>
        <rFont val="Calibri"/>
        <family val="0"/>
        <charset val="1"/>
      </rPr>
      <t xml:space="preserve">Enterococci</t>
    </r>
  </si>
  <si>
    <r>
      <rPr>
        <sz val="12"/>
        <color rgb="FF000000"/>
        <rFont val="Calibri"/>
        <family val="2"/>
        <charset val="1"/>
      </rPr>
      <t xml:space="preserve">50 mL </t>
    </r>
    <r>
      <rPr>
        <i val="true"/>
        <sz val="12"/>
        <color rgb="FF000000"/>
        <rFont val="Calibri"/>
        <family val="0"/>
        <charset val="1"/>
      </rPr>
      <t xml:space="preserve">Enterococci</t>
    </r>
  </si>
  <si>
    <t xml:space="preserve">St Error</t>
  </si>
  <si>
    <t xml:space="preserve">STError</t>
  </si>
  <si>
    <t xml:space="preserve">95% CI</t>
  </si>
  <si>
    <t xml:space="preserve">P1 no past</t>
  </si>
  <si>
    <t xml:space="preserve">UCD Spike 1 - Batch</t>
  </si>
  <si>
    <t xml:space="preserve">No Past</t>
  </si>
  <si>
    <t xml:space="preserve">Reactor St Error</t>
  </si>
  <si>
    <t xml:space="preserve">Digestate</t>
  </si>
  <si>
    <t xml:space="preserve">Stored Slurry</t>
  </si>
  <si>
    <t xml:space="preserve">STDEV AD Col</t>
  </si>
  <si>
    <t xml:space="preserve">STDEV SS Col</t>
  </si>
  <si>
    <t xml:space="preserve">STDEV AD E.c</t>
  </si>
  <si>
    <t xml:space="preserve">STDEV SS E.c</t>
  </si>
  <si>
    <t xml:space="preserve">P1 pre 60</t>
  </si>
  <si>
    <t xml:space="preserve">STDEV AD Ent</t>
  </si>
  <si>
    <t xml:space="preserve">STDEV SS Ent</t>
  </si>
  <si>
    <t xml:space="preserve">P2 pre 70</t>
  </si>
  <si>
    <t xml:space="preserve">P3 post 60</t>
  </si>
  <si>
    <t xml:space="preserve">P4 post 70</t>
  </si>
  <si>
    <t xml:space="preserve">UCD Spike - Reactors</t>
  </si>
  <si>
    <t xml:space="preserve">UCD Spike - Batch</t>
  </si>
  <si>
    <t xml:space="preserve">Average Reactor</t>
  </si>
  <si>
    <t xml:space="preserve">StDev</t>
  </si>
  <si>
    <t xml:space="preserve">StError</t>
  </si>
  <si>
    <t xml:space="preserve">Average P0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</si>
</sst>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.00E+00"/>
    <numFmt numFmtId="166" formatCode="0.0"/>
    <numFmt numFmtId="167" formatCode="0.00"/>
    <numFmt numFmtId="168" formatCode="0.000"/>
    <numFmt numFmtId="169" formatCode="0.0000"/>
    <numFmt numFmtId="170" formatCode="0"/>
  </numFmts>
  <fonts count="17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</font>
    <font>
      <i val="true"/>
      <sz val="12"/>
      <color rgb="FF000000"/>
      <name val="Calibri"/>
      <family val="0"/>
      <charset val="1"/>
    </font>
    <font>
      <sz val="12"/>
      <name val="Arial"/>
      <family val="0"/>
      <charset val="1"/>
    </font>
    <font>
      <sz val="12"/>
      <color rgb="FFFFFFFF"/>
      <name val="Calibri"/>
      <family val="0"/>
      <charset val="1"/>
    </font>
    <font>
      <sz val="12"/>
      <color rgb="FF000000"/>
      <name val="Calibri"/>
      <family val="0"/>
      <charset val="1"/>
    </font>
    <font>
      <b val="true"/>
      <sz val="18"/>
      <color rgb="FF000000"/>
      <name val="Calibri"/>
      <family val="2"/>
    </font>
    <font>
      <sz val="10"/>
      <color rgb="FF000000"/>
      <name val="Calibri"/>
      <family val="2"/>
    </font>
    <font>
      <b val="true"/>
      <sz val="10"/>
      <color rgb="FF000000"/>
      <name val="Calibri"/>
      <family val="2"/>
    </font>
    <font>
      <sz val="10"/>
      <name val="Arial"/>
      <family val="2"/>
    </font>
    <font>
      <b val="true"/>
      <i val="true"/>
      <sz val="18"/>
      <color rgb="FF000000"/>
      <name val="Calibri"/>
      <family val="2"/>
    </font>
    <font>
      <sz val="18"/>
      <color rgb="FF000000"/>
      <name val="Calibri"/>
      <family val="2"/>
    </font>
    <font>
      <sz val="16"/>
      <color rgb="FF000000"/>
      <name val="Calibri"/>
      <family val="2"/>
    </font>
    <font>
      <b val="true"/>
      <sz val="16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5B9BD5"/>
        <bgColor rgb="FF46AAC4"/>
      </patternFill>
    </fill>
    <fill>
      <patternFill patternType="solid">
        <fgColor rgb="FFD2DEEF"/>
        <bgColor rgb="FFEAEFF7"/>
      </patternFill>
    </fill>
    <fill>
      <patternFill patternType="solid">
        <fgColor rgb="FFEAEFF7"/>
        <bgColor rgb="FFFFFFFF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medium"/>
      <right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/>
      <right style="medium"/>
      <top/>
      <bottom/>
      <diagonal/>
    </border>
    <border diagonalUp="false" diagonalDown="false">
      <left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2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3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8" fontId="8" fillId="3" borderId="0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8" fillId="3" borderId="0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8" fillId="4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4" borderId="0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6" fillId="4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5B9BD5"/>
      <rgbColor rgb="FFBE4B48"/>
      <rgbColor rgb="FFFFFFCC"/>
      <rgbColor rgb="FFEAEFF7"/>
      <rgbColor rgb="FF660066"/>
      <rgbColor rgb="FFFF8080"/>
      <rgbColor rgb="FF0066CC"/>
      <rgbColor rgb="FFD2DEE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46AAC4"/>
      <rgbColor rgb="FF98B855"/>
      <rgbColor rgb="FFFFCC00"/>
      <rgbColor rgb="FFF59240"/>
      <rgbColor rgb="FFFF6600"/>
      <rgbColor rgb="FF4A7EBB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</a:rPr>
              <a:t>Coliforms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Colisure!$AI$5:$AI$5</c:f>
              <c:strCache>
                <c:ptCount val="1"/>
                <c:pt idx="0">
                  <c:v>P1</c:v>
                </c:pt>
              </c:strCache>
            </c:strRef>
          </c:tx>
          <c:spPr>
            <a:noFill/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Colisure!$AG$11:$AG$15</c:f>
                <c:numCache>
                  <c:formatCode>General</c:formatCode>
                  <c:ptCount val="5"/>
                  <c:pt idx="0">
                    <c:v>0.0817971746319993</c:v>
                  </c:pt>
                  <c:pt idx="1">
                    <c:v>0.21073943890765</c:v>
                  </c:pt>
                  <c:pt idx="2">
                    <c:v>0.0881917103688197</c:v>
                  </c:pt>
                  <c:pt idx="3">
                    <c:v>0.0881917103688197</c:v>
                  </c:pt>
                  <c:pt idx="4">
                    <c:v>0.0333333333333334</c:v>
                  </c:pt>
                </c:numCache>
              </c:numRef>
            </c:plus>
            <c:minus>
              <c:numRef>
                <c:f>Colisure!$AG$11:$AG$15</c:f>
                <c:numCache>
                  <c:formatCode>General</c:formatCode>
                  <c:ptCount val="5"/>
                  <c:pt idx="0">
                    <c:v>0.0817971746319993</c:v>
                  </c:pt>
                  <c:pt idx="1">
                    <c:v>0.21073943890765</c:v>
                  </c:pt>
                  <c:pt idx="2">
                    <c:v>0.0881917103688197</c:v>
                  </c:pt>
                  <c:pt idx="3">
                    <c:v>0.0881917103688197</c:v>
                  </c:pt>
                  <c:pt idx="4">
                    <c:v>0.0333333333333334</c:v>
                  </c:pt>
                </c:numCache>
              </c:numRef>
            </c:minus>
          </c:errBars>
          <c:cat>
            <c:strRef>
              <c:f>Colisure!$AF$6:$AF$10</c:f>
              <c:strCache>
                <c:ptCount val="5"/>
                <c:pt idx="0">
                  <c:v>0</c:v>
                </c:pt>
                <c:pt idx="1">
                  <c:v>7</c:v>
                </c:pt>
                <c:pt idx="2">
                  <c:v>14</c:v>
                </c:pt>
                <c:pt idx="3">
                  <c:v>21</c:v>
                </c:pt>
                <c:pt idx="4">
                  <c:v>28</c:v>
                </c:pt>
              </c:strCache>
            </c:strRef>
          </c:cat>
          <c:val>
            <c:numRef>
              <c:f>Colisure!$AI$6:$AI$10</c:f>
              <c:numCache>
                <c:formatCode>General</c:formatCode>
                <c:ptCount val="5"/>
                <c:pt idx="0">
                  <c:v>6.24866666666667</c:v>
                </c:pt>
                <c:pt idx="1">
                  <c:v>2.53966666666667</c:v>
                </c:pt>
                <c:pt idx="2">
                  <c:v>2.76666666666667</c:v>
                </c:pt>
                <c:pt idx="3">
                  <c:v>2.9</c:v>
                </c:pt>
                <c:pt idx="4">
                  <c:v>2.33666666666667</c:v>
                </c:pt>
              </c:numCache>
            </c:numRef>
          </c:val>
        </c:ser>
        <c:ser>
          <c:idx val="1"/>
          <c:order val="1"/>
          <c:tx>
            <c:strRef>
              <c:f>Colisure!$AJ$5:$AJ$5</c:f>
              <c:strCache>
                <c:ptCount val="1"/>
                <c:pt idx="0">
                  <c:v>P2</c:v>
                </c:pt>
              </c:strCache>
            </c:strRef>
          </c:tx>
          <c:spPr>
            <a:noFill/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Colisure!$AH$11:$AH$15</c:f>
                <c:numCache>
                  <c:formatCode>General</c:formatCode>
                  <c:ptCount val="5"/>
                  <c:pt idx="0">
                    <c:v>0.0528814187068052</c:v>
                  </c:pt>
                  <c:pt idx="1">
                    <c:v>0.313666666666667</c:v>
                  </c:pt>
                  <c:pt idx="2">
                    <c:v>0.0666666666666667</c:v>
                  </c:pt>
                  <c:pt idx="3">
                    <c:v>0.197585705735792</c:v>
                  </c:pt>
                  <c:pt idx="4">
                    <c:v>0.235333333333333</c:v>
                  </c:pt>
                </c:numCache>
              </c:numRef>
            </c:plus>
            <c:minus>
              <c:numRef>
                <c:f>Colisure!$AH$11:$AH$15</c:f>
                <c:numCache>
                  <c:formatCode>General</c:formatCode>
                  <c:ptCount val="5"/>
                  <c:pt idx="0">
                    <c:v>0.0528814187068052</c:v>
                  </c:pt>
                  <c:pt idx="1">
                    <c:v>0.313666666666667</c:v>
                  </c:pt>
                  <c:pt idx="2">
                    <c:v>0.0666666666666667</c:v>
                  </c:pt>
                  <c:pt idx="3">
                    <c:v>0.197585705735792</c:v>
                  </c:pt>
                  <c:pt idx="4">
                    <c:v>0.235333333333333</c:v>
                  </c:pt>
                </c:numCache>
              </c:numRef>
            </c:minus>
          </c:errBars>
          <c:cat>
            <c:strRef>
              <c:f>Colisure!$AF$6:$AF$10</c:f>
              <c:strCache>
                <c:ptCount val="5"/>
                <c:pt idx="0">
                  <c:v>0</c:v>
                </c:pt>
                <c:pt idx="1">
                  <c:v>7</c:v>
                </c:pt>
                <c:pt idx="2">
                  <c:v>14</c:v>
                </c:pt>
                <c:pt idx="3">
                  <c:v>21</c:v>
                </c:pt>
                <c:pt idx="4">
                  <c:v>28</c:v>
                </c:pt>
              </c:strCache>
            </c:strRef>
          </c:cat>
          <c:val>
            <c:numRef>
              <c:f>Colisure!$AJ$6:$AJ$10</c:f>
              <c:numCache>
                <c:formatCode>General</c:formatCode>
                <c:ptCount val="5"/>
                <c:pt idx="0">
                  <c:v>6.22066666666667</c:v>
                </c:pt>
                <c:pt idx="1">
                  <c:v>2.82633333333333</c:v>
                </c:pt>
                <c:pt idx="2">
                  <c:v>2.95166666666667</c:v>
                </c:pt>
                <c:pt idx="3">
                  <c:v>3.08533333333333</c:v>
                </c:pt>
                <c:pt idx="4">
                  <c:v>2.57</c:v>
                </c:pt>
              </c:numCache>
            </c:numRef>
          </c:val>
        </c:ser>
        <c:ser>
          <c:idx val="2"/>
          <c:order val="2"/>
          <c:tx>
            <c:strRef>
              <c:f>Colisure!$AK$5:$AK$5</c:f>
              <c:strCache>
                <c:ptCount val="1"/>
                <c:pt idx="0">
                  <c:v>P3</c:v>
                </c:pt>
              </c:strCache>
            </c:strRef>
          </c:tx>
          <c:spPr>
            <a:noFill/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Colisure!$AI$11:$AI$15</c:f>
                <c:numCache>
                  <c:formatCode>General</c:formatCode>
                  <c:ptCount val="5"/>
                  <c:pt idx="0">
                    <c:v>0.0525906624580618</c:v>
                  </c:pt>
                  <c:pt idx="1">
                    <c:v>0.291101547764884</c:v>
                  </c:pt>
                  <c:pt idx="2">
                    <c:v>0.176383420737639</c:v>
                  </c:pt>
                  <c:pt idx="3">
                    <c:v>0.115470053837925</c:v>
                  </c:pt>
                  <c:pt idx="4">
                    <c:v>0.0683942817622773</c:v>
                  </c:pt>
                </c:numCache>
              </c:numRef>
            </c:plus>
            <c:minus>
              <c:numRef>
                <c:f>Colisure!$AI$11:$AI$15</c:f>
                <c:numCache>
                  <c:formatCode>General</c:formatCode>
                  <c:ptCount val="5"/>
                  <c:pt idx="0">
                    <c:v>0.0525906624580618</c:v>
                  </c:pt>
                  <c:pt idx="1">
                    <c:v>0.291101547764884</c:v>
                  </c:pt>
                  <c:pt idx="2">
                    <c:v>0.176383420737639</c:v>
                  </c:pt>
                  <c:pt idx="3">
                    <c:v>0.115470053837925</c:v>
                  </c:pt>
                  <c:pt idx="4">
                    <c:v>0.0683942817622773</c:v>
                  </c:pt>
                </c:numCache>
              </c:numRef>
            </c:minus>
          </c:errBars>
          <c:cat>
            <c:strRef>
              <c:f>Colisure!$AF$6:$AF$10</c:f>
              <c:strCache>
                <c:ptCount val="5"/>
                <c:pt idx="0">
                  <c:v>0</c:v>
                </c:pt>
                <c:pt idx="1">
                  <c:v>7</c:v>
                </c:pt>
                <c:pt idx="2">
                  <c:v>14</c:v>
                </c:pt>
                <c:pt idx="3">
                  <c:v>21</c:v>
                </c:pt>
                <c:pt idx="4">
                  <c:v>28</c:v>
                </c:pt>
              </c:strCache>
            </c:strRef>
          </c:cat>
          <c:val>
            <c:numRef>
              <c:f>Colisure!$AK$6:$AK$10</c:f>
              <c:numCache>
                <c:formatCode>General</c:formatCode>
                <c:ptCount val="5"/>
                <c:pt idx="0">
                  <c:v>6.24533333333333</c:v>
                </c:pt>
                <c:pt idx="1">
                  <c:v>0</c:v>
                </c:pt>
                <c:pt idx="2">
                  <c:v>0.7</c:v>
                </c:pt>
                <c:pt idx="3">
                  <c:v>0.7</c:v>
                </c:pt>
                <c:pt idx="4">
                  <c:v>0</c:v>
                </c:pt>
              </c:numCache>
            </c:numRef>
          </c:val>
        </c:ser>
        <c:ser>
          <c:idx val="3"/>
          <c:order val="3"/>
          <c:tx>
            <c:strRef>
              <c:f>Colisure!$AL$5:$AL$5</c:f>
              <c:strCache>
                <c:ptCount val="1"/>
                <c:pt idx="0">
                  <c:v>P4</c:v>
                </c:pt>
              </c:strCache>
            </c:strRef>
          </c:tx>
          <c:spPr>
            <a:noFill/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Colisure!$AJ$11:$AJ$15</c:f>
                <c:numCache>
                  <c:formatCode>General</c:formatCode>
                  <c:ptCount val="5"/>
                  <c:pt idx="0">
                    <c:v>0.0284858639406363</c:v>
                  </c:pt>
                  <c:pt idx="1">
                    <c:v>0.1786806586561</c:v>
                  </c:pt>
                  <c:pt idx="2">
                    <c:v>0.176548702754918</c:v>
                  </c:pt>
                  <c:pt idx="3">
                    <c:v>0.103029661317075</c:v>
                  </c:pt>
                  <c:pt idx="4">
                    <c:v>0.147986485869488</c:v>
                  </c:pt>
                </c:numCache>
              </c:numRef>
            </c:plus>
            <c:minus>
              <c:numRef>
                <c:f>Colisure!$AJ$11:$AJ$15</c:f>
                <c:numCache>
                  <c:formatCode>General</c:formatCode>
                  <c:ptCount val="5"/>
                  <c:pt idx="0">
                    <c:v>0.0284858639406363</c:v>
                  </c:pt>
                  <c:pt idx="1">
                    <c:v>0.1786806586561</c:v>
                  </c:pt>
                  <c:pt idx="2">
                    <c:v>0.176548702754918</c:v>
                  </c:pt>
                  <c:pt idx="3">
                    <c:v>0.103029661317075</c:v>
                  </c:pt>
                  <c:pt idx="4">
                    <c:v>0.147986485869488</c:v>
                  </c:pt>
                </c:numCache>
              </c:numRef>
            </c:minus>
          </c:errBars>
          <c:cat>
            <c:strRef>
              <c:f>Colisure!$AF$6:$AF$10</c:f>
              <c:strCache>
                <c:ptCount val="5"/>
                <c:pt idx="0">
                  <c:v>0</c:v>
                </c:pt>
                <c:pt idx="1">
                  <c:v>7</c:v>
                </c:pt>
                <c:pt idx="2">
                  <c:v>14</c:v>
                </c:pt>
                <c:pt idx="3">
                  <c:v>21</c:v>
                </c:pt>
                <c:pt idx="4">
                  <c:v>28</c:v>
                </c:pt>
              </c:strCache>
            </c:strRef>
          </c:cat>
          <c:val>
            <c:numRef>
              <c:f>Colisure!$AL$6:$AL$10</c:f>
              <c:numCache>
                <c:formatCode>General</c:formatCode>
                <c:ptCount val="5"/>
                <c:pt idx="0">
                  <c:v>5.851</c:v>
                </c:pt>
                <c:pt idx="1">
                  <c:v>0.7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gapWidth val="150"/>
        <c:overlap val="0"/>
        <c:axId val="19963917"/>
        <c:axId val="25807833"/>
      </c:barChart>
      <c:catAx>
        <c:axId val="1996391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latin typeface="Calibri"/>
                  </a:rPr>
                  <a:t>Days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5807833"/>
        <c:crosses val="autoZero"/>
        <c:auto val="1"/>
        <c:lblAlgn val="ctr"/>
        <c:lblOffset val="100"/>
      </c:catAx>
      <c:valAx>
        <c:axId val="25807833"/>
        <c:scaling>
          <c:orientation val="minMax"/>
          <c:min val="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latin typeface="Calibri"/>
                  </a:rPr>
                  <a:t>log 10 cfu/g</a:t>
                </a:r>
              </a:p>
            </c:rich>
          </c:tx>
          <c:overlay val="0"/>
        </c:title>
        <c:numFmt formatCode="0.000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9963917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i="1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i="1" sz="1800" spc="-1" strike="noStrike">
                <a:solidFill>
                  <a:srgbClr val="000000"/>
                </a:solidFill>
                <a:latin typeface="Calibri"/>
              </a:rPr>
              <a:t>E. coli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Colisure!$AO$5:$AO$5</c:f>
              <c:strCache>
                <c:ptCount val="1"/>
                <c:pt idx="0">
                  <c:v>P1</c:v>
                </c:pt>
              </c:strCache>
            </c:strRef>
          </c:tx>
          <c:spPr>
            <a:noFill/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Colisure!$AM$11:$AM$15</c:f>
                <c:numCache>
                  <c:formatCode>General</c:formatCode>
                  <c:ptCount val="5"/>
                  <c:pt idx="0">
                    <c:v>0.243913463707475</c:v>
                  </c:pt>
                  <c:pt idx="1">
                    <c:v>0.257703533369473</c:v>
                  </c:pt>
                  <c:pt idx="2">
                    <c:v>0.0333333333333332</c:v>
                  </c:pt>
                  <c:pt idx="3">
                    <c:v>0.0333333333333334</c:v>
                  </c:pt>
                  <c:pt idx="4">
                    <c:v>0</c:v>
                  </c:pt>
                </c:numCache>
              </c:numRef>
            </c:plus>
            <c:minus>
              <c:numRef>
                <c:f>Colisure!$AM$11:$AM$15</c:f>
                <c:numCache>
                  <c:formatCode>General</c:formatCode>
                  <c:ptCount val="5"/>
                  <c:pt idx="0">
                    <c:v>0.243913463707475</c:v>
                  </c:pt>
                  <c:pt idx="1">
                    <c:v>0.257703533369473</c:v>
                  </c:pt>
                  <c:pt idx="2">
                    <c:v>0.0333333333333332</c:v>
                  </c:pt>
                  <c:pt idx="3">
                    <c:v>0.0333333333333334</c:v>
                  </c:pt>
                  <c:pt idx="4">
                    <c:v>0</c:v>
                  </c:pt>
                </c:numCache>
              </c:numRef>
            </c:minus>
          </c:errBars>
          <c:cat>
            <c:strRef>
              <c:f>Colisure!$AF$6:$AF$10</c:f>
              <c:strCache>
                <c:ptCount val="5"/>
                <c:pt idx="0">
                  <c:v>0</c:v>
                </c:pt>
                <c:pt idx="1">
                  <c:v>7</c:v>
                </c:pt>
                <c:pt idx="2">
                  <c:v>14</c:v>
                </c:pt>
                <c:pt idx="3">
                  <c:v>21</c:v>
                </c:pt>
                <c:pt idx="4">
                  <c:v>28</c:v>
                </c:pt>
              </c:strCache>
            </c:strRef>
          </c:cat>
          <c:val>
            <c:numRef>
              <c:f>Colisure!$AO$6:$AO$10</c:f>
              <c:numCache>
                <c:formatCode>General</c:formatCode>
                <c:ptCount val="5"/>
                <c:pt idx="0">
                  <c:v>4.94633333333333</c:v>
                </c:pt>
                <c:pt idx="1">
                  <c:v>1.4</c:v>
                </c:pt>
                <c:pt idx="2">
                  <c:v>1.5</c:v>
                </c:pt>
                <c:pt idx="3">
                  <c:v>2.2</c:v>
                </c:pt>
                <c:pt idx="4">
                  <c:v>1.4</c:v>
                </c:pt>
              </c:numCache>
            </c:numRef>
          </c:val>
        </c:ser>
        <c:ser>
          <c:idx val="1"/>
          <c:order val="1"/>
          <c:tx>
            <c:strRef>
              <c:f>Colisure!$AP$5:$AP$5</c:f>
              <c:strCache>
                <c:ptCount val="1"/>
                <c:pt idx="0">
                  <c:v>P2</c:v>
                </c:pt>
              </c:strCache>
            </c:strRef>
          </c:tx>
          <c:spPr>
            <a:noFill/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Colisure!$AN$11:$AN$15</c:f>
                <c:numCache>
                  <c:formatCode>General</c:formatCode>
                  <c:ptCount val="5"/>
                  <c:pt idx="0">
                    <c:v>0.227608093978322</c:v>
                  </c:pt>
                  <c:pt idx="1">
                    <c:v>0.315</c:v>
                  </c:pt>
                  <c:pt idx="2">
                    <c:v>0.0666666666666666</c:v>
                  </c:pt>
                  <c:pt idx="3">
                    <c:v>0.0666666666666667</c:v>
                  </c:pt>
                  <c:pt idx="4">
                    <c:v>0.0333333333333334</c:v>
                  </c:pt>
                </c:numCache>
              </c:numRef>
            </c:plus>
            <c:minus>
              <c:numRef>
                <c:f>Colisure!$AN$11:$AN$15</c:f>
                <c:numCache>
                  <c:formatCode>General</c:formatCode>
                  <c:ptCount val="5"/>
                  <c:pt idx="0">
                    <c:v>0.227608093978322</c:v>
                  </c:pt>
                  <c:pt idx="1">
                    <c:v>0.315</c:v>
                  </c:pt>
                  <c:pt idx="2">
                    <c:v>0.0666666666666666</c:v>
                  </c:pt>
                  <c:pt idx="3">
                    <c:v>0.0666666666666667</c:v>
                  </c:pt>
                  <c:pt idx="4">
                    <c:v>0.0333333333333334</c:v>
                  </c:pt>
                </c:numCache>
              </c:numRef>
            </c:minus>
          </c:errBars>
          <c:cat>
            <c:strRef>
              <c:f>Colisure!$AF$6:$AF$10</c:f>
              <c:strCache>
                <c:ptCount val="5"/>
                <c:pt idx="0">
                  <c:v>0</c:v>
                </c:pt>
                <c:pt idx="1">
                  <c:v>7</c:v>
                </c:pt>
                <c:pt idx="2">
                  <c:v>14</c:v>
                </c:pt>
                <c:pt idx="3">
                  <c:v>21</c:v>
                </c:pt>
                <c:pt idx="4">
                  <c:v>28</c:v>
                </c:pt>
              </c:strCache>
            </c:strRef>
          </c:cat>
          <c:val>
            <c:numRef>
              <c:f>Colisure!$AP$6:$AP$10</c:f>
              <c:numCache>
                <c:formatCode>General</c:formatCode>
                <c:ptCount val="5"/>
                <c:pt idx="0">
                  <c:v>5.157</c:v>
                </c:pt>
                <c:pt idx="1">
                  <c:v>2.26666666666667</c:v>
                </c:pt>
                <c:pt idx="2">
                  <c:v>1.46666666666667</c:v>
                </c:pt>
                <c:pt idx="3">
                  <c:v>2.23333333333333</c:v>
                </c:pt>
                <c:pt idx="4">
                  <c:v>1.46666666666667</c:v>
                </c:pt>
              </c:numCache>
            </c:numRef>
          </c:val>
        </c:ser>
        <c:ser>
          <c:idx val="2"/>
          <c:order val="2"/>
          <c:tx>
            <c:strRef>
              <c:f>Colisure!$AQ$5:$AQ$5</c:f>
              <c:strCache>
                <c:ptCount val="1"/>
                <c:pt idx="0">
                  <c:v>P3</c:v>
                </c:pt>
              </c:strCache>
            </c:strRef>
          </c:tx>
          <c:spPr>
            <a:noFill/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Colisure!$AO$11:$AO$15</c:f>
                <c:numCache>
                  <c:formatCode>General</c:formatCode>
                  <c:ptCount val="5"/>
                  <c:pt idx="0">
                    <c:v>0.213309113208456</c:v>
                  </c:pt>
                  <c:pt idx="1">
                    <c:v>0.7</c:v>
                  </c:pt>
                  <c:pt idx="2">
                    <c:v>0.754983443527075</c:v>
                  </c:pt>
                  <c:pt idx="3">
                    <c:v>0</c:v>
                  </c:pt>
                  <c:pt idx="4">
                    <c:v>0.7</c:v>
                  </c:pt>
                </c:numCache>
              </c:numRef>
            </c:plus>
            <c:minus>
              <c:numRef>
                <c:f>Colisure!$AO$11:$AO$15</c:f>
                <c:numCache>
                  <c:formatCode>General</c:formatCode>
                  <c:ptCount val="5"/>
                  <c:pt idx="0">
                    <c:v>0.213309113208456</c:v>
                  </c:pt>
                  <c:pt idx="1">
                    <c:v>0.7</c:v>
                  </c:pt>
                  <c:pt idx="2">
                    <c:v>0.754983443527075</c:v>
                  </c:pt>
                  <c:pt idx="3">
                    <c:v>0</c:v>
                  </c:pt>
                  <c:pt idx="4">
                    <c:v>0.7</c:v>
                  </c:pt>
                </c:numCache>
              </c:numRef>
            </c:minus>
          </c:errBars>
          <c:cat>
            <c:strRef>
              <c:f>Colisure!$AF$6:$AF$10</c:f>
              <c:strCache>
                <c:ptCount val="5"/>
                <c:pt idx="0">
                  <c:v>0</c:v>
                </c:pt>
                <c:pt idx="1">
                  <c:v>7</c:v>
                </c:pt>
                <c:pt idx="2">
                  <c:v>14</c:v>
                </c:pt>
                <c:pt idx="3">
                  <c:v>21</c:v>
                </c:pt>
                <c:pt idx="4">
                  <c:v>28</c:v>
                </c:pt>
              </c:strCache>
            </c:strRef>
          </c:cat>
          <c:val>
            <c:numRef>
              <c:f>Colisure!$AQ$6:$AQ$10</c:f>
              <c:numCache>
                <c:formatCode>General</c:formatCode>
                <c:ptCount val="5"/>
                <c:pt idx="0">
                  <c:v>6.175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3"/>
          <c:order val="3"/>
          <c:tx>
            <c:strRef>
              <c:f>Colisure!$AR$5:$AR$5</c:f>
              <c:strCache>
                <c:ptCount val="1"/>
                <c:pt idx="0">
                  <c:v>P4</c:v>
                </c:pt>
              </c:strCache>
            </c:strRef>
          </c:tx>
          <c:spPr>
            <a:noFill/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Colisure!$AP$11:$AP$15</c:f>
                <c:numCache>
                  <c:formatCode>General</c:formatCode>
                  <c:ptCount val="5"/>
                  <c:pt idx="0">
                    <c:v>0.0420990894596702</c:v>
                  </c:pt>
                  <c:pt idx="1">
                    <c:v>0.0333333333333332</c:v>
                  </c:pt>
                  <c:pt idx="2">
                    <c:v>0.735602549690464</c:v>
                  </c:pt>
                  <c:pt idx="3">
                    <c:v>0.0333333333333332</c:v>
                  </c:pt>
                  <c:pt idx="4">
                    <c:v>0.733333333333334</c:v>
                  </c:pt>
                </c:numCache>
              </c:numRef>
            </c:plus>
            <c:minus>
              <c:numRef>
                <c:f>Colisure!$AP$11:$AP$15</c:f>
                <c:numCache>
                  <c:formatCode>General</c:formatCode>
                  <c:ptCount val="5"/>
                  <c:pt idx="0">
                    <c:v>0.0420990894596702</c:v>
                  </c:pt>
                  <c:pt idx="1">
                    <c:v>0.0333333333333332</c:v>
                  </c:pt>
                  <c:pt idx="2">
                    <c:v>0.735602549690464</c:v>
                  </c:pt>
                  <c:pt idx="3">
                    <c:v>0.0333333333333332</c:v>
                  </c:pt>
                  <c:pt idx="4">
                    <c:v>0.733333333333334</c:v>
                  </c:pt>
                </c:numCache>
              </c:numRef>
            </c:minus>
          </c:errBars>
          <c:cat>
            <c:strRef>
              <c:f>Colisure!$AF$6:$AF$10</c:f>
              <c:strCache>
                <c:ptCount val="5"/>
                <c:pt idx="0">
                  <c:v>0</c:v>
                </c:pt>
                <c:pt idx="1">
                  <c:v>7</c:v>
                </c:pt>
                <c:pt idx="2">
                  <c:v>14</c:v>
                </c:pt>
                <c:pt idx="3">
                  <c:v>21</c:v>
                </c:pt>
                <c:pt idx="4">
                  <c:v>28</c:v>
                </c:pt>
              </c:strCache>
            </c:strRef>
          </c:cat>
          <c:val>
            <c:numRef>
              <c:f>Colisure!$AR$6:$AR$10</c:f>
              <c:numCache>
                <c:formatCode>General</c:formatCode>
                <c:ptCount val="5"/>
                <c:pt idx="0">
                  <c:v>5.81166666666667</c:v>
                </c:pt>
                <c:pt idx="1">
                  <c:v>0.7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gapWidth val="150"/>
        <c:overlap val="0"/>
        <c:axId val="10827629"/>
        <c:axId val="31025555"/>
      </c:barChart>
      <c:catAx>
        <c:axId val="1082762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latin typeface="Calibri"/>
                  </a:rPr>
                  <a:t>Days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1025555"/>
        <c:crosses val="autoZero"/>
        <c:auto val="1"/>
        <c:lblAlgn val="ctr"/>
        <c:lblOffset val="100"/>
      </c:catAx>
      <c:valAx>
        <c:axId val="31025555"/>
        <c:scaling>
          <c:orientation val="minMax"/>
          <c:min val="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latin typeface="Calibri"/>
                  </a:rPr>
                  <a:t>log 10 cfu/g</a:t>
                </a:r>
              </a:p>
            </c:rich>
          </c:tx>
          <c:overlay val="0"/>
        </c:title>
        <c:numFmt formatCode="0.000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0827629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</a:rPr>
              <a:t>Enterococci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Colisure!$AU$5:$AU$5</c:f>
              <c:strCache>
                <c:ptCount val="1"/>
                <c:pt idx="0">
                  <c:v>P1</c:v>
                </c:pt>
              </c:strCache>
            </c:strRef>
          </c:tx>
          <c:spPr>
            <a:noFill/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Colisure!$AS$11:$AS$15</c:f>
                <c:numCache>
                  <c:formatCode>General</c:formatCode>
                  <c:ptCount val="5"/>
                  <c:pt idx="0">
                    <c:v>0.02475883680628</c:v>
                  </c:pt>
                  <c:pt idx="1">
                    <c:v>0.235921597146171</c:v>
                  </c:pt>
                  <c:pt idx="2">
                    <c:v>0.266083320283954</c:v>
                  </c:pt>
                  <c:pt idx="3">
                    <c:v>0.0133166562369589</c:v>
                  </c:pt>
                  <c:pt idx="4">
                    <c:v>0.768837506311386</c:v>
                  </c:pt>
                </c:numCache>
              </c:numRef>
            </c:plus>
            <c:minus>
              <c:numRef>
                <c:f>Colisure!$AS$11:$AS$15</c:f>
                <c:numCache>
                  <c:formatCode>General</c:formatCode>
                  <c:ptCount val="5"/>
                  <c:pt idx="0">
                    <c:v>0.02475883680628</c:v>
                  </c:pt>
                  <c:pt idx="1">
                    <c:v>0.235921597146171</c:v>
                  </c:pt>
                  <c:pt idx="2">
                    <c:v>0.266083320283954</c:v>
                  </c:pt>
                  <c:pt idx="3">
                    <c:v>0.0133166562369589</c:v>
                  </c:pt>
                  <c:pt idx="4">
                    <c:v>0.768837506311386</c:v>
                  </c:pt>
                </c:numCache>
              </c:numRef>
            </c:minus>
          </c:errBars>
          <c:cat>
            <c:strRef>
              <c:f>Colisure!$AF$6:$AF$10</c:f>
              <c:strCache>
                <c:ptCount val="5"/>
                <c:pt idx="0">
                  <c:v>0</c:v>
                </c:pt>
                <c:pt idx="1">
                  <c:v>7</c:v>
                </c:pt>
                <c:pt idx="2">
                  <c:v>14</c:v>
                </c:pt>
                <c:pt idx="3">
                  <c:v>21</c:v>
                </c:pt>
                <c:pt idx="4">
                  <c:v>28</c:v>
                </c:pt>
              </c:strCache>
            </c:strRef>
          </c:cat>
          <c:val>
            <c:numRef>
              <c:f>Colisure!$AU$6:$AU$10</c:f>
              <c:numCache>
                <c:formatCode>General</c:formatCode>
                <c:ptCount val="5"/>
                <c:pt idx="0">
                  <c:v>4.59333333333333</c:v>
                </c:pt>
                <c:pt idx="1">
                  <c:v>2.95866666666667</c:v>
                </c:pt>
                <c:pt idx="2">
                  <c:v>2.93</c:v>
                </c:pt>
                <c:pt idx="3">
                  <c:v>2.54</c:v>
                </c:pt>
                <c:pt idx="4">
                  <c:v>2.2</c:v>
                </c:pt>
              </c:numCache>
            </c:numRef>
          </c:val>
        </c:ser>
        <c:ser>
          <c:idx val="1"/>
          <c:order val="1"/>
          <c:tx>
            <c:strRef>
              <c:f>Colisure!$AV$5:$AV$5</c:f>
              <c:strCache>
                <c:ptCount val="1"/>
                <c:pt idx="0">
                  <c:v>P2</c:v>
                </c:pt>
              </c:strCache>
            </c:strRef>
          </c:tx>
          <c:spPr>
            <a:noFill/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Colisure!$AT$11:$AT$15</c:f>
                <c:numCache>
                  <c:formatCode>General</c:formatCode>
                  <c:ptCount val="5"/>
                  <c:pt idx="0">
                    <c:v>0.0275459212548387</c:v>
                  </c:pt>
                  <c:pt idx="1">
                    <c:v>0.0440945952848344</c:v>
                  </c:pt>
                  <c:pt idx="2">
                    <c:v>0.0513906606301185</c:v>
                  </c:pt>
                  <c:pt idx="3">
                    <c:v>0.0138924439894498</c:v>
                  </c:pt>
                  <c:pt idx="4">
                    <c:v>0.0333333333333334</c:v>
                  </c:pt>
                </c:numCache>
              </c:numRef>
            </c:plus>
            <c:minus>
              <c:numRef>
                <c:f>Colisure!$AT$11:$AT$15</c:f>
                <c:numCache>
                  <c:formatCode>General</c:formatCode>
                  <c:ptCount val="5"/>
                  <c:pt idx="0">
                    <c:v>0.0275459212548387</c:v>
                  </c:pt>
                  <c:pt idx="1">
                    <c:v>0.0440945952848344</c:v>
                  </c:pt>
                  <c:pt idx="2">
                    <c:v>0.0513906606301185</c:v>
                  </c:pt>
                  <c:pt idx="3">
                    <c:v>0.0138924439894498</c:v>
                  </c:pt>
                  <c:pt idx="4">
                    <c:v>0.0333333333333334</c:v>
                  </c:pt>
                </c:numCache>
              </c:numRef>
            </c:minus>
          </c:errBars>
          <c:cat>
            <c:strRef>
              <c:f>Colisure!$AF$6:$AF$10</c:f>
              <c:strCache>
                <c:ptCount val="5"/>
                <c:pt idx="0">
                  <c:v>0</c:v>
                </c:pt>
                <c:pt idx="1">
                  <c:v>7</c:v>
                </c:pt>
                <c:pt idx="2">
                  <c:v>14</c:v>
                </c:pt>
                <c:pt idx="3">
                  <c:v>21</c:v>
                </c:pt>
                <c:pt idx="4">
                  <c:v>28</c:v>
                </c:pt>
              </c:strCache>
            </c:strRef>
          </c:cat>
          <c:val>
            <c:numRef>
              <c:f>Colisure!$AV$6:$AV$10</c:f>
              <c:numCache>
                <c:formatCode>General</c:formatCode>
                <c:ptCount val="5"/>
                <c:pt idx="0">
                  <c:v>4.932</c:v>
                </c:pt>
                <c:pt idx="1">
                  <c:v>3.02233333333333</c:v>
                </c:pt>
                <c:pt idx="2">
                  <c:v>3.004</c:v>
                </c:pt>
                <c:pt idx="3">
                  <c:v>2.70666666666667</c:v>
                </c:pt>
                <c:pt idx="4">
                  <c:v>2.26666666666667</c:v>
                </c:pt>
              </c:numCache>
            </c:numRef>
          </c:val>
        </c:ser>
        <c:ser>
          <c:idx val="2"/>
          <c:order val="2"/>
          <c:tx>
            <c:strRef>
              <c:f>Colisure!$AW$5:$AW$5</c:f>
              <c:strCache>
                <c:ptCount val="1"/>
                <c:pt idx="0">
                  <c:v>P3</c:v>
                </c:pt>
              </c:strCache>
            </c:strRef>
          </c:tx>
          <c:spPr>
            <a:noFill/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Colisure!$AU$11:$AU$15</c:f>
                <c:numCache>
                  <c:formatCode>General</c:formatCode>
                  <c:ptCount val="5"/>
                  <c:pt idx="0">
                    <c:v>0.154092324417683</c:v>
                  </c:pt>
                  <c:pt idx="1">
                    <c:v>0.114811923500035</c:v>
                  </c:pt>
                  <c:pt idx="2">
                    <c:v>0.0152752523165194</c:v>
                  </c:pt>
                  <c:pt idx="3">
                    <c:v>0.0945163125250521</c:v>
                  </c:pt>
                  <c:pt idx="4">
                    <c:v>0.1</c:v>
                  </c:pt>
                </c:numCache>
              </c:numRef>
            </c:plus>
            <c:minus>
              <c:numRef>
                <c:f>Colisure!$AU$11:$AU$15</c:f>
                <c:numCache>
                  <c:formatCode>General</c:formatCode>
                  <c:ptCount val="5"/>
                  <c:pt idx="0">
                    <c:v>0.154092324417683</c:v>
                  </c:pt>
                  <c:pt idx="1">
                    <c:v>0.114811923500035</c:v>
                  </c:pt>
                  <c:pt idx="2">
                    <c:v>0.0152752523165194</c:v>
                  </c:pt>
                  <c:pt idx="3">
                    <c:v>0.0945163125250521</c:v>
                  </c:pt>
                  <c:pt idx="4">
                    <c:v>0.1</c:v>
                  </c:pt>
                </c:numCache>
              </c:numRef>
            </c:minus>
          </c:errBars>
          <c:cat>
            <c:strRef>
              <c:f>Colisure!$AF$6:$AF$10</c:f>
              <c:strCache>
                <c:ptCount val="5"/>
                <c:pt idx="0">
                  <c:v>0</c:v>
                </c:pt>
                <c:pt idx="1">
                  <c:v>7</c:v>
                </c:pt>
                <c:pt idx="2">
                  <c:v>14</c:v>
                </c:pt>
                <c:pt idx="3">
                  <c:v>21</c:v>
                </c:pt>
                <c:pt idx="4">
                  <c:v>28</c:v>
                </c:pt>
              </c:strCache>
            </c:strRef>
          </c:cat>
          <c:val>
            <c:numRef>
              <c:f>Colisure!$AW$6:$AW$10</c:f>
              <c:numCache>
                <c:formatCode>General</c:formatCode>
                <c:ptCount val="5"/>
                <c:pt idx="0">
                  <c:v>5.14966666666667</c:v>
                </c:pt>
                <c:pt idx="1">
                  <c:v>2.26666666666667</c:v>
                </c:pt>
                <c:pt idx="2">
                  <c:v>2.44</c:v>
                </c:pt>
                <c:pt idx="3">
                  <c:v>1.6</c:v>
                </c:pt>
                <c:pt idx="4">
                  <c:v>2.16666666666667</c:v>
                </c:pt>
              </c:numCache>
            </c:numRef>
          </c:val>
        </c:ser>
        <c:ser>
          <c:idx val="3"/>
          <c:order val="3"/>
          <c:tx>
            <c:strRef>
              <c:f>Colisure!$AX$5:$AX$5</c:f>
              <c:strCache>
                <c:ptCount val="1"/>
                <c:pt idx="0">
                  <c:v>P4</c:v>
                </c:pt>
              </c:strCache>
            </c:strRef>
          </c:tx>
          <c:spPr>
            <a:noFill/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Colisure!$AV$11:$AV$15</c:f>
                <c:numCache>
                  <c:formatCode>General</c:formatCode>
                  <c:ptCount val="5"/>
                  <c:pt idx="0">
                    <c:v>0.100254675701435</c:v>
                  </c:pt>
                  <c:pt idx="1">
                    <c:v>0.251306143533694</c:v>
                  </c:pt>
                  <c:pt idx="2">
                    <c:v>0.171292148097921</c:v>
                  </c:pt>
                  <c:pt idx="3">
                    <c:v>0.0520683311727109</c:v>
                  </c:pt>
                  <c:pt idx="4">
                    <c:v>0.0666666666666666</c:v>
                  </c:pt>
                </c:numCache>
              </c:numRef>
            </c:plus>
            <c:minus>
              <c:numRef>
                <c:f>Colisure!$AV$11:$AV$15</c:f>
                <c:numCache>
                  <c:formatCode>General</c:formatCode>
                  <c:ptCount val="5"/>
                  <c:pt idx="0">
                    <c:v>0.100254675701435</c:v>
                  </c:pt>
                  <c:pt idx="1">
                    <c:v>0.251306143533694</c:v>
                  </c:pt>
                  <c:pt idx="2">
                    <c:v>0.171292148097921</c:v>
                  </c:pt>
                  <c:pt idx="3">
                    <c:v>0.0520683311727109</c:v>
                  </c:pt>
                  <c:pt idx="4">
                    <c:v>0.0666666666666666</c:v>
                  </c:pt>
                </c:numCache>
              </c:numRef>
            </c:minus>
          </c:errBars>
          <c:cat>
            <c:strRef>
              <c:f>Colisure!$AF$6:$AF$10</c:f>
              <c:strCache>
                <c:ptCount val="5"/>
                <c:pt idx="0">
                  <c:v>0</c:v>
                </c:pt>
                <c:pt idx="1">
                  <c:v>7</c:v>
                </c:pt>
                <c:pt idx="2">
                  <c:v>14</c:v>
                </c:pt>
                <c:pt idx="3">
                  <c:v>21</c:v>
                </c:pt>
                <c:pt idx="4">
                  <c:v>28</c:v>
                </c:pt>
              </c:strCache>
            </c:strRef>
          </c:cat>
          <c:val>
            <c:numRef>
              <c:f>Colisure!$AX$6:$AX$10</c:f>
              <c:numCache>
                <c:formatCode>General</c:formatCode>
                <c:ptCount val="5"/>
                <c:pt idx="0">
                  <c:v>5.18966666666667</c:v>
                </c:pt>
                <c:pt idx="1">
                  <c:v>2.61</c:v>
                </c:pt>
                <c:pt idx="2">
                  <c:v>2.57</c:v>
                </c:pt>
                <c:pt idx="3">
                  <c:v>2.37</c:v>
                </c:pt>
                <c:pt idx="4">
                  <c:v>2.27</c:v>
                </c:pt>
              </c:numCache>
            </c:numRef>
          </c:val>
        </c:ser>
        <c:gapWidth val="150"/>
        <c:overlap val="0"/>
        <c:axId val="30335853"/>
        <c:axId val="6980790"/>
      </c:barChart>
      <c:catAx>
        <c:axId val="3033585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latin typeface="Calibri"/>
                  </a:rPr>
                  <a:t>Days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980790"/>
        <c:crosses val="autoZero"/>
        <c:auto val="1"/>
        <c:lblAlgn val="ctr"/>
        <c:lblOffset val="100"/>
      </c:catAx>
      <c:valAx>
        <c:axId val="6980790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latin typeface="Calibri"/>
                  </a:rPr>
                  <a:t>log 10 cfu/g</a:t>
                </a:r>
              </a:p>
            </c:rich>
          </c:tx>
          <c:overlay val="0"/>
        </c:title>
        <c:numFmt formatCode="0.0000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0335853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i="1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i="1" sz="1800" spc="-1" strike="noStrike">
                <a:solidFill>
                  <a:srgbClr val="000000"/>
                </a:solidFill>
                <a:latin typeface="Calibri"/>
              </a:rPr>
              <a:t>E. coli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Colisure!$AM$5:$AM$5</c:f>
              <c:strCache>
                <c:ptCount val="1"/>
                <c:pt idx="0">
                  <c:v>10l E. coli</c:v>
                </c:pt>
              </c:strCache>
            </c:strRef>
          </c:tx>
          <c:spPr>
            <a:solidFill>
              <a:srgbClr val="4a7ebb"/>
            </a:solidFill>
            <a:ln w="47520">
              <a:solidFill>
                <a:srgbClr val="4a7ebb"/>
              </a:solidFill>
              <a:round/>
            </a:ln>
          </c:spPr>
          <c:marker>
            <c:symbol val="square"/>
            <c:size val="5"/>
            <c:spPr>
              <a:solidFill>
                <a:srgbClr val="4a7ebb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Colisure!$AD$37:$AD$41</c:f>
                <c:numCache>
                  <c:formatCode>General</c:formatCode>
                  <c:ptCount val="5"/>
                  <c:pt idx="0">
                    <c:v>0.243913463707475</c:v>
                  </c:pt>
                  <c:pt idx="1">
                    <c:v>0.257703533369473</c:v>
                  </c:pt>
                  <c:pt idx="2">
                    <c:v>0.0333333333333332</c:v>
                  </c:pt>
                  <c:pt idx="3">
                    <c:v>0.0333333333333334</c:v>
                  </c:pt>
                  <c:pt idx="4">
                    <c:v>0</c:v>
                  </c:pt>
                </c:numCache>
              </c:numRef>
            </c:plus>
            <c:minus>
              <c:numRef>
                <c:f>Colisure!$AD$37:$AD$41</c:f>
                <c:numCache>
                  <c:formatCode>General</c:formatCode>
                  <c:ptCount val="5"/>
                  <c:pt idx="0">
                    <c:v>0.243913463707475</c:v>
                  </c:pt>
                  <c:pt idx="1">
                    <c:v>0.257703533369473</c:v>
                  </c:pt>
                  <c:pt idx="2">
                    <c:v>0.0333333333333332</c:v>
                  </c:pt>
                  <c:pt idx="3">
                    <c:v>0.0333333333333334</c:v>
                  </c:pt>
                  <c:pt idx="4">
                    <c:v>0</c:v>
                  </c:pt>
                </c:numCache>
              </c:numRef>
            </c:minus>
          </c:errBars>
          <c:xVal>
            <c:numRef>
              <c:f>Colisure!$AF$6:$AF$10</c:f>
              <c:numCache>
                <c:formatCode>General</c:formatCode>
                <c:ptCount val="5"/>
                <c:pt idx="0">
                  <c:v>0</c:v>
                </c:pt>
                <c:pt idx="1">
                  <c:v>7</c:v>
                </c:pt>
                <c:pt idx="2">
                  <c:v>14</c:v>
                </c:pt>
                <c:pt idx="3">
                  <c:v>21</c:v>
                </c:pt>
                <c:pt idx="4">
                  <c:v>28</c:v>
                </c:pt>
              </c:numCache>
            </c:numRef>
          </c:xVal>
          <c:yVal>
            <c:numRef>
              <c:f>Colisure!$AM$6:$AM$10</c:f>
              <c:numCache>
                <c:formatCode>General</c:formatCode>
                <c:ptCount val="5"/>
                <c:pt idx="0">
                  <c:v>5.89733333333333</c:v>
                </c:pt>
                <c:pt idx="1">
                  <c:v>2.49666666666667</c:v>
                </c:pt>
                <c:pt idx="2">
                  <c:v>2.23333333333333</c:v>
                </c:pt>
                <c:pt idx="3">
                  <c:v>2.13333333333333</c:v>
                </c:pt>
                <c:pt idx="4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Colisure!$AN$5:$AN$5</c:f>
              <c:strCache>
                <c:ptCount val="1"/>
                <c:pt idx="0">
                  <c:v>50 mL E. coli</c:v>
                </c:pt>
              </c:strCache>
            </c:strRef>
          </c:tx>
          <c:spPr>
            <a:solidFill>
              <a:srgbClr val="be4b48"/>
            </a:solidFill>
            <a:ln w="47520">
              <a:solidFill>
                <a:srgbClr val="be4b48"/>
              </a:solidFill>
              <a:round/>
            </a:ln>
          </c:spPr>
          <c:marker>
            <c:symbol val="square"/>
            <c:size val="5"/>
            <c:spPr>
              <a:solidFill>
                <a:srgbClr val="be4b48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Colisure!$AA$44:$AA$48</c:f>
                <c:numCache>
                  <c:formatCode>General</c:formatCode>
                  <c:ptCount val="5"/>
                  <c:pt idx="0">
                    <c:v>0.227608093978322</c:v>
                  </c:pt>
                  <c:pt idx="1">
                    <c:v>0.315</c:v>
                  </c:pt>
                  <c:pt idx="2">
                    <c:v>0.0666666666666666</c:v>
                  </c:pt>
                  <c:pt idx="3">
                    <c:v>0.0666666666666667</c:v>
                  </c:pt>
                  <c:pt idx="4">
                    <c:v>0.0333333333333334</c:v>
                  </c:pt>
                </c:numCache>
              </c:numRef>
            </c:plus>
            <c:minus>
              <c:numRef>
                <c:f>Colisure!$AA$44:$AA$48</c:f>
                <c:numCache>
                  <c:formatCode>General</c:formatCode>
                  <c:ptCount val="5"/>
                  <c:pt idx="0">
                    <c:v>0.227608093978322</c:v>
                  </c:pt>
                  <c:pt idx="1">
                    <c:v>0.315</c:v>
                  </c:pt>
                  <c:pt idx="2">
                    <c:v>0.0666666666666666</c:v>
                  </c:pt>
                  <c:pt idx="3">
                    <c:v>0.0666666666666667</c:v>
                  </c:pt>
                  <c:pt idx="4">
                    <c:v>0.0333333333333334</c:v>
                  </c:pt>
                </c:numCache>
              </c:numRef>
            </c:minus>
          </c:errBars>
          <c:xVal>
            <c:numRef>
              <c:f>Colisure!$AF$6:$AF$10</c:f>
              <c:numCache>
                <c:formatCode>General</c:formatCode>
                <c:ptCount val="5"/>
                <c:pt idx="0">
                  <c:v>0</c:v>
                </c:pt>
                <c:pt idx="1">
                  <c:v>7</c:v>
                </c:pt>
                <c:pt idx="2">
                  <c:v>14</c:v>
                </c:pt>
                <c:pt idx="3">
                  <c:v>21</c:v>
                </c:pt>
                <c:pt idx="4">
                  <c:v>28</c:v>
                </c:pt>
              </c:numCache>
            </c:numRef>
          </c:xVal>
          <c:yVal>
            <c:numRef>
              <c:f>Colisure!$AN$6:$AN$10</c:f>
              <c:numCache>
                <c:formatCode>General</c:formatCode>
                <c:ptCount val="5"/>
                <c:pt idx="0">
                  <c:v>5.94766666666667</c:v>
                </c:pt>
                <c:pt idx="1">
                  <c:v>2.515</c:v>
                </c:pt>
                <c:pt idx="2">
                  <c:v>2.33333333333333</c:v>
                </c:pt>
                <c:pt idx="3">
                  <c:v>2.43333333333333</c:v>
                </c:pt>
                <c:pt idx="4">
                  <c:v>2.16666666666667</c:v>
                </c:pt>
              </c:numCache>
            </c:numRef>
          </c:yVal>
          <c:smooth val="1"/>
        </c:ser>
        <c:axId val="13042847"/>
        <c:axId val="37671522"/>
      </c:scatterChart>
      <c:valAx>
        <c:axId val="13042847"/>
        <c:scaling>
          <c:orientation val="minMax"/>
          <c:max val="30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latin typeface="Calibri"/>
                  </a:rPr>
                  <a:t>Days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7671522"/>
        <c:crosses val="autoZero"/>
        <c:crossBetween val="midCat"/>
      </c:valAx>
      <c:valAx>
        <c:axId val="37671522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latin typeface="Calibri"/>
                  </a:rPr>
                  <a:t>log 10 cfu/g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3042847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</a:rPr>
              <a:t>Coliforms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Colisure!$AG$5:$AG$5</c:f>
              <c:strCache>
                <c:ptCount val="1"/>
                <c:pt idx="0">
                  <c:v>10L Coliforms</c:v>
                </c:pt>
              </c:strCache>
            </c:strRef>
          </c:tx>
          <c:spPr>
            <a:solidFill>
              <a:srgbClr val="4a7ebb"/>
            </a:solidFill>
            <a:ln w="47520">
              <a:solidFill>
                <a:srgbClr val="4a7ebb"/>
              </a:solidFill>
              <a:round/>
            </a:ln>
          </c:spPr>
          <c:marker>
            <c:symbol val="square"/>
            <c:size val="5"/>
            <c:spPr>
              <a:solidFill>
                <a:srgbClr val="4a7ebb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Colisure!$AC$37:$AC$41</c:f>
                <c:numCache>
                  <c:formatCode>General</c:formatCode>
                  <c:ptCount val="5"/>
                  <c:pt idx="0">
                    <c:v>0.0817971746319993</c:v>
                  </c:pt>
                  <c:pt idx="1">
                    <c:v>0.21073943890765</c:v>
                  </c:pt>
                  <c:pt idx="2">
                    <c:v>0.0881917103688197</c:v>
                  </c:pt>
                  <c:pt idx="3">
                    <c:v>0.0881917103688197</c:v>
                  </c:pt>
                  <c:pt idx="4">
                    <c:v>0.0333333333333334</c:v>
                  </c:pt>
                </c:numCache>
              </c:numRef>
            </c:plus>
            <c:minus>
              <c:numRef>
                <c:f>Colisure!$AC$37:$AC$41</c:f>
                <c:numCache>
                  <c:formatCode>General</c:formatCode>
                  <c:ptCount val="5"/>
                  <c:pt idx="0">
                    <c:v>0.0817971746319993</c:v>
                  </c:pt>
                  <c:pt idx="1">
                    <c:v>0.21073943890765</c:v>
                  </c:pt>
                  <c:pt idx="2">
                    <c:v>0.0881917103688197</c:v>
                  </c:pt>
                  <c:pt idx="3">
                    <c:v>0.0881917103688197</c:v>
                  </c:pt>
                  <c:pt idx="4">
                    <c:v>0.0333333333333334</c:v>
                  </c:pt>
                </c:numCache>
              </c:numRef>
            </c:minus>
          </c:errBars>
          <c:xVal>
            <c:numRef>
              <c:f>Colisure!$AF$6:$AF$10</c:f>
              <c:numCache>
                <c:formatCode>General</c:formatCode>
                <c:ptCount val="5"/>
                <c:pt idx="0">
                  <c:v>0</c:v>
                </c:pt>
                <c:pt idx="1">
                  <c:v>7</c:v>
                </c:pt>
                <c:pt idx="2">
                  <c:v>14</c:v>
                </c:pt>
                <c:pt idx="3">
                  <c:v>21</c:v>
                </c:pt>
                <c:pt idx="4">
                  <c:v>28</c:v>
                </c:pt>
              </c:numCache>
            </c:numRef>
          </c:xVal>
          <c:yVal>
            <c:numRef>
              <c:f>Colisure!$AG$6:$AG$10</c:f>
              <c:numCache>
                <c:formatCode>General</c:formatCode>
                <c:ptCount val="5"/>
                <c:pt idx="0">
                  <c:v>6.22166666666667</c:v>
                </c:pt>
                <c:pt idx="1">
                  <c:v>2.56333333333333</c:v>
                </c:pt>
                <c:pt idx="2">
                  <c:v>2.36666666666667</c:v>
                </c:pt>
                <c:pt idx="3">
                  <c:v>2.63333333333333</c:v>
                </c:pt>
                <c:pt idx="4">
                  <c:v>2.16666666666667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Colisure!$AH$5:$AH$5</c:f>
              <c:strCache>
                <c:ptCount val="1"/>
                <c:pt idx="0">
                  <c:v>50 mL Coliforms</c:v>
                </c:pt>
              </c:strCache>
            </c:strRef>
          </c:tx>
          <c:spPr>
            <a:solidFill>
              <a:srgbClr val="be4b48"/>
            </a:solidFill>
            <a:ln w="47520">
              <a:solidFill>
                <a:srgbClr val="be4b48"/>
              </a:solidFill>
              <a:round/>
            </a:ln>
          </c:spPr>
          <c:marker>
            <c:symbol val="square"/>
            <c:size val="5"/>
            <c:spPr>
              <a:solidFill>
                <a:srgbClr val="be4b48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Colisure!$Z$44:$Z$48</c:f>
                <c:numCache>
                  <c:formatCode>General</c:formatCode>
                  <c:ptCount val="5"/>
                  <c:pt idx="0">
                    <c:v>0.0528814187068052</c:v>
                  </c:pt>
                  <c:pt idx="1">
                    <c:v>0.313666666666667</c:v>
                  </c:pt>
                  <c:pt idx="2">
                    <c:v>0.0666666666666667</c:v>
                  </c:pt>
                  <c:pt idx="3">
                    <c:v>0.197585705735792</c:v>
                  </c:pt>
                  <c:pt idx="4">
                    <c:v>0.235333333333333</c:v>
                  </c:pt>
                </c:numCache>
              </c:numRef>
            </c:plus>
            <c:minus>
              <c:numRef>
                <c:f>Colisure!$Z$44:$Z$48</c:f>
                <c:numCache>
                  <c:formatCode>General</c:formatCode>
                  <c:ptCount val="5"/>
                  <c:pt idx="0">
                    <c:v>0.0528814187068052</c:v>
                  </c:pt>
                  <c:pt idx="1">
                    <c:v>0.313666666666667</c:v>
                  </c:pt>
                  <c:pt idx="2">
                    <c:v>0.0666666666666667</c:v>
                  </c:pt>
                  <c:pt idx="3">
                    <c:v>0.197585705735792</c:v>
                  </c:pt>
                  <c:pt idx="4">
                    <c:v>0.235333333333333</c:v>
                  </c:pt>
                </c:numCache>
              </c:numRef>
            </c:minus>
          </c:errBars>
          <c:xVal>
            <c:numRef>
              <c:f>Colisure!$AF$6:$AF$10</c:f>
              <c:numCache>
                <c:formatCode>General</c:formatCode>
                <c:ptCount val="5"/>
                <c:pt idx="0">
                  <c:v>0</c:v>
                </c:pt>
                <c:pt idx="1">
                  <c:v>7</c:v>
                </c:pt>
                <c:pt idx="2">
                  <c:v>14</c:v>
                </c:pt>
                <c:pt idx="3">
                  <c:v>21</c:v>
                </c:pt>
                <c:pt idx="4">
                  <c:v>28</c:v>
                </c:pt>
              </c:numCache>
            </c:numRef>
          </c:xVal>
          <c:yVal>
            <c:numRef>
              <c:f>Colisure!$AH$6:$AH$10</c:f>
              <c:numCache>
                <c:formatCode>General</c:formatCode>
                <c:ptCount val="5"/>
                <c:pt idx="0">
                  <c:v>6.25666666666667</c:v>
                </c:pt>
                <c:pt idx="1">
                  <c:v>2.61366666666667</c:v>
                </c:pt>
                <c:pt idx="2">
                  <c:v>2.46666666666667</c:v>
                </c:pt>
                <c:pt idx="3">
                  <c:v>2.86033333333333</c:v>
                </c:pt>
                <c:pt idx="4">
                  <c:v>2.63533333333333</c:v>
                </c:pt>
              </c:numCache>
            </c:numRef>
          </c:yVal>
          <c:smooth val="1"/>
        </c:ser>
        <c:axId val="62827176"/>
        <c:axId val="92209274"/>
      </c:scatterChart>
      <c:valAx>
        <c:axId val="6282717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latin typeface="Calibri"/>
                  </a:rPr>
                  <a:t>Days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2209274"/>
        <c:crosses val="autoZero"/>
        <c:crossBetween val="midCat"/>
      </c:valAx>
      <c:valAx>
        <c:axId val="92209274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latin typeface="Calibri"/>
                  </a:rPr>
                  <a:t>log 10 cfu/g</a:t>
                </a:r>
              </a:p>
            </c:rich>
          </c:tx>
          <c:overlay val="0"/>
        </c:title>
        <c:numFmt formatCode="0.000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2827176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i="1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i="1" sz="1800" spc="-1" strike="noStrike">
                <a:solidFill>
                  <a:srgbClr val="000000"/>
                </a:solidFill>
                <a:latin typeface="Calibri"/>
              </a:rPr>
              <a:t>Enterococci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Colisure!$AS$5:$AS$5</c:f>
              <c:strCache>
                <c:ptCount val="1"/>
                <c:pt idx="0">
                  <c:v>10L Enterococci</c:v>
                </c:pt>
              </c:strCache>
            </c:strRef>
          </c:tx>
          <c:spPr>
            <a:solidFill>
              <a:srgbClr val="4a7ebb"/>
            </a:solidFill>
            <a:ln w="47520">
              <a:solidFill>
                <a:srgbClr val="4a7ebb"/>
              </a:solidFill>
              <a:round/>
            </a:ln>
          </c:spPr>
          <c:marker>
            <c:symbol val="square"/>
            <c:size val="5"/>
            <c:spPr>
              <a:solidFill>
                <a:srgbClr val="4a7ebb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Colisure!$AE$37:$AE$41</c:f>
                <c:numCache>
                  <c:formatCode>General</c:formatCode>
                  <c:ptCount val="5"/>
                  <c:pt idx="0">
                    <c:v>0.02475883680628</c:v>
                  </c:pt>
                  <c:pt idx="1">
                    <c:v>0.235921597146171</c:v>
                  </c:pt>
                  <c:pt idx="2">
                    <c:v>0.266083320283954</c:v>
                  </c:pt>
                  <c:pt idx="3">
                    <c:v>0.0133166562369589</c:v>
                  </c:pt>
                  <c:pt idx="4">
                    <c:v>0.768837506311386</c:v>
                  </c:pt>
                </c:numCache>
              </c:numRef>
            </c:plus>
            <c:minus>
              <c:numRef>
                <c:f>Colisure!$AE$37:$AE$41</c:f>
                <c:numCache>
                  <c:formatCode>General</c:formatCode>
                  <c:ptCount val="5"/>
                  <c:pt idx="0">
                    <c:v>0.02475883680628</c:v>
                  </c:pt>
                  <c:pt idx="1">
                    <c:v>0.235921597146171</c:v>
                  </c:pt>
                  <c:pt idx="2">
                    <c:v>0.266083320283954</c:v>
                  </c:pt>
                  <c:pt idx="3">
                    <c:v>0.0133166562369589</c:v>
                  </c:pt>
                  <c:pt idx="4">
                    <c:v>0.768837506311386</c:v>
                  </c:pt>
                </c:numCache>
              </c:numRef>
            </c:minus>
          </c:errBars>
          <c:xVal>
            <c:numRef>
              <c:f>Colisure!$AF$6:$AF$10</c:f>
              <c:numCache>
                <c:formatCode>General</c:formatCode>
                <c:ptCount val="5"/>
                <c:pt idx="0">
                  <c:v>0</c:v>
                </c:pt>
                <c:pt idx="1">
                  <c:v>7</c:v>
                </c:pt>
                <c:pt idx="2">
                  <c:v>14</c:v>
                </c:pt>
                <c:pt idx="3">
                  <c:v>21</c:v>
                </c:pt>
                <c:pt idx="4">
                  <c:v>28</c:v>
                </c:pt>
              </c:numCache>
            </c:numRef>
          </c:xVal>
          <c:yVal>
            <c:numRef>
              <c:f>Colisure!$AS$6:$AS$10</c:f>
              <c:numCache>
                <c:formatCode>General</c:formatCode>
                <c:ptCount val="5"/>
                <c:pt idx="0">
                  <c:v>5.153</c:v>
                </c:pt>
                <c:pt idx="1">
                  <c:v>2.733</c:v>
                </c:pt>
                <c:pt idx="2">
                  <c:v>3.031</c:v>
                </c:pt>
                <c:pt idx="3">
                  <c:v>3.144</c:v>
                </c:pt>
                <c:pt idx="4">
                  <c:v>1.53333333333333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Colisure!$AT$5:$AT$5</c:f>
              <c:strCache>
                <c:ptCount val="1"/>
                <c:pt idx="0">
                  <c:v>50 mL Enterococci</c:v>
                </c:pt>
              </c:strCache>
            </c:strRef>
          </c:tx>
          <c:spPr>
            <a:solidFill>
              <a:srgbClr val="be4b48"/>
            </a:solidFill>
            <a:ln w="47520">
              <a:solidFill>
                <a:srgbClr val="be4b48"/>
              </a:solidFill>
              <a:round/>
            </a:ln>
          </c:spPr>
          <c:marker>
            <c:symbol val="square"/>
            <c:size val="5"/>
            <c:spPr>
              <a:solidFill>
                <a:srgbClr val="be4b48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Colisure!$AB$44:$AB$48</c:f>
                <c:numCache>
                  <c:formatCode>General</c:formatCode>
                  <c:ptCount val="5"/>
                  <c:pt idx="0">
                    <c:v>0.0275459212548387</c:v>
                  </c:pt>
                  <c:pt idx="1">
                    <c:v>0.0440945952848344</c:v>
                  </c:pt>
                  <c:pt idx="2">
                    <c:v>0.0513906606301185</c:v>
                  </c:pt>
                  <c:pt idx="3">
                    <c:v>0.0138924439894498</c:v>
                  </c:pt>
                  <c:pt idx="4">
                    <c:v>0.0333333333333334</c:v>
                  </c:pt>
                </c:numCache>
              </c:numRef>
            </c:plus>
            <c:minus>
              <c:numRef>
                <c:f>Colisure!$AB$44:$AB$48</c:f>
                <c:numCache>
                  <c:formatCode>General</c:formatCode>
                  <c:ptCount val="5"/>
                  <c:pt idx="0">
                    <c:v>0.0275459212548387</c:v>
                  </c:pt>
                  <c:pt idx="1">
                    <c:v>0.0440945952848344</c:v>
                  </c:pt>
                  <c:pt idx="2">
                    <c:v>0.0513906606301185</c:v>
                  </c:pt>
                  <c:pt idx="3">
                    <c:v>0.0138924439894498</c:v>
                  </c:pt>
                  <c:pt idx="4">
                    <c:v>0.0333333333333334</c:v>
                  </c:pt>
                </c:numCache>
              </c:numRef>
            </c:minus>
          </c:errBars>
          <c:xVal>
            <c:numRef>
              <c:f>Colisure!$AF$6:$AF$10</c:f>
              <c:numCache>
                <c:formatCode>General</c:formatCode>
                <c:ptCount val="5"/>
                <c:pt idx="0">
                  <c:v>0</c:v>
                </c:pt>
                <c:pt idx="1">
                  <c:v>7</c:v>
                </c:pt>
                <c:pt idx="2">
                  <c:v>14</c:v>
                </c:pt>
                <c:pt idx="3">
                  <c:v>21</c:v>
                </c:pt>
                <c:pt idx="4">
                  <c:v>28</c:v>
                </c:pt>
              </c:numCache>
            </c:numRef>
          </c:xVal>
          <c:yVal>
            <c:numRef>
              <c:f>Colisure!$AT$6:$AT$10</c:f>
              <c:numCache>
                <c:formatCode>General</c:formatCode>
                <c:ptCount val="5"/>
                <c:pt idx="0">
                  <c:v>5.16266666666667</c:v>
                </c:pt>
                <c:pt idx="1">
                  <c:v>3.223</c:v>
                </c:pt>
                <c:pt idx="2">
                  <c:v>3.271</c:v>
                </c:pt>
                <c:pt idx="3">
                  <c:v>3.127</c:v>
                </c:pt>
                <c:pt idx="4">
                  <c:v>2.13333333333333</c:v>
                </c:pt>
              </c:numCache>
            </c:numRef>
          </c:yVal>
          <c:smooth val="1"/>
        </c:ser>
        <c:axId val="76439719"/>
        <c:axId val="20756393"/>
      </c:scatterChart>
      <c:valAx>
        <c:axId val="7643971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latin typeface="Calibri"/>
                  </a:rPr>
                  <a:t>Days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0756393"/>
        <c:crosses val="autoZero"/>
        <c:crossBetween val="midCat"/>
      </c:valAx>
      <c:valAx>
        <c:axId val="20756393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latin typeface="Calibri"/>
                  </a:rPr>
                  <a:t>Log 10 cfu/g</a:t>
                </a:r>
              </a:p>
            </c:rich>
          </c:tx>
          <c:overlay val="0"/>
        </c:title>
        <c:numFmt formatCode="0.0000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6439719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</a:rPr>
              <a:t>10 l vs 50 ml Coliforms and E. coli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Colisure!$AG$5:$AG$5</c:f>
              <c:strCache>
                <c:ptCount val="1"/>
                <c:pt idx="0">
                  <c:v>10L Coliforms</c:v>
                </c:pt>
              </c:strCache>
            </c:strRef>
          </c:tx>
          <c:spPr>
            <a:solidFill>
              <a:srgbClr val="4a7ebb"/>
            </a:solidFill>
            <a:ln w="47520">
              <a:solidFill>
                <a:srgbClr val="4a7ebb"/>
              </a:solidFill>
              <a:round/>
            </a:ln>
          </c:spPr>
          <c:marker>
            <c:symbol val="square"/>
            <c:size val="5"/>
            <c:spPr>
              <a:solidFill>
                <a:srgbClr val="4a7ebb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Colisure!$AD$37:$AD$41</c:f>
                <c:numCache>
                  <c:formatCode>General</c:formatCode>
                  <c:ptCount val="5"/>
                  <c:pt idx="0">
                    <c:v>0.243913463707475</c:v>
                  </c:pt>
                  <c:pt idx="1">
                    <c:v>0.257703533369473</c:v>
                  </c:pt>
                  <c:pt idx="2">
                    <c:v>0.0333333333333332</c:v>
                  </c:pt>
                  <c:pt idx="3">
                    <c:v>0.0333333333333334</c:v>
                  </c:pt>
                  <c:pt idx="4">
                    <c:v>0</c:v>
                  </c:pt>
                </c:numCache>
              </c:numRef>
            </c:plus>
            <c:minus>
              <c:numRef>
                <c:f>Colisure!$AD$37:$AD$41</c:f>
                <c:numCache>
                  <c:formatCode>General</c:formatCode>
                  <c:ptCount val="5"/>
                  <c:pt idx="0">
                    <c:v>0.243913463707475</c:v>
                  </c:pt>
                  <c:pt idx="1">
                    <c:v>0.257703533369473</c:v>
                  </c:pt>
                  <c:pt idx="2">
                    <c:v>0.0333333333333332</c:v>
                  </c:pt>
                  <c:pt idx="3">
                    <c:v>0.0333333333333334</c:v>
                  </c:pt>
                  <c:pt idx="4">
                    <c:v>0</c:v>
                  </c:pt>
                </c:numCache>
              </c:numRef>
            </c:minus>
          </c:errBars>
          <c:xVal>
            <c:numRef>
              <c:f>Colisure!$AF$6:$AF$10</c:f>
              <c:numCache>
                <c:formatCode>General</c:formatCode>
                <c:ptCount val="5"/>
                <c:pt idx="0">
                  <c:v>0</c:v>
                </c:pt>
                <c:pt idx="1">
                  <c:v>7</c:v>
                </c:pt>
                <c:pt idx="2">
                  <c:v>14</c:v>
                </c:pt>
                <c:pt idx="3">
                  <c:v>21</c:v>
                </c:pt>
                <c:pt idx="4">
                  <c:v>28</c:v>
                </c:pt>
              </c:numCache>
            </c:numRef>
          </c:xVal>
          <c:yVal>
            <c:numRef>
              <c:f>Colisure!$AG$6:$AG$10</c:f>
              <c:numCache>
                <c:formatCode>General</c:formatCode>
                <c:ptCount val="5"/>
                <c:pt idx="0">
                  <c:v>6.22166666666667</c:v>
                </c:pt>
                <c:pt idx="1">
                  <c:v>2.56333333333333</c:v>
                </c:pt>
                <c:pt idx="2">
                  <c:v>2.36666666666667</c:v>
                </c:pt>
                <c:pt idx="3">
                  <c:v>2.63333333333333</c:v>
                </c:pt>
                <c:pt idx="4">
                  <c:v>2.16666666666667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Colisure!$AH$5:$AH$5</c:f>
              <c:strCache>
                <c:ptCount val="1"/>
                <c:pt idx="0">
                  <c:v>50 mL Coliforms</c:v>
                </c:pt>
              </c:strCache>
            </c:strRef>
          </c:tx>
          <c:spPr>
            <a:solidFill>
              <a:srgbClr val="be4b48"/>
            </a:solidFill>
            <a:ln w="47520">
              <a:solidFill>
                <a:srgbClr val="be4b48"/>
              </a:solidFill>
              <a:round/>
            </a:ln>
          </c:spPr>
          <c:marker>
            <c:symbol val="square"/>
            <c:size val="5"/>
            <c:spPr>
              <a:solidFill>
                <a:srgbClr val="be4b48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Colisure!$Z$44:$Z$48</c:f>
                <c:numCache>
                  <c:formatCode>General</c:formatCode>
                  <c:ptCount val="5"/>
                  <c:pt idx="0">
                    <c:v>0.0528814187068052</c:v>
                  </c:pt>
                  <c:pt idx="1">
                    <c:v>0.313666666666667</c:v>
                  </c:pt>
                  <c:pt idx="2">
                    <c:v>0.0666666666666667</c:v>
                  </c:pt>
                  <c:pt idx="3">
                    <c:v>0.197585705735792</c:v>
                  </c:pt>
                  <c:pt idx="4">
                    <c:v>0.235333333333333</c:v>
                  </c:pt>
                </c:numCache>
              </c:numRef>
            </c:plus>
            <c:minus>
              <c:numRef>
                <c:f>Colisure!$Z$44:$Z$48</c:f>
                <c:numCache>
                  <c:formatCode>General</c:formatCode>
                  <c:ptCount val="5"/>
                  <c:pt idx="0">
                    <c:v>0.0528814187068052</c:v>
                  </c:pt>
                  <c:pt idx="1">
                    <c:v>0.313666666666667</c:v>
                  </c:pt>
                  <c:pt idx="2">
                    <c:v>0.0666666666666667</c:v>
                  </c:pt>
                  <c:pt idx="3">
                    <c:v>0.197585705735792</c:v>
                  </c:pt>
                  <c:pt idx="4">
                    <c:v>0.235333333333333</c:v>
                  </c:pt>
                </c:numCache>
              </c:numRef>
            </c:minus>
          </c:errBars>
          <c:xVal>
            <c:numRef>
              <c:f>Colisure!$AF$6:$AF$10</c:f>
              <c:numCache>
                <c:formatCode>General</c:formatCode>
                <c:ptCount val="5"/>
                <c:pt idx="0">
                  <c:v>0</c:v>
                </c:pt>
                <c:pt idx="1">
                  <c:v>7</c:v>
                </c:pt>
                <c:pt idx="2">
                  <c:v>14</c:v>
                </c:pt>
                <c:pt idx="3">
                  <c:v>21</c:v>
                </c:pt>
                <c:pt idx="4">
                  <c:v>28</c:v>
                </c:pt>
              </c:numCache>
            </c:numRef>
          </c:xVal>
          <c:yVal>
            <c:numRef>
              <c:f>Colisure!$AH$6:$AH$10</c:f>
              <c:numCache>
                <c:formatCode>General</c:formatCode>
                <c:ptCount val="5"/>
                <c:pt idx="0">
                  <c:v>6.25666666666667</c:v>
                </c:pt>
                <c:pt idx="1">
                  <c:v>2.61366666666667</c:v>
                </c:pt>
                <c:pt idx="2">
                  <c:v>2.46666666666667</c:v>
                </c:pt>
                <c:pt idx="3">
                  <c:v>2.86033333333333</c:v>
                </c:pt>
                <c:pt idx="4">
                  <c:v>2.63533333333333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Colisure!$AM$5:$AM$5</c:f>
              <c:strCache>
                <c:ptCount val="1"/>
                <c:pt idx="0">
                  <c:v>10l E. coli</c:v>
                </c:pt>
              </c:strCache>
            </c:strRef>
          </c:tx>
          <c:spPr>
            <a:solidFill>
              <a:srgbClr val="46aac4"/>
            </a:solidFill>
            <a:ln w="47520">
              <a:solidFill>
                <a:srgbClr val="46aac4"/>
              </a:solidFill>
              <a:round/>
            </a:ln>
          </c:spPr>
          <c:marker>
            <c:symbol val="square"/>
            <c:size val="5"/>
            <c:spPr>
              <a:solidFill>
                <a:srgbClr val="46aac4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Colisure!$AD$37:$AD$41</c:f>
                <c:numCache>
                  <c:formatCode>General</c:formatCode>
                  <c:ptCount val="5"/>
                  <c:pt idx="0">
                    <c:v>0.243913463707475</c:v>
                  </c:pt>
                  <c:pt idx="1">
                    <c:v>0.257703533369473</c:v>
                  </c:pt>
                  <c:pt idx="2">
                    <c:v>0.0333333333333332</c:v>
                  </c:pt>
                  <c:pt idx="3">
                    <c:v>0.0333333333333334</c:v>
                  </c:pt>
                  <c:pt idx="4">
                    <c:v>0</c:v>
                  </c:pt>
                </c:numCache>
              </c:numRef>
            </c:plus>
            <c:minus>
              <c:numRef>
                <c:f>Colisure!$AD$37:$AD$41</c:f>
                <c:numCache>
                  <c:formatCode>General</c:formatCode>
                  <c:ptCount val="5"/>
                  <c:pt idx="0">
                    <c:v>0.243913463707475</c:v>
                  </c:pt>
                  <c:pt idx="1">
                    <c:v>0.257703533369473</c:v>
                  </c:pt>
                  <c:pt idx="2">
                    <c:v>0.0333333333333332</c:v>
                  </c:pt>
                  <c:pt idx="3">
                    <c:v>0.0333333333333334</c:v>
                  </c:pt>
                  <c:pt idx="4">
                    <c:v>0</c:v>
                  </c:pt>
                </c:numCache>
              </c:numRef>
            </c:minus>
          </c:errBars>
          <c:xVal>
            <c:numRef>
              <c:f>Colisure!$AF$6:$AF$10</c:f>
              <c:numCache>
                <c:formatCode>General</c:formatCode>
                <c:ptCount val="5"/>
                <c:pt idx="0">
                  <c:v>0</c:v>
                </c:pt>
                <c:pt idx="1">
                  <c:v>7</c:v>
                </c:pt>
                <c:pt idx="2">
                  <c:v>14</c:v>
                </c:pt>
                <c:pt idx="3">
                  <c:v>21</c:v>
                </c:pt>
                <c:pt idx="4">
                  <c:v>28</c:v>
                </c:pt>
              </c:numCache>
            </c:numRef>
          </c:xVal>
          <c:yVal>
            <c:numRef>
              <c:f>Colisure!$AM$6:$AM$10</c:f>
              <c:numCache>
                <c:formatCode>General</c:formatCode>
                <c:ptCount val="5"/>
                <c:pt idx="0">
                  <c:v>5.89733333333333</c:v>
                </c:pt>
                <c:pt idx="1">
                  <c:v>2.49666666666667</c:v>
                </c:pt>
                <c:pt idx="2">
                  <c:v>2.23333333333333</c:v>
                </c:pt>
                <c:pt idx="3">
                  <c:v>2.13333333333333</c:v>
                </c:pt>
                <c:pt idx="4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Colisure!$AN$5:$AN$5</c:f>
              <c:strCache>
                <c:ptCount val="1"/>
                <c:pt idx="0">
                  <c:v>50 mL E. coli</c:v>
                </c:pt>
              </c:strCache>
            </c:strRef>
          </c:tx>
          <c:spPr>
            <a:solidFill>
              <a:srgbClr val="f59240"/>
            </a:solidFill>
            <a:ln w="47520">
              <a:solidFill>
                <a:srgbClr val="f59240"/>
              </a:solidFill>
              <a:round/>
            </a:ln>
          </c:spPr>
          <c:marker>
            <c:symbol val="square"/>
            <c:size val="5"/>
            <c:spPr>
              <a:solidFill>
                <a:srgbClr val="f5924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Colisure!$AA$44:$AA$48</c:f>
                <c:numCache>
                  <c:formatCode>General</c:formatCode>
                  <c:ptCount val="5"/>
                  <c:pt idx="0">
                    <c:v>0.227608093978322</c:v>
                  </c:pt>
                  <c:pt idx="1">
                    <c:v>0.315</c:v>
                  </c:pt>
                  <c:pt idx="2">
                    <c:v>0.0666666666666666</c:v>
                  </c:pt>
                  <c:pt idx="3">
                    <c:v>0.0666666666666667</c:v>
                  </c:pt>
                  <c:pt idx="4">
                    <c:v>0.0333333333333334</c:v>
                  </c:pt>
                </c:numCache>
              </c:numRef>
            </c:plus>
            <c:minus>
              <c:numRef>
                <c:f>Colisure!$AA$44:$AA$48</c:f>
                <c:numCache>
                  <c:formatCode>General</c:formatCode>
                  <c:ptCount val="5"/>
                  <c:pt idx="0">
                    <c:v>0.227608093978322</c:v>
                  </c:pt>
                  <c:pt idx="1">
                    <c:v>0.315</c:v>
                  </c:pt>
                  <c:pt idx="2">
                    <c:v>0.0666666666666666</c:v>
                  </c:pt>
                  <c:pt idx="3">
                    <c:v>0.0666666666666667</c:v>
                  </c:pt>
                  <c:pt idx="4">
                    <c:v>0.0333333333333334</c:v>
                  </c:pt>
                </c:numCache>
              </c:numRef>
            </c:minus>
          </c:errBars>
          <c:xVal>
            <c:numRef>
              <c:f>Colisure!$AF$6:$AF$10</c:f>
              <c:numCache>
                <c:formatCode>General</c:formatCode>
                <c:ptCount val="5"/>
                <c:pt idx="0">
                  <c:v>0</c:v>
                </c:pt>
                <c:pt idx="1">
                  <c:v>7</c:v>
                </c:pt>
                <c:pt idx="2">
                  <c:v>14</c:v>
                </c:pt>
                <c:pt idx="3">
                  <c:v>21</c:v>
                </c:pt>
                <c:pt idx="4">
                  <c:v>28</c:v>
                </c:pt>
              </c:numCache>
            </c:numRef>
          </c:xVal>
          <c:yVal>
            <c:numRef>
              <c:f>Colisure!$AN$6:$AN$10</c:f>
              <c:numCache>
                <c:formatCode>General</c:formatCode>
                <c:ptCount val="5"/>
                <c:pt idx="0">
                  <c:v>5.94766666666667</c:v>
                </c:pt>
                <c:pt idx="1">
                  <c:v>2.515</c:v>
                </c:pt>
                <c:pt idx="2">
                  <c:v>2.33333333333333</c:v>
                </c:pt>
                <c:pt idx="3">
                  <c:v>2.43333333333333</c:v>
                </c:pt>
                <c:pt idx="4">
                  <c:v>2.16666666666667</c:v>
                </c:pt>
              </c:numCache>
            </c:numRef>
          </c:yVal>
          <c:smooth val="1"/>
        </c:ser>
        <c:axId val="2043584"/>
        <c:axId val="96919940"/>
      </c:scatterChart>
      <c:valAx>
        <c:axId val="2043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6919940"/>
        <c:crosses val="autoZero"/>
        <c:crossBetween val="midCat"/>
      </c:valAx>
      <c:valAx>
        <c:axId val="96919940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.000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043584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Colisure!$R$4:$R$4</c:f>
              <c:strCache>
                <c:ptCount val="1"/>
                <c:pt idx="0">
                  <c:v>Coliforms</c:v>
                </c:pt>
              </c:strCache>
            </c:strRef>
          </c:tx>
          <c:spPr>
            <a:solidFill>
              <a:srgbClr val="4a7ebb"/>
            </a:solidFill>
            <a:ln w="47520">
              <a:solidFill>
                <a:srgbClr val="4a7ebb"/>
              </a:solidFill>
              <a:round/>
            </a:ln>
          </c:spPr>
          <c:marker>
            <c:symbol val="square"/>
            <c:size val="5"/>
            <c:spPr>
              <a:solidFill>
                <a:srgbClr val="4a7ebb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Colisure!$Z$5:$Z$12</c:f>
                <c:numCache>
                  <c:formatCode>General</c:formatCode>
                  <c:ptCount val="8"/>
                  <c:pt idx="0">
                    <c:v>0.141676862378207</c:v>
                  </c:pt>
                  <c:pt idx="1">
                    <c:v>0.337786915081091</c:v>
                  </c:pt>
                  <c:pt idx="2">
                    <c:v>0.0999999999999999</c:v>
                  </c:pt>
                  <c:pt idx="3">
                    <c:v>0.365011415346607</c:v>
                  </c:pt>
                  <c:pt idx="4">
                    <c:v>0.387857362097631</c:v>
                  </c:pt>
                  <c:pt idx="5">
                    <c:v>0.152752523165195</c:v>
                  </c:pt>
                  <c:pt idx="6">
                    <c:v>0.152752523165195</c:v>
                  </c:pt>
                  <c:pt idx="7">
                    <c:v>0.0577350269189626</c:v>
                  </c:pt>
                </c:numCache>
              </c:numRef>
            </c:plus>
            <c:minus>
              <c:numRef>
                <c:f>Colisure!$Z$5:$Z$12</c:f>
                <c:numCache>
                  <c:formatCode>General</c:formatCode>
                  <c:ptCount val="8"/>
                  <c:pt idx="0">
                    <c:v>0.141676862378207</c:v>
                  </c:pt>
                  <c:pt idx="1">
                    <c:v>0.337786915081091</c:v>
                  </c:pt>
                  <c:pt idx="2">
                    <c:v>0.0999999999999999</c:v>
                  </c:pt>
                  <c:pt idx="3">
                    <c:v>0.365011415346607</c:v>
                  </c:pt>
                  <c:pt idx="4">
                    <c:v>0.387857362097631</c:v>
                  </c:pt>
                  <c:pt idx="5">
                    <c:v>0.152752523165195</c:v>
                  </c:pt>
                  <c:pt idx="6">
                    <c:v>0.152752523165195</c:v>
                  </c:pt>
                  <c:pt idx="7">
                    <c:v>0.0577350269189626</c:v>
                  </c:pt>
                </c:numCache>
              </c:numRef>
            </c:minus>
          </c:errBars>
          <c:xVal>
            <c:numRef>
              <c:f>Colisure!$Q$5:$Q$12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14</c:v>
                </c:pt>
                <c:pt idx="6">
                  <c:v>21</c:v>
                </c:pt>
                <c:pt idx="7">
                  <c:v>28</c:v>
                </c:pt>
              </c:numCache>
            </c:numRef>
          </c:xVal>
          <c:yVal>
            <c:numRef>
              <c:f>Colisure!$R$5:$R$12</c:f>
              <c:numCache>
                <c:formatCode>General</c:formatCode>
                <c:ptCount val="8"/>
                <c:pt idx="0">
                  <c:v>6.22166666666667</c:v>
                </c:pt>
                <c:pt idx="1">
                  <c:v>4.91</c:v>
                </c:pt>
                <c:pt idx="2">
                  <c:v>3.2</c:v>
                </c:pt>
                <c:pt idx="3">
                  <c:v>2.56333333333333</c:v>
                </c:pt>
                <c:pt idx="4">
                  <c:v>2.64333333333333</c:v>
                </c:pt>
                <c:pt idx="5">
                  <c:v>2.36666666666667</c:v>
                </c:pt>
                <c:pt idx="6">
                  <c:v>2.63333333333333</c:v>
                </c:pt>
                <c:pt idx="7">
                  <c:v>2.16666666666667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Colisure!$S$4:$S$4</c:f>
              <c:strCache>
                <c:ptCount val="1"/>
                <c:pt idx="0">
                  <c:v>E. coli</c:v>
                </c:pt>
              </c:strCache>
            </c:strRef>
          </c:tx>
          <c:spPr>
            <a:solidFill>
              <a:srgbClr val="be4b48"/>
            </a:solidFill>
            <a:ln w="47520">
              <a:solidFill>
                <a:srgbClr val="be4b48"/>
              </a:solidFill>
              <a:round/>
            </a:ln>
          </c:spPr>
          <c:marker>
            <c:symbol val="square"/>
            <c:size val="5"/>
            <c:spPr>
              <a:solidFill>
                <a:srgbClr val="be4b48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Colisure!$AA$5:$AA$12</c:f>
                <c:numCache>
                  <c:formatCode>General</c:formatCode>
                  <c:ptCount val="8"/>
                  <c:pt idx="0">
                    <c:v>0.422470511791454</c:v>
                  </c:pt>
                  <c:pt idx="1">
                    <c:v>0.398371685740841</c:v>
                  </c:pt>
                  <c:pt idx="2">
                    <c:v>0.0577350269189626</c:v>
                  </c:pt>
                  <c:pt idx="3">
                    <c:v>0.446355613085949</c:v>
                  </c:pt>
                  <c:pt idx="4">
                    <c:v>0.387857362097631</c:v>
                  </c:pt>
                  <c:pt idx="5">
                    <c:v>0.0577350269189624</c:v>
                  </c:pt>
                  <c:pt idx="6">
                    <c:v>0.0577350269189626</c:v>
                  </c:pt>
                  <c:pt idx="7">
                    <c:v>0</c:v>
                  </c:pt>
                </c:numCache>
              </c:numRef>
            </c:plus>
            <c:minus>
              <c:numRef>
                <c:f>Colisure!$AA$5:$AA$12</c:f>
                <c:numCache>
                  <c:formatCode>General</c:formatCode>
                  <c:ptCount val="8"/>
                  <c:pt idx="0">
                    <c:v>0.422470511791454</c:v>
                  </c:pt>
                  <c:pt idx="1">
                    <c:v>0.398371685740841</c:v>
                  </c:pt>
                  <c:pt idx="2">
                    <c:v>0.0577350269189626</c:v>
                  </c:pt>
                  <c:pt idx="3">
                    <c:v>0.446355613085949</c:v>
                  </c:pt>
                  <c:pt idx="4">
                    <c:v>0.387857362097631</c:v>
                  </c:pt>
                  <c:pt idx="5">
                    <c:v>0.0577350269189624</c:v>
                  </c:pt>
                  <c:pt idx="6">
                    <c:v>0.0577350269189626</c:v>
                  </c:pt>
                  <c:pt idx="7">
                    <c:v>0</c:v>
                  </c:pt>
                </c:numCache>
              </c:numRef>
            </c:minus>
          </c:errBars>
          <c:xVal>
            <c:numRef>
              <c:f>Colisure!$Q$5:$Q$12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14</c:v>
                </c:pt>
                <c:pt idx="6">
                  <c:v>21</c:v>
                </c:pt>
                <c:pt idx="7">
                  <c:v>28</c:v>
                </c:pt>
              </c:numCache>
            </c:numRef>
          </c:xVal>
          <c:yVal>
            <c:numRef>
              <c:f>Colisure!$S$5:$S$12</c:f>
              <c:numCache>
                <c:formatCode>General</c:formatCode>
                <c:ptCount val="8"/>
                <c:pt idx="0">
                  <c:v>5.89733333333333</c:v>
                </c:pt>
                <c:pt idx="1">
                  <c:v>4.87</c:v>
                </c:pt>
                <c:pt idx="2">
                  <c:v>3.13333333333333</c:v>
                </c:pt>
                <c:pt idx="3">
                  <c:v>2.49666666666667</c:v>
                </c:pt>
                <c:pt idx="4">
                  <c:v>2.64333333333333</c:v>
                </c:pt>
                <c:pt idx="5">
                  <c:v>2.23333333333333</c:v>
                </c:pt>
                <c:pt idx="6">
                  <c:v>2.13333333333333</c:v>
                </c:pt>
                <c:pt idx="7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Colisure!$T$4:$T$4</c:f>
              <c:strCache>
                <c:ptCount val="1"/>
                <c:pt idx="0">
                  <c:v>Enterococci</c:v>
                </c:pt>
              </c:strCache>
            </c:strRef>
          </c:tx>
          <c:spPr>
            <a:solidFill>
              <a:srgbClr val="98b855"/>
            </a:solidFill>
            <a:ln w="47520">
              <a:solidFill>
                <a:srgbClr val="98b855"/>
              </a:solidFill>
              <a:round/>
            </a:ln>
          </c:spPr>
          <c:marker>
            <c:symbol val="square"/>
            <c:size val="5"/>
            <c:spPr>
              <a:solidFill>
                <a:srgbClr val="98b85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Colisure!$AB$5:$AB$12</c:f>
                <c:numCache>
                  <c:formatCode>General</c:formatCode>
                  <c:ptCount val="8"/>
                  <c:pt idx="0">
                    <c:v>0.0428835632847834</c:v>
                  </c:pt>
                  <c:pt idx="1">
                    <c:v>0.310435715299212</c:v>
                  </c:pt>
                  <c:pt idx="2">
                    <c:v>0.0809958846691195</c:v>
                  </c:pt>
                  <c:pt idx="3">
                    <c:v>0.408628192859964</c:v>
                  </c:pt>
                  <c:pt idx="4">
                    <c:v/>
                  </c:pt>
                  <c:pt idx="5">
                    <c:v>0.460869829778431</c:v>
                  </c:pt>
                  <c:pt idx="6">
                    <c:v>0.0230651251893417</c:v>
                  </c:pt>
                  <c:pt idx="7">
                    <c:v>1.33166562369588</c:v>
                  </c:pt>
                </c:numCache>
              </c:numRef>
            </c:plus>
            <c:minus>
              <c:numRef>
                <c:f>Colisure!$AB$5:$AB$12</c:f>
                <c:numCache>
                  <c:formatCode>General</c:formatCode>
                  <c:ptCount val="8"/>
                  <c:pt idx="0">
                    <c:v>0.0428835632847834</c:v>
                  </c:pt>
                  <c:pt idx="1">
                    <c:v>0.310435715299212</c:v>
                  </c:pt>
                  <c:pt idx="2">
                    <c:v>0.0809958846691195</c:v>
                  </c:pt>
                  <c:pt idx="3">
                    <c:v>0.408628192859964</c:v>
                  </c:pt>
                  <c:pt idx="4">
                    <c:v/>
                  </c:pt>
                  <c:pt idx="5">
                    <c:v>0.460869829778431</c:v>
                  </c:pt>
                  <c:pt idx="6">
                    <c:v>0.0230651251893417</c:v>
                  </c:pt>
                  <c:pt idx="7">
                    <c:v>1.33166562369588</c:v>
                  </c:pt>
                </c:numCache>
              </c:numRef>
            </c:minus>
          </c:errBars>
          <c:xVal>
            <c:numRef>
              <c:f>Colisure!$Q$5:$Q$12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14</c:v>
                </c:pt>
                <c:pt idx="6">
                  <c:v>21</c:v>
                </c:pt>
                <c:pt idx="7">
                  <c:v>28</c:v>
                </c:pt>
              </c:numCache>
            </c:numRef>
          </c:xVal>
          <c:yVal>
            <c:numRef>
              <c:f>Colisure!$T$5:$T$12</c:f>
              <c:numCache>
                <c:formatCode>General</c:formatCode>
                <c:ptCount val="8"/>
                <c:pt idx="0">
                  <c:v>5.153</c:v>
                </c:pt>
                <c:pt idx="1">
                  <c:v>3.90366666666667</c:v>
                </c:pt>
                <c:pt idx="2">
                  <c:v>4.20933333333333</c:v>
                </c:pt>
                <c:pt idx="3">
                  <c:v>2.733</c:v>
                </c:pt>
                <c:pt idx="4">
                  <c:v/>
                </c:pt>
                <c:pt idx="5">
                  <c:v>3.031</c:v>
                </c:pt>
                <c:pt idx="6">
                  <c:v>3.144</c:v>
                </c:pt>
                <c:pt idx="7">
                  <c:v>1.53333333333333</c:v>
                </c:pt>
              </c:numCache>
            </c:numRef>
          </c:yVal>
          <c:smooth val="0"/>
        </c:ser>
        <c:axId val="10312624"/>
        <c:axId val="80983528"/>
      </c:scatterChart>
      <c:valAx>
        <c:axId val="10312624"/>
        <c:scaling>
          <c:orientation val="minMax"/>
          <c:max val="28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latin typeface="Calibri"/>
                  </a:rPr>
                  <a:t>Days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0983528"/>
        <c:crosses val="autoZero"/>
        <c:crossBetween val="midCat"/>
        <c:majorUnit val="3"/>
      </c:valAx>
      <c:valAx>
        <c:axId val="80983528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18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800" spc="-1" strike="noStrike">
                    <a:solidFill>
                      <a:srgbClr val="000000"/>
                    </a:solidFill>
                    <a:latin typeface="Calibri"/>
                  </a:rPr>
                  <a:t>log 10 cfu/g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0312624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Colisure!$AU$48:$AU$48</c:f>
              <c:strCache>
                <c:ptCount val="1"/>
                <c:pt idx="0">
                  <c:v>Digestate</c:v>
                </c:pt>
              </c:strCache>
            </c:strRef>
          </c:tx>
          <c:spPr>
            <a:noFill/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Colisure!$BC$49:$BC$50</c:f>
                <c:numCache>
                  <c:formatCode>General</c:formatCode>
                  <c:ptCount val="2"/>
                  <c:pt idx="0">
                    <c:v>0.141676862378207</c:v>
                  </c:pt>
                  <c:pt idx="1">
                    <c:v>0.365011415346607</c:v>
                  </c:pt>
                </c:numCache>
              </c:numRef>
            </c:plus>
            <c:minus>
              <c:numRef>
                <c:f>Colisure!$BC$49:$BC$50</c:f>
                <c:numCache>
                  <c:formatCode>General</c:formatCode>
                  <c:ptCount val="2"/>
                  <c:pt idx="0">
                    <c:v>0.141676862378207</c:v>
                  </c:pt>
                  <c:pt idx="1">
                    <c:v>0.365011415346607</c:v>
                  </c:pt>
                </c:numCache>
              </c:numRef>
            </c:minus>
          </c:errBars>
          <c:cat>
            <c:strRef>
              <c:f>Colisure!$AT$49:$AT$51</c:f>
              <c:strCache>
                <c:ptCount val="3"/>
                <c:pt idx="0">
                  <c:v>0</c:v>
                </c:pt>
                <c:pt idx="1">
                  <c:v>7</c:v>
                </c:pt>
                <c:pt idx="2">
                  <c:v>52</c:v>
                </c:pt>
              </c:strCache>
            </c:strRef>
          </c:cat>
          <c:val>
            <c:numRef>
              <c:f>Colisure!$AU$49:$AU$51</c:f>
              <c:numCache>
                <c:formatCode>General</c:formatCode>
                <c:ptCount val="3"/>
                <c:pt idx="0">
                  <c:v>6.22166666666667</c:v>
                </c:pt>
                <c:pt idx="1">
                  <c:v>2.563</c:v>
                </c:pt>
                <c:pt idx="2">
                  <c:v/>
                </c:pt>
              </c:numCache>
            </c:numRef>
          </c:val>
        </c:ser>
        <c:ser>
          <c:idx val="1"/>
          <c:order val="1"/>
          <c:tx>
            <c:strRef>
              <c:f>Colisure!$AV$48:$AV$48</c:f>
              <c:strCache>
                <c:ptCount val="1"/>
                <c:pt idx="0">
                  <c:v>Stored Slurry</c:v>
                </c:pt>
              </c:strCache>
            </c:strRef>
          </c:tx>
          <c:spPr>
            <a:noFill/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Colisure!$BD$49:$BD$51</c:f>
                <c:numCache>
                  <c:formatCode>General</c:formatCode>
                  <c:ptCount val="3"/>
                  <c:pt idx="0">
                    <c:v>0.290509896561202</c:v>
                  </c:pt>
                  <c:pt idx="1">
                    <c:v>0.455276106701563</c:v>
                  </c:pt>
                  <c:pt idx="2">
                    <c:v>0.48656874966252</c:v>
                  </c:pt>
                </c:numCache>
              </c:numRef>
            </c:plus>
            <c:minus>
              <c:numRef>
                <c:f>Colisure!$BD$49:$BD$51</c:f>
                <c:numCache>
                  <c:formatCode>General</c:formatCode>
                  <c:ptCount val="3"/>
                  <c:pt idx="0">
                    <c:v>0.290509896561202</c:v>
                  </c:pt>
                  <c:pt idx="1">
                    <c:v>0.455276106701563</c:v>
                  </c:pt>
                  <c:pt idx="2">
                    <c:v>0.48656874966252</c:v>
                  </c:pt>
                </c:numCache>
              </c:numRef>
            </c:minus>
          </c:errBars>
          <c:cat>
            <c:strRef>
              <c:f>Colisure!$AT$49:$AT$51</c:f>
              <c:strCache>
                <c:ptCount val="3"/>
                <c:pt idx="0">
                  <c:v>0</c:v>
                </c:pt>
                <c:pt idx="1">
                  <c:v>7</c:v>
                </c:pt>
                <c:pt idx="2">
                  <c:v>52</c:v>
                </c:pt>
              </c:strCache>
            </c:strRef>
          </c:cat>
          <c:val>
            <c:numRef>
              <c:f>Colisure!$AV$49:$AV$51</c:f>
              <c:numCache>
                <c:formatCode>General</c:formatCode>
                <c:ptCount val="3"/>
                <c:pt idx="0">
                  <c:v>7.301</c:v>
                </c:pt>
                <c:pt idx="1">
                  <c:v>6.977</c:v>
                </c:pt>
                <c:pt idx="2">
                  <c:v>4.758</c:v>
                </c:pt>
              </c:numCache>
            </c:numRef>
          </c:val>
        </c:ser>
        <c:gapWidth val="150"/>
        <c:overlap val="0"/>
        <c:axId val="61384630"/>
        <c:axId val="34335671"/>
      </c:barChart>
      <c:catAx>
        <c:axId val="6138463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8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800" spc="-1" strike="noStrike">
                    <a:solidFill>
                      <a:srgbClr val="000000"/>
                    </a:solidFill>
                    <a:latin typeface="Calibri"/>
                  </a:rPr>
                  <a:t>Days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4335671"/>
        <c:crosses val="autoZero"/>
        <c:auto val="1"/>
        <c:lblAlgn val="ctr"/>
        <c:lblOffset val="100"/>
      </c:catAx>
      <c:valAx>
        <c:axId val="34335671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18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800" spc="-1" strike="noStrike">
                    <a:solidFill>
                      <a:srgbClr val="000000"/>
                    </a:solidFill>
                    <a:latin typeface="Calibri"/>
                  </a:rPr>
                  <a:t>Log10  cfu g-1 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1384630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Colisure!$AX$48:$AX$48</c:f>
              <c:strCache>
                <c:ptCount val="1"/>
                <c:pt idx="0">
                  <c:v>Digestate</c:v>
                </c:pt>
              </c:strCache>
            </c:strRef>
          </c:tx>
          <c:spPr>
            <a:noFill/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Colisure!$BE$49:$BE$50</c:f>
                <c:numCache>
                  <c:formatCode>General</c:formatCode>
                  <c:ptCount val="2"/>
                  <c:pt idx="0">
                    <c:v>0.422470511791454</c:v>
                  </c:pt>
                  <c:pt idx="1">
                    <c:v>0.446355613085949</c:v>
                  </c:pt>
                </c:numCache>
              </c:numRef>
            </c:plus>
            <c:minus>
              <c:numRef>
                <c:f>Colisure!$BE$49:$BE$50</c:f>
                <c:numCache>
                  <c:formatCode>General</c:formatCode>
                  <c:ptCount val="2"/>
                  <c:pt idx="0">
                    <c:v>0.422470511791454</c:v>
                  </c:pt>
                  <c:pt idx="1">
                    <c:v>0.446355613085949</c:v>
                  </c:pt>
                </c:numCache>
              </c:numRef>
            </c:minus>
          </c:errBars>
          <c:cat>
            <c:strRef>
              <c:f>Colisure!$AW$49:$AW$51</c:f>
              <c:strCache>
                <c:ptCount val="3"/>
                <c:pt idx="0">
                  <c:v>0</c:v>
                </c:pt>
                <c:pt idx="1">
                  <c:v>7</c:v>
                </c:pt>
                <c:pt idx="2">
                  <c:v>52</c:v>
                </c:pt>
              </c:strCache>
            </c:strRef>
          </c:cat>
          <c:val>
            <c:numRef>
              <c:f>Colisure!$AX$49:$AX$51</c:f>
              <c:numCache>
                <c:formatCode>General</c:formatCode>
                <c:ptCount val="3"/>
                <c:pt idx="0">
                  <c:v>5.89733333333333</c:v>
                </c:pt>
                <c:pt idx="1">
                  <c:v>2.49666666666667</c:v>
                </c:pt>
                <c:pt idx="2">
                  <c:v/>
                </c:pt>
              </c:numCache>
            </c:numRef>
          </c:val>
        </c:ser>
        <c:ser>
          <c:idx val="1"/>
          <c:order val="1"/>
          <c:tx>
            <c:strRef>
              <c:f>Colisure!$AY$48:$AY$48</c:f>
              <c:strCache>
                <c:ptCount val="1"/>
                <c:pt idx="0">
                  <c:v>Stored Slurry</c:v>
                </c:pt>
              </c:strCache>
            </c:strRef>
          </c:tx>
          <c:spPr>
            <a:noFill/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Colisure!$BF$49:$BF$51</c:f>
                <c:numCache>
                  <c:formatCode>General</c:formatCode>
                  <c:ptCount val="3"/>
                  <c:pt idx="0">
                    <c:v>0.473531765917909</c:v>
                  </c:pt>
                  <c:pt idx="1">
                    <c:v>0.504263268982032</c:v>
                  </c:pt>
                  <c:pt idx="2">
                    <c:v>0.987957114078976</c:v>
                  </c:pt>
                </c:numCache>
              </c:numRef>
            </c:plus>
            <c:minus>
              <c:numRef>
                <c:f>Colisure!$BF$49:$BF$51</c:f>
                <c:numCache>
                  <c:formatCode>General</c:formatCode>
                  <c:ptCount val="3"/>
                  <c:pt idx="0">
                    <c:v>0.473531765917909</c:v>
                  </c:pt>
                  <c:pt idx="1">
                    <c:v>0.504263268982032</c:v>
                  </c:pt>
                  <c:pt idx="2">
                    <c:v>0.987957114078976</c:v>
                  </c:pt>
                </c:numCache>
              </c:numRef>
            </c:minus>
          </c:errBars>
          <c:cat>
            <c:strRef>
              <c:f>Colisure!$AW$49:$AW$51</c:f>
              <c:strCache>
                <c:ptCount val="3"/>
                <c:pt idx="0">
                  <c:v>0</c:v>
                </c:pt>
                <c:pt idx="1">
                  <c:v>7</c:v>
                </c:pt>
                <c:pt idx="2">
                  <c:v>52</c:v>
                </c:pt>
              </c:strCache>
            </c:strRef>
          </c:cat>
          <c:val>
            <c:numRef>
              <c:f>Colisure!$AY$49:$AY$51</c:f>
              <c:numCache>
                <c:formatCode>General</c:formatCode>
                <c:ptCount val="3"/>
                <c:pt idx="0">
                  <c:v>7.13275</c:v>
                </c:pt>
                <c:pt idx="1">
                  <c:v>6.77033333333333</c:v>
                </c:pt>
                <c:pt idx="2">
                  <c:v>3.84458333333333</c:v>
                </c:pt>
              </c:numCache>
            </c:numRef>
          </c:val>
        </c:ser>
        <c:gapWidth val="150"/>
        <c:overlap val="0"/>
        <c:axId val="87633599"/>
        <c:axId val="35564908"/>
      </c:barChart>
      <c:catAx>
        <c:axId val="8763359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6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600" spc="-1" strike="noStrike">
                    <a:solidFill>
                      <a:srgbClr val="000000"/>
                    </a:solidFill>
                    <a:latin typeface="Calibri"/>
                  </a:rPr>
                  <a:t>Days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6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5564908"/>
        <c:crosses val="autoZero"/>
        <c:auto val="1"/>
        <c:lblAlgn val="ctr"/>
        <c:lblOffset val="100"/>
      </c:catAx>
      <c:valAx>
        <c:axId val="35564908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16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600" spc="-1" strike="noStrike">
                    <a:solidFill>
                      <a:srgbClr val="000000"/>
                    </a:solidFill>
                    <a:latin typeface="Calibri"/>
                  </a:rPr>
                  <a:t>Log10 cfu  g--1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6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7633599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Colisure!$BA$48:$BA$48</c:f>
              <c:strCache>
                <c:ptCount val="1"/>
                <c:pt idx="0">
                  <c:v>Digestate</c:v>
                </c:pt>
              </c:strCache>
            </c:strRef>
          </c:tx>
          <c:spPr>
            <a:noFill/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Colisure!$BG$73:$BG$74</c:f>
                <c:numCache>
                  <c:formatCode>General</c:formatCode>
                  <c:ptCount val="2"/>
                  <c:pt idx="0">
                    <c:v>0.0428835632847834</c:v>
                  </c:pt>
                  <c:pt idx="1">
                    <c:v>0.408628192859964</c:v>
                  </c:pt>
                </c:numCache>
              </c:numRef>
            </c:plus>
            <c:minus>
              <c:numRef>
                <c:f>Colisure!$BG$73:$BG$74</c:f>
                <c:numCache>
                  <c:formatCode>General</c:formatCode>
                  <c:ptCount val="2"/>
                  <c:pt idx="0">
                    <c:v>0.0428835632847834</c:v>
                  </c:pt>
                  <c:pt idx="1">
                    <c:v>0.408628192859964</c:v>
                  </c:pt>
                </c:numCache>
              </c:numRef>
            </c:minus>
          </c:errBars>
          <c:cat>
            <c:strRef>
              <c:f>Colisure!$AZ$49:$AZ$51</c:f>
              <c:strCache>
                <c:ptCount val="3"/>
                <c:pt idx="0">
                  <c:v>0</c:v>
                </c:pt>
                <c:pt idx="1">
                  <c:v>7</c:v>
                </c:pt>
                <c:pt idx="2">
                  <c:v>52</c:v>
                </c:pt>
              </c:strCache>
            </c:strRef>
          </c:cat>
          <c:val>
            <c:numRef>
              <c:f>Colisure!$BA$49:$BA$51</c:f>
              <c:numCache>
                <c:formatCode>General</c:formatCode>
                <c:ptCount val="3"/>
                <c:pt idx="0">
                  <c:v>4.1</c:v>
                </c:pt>
                <c:pt idx="1">
                  <c:v>2.733</c:v>
                </c:pt>
                <c:pt idx="2">
                  <c:v/>
                </c:pt>
              </c:numCache>
            </c:numRef>
          </c:val>
        </c:ser>
        <c:ser>
          <c:idx val="1"/>
          <c:order val="1"/>
          <c:tx>
            <c:strRef>
              <c:f>Colisure!$BB$48:$BB$48</c:f>
              <c:strCache>
                <c:ptCount val="1"/>
                <c:pt idx="0">
                  <c:v>Stored Slurry</c:v>
                </c:pt>
              </c:strCache>
            </c:strRef>
          </c:tx>
          <c:spPr>
            <a:noFill/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Colisure!$BH$73:$BH$75</c:f>
                <c:numCache>
                  <c:formatCode>General</c:formatCode>
                  <c:ptCount val="3"/>
                  <c:pt idx="0">
                    <c:v>0.404210753609219</c:v>
                  </c:pt>
                  <c:pt idx="1">
                    <c:v>0.525378417411185</c:v>
                  </c:pt>
                  <c:pt idx="2">
                    <c:v>0.443353048851506</c:v>
                  </c:pt>
                </c:numCache>
              </c:numRef>
            </c:plus>
            <c:minus>
              <c:numRef>
                <c:f>Colisure!$BH$73:$BH$75</c:f>
                <c:numCache>
                  <c:formatCode>General</c:formatCode>
                  <c:ptCount val="3"/>
                  <c:pt idx="0">
                    <c:v>0.404210753609219</c:v>
                  </c:pt>
                  <c:pt idx="1">
                    <c:v>0.525378417411185</c:v>
                  </c:pt>
                  <c:pt idx="2">
                    <c:v>0.443353048851506</c:v>
                  </c:pt>
                </c:numCache>
              </c:numRef>
            </c:minus>
          </c:errBars>
          <c:cat>
            <c:strRef>
              <c:f>Colisure!$AZ$49:$AZ$51</c:f>
              <c:strCache>
                <c:ptCount val="3"/>
                <c:pt idx="0">
                  <c:v>0</c:v>
                </c:pt>
                <c:pt idx="1">
                  <c:v>7</c:v>
                </c:pt>
                <c:pt idx="2">
                  <c:v>52</c:v>
                </c:pt>
              </c:strCache>
            </c:strRef>
          </c:cat>
          <c:val>
            <c:numRef>
              <c:f>Colisure!$BB$49:$BB$51</c:f>
              <c:numCache>
                <c:formatCode>General</c:formatCode>
                <c:ptCount val="3"/>
                <c:pt idx="0">
                  <c:v>5.628</c:v>
                </c:pt>
                <c:pt idx="1">
                  <c:v>5.72175</c:v>
                </c:pt>
                <c:pt idx="2">
                  <c:v>4.19991666666667</c:v>
                </c:pt>
              </c:numCache>
            </c:numRef>
          </c:val>
        </c:ser>
        <c:gapWidth val="150"/>
        <c:overlap val="0"/>
        <c:axId val="84025709"/>
        <c:axId val="50697958"/>
      </c:barChart>
      <c:catAx>
        <c:axId val="8402570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8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800" spc="-1" strike="noStrike">
                    <a:solidFill>
                      <a:srgbClr val="000000"/>
                    </a:solidFill>
                    <a:latin typeface="Calibri"/>
                  </a:rPr>
                  <a:t>Days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0697958"/>
        <c:crosses val="autoZero"/>
        <c:auto val="1"/>
        <c:lblAlgn val="ctr"/>
        <c:lblOffset val="100"/>
      </c:catAx>
      <c:valAx>
        <c:axId val="50697958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18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800" spc="-1" strike="noStrike">
                    <a:solidFill>
                      <a:srgbClr val="000000"/>
                    </a:solidFill>
                    <a:latin typeface="Calibri"/>
                  </a:rPr>
                  <a:t>Log10 cfu  g--1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4025709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4.xml"/><Relationship Id="rId2" Type="http://schemas.openxmlformats.org/officeDocument/2006/relationships/chart" Target="../charts/chart35.xml"/><Relationship Id="rId3" Type="http://schemas.openxmlformats.org/officeDocument/2006/relationships/chart" Target="../charts/chart36.xml"/><Relationship Id="rId4" Type="http://schemas.openxmlformats.org/officeDocument/2006/relationships/chart" Target="../charts/chart37.xml"/><Relationship Id="rId5" Type="http://schemas.openxmlformats.org/officeDocument/2006/relationships/chart" Target="../charts/chart38.xml"/><Relationship Id="rId6" Type="http://schemas.openxmlformats.org/officeDocument/2006/relationships/chart" Target="../charts/chart39.xml"/><Relationship Id="rId7" Type="http://schemas.openxmlformats.org/officeDocument/2006/relationships/chart" Target="../charts/chart40.xml"/><Relationship Id="rId8" Type="http://schemas.openxmlformats.org/officeDocument/2006/relationships/chart" Target="../charts/chart41.xml"/><Relationship Id="rId9" Type="http://schemas.openxmlformats.org/officeDocument/2006/relationships/chart" Target="../charts/chart42.xml"/><Relationship Id="rId10" Type="http://schemas.openxmlformats.org/officeDocument/2006/relationships/chart" Target="../charts/chart43.xml"/><Relationship Id="rId11" Type="http://schemas.openxmlformats.org/officeDocument/2006/relationships/chart" Target="../charts/chart4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31</xdr:col>
      <xdr:colOff>38160</xdr:colOff>
      <xdr:row>17</xdr:row>
      <xdr:rowOff>89280</xdr:rowOff>
    </xdr:from>
    <xdr:to>
      <xdr:col>38</xdr:col>
      <xdr:colOff>482400</xdr:colOff>
      <xdr:row>30</xdr:row>
      <xdr:rowOff>177120</xdr:rowOff>
    </xdr:to>
    <xdr:graphicFrame>
      <xdr:nvGraphicFramePr>
        <xdr:cNvPr id="0" name="Chart 6"/>
        <xdr:cNvGraphicFramePr/>
      </xdr:nvGraphicFramePr>
      <xdr:xfrm>
        <a:off x="26629920" y="3327480"/>
        <a:ext cx="6311520" cy="2564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38</xdr:col>
      <xdr:colOff>406800</xdr:colOff>
      <xdr:row>17</xdr:row>
      <xdr:rowOff>51120</xdr:rowOff>
    </xdr:from>
    <xdr:to>
      <xdr:col>46</xdr:col>
      <xdr:colOff>24840</xdr:colOff>
      <xdr:row>29</xdr:row>
      <xdr:rowOff>177480</xdr:rowOff>
    </xdr:to>
    <xdr:graphicFrame>
      <xdr:nvGraphicFramePr>
        <xdr:cNvPr id="1" name="Chart 7"/>
        <xdr:cNvGraphicFramePr/>
      </xdr:nvGraphicFramePr>
      <xdr:xfrm>
        <a:off x="32865840" y="3289320"/>
        <a:ext cx="6323760" cy="2412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45</xdr:col>
      <xdr:colOff>762120</xdr:colOff>
      <xdr:row>15</xdr:row>
      <xdr:rowOff>76680</xdr:rowOff>
    </xdr:from>
    <xdr:to>
      <xdr:col>52</xdr:col>
      <xdr:colOff>151920</xdr:colOff>
      <xdr:row>27</xdr:row>
      <xdr:rowOff>63360</xdr:rowOff>
    </xdr:to>
    <xdr:graphicFrame>
      <xdr:nvGraphicFramePr>
        <xdr:cNvPr id="2" name="Chart 10"/>
        <xdr:cNvGraphicFramePr/>
      </xdr:nvGraphicFramePr>
      <xdr:xfrm>
        <a:off x="39088800" y="2934000"/>
        <a:ext cx="5257080" cy="2272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35</xdr:col>
      <xdr:colOff>736920</xdr:colOff>
      <xdr:row>28</xdr:row>
      <xdr:rowOff>114840</xdr:rowOff>
    </xdr:from>
    <xdr:to>
      <xdr:col>45</xdr:col>
      <xdr:colOff>354960</xdr:colOff>
      <xdr:row>42</xdr:row>
      <xdr:rowOff>151920</xdr:rowOff>
    </xdr:to>
    <xdr:graphicFrame>
      <xdr:nvGraphicFramePr>
        <xdr:cNvPr id="3" name="Chart 8"/>
        <xdr:cNvGraphicFramePr/>
      </xdr:nvGraphicFramePr>
      <xdr:xfrm>
        <a:off x="30681360" y="5448600"/>
        <a:ext cx="8000280" cy="2704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31</xdr:col>
      <xdr:colOff>88920</xdr:colOff>
      <xdr:row>29</xdr:row>
      <xdr:rowOff>12960</xdr:rowOff>
    </xdr:from>
    <xdr:to>
      <xdr:col>38</xdr:col>
      <xdr:colOff>533160</xdr:colOff>
      <xdr:row>43</xdr:row>
      <xdr:rowOff>50040</xdr:rowOff>
    </xdr:to>
    <xdr:graphicFrame>
      <xdr:nvGraphicFramePr>
        <xdr:cNvPr id="4" name="Chart 9"/>
        <xdr:cNvGraphicFramePr/>
      </xdr:nvGraphicFramePr>
      <xdr:xfrm>
        <a:off x="26680680" y="5537160"/>
        <a:ext cx="6311520" cy="2704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45</xdr:col>
      <xdr:colOff>495360</xdr:colOff>
      <xdr:row>28</xdr:row>
      <xdr:rowOff>114840</xdr:rowOff>
    </xdr:from>
    <xdr:to>
      <xdr:col>51</xdr:col>
      <xdr:colOff>113760</xdr:colOff>
      <xdr:row>42</xdr:row>
      <xdr:rowOff>151920</xdr:rowOff>
    </xdr:to>
    <xdr:graphicFrame>
      <xdr:nvGraphicFramePr>
        <xdr:cNvPr id="5" name="Chart 11"/>
        <xdr:cNvGraphicFramePr/>
      </xdr:nvGraphicFramePr>
      <xdr:xfrm>
        <a:off x="38822040" y="5448600"/>
        <a:ext cx="4647600" cy="2704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31</xdr:col>
      <xdr:colOff>228600</xdr:colOff>
      <xdr:row>40</xdr:row>
      <xdr:rowOff>70200</xdr:rowOff>
    </xdr:from>
    <xdr:to>
      <xdr:col>38</xdr:col>
      <xdr:colOff>672840</xdr:colOff>
      <xdr:row>54</xdr:row>
      <xdr:rowOff>145440</xdr:rowOff>
    </xdr:to>
    <xdr:graphicFrame>
      <xdr:nvGraphicFramePr>
        <xdr:cNvPr id="6" name="Chart 13"/>
        <xdr:cNvGraphicFramePr/>
      </xdr:nvGraphicFramePr>
      <xdr:xfrm>
        <a:off x="26820360" y="7689960"/>
        <a:ext cx="6311520" cy="274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16</xdr:col>
      <xdr:colOff>431640</xdr:colOff>
      <xdr:row>12</xdr:row>
      <xdr:rowOff>139680</xdr:rowOff>
    </xdr:from>
    <xdr:to>
      <xdr:col>20</xdr:col>
      <xdr:colOff>723240</xdr:colOff>
      <xdr:row>30</xdr:row>
      <xdr:rowOff>126360</xdr:rowOff>
    </xdr:to>
    <xdr:graphicFrame>
      <xdr:nvGraphicFramePr>
        <xdr:cNvPr id="7" name="Chart 4"/>
        <xdr:cNvGraphicFramePr/>
      </xdr:nvGraphicFramePr>
      <xdr:xfrm>
        <a:off x="14450400" y="2425680"/>
        <a:ext cx="3644280" cy="3415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40</xdr:col>
      <xdr:colOff>431640</xdr:colOff>
      <xdr:row>54</xdr:row>
      <xdr:rowOff>44280</xdr:rowOff>
    </xdr:from>
    <xdr:to>
      <xdr:col>48</xdr:col>
      <xdr:colOff>50040</xdr:colOff>
      <xdr:row>68</xdr:row>
      <xdr:rowOff>119880</xdr:rowOff>
    </xdr:to>
    <xdr:graphicFrame>
      <xdr:nvGraphicFramePr>
        <xdr:cNvPr id="8" name="Chart 16"/>
        <xdr:cNvGraphicFramePr/>
      </xdr:nvGraphicFramePr>
      <xdr:xfrm>
        <a:off x="34567200" y="10331280"/>
        <a:ext cx="6324120" cy="274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48</xdr:col>
      <xdr:colOff>228600</xdr:colOff>
      <xdr:row>53</xdr:row>
      <xdr:rowOff>184680</xdr:rowOff>
    </xdr:from>
    <xdr:to>
      <xdr:col>53</xdr:col>
      <xdr:colOff>672840</xdr:colOff>
      <xdr:row>68</xdr:row>
      <xdr:rowOff>69480</xdr:rowOff>
    </xdr:to>
    <xdr:graphicFrame>
      <xdr:nvGraphicFramePr>
        <xdr:cNvPr id="9" name="Chart 17"/>
        <xdr:cNvGraphicFramePr/>
      </xdr:nvGraphicFramePr>
      <xdr:xfrm>
        <a:off x="41069880" y="10280880"/>
        <a:ext cx="4635000" cy="274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54</xdr:col>
      <xdr:colOff>25560</xdr:colOff>
      <xdr:row>78</xdr:row>
      <xdr:rowOff>19080</xdr:rowOff>
    </xdr:from>
    <xdr:to>
      <xdr:col>59</xdr:col>
      <xdr:colOff>469800</xdr:colOff>
      <xdr:row>92</xdr:row>
      <xdr:rowOff>94680</xdr:rowOff>
    </xdr:to>
    <xdr:graphicFrame>
      <xdr:nvGraphicFramePr>
        <xdr:cNvPr id="10" name="Chart 18"/>
        <xdr:cNvGraphicFramePr/>
      </xdr:nvGraphicFramePr>
      <xdr:xfrm>
        <a:off x="45896040" y="14878080"/>
        <a:ext cx="4635000" cy="274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95"/>
  <sheetViews>
    <sheetView showFormulas="false" showGridLines="true" showRowColHeaders="true" showZeros="true" rightToLeft="false" tabSelected="true" showOutlineSymbols="true" defaultGridColor="true" view="normal" topLeftCell="A197" colorId="64" zoomScale="80" zoomScaleNormal="80" zoomScalePageLayoutView="100" workbookViewId="0">
      <selection pane="topLeft" activeCell="K220" activeCellId="0" sqref="K220"/>
    </sheetView>
  </sheetViews>
  <sheetFormatPr defaultRowHeight="15" zeroHeight="false" outlineLevelRow="0" outlineLevelCol="0"/>
  <cols>
    <col collapsed="false" customWidth="true" hidden="false" outlineLevel="0" max="1025" min="1" style="0" width="10.5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</row>
    <row r="2" customFormat="false" ht="15" hidden="false" customHeight="false" outlineLevel="0" collapsed="false">
      <c r="A2" s="3" t="s">
        <v>9</v>
      </c>
      <c r="B2" s="4" t="s">
        <v>10</v>
      </c>
      <c r="C2" s="4" t="s">
        <v>11</v>
      </c>
      <c r="D2" s="4"/>
      <c r="E2" s="4"/>
      <c r="F2" s="4"/>
      <c r="G2" s="4" t="n">
        <v>6.3</v>
      </c>
      <c r="H2" s="4" t="n">
        <v>2</v>
      </c>
      <c r="I2" s="5" t="n">
        <f aca="false">(G2*10^5+H2*10^6)/2</f>
        <v>1315000</v>
      </c>
    </row>
    <row r="3" customFormat="false" ht="15" hidden="false" customHeight="false" outlineLevel="0" collapsed="false">
      <c r="C3" s="4" t="s">
        <v>12</v>
      </c>
      <c r="D3" s="4"/>
      <c r="E3" s="4"/>
      <c r="F3" s="4" t="n">
        <v>2</v>
      </c>
      <c r="G3" s="4" t="n">
        <v>2</v>
      </c>
      <c r="H3" s="4"/>
      <c r="I3" s="5" t="n">
        <f aca="false">(G3*10^5+F3*10^4)/2</f>
        <v>110000</v>
      </c>
    </row>
    <row r="4" customFormat="false" ht="15" hidden="false" customHeight="false" outlineLevel="0" collapsed="false">
      <c r="C4" s="4" t="s">
        <v>13</v>
      </c>
      <c r="D4" s="4"/>
      <c r="E4" s="4" t="n">
        <v>3</v>
      </c>
      <c r="F4" s="4"/>
      <c r="G4" s="4"/>
      <c r="H4" s="4"/>
      <c r="I4" s="5" t="n">
        <f aca="false">(E4*10^3)</f>
        <v>3000</v>
      </c>
    </row>
    <row r="5" customFormat="false" ht="15" hidden="false" customHeight="false" outlineLevel="0" collapsed="false">
      <c r="C5" s="4" t="s">
        <v>14</v>
      </c>
      <c r="D5" s="4" t="n">
        <v>3</v>
      </c>
      <c r="E5" s="4"/>
      <c r="F5" s="4"/>
      <c r="G5" s="4"/>
      <c r="H5" s="4"/>
      <c r="I5" s="5" t="n">
        <f aca="false">(D5*10^2)</f>
        <v>300</v>
      </c>
    </row>
    <row r="6" customFormat="false" ht="15" hidden="false" customHeight="false" outlineLevel="0" collapsed="false">
      <c r="C6" s="4" t="s">
        <v>15</v>
      </c>
      <c r="D6" s="4" t="n">
        <v>2</v>
      </c>
      <c r="E6" s="4"/>
      <c r="F6" s="4"/>
      <c r="G6" s="4"/>
      <c r="H6" s="4"/>
      <c r="I6" s="5" t="n">
        <f aca="false">(D6*10^2)</f>
        <v>200</v>
      </c>
    </row>
    <row r="7" customFormat="false" ht="15" hidden="false" customHeight="false" outlineLevel="0" collapsed="false">
      <c r="C7" s="4" t="s">
        <v>16</v>
      </c>
      <c r="D7" s="4" t="n">
        <v>4</v>
      </c>
      <c r="E7" s="4"/>
      <c r="F7" s="4"/>
      <c r="G7" s="4"/>
      <c r="H7" s="4"/>
      <c r="I7" s="5" t="n">
        <f aca="false">(D7*10^2)</f>
        <v>400</v>
      </c>
    </row>
    <row r="8" customFormat="false" ht="15" hidden="false" customHeight="false" outlineLevel="0" collapsed="false">
      <c r="C8" s="4" t="s">
        <v>17</v>
      </c>
      <c r="D8" s="4" t="n">
        <v>6</v>
      </c>
      <c r="E8" s="4"/>
      <c r="F8" s="4"/>
      <c r="G8" s="4"/>
      <c r="H8" s="4"/>
      <c r="I8" s="5" t="n">
        <f aca="false">(D8*10^2)</f>
        <v>600</v>
      </c>
    </row>
    <row r="9" customFormat="false" ht="15" hidden="false" customHeight="false" outlineLevel="0" collapsed="false">
      <c r="C9" s="4" t="s">
        <v>18</v>
      </c>
      <c r="D9" s="4" t="n">
        <v>2</v>
      </c>
      <c r="E9" s="4"/>
      <c r="F9" s="4"/>
      <c r="G9" s="4"/>
      <c r="H9" s="4"/>
      <c r="I9" s="5" t="n">
        <f aca="false">(D9*10^2)</f>
        <v>200</v>
      </c>
    </row>
    <row r="10" customFormat="false" ht="15" hidden="false" customHeight="false" outlineLevel="0" collapsed="false">
      <c r="B10" s="4" t="s">
        <v>19</v>
      </c>
      <c r="C10" s="4" t="s">
        <v>11</v>
      </c>
      <c r="D10" s="4"/>
      <c r="E10" s="4"/>
      <c r="F10" s="4"/>
      <c r="G10" s="4" t="n">
        <v>14.8</v>
      </c>
      <c r="H10" s="4"/>
      <c r="I10" s="5" t="n">
        <f aca="false">(G10*10^5)</f>
        <v>1480000</v>
      </c>
    </row>
    <row r="11" customFormat="false" ht="15" hidden="false" customHeight="false" outlineLevel="0" collapsed="false">
      <c r="C11" s="4" t="s">
        <v>12</v>
      </c>
      <c r="D11" s="4"/>
      <c r="E11" s="4"/>
      <c r="F11" s="4" t="n">
        <v>5.2</v>
      </c>
      <c r="G11" s="4"/>
      <c r="H11" s="4"/>
      <c r="I11" s="5" t="n">
        <f aca="false">(F11*10^4)</f>
        <v>52000</v>
      </c>
    </row>
    <row r="12" customFormat="false" ht="15" hidden="false" customHeight="false" outlineLevel="0" collapsed="false">
      <c r="C12" s="4" t="s">
        <v>13</v>
      </c>
      <c r="D12" s="4"/>
      <c r="E12" s="6" t="n">
        <v>1</v>
      </c>
      <c r="F12" s="6"/>
      <c r="G12" s="4"/>
      <c r="H12" s="4"/>
      <c r="I12" s="5" t="n">
        <f aca="false">(E12*10^3)</f>
        <v>1000</v>
      </c>
    </row>
    <row r="13" customFormat="false" ht="15" hidden="false" customHeight="false" outlineLevel="0" collapsed="false">
      <c r="C13" s="4" t="s">
        <v>14</v>
      </c>
      <c r="D13" s="4" t="n">
        <v>4.1</v>
      </c>
      <c r="E13" s="4"/>
      <c r="F13" s="4"/>
      <c r="G13" s="4"/>
      <c r="H13" s="4"/>
      <c r="I13" s="5" t="n">
        <f aca="false">(D13*10^2)</f>
        <v>410</v>
      </c>
    </row>
    <row r="14" customFormat="false" ht="15" hidden="false" customHeight="false" outlineLevel="0" collapsed="false">
      <c r="C14" s="4" t="s">
        <v>15</v>
      </c>
      <c r="D14" s="4" t="n">
        <v>8.1</v>
      </c>
      <c r="E14" s="4"/>
      <c r="F14" s="4"/>
      <c r="G14" s="4"/>
      <c r="H14" s="4"/>
      <c r="I14" s="5" t="n">
        <f aca="false">(D14*10^2)</f>
        <v>810</v>
      </c>
    </row>
    <row r="15" customFormat="false" ht="15" hidden="false" customHeight="false" outlineLevel="0" collapsed="false">
      <c r="C15" s="4" t="s">
        <v>16</v>
      </c>
      <c r="D15" s="4" t="n">
        <v>2</v>
      </c>
      <c r="E15" s="4"/>
      <c r="F15" s="4"/>
      <c r="G15" s="4"/>
      <c r="H15" s="4"/>
      <c r="I15" s="5" t="n">
        <f aca="false">(D15*10^2)</f>
        <v>200</v>
      </c>
    </row>
    <row r="16" customFormat="false" ht="15" hidden="false" customHeight="false" outlineLevel="0" collapsed="false">
      <c r="C16" s="4" t="s">
        <v>17</v>
      </c>
      <c r="D16" s="4" t="n">
        <v>8</v>
      </c>
      <c r="E16" s="4"/>
      <c r="F16" s="4"/>
      <c r="G16" s="4"/>
      <c r="H16" s="4"/>
      <c r="I16" s="5" t="n">
        <f aca="false">(D16*10^2)</f>
        <v>800</v>
      </c>
    </row>
    <row r="17" customFormat="false" ht="15" hidden="false" customHeight="false" outlineLevel="0" collapsed="false">
      <c r="C17" s="4" t="s">
        <v>18</v>
      </c>
      <c r="D17" s="4" t="n">
        <v>2</v>
      </c>
      <c r="E17" s="4"/>
      <c r="F17" s="4"/>
      <c r="G17" s="4"/>
      <c r="H17" s="4"/>
      <c r="I17" s="5" t="n">
        <f aca="false">(D17*10^2)</f>
        <v>200</v>
      </c>
    </row>
    <row r="18" customFormat="false" ht="15" hidden="false" customHeight="false" outlineLevel="0" collapsed="false">
      <c r="B18" s="4" t="s">
        <v>20</v>
      </c>
      <c r="C18" s="4" t="s">
        <v>11</v>
      </c>
      <c r="D18" s="4"/>
      <c r="E18" s="4"/>
      <c r="F18" s="4"/>
      <c r="G18" s="4" t="n">
        <v>3</v>
      </c>
      <c r="H18" s="4" t="n">
        <v>7.4</v>
      </c>
      <c r="I18" s="5" t="n">
        <f aca="false">(G18*10^5+H18*10^6)/2</f>
        <v>3850000</v>
      </c>
    </row>
    <row r="19" customFormat="false" ht="15" hidden="false" customHeight="false" outlineLevel="0" collapsed="false">
      <c r="C19" s="4" t="s">
        <v>12</v>
      </c>
      <c r="D19" s="4"/>
      <c r="E19" s="4"/>
      <c r="F19" s="4"/>
      <c r="G19" s="4" t="n">
        <v>1</v>
      </c>
      <c r="H19" s="4"/>
      <c r="I19" s="5" t="n">
        <f aca="false">(G19*10^5)</f>
        <v>100000</v>
      </c>
    </row>
    <row r="20" customFormat="false" ht="15" hidden="false" customHeight="false" outlineLevel="0" collapsed="false">
      <c r="C20" s="4" t="s">
        <v>13</v>
      </c>
      <c r="D20" s="4"/>
      <c r="E20" s="4" t="n">
        <v>2</v>
      </c>
      <c r="F20" s="4"/>
      <c r="G20" s="4"/>
      <c r="H20" s="4"/>
      <c r="I20" s="5" t="n">
        <f aca="false">(E20*10^3)</f>
        <v>2000</v>
      </c>
    </row>
    <row r="21" customFormat="false" ht="15" hidden="false" customHeight="false" outlineLevel="0" collapsed="false">
      <c r="C21" s="4" t="s">
        <v>14</v>
      </c>
      <c r="D21" s="4" t="n">
        <v>9.8</v>
      </c>
      <c r="E21" s="4"/>
      <c r="F21" s="4"/>
      <c r="G21" s="4"/>
      <c r="H21" s="4"/>
      <c r="I21" s="5" t="n">
        <f aca="false">(D21*10^2)</f>
        <v>980</v>
      </c>
    </row>
    <row r="22" customFormat="false" ht="15" hidden="false" customHeight="false" outlineLevel="0" collapsed="false">
      <c r="C22" s="4" t="s">
        <v>15</v>
      </c>
      <c r="D22" s="4" t="n">
        <v>9.2</v>
      </c>
      <c r="E22" s="4"/>
      <c r="F22" s="4"/>
      <c r="G22" s="4"/>
      <c r="H22" s="4"/>
      <c r="I22" s="5" t="n">
        <f aca="false">(D22*10^2)</f>
        <v>920</v>
      </c>
    </row>
    <row r="23" customFormat="false" ht="15" hidden="false" customHeight="false" outlineLevel="0" collapsed="false">
      <c r="C23" s="4" t="s">
        <v>16</v>
      </c>
      <c r="D23" s="4" t="n">
        <v>5</v>
      </c>
      <c r="E23" s="4"/>
      <c r="F23" s="4"/>
      <c r="G23" s="4"/>
      <c r="H23" s="4"/>
      <c r="I23" s="5" t="n">
        <f aca="false">(D23*10^2)</f>
        <v>500</v>
      </c>
    </row>
    <row r="24" customFormat="false" ht="15" hidden="false" customHeight="false" outlineLevel="0" collapsed="false">
      <c r="C24" s="4" t="s">
        <v>17</v>
      </c>
      <c r="D24" s="4" t="n">
        <v>5</v>
      </c>
      <c r="E24" s="4"/>
      <c r="F24" s="4"/>
      <c r="G24" s="4"/>
      <c r="H24" s="4"/>
      <c r="I24" s="5" t="n">
        <f aca="false">(D24*10^2)</f>
        <v>500</v>
      </c>
    </row>
    <row r="25" customFormat="false" ht="15" hidden="false" customHeight="false" outlineLevel="0" collapsed="false">
      <c r="C25" s="4" t="s">
        <v>18</v>
      </c>
      <c r="D25" s="4" t="n">
        <v>1</v>
      </c>
      <c r="E25" s="4"/>
      <c r="F25" s="4"/>
      <c r="G25" s="4"/>
      <c r="H25" s="4"/>
      <c r="I25" s="5" t="n">
        <f aca="false">(D25*10^2)</f>
        <v>100</v>
      </c>
    </row>
    <row r="26" customFormat="false" ht="15" hidden="false" customHeight="false" outlineLevel="0" collapsed="false">
      <c r="B26" s="4" t="s">
        <v>21</v>
      </c>
      <c r="C26" s="4" t="s">
        <v>11</v>
      </c>
      <c r="D26" s="4"/>
      <c r="E26" s="4"/>
      <c r="F26" s="4"/>
      <c r="G26" s="4" t="n">
        <v>24.9</v>
      </c>
      <c r="H26" s="4" t="n">
        <v>4.1</v>
      </c>
      <c r="I26" s="5" t="n">
        <f aca="false">(G26*10^5+H26*10^6)/2</f>
        <v>3295000</v>
      </c>
    </row>
    <row r="27" customFormat="false" ht="15" hidden="false" customHeight="false" outlineLevel="0" collapsed="false">
      <c r="C27" s="4" t="s">
        <v>14</v>
      </c>
      <c r="D27" s="4" t="n">
        <v>3</v>
      </c>
      <c r="E27" s="4"/>
      <c r="F27" s="4"/>
      <c r="G27" s="4"/>
      <c r="H27" s="4"/>
      <c r="I27" s="5" t="n">
        <f aca="false">(D27*10^2)</f>
        <v>300</v>
      </c>
    </row>
    <row r="28" customFormat="false" ht="15" hidden="false" customHeight="false" outlineLevel="0" collapsed="false">
      <c r="C28" s="4" t="s">
        <v>16</v>
      </c>
      <c r="D28" s="4" t="n">
        <v>6</v>
      </c>
      <c r="E28" s="4"/>
      <c r="F28" s="4"/>
      <c r="G28" s="4"/>
      <c r="H28" s="4"/>
      <c r="I28" s="5" t="n">
        <f aca="false">(D28*10^2)</f>
        <v>600</v>
      </c>
    </row>
    <row r="29" customFormat="false" ht="15" hidden="false" customHeight="false" outlineLevel="0" collapsed="false">
      <c r="C29" s="4" t="s">
        <v>17</v>
      </c>
      <c r="D29" s="4" t="n">
        <v>18.1</v>
      </c>
      <c r="E29" s="4"/>
      <c r="F29" s="4"/>
      <c r="G29" s="4"/>
      <c r="H29" s="4"/>
      <c r="I29" s="5" t="n">
        <f aca="false">(D29*10^2)</f>
        <v>1810</v>
      </c>
    </row>
    <row r="30" customFormat="false" ht="15" hidden="false" customHeight="false" outlineLevel="0" collapsed="false">
      <c r="C30" s="4" t="s">
        <v>18</v>
      </c>
      <c r="D30" s="4" t="n">
        <v>10.6</v>
      </c>
      <c r="E30" s="4"/>
      <c r="F30" s="4"/>
      <c r="G30" s="4"/>
      <c r="H30" s="4"/>
      <c r="I30" s="5" t="n">
        <f aca="false">(D30*10^2)</f>
        <v>1060</v>
      </c>
    </row>
    <row r="31" customFormat="false" ht="15" hidden="false" customHeight="false" outlineLevel="0" collapsed="false">
      <c r="B31" s="4" t="s">
        <v>22</v>
      </c>
      <c r="C31" s="4" t="s">
        <v>11</v>
      </c>
      <c r="D31" s="4"/>
      <c r="E31" s="4"/>
      <c r="F31" s="4"/>
      <c r="G31" s="4" t="n">
        <v>10.8</v>
      </c>
      <c r="H31" s="4" t="n">
        <v>2</v>
      </c>
      <c r="I31" s="5" t="n">
        <f aca="false">(G31*10^5+H31*10^6)/2</f>
        <v>1540000</v>
      </c>
    </row>
    <row r="32" customFormat="false" ht="15" hidden="false" customHeight="false" outlineLevel="0" collapsed="false">
      <c r="C32" s="4" t="s">
        <v>14</v>
      </c>
      <c r="D32" s="4" t="n">
        <v>24.1</v>
      </c>
      <c r="E32" s="4"/>
      <c r="F32" s="4"/>
      <c r="G32" s="4"/>
      <c r="H32" s="4"/>
      <c r="I32" s="5" t="n">
        <f aca="false">(D32*10^2)</f>
        <v>2410</v>
      </c>
    </row>
    <row r="33" customFormat="false" ht="15" hidden="false" customHeight="false" outlineLevel="0" collapsed="false">
      <c r="C33" s="4" t="s">
        <v>16</v>
      </c>
      <c r="D33" s="4" t="n">
        <v>4</v>
      </c>
      <c r="E33" s="6"/>
      <c r="F33" s="6"/>
      <c r="G33" s="4"/>
      <c r="H33" s="4"/>
      <c r="I33" s="5" t="n">
        <f aca="false">(D33*10^2)</f>
        <v>400</v>
      </c>
    </row>
    <row r="34" customFormat="false" ht="15" hidden="false" customHeight="false" outlineLevel="0" collapsed="false">
      <c r="C34" s="4" t="s">
        <v>17</v>
      </c>
      <c r="D34" s="4" t="n">
        <v>9</v>
      </c>
      <c r="E34" s="4"/>
      <c r="F34" s="4"/>
      <c r="G34" s="4"/>
      <c r="H34" s="4"/>
      <c r="I34" s="5" t="n">
        <f aca="false">(D34*10^2)</f>
        <v>900</v>
      </c>
    </row>
    <row r="35" customFormat="false" ht="15" hidden="false" customHeight="false" outlineLevel="0" collapsed="false">
      <c r="C35" s="4" t="s">
        <v>18</v>
      </c>
      <c r="D35" s="4" t="n">
        <v>4</v>
      </c>
      <c r="E35" s="4"/>
      <c r="F35" s="4"/>
      <c r="G35" s="4"/>
      <c r="H35" s="4"/>
      <c r="I35" s="5" t="n">
        <f aca="false">(D35*10^2)</f>
        <v>400</v>
      </c>
    </row>
    <row r="36" customFormat="false" ht="15" hidden="false" customHeight="false" outlineLevel="0" collapsed="false">
      <c r="B36" s="4" t="s">
        <v>23</v>
      </c>
      <c r="C36" s="4" t="s">
        <v>11</v>
      </c>
      <c r="D36" s="4"/>
      <c r="E36" s="4"/>
      <c r="F36" s="4"/>
      <c r="G36" s="4" t="n">
        <v>26.1</v>
      </c>
      <c r="H36" s="4" t="n">
        <v>3.1</v>
      </c>
      <c r="I36" s="5" t="n">
        <f aca="false">(G36*10^5+H36*10^6)/2</f>
        <v>2855000</v>
      </c>
    </row>
    <row r="37" customFormat="false" ht="15" hidden="false" customHeight="false" outlineLevel="0" collapsed="false">
      <c r="C37" s="4" t="s">
        <v>14</v>
      </c>
      <c r="D37" s="4" t="n">
        <v>3</v>
      </c>
      <c r="E37" s="4"/>
      <c r="F37" s="4"/>
      <c r="G37" s="4"/>
      <c r="H37" s="4"/>
      <c r="I37" s="5" t="n">
        <f aca="false">(D37*10^2)</f>
        <v>300</v>
      </c>
    </row>
    <row r="38" customFormat="false" ht="15" hidden="false" customHeight="false" outlineLevel="0" collapsed="false">
      <c r="C38" s="4" t="s">
        <v>16</v>
      </c>
      <c r="D38" s="4" t="n">
        <v>4</v>
      </c>
      <c r="E38" s="4"/>
      <c r="F38" s="4"/>
      <c r="G38" s="4"/>
      <c r="H38" s="4"/>
      <c r="I38" s="5" t="n">
        <f aca="false">(D38*10^2)</f>
        <v>400</v>
      </c>
    </row>
    <row r="39" customFormat="false" ht="15" hidden="false" customHeight="false" outlineLevel="0" collapsed="false">
      <c r="C39" s="4" t="s">
        <v>17</v>
      </c>
      <c r="D39" s="4" t="n">
        <v>5</v>
      </c>
      <c r="E39" s="4"/>
      <c r="F39" s="4"/>
      <c r="G39" s="4"/>
      <c r="H39" s="4"/>
      <c r="I39" s="5" t="n">
        <f aca="false">(D39*10^2)</f>
        <v>500</v>
      </c>
    </row>
    <row r="40" customFormat="false" ht="15" hidden="false" customHeight="false" outlineLevel="0" collapsed="false">
      <c r="C40" s="4" t="s">
        <v>18</v>
      </c>
      <c r="D40" s="4" t="n">
        <v>4</v>
      </c>
      <c r="E40" s="4"/>
      <c r="F40" s="4"/>
      <c r="G40" s="4"/>
      <c r="H40" s="4"/>
      <c r="I40" s="5" t="n">
        <f aca="false">(D40*10^2)</f>
        <v>400</v>
      </c>
    </row>
    <row r="41" customFormat="false" ht="15" hidden="false" customHeight="false" outlineLevel="0" collapsed="false">
      <c r="B41" s="4" t="s">
        <v>24</v>
      </c>
      <c r="C41" s="4" t="s">
        <v>11</v>
      </c>
      <c r="D41" s="4"/>
      <c r="E41" s="4"/>
      <c r="F41" s="4"/>
      <c r="G41" s="4" t="n">
        <v>22.8</v>
      </c>
      <c r="H41" s="4" t="n">
        <v>2</v>
      </c>
      <c r="I41" s="5" t="n">
        <f aca="false">(G41*10^5+H41*10^6)/2</f>
        <v>2140000</v>
      </c>
    </row>
    <row r="42" customFormat="false" ht="15" hidden="false" customHeight="false" outlineLevel="0" collapsed="false">
      <c r="C42" s="4" t="s">
        <v>14</v>
      </c>
      <c r="D42" s="4" t="n">
        <v>2</v>
      </c>
      <c r="E42" s="4"/>
      <c r="F42" s="4"/>
      <c r="G42" s="4"/>
      <c r="H42" s="4"/>
      <c r="I42" s="5" t="n">
        <f aca="false">(D42*10^2)</f>
        <v>200</v>
      </c>
    </row>
    <row r="43" customFormat="false" ht="15" hidden="false" customHeight="false" outlineLevel="0" collapsed="false">
      <c r="C43" s="4" t="s">
        <v>16</v>
      </c>
      <c r="D43" s="4" t="n">
        <v>5</v>
      </c>
      <c r="E43" s="4"/>
      <c r="F43" s="4"/>
      <c r="G43" s="4"/>
      <c r="H43" s="4"/>
      <c r="I43" s="5" t="n">
        <f aca="false">(D43*10^2)</f>
        <v>500</v>
      </c>
    </row>
    <row r="44" customFormat="false" ht="15" hidden="false" customHeight="false" outlineLevel="0" collapsed="false">
      <c r="C44" s="4" t="s">
        <v>17</v>
      </c>
      <c r="D44" s="4" t="n">
        <v>9</v>
      </c>
      <c r="E44" s="4"/>
      <c r="F44" s="4"/>
      <c r="G44" s="4"/>
      <c r="H44" s="4"/>
      <c r="I44" s="5" t="n">
        <f aca="false">(D44*10^2)</f>
        <v>900</v>
      </c>
    </row>
    <row r="45" customFormat="false" ht="15" hidden="false" customHeight="false" outlineLevel="0" collapsed="false">
      <c r="C45" s="4" t="s">
        <v>18</v>
      </c>
      <c r="D45" s="4" t="n">
        <v>4.1</v>
      </c>
      <c r="E45" s="4"/>
      <c r="F45" s="4"/>
      <c r="G45" s="4"/>
      <c r="H45" s="4"/>
      <c r="I45" s="5" t="n">
        <f aca="false">(D45*10^2)</f>
        <v>410</v>
      </c>
    </row>
    <row r="46" customFormat="false" ht="15" hidden="false" customHeight="false" outlineLevel="0" collapsed="false">
      <c r="B46" s="4" t="s">
        <v>25</v>
      </c>
      <c r="C46" s="4" t="s">
        <v>11</v>
      </c>
      <c r="D46" s="4"/>
      <c r="E46" s="4"/>
      <c r="F46" s="4"/>
      <c r="G46" s="4" t="n">
        <v>16</v>
      </c>
      <c r="H46" s="4" t="n">
        <v>2</v>
      </c>
      <c r="I46" s="5" t="n">
        <f aca="false">(G46*10^5+H46*10^6)/2</f>
        <v>1800000</v>
      </c>
    </row>
    <row r="47" customFormat="false" ht="15" hidden="false" customHeight="false" outlineLevel="0" collapsed="false">
      <c r="C47" s="4" t="s">
        <v>14</v>
      </c>
      <c r="D47" s="4" t="n">
        <v>3</v>
      </c>
      <c r="E47" s="4"/>
      <c r="F47" s="4"/>
      <c r="G47" s="4"/>
      <c r="H47" s="4"/>
      <c r="I47" s="5" t="n">
        <f aca="false">(D47*10^2)</f>
        <v>300</v>
      </c>
    </row>
    <row r="48" customFormat="false" ht="15" hidden="false" customHeight="false" outlineLevel="0" collapsed="false">
      <c r="C48" s="4" t="s">
        <v>16</v>
      </c>
      <c r="D48" s="4" t="n">
        <v>7</v>
      </c>
      <c r="E48" s="4"/>
      <c r="F48" s="4"/>
      <c r="G48" s="4"/>
      <c r="H48" s="4"/>
      <c r="I48" s="5" t="n">
        <f aca="false">(D48*10^2)</f>
        <v>700</v>
      </c>
    </row>
    <row r="49" customFormat="false" ht="15" hidden="false" customHeight="false" outlineLevel="0" collapsed="false">
      <c r="C49" s="4" t="s">
        <v>17</v>
      </c>
      <c r="D49" s="4" t="n">
        <v>10</v>
      </c>
      <c r="E49" s="4"/>
      <c r="F49" s="4"/>
      <c r="G49" s="4"/>
      <c r="H49" s="4"/>
      <c r="I49" s="5" t="n">
        <f aca="false">(D49*10^2)</f>
        <v>1000</v>
      </c>
    </row>
    <row r="50" customFormat="false" ht="15" hidden="false" customHeight="false" outlineLevel="0" collapsed="false">
      <c r="C50" s="4" t="s">
        <v>18</v>
      </c>
      <c r="D50" s="4" t="n">
        <v>4</v>
      </c>
      <c r="E50" s="4"/>
      <c r="F50" s="4"/>
      <c r="G50" s="4"/>
      <c r="H50" s="4"/>
      <c r="I50" s="5" t="n">
        <f aca="false">(D50*10^2)</f>
        <v>400</v>
      </c>
    </row>
    <row r="51" customFormat="false" ht="15" hidden="false" customHeight="false" outlineLevel="0" collapsed="false">
      <c r="B51" s="4" t="s">
        <v>26</v>
      </c>
      <c r="C51" s="4" t="s">
        <v>11</v>
      </c>
      <c r="D51" s="4"/>
      <c r="E51" s="4"/>
      <c r="F51" s="4"/>
      <c r="G51" s="4" t="n">
        <v>7.4</v>
      </c>
      <c r="H51" s="4" t="n">
        <v>6.3</v>
      </c>
      <c r="I51" s="5" t="n">
        <f aca="false">(G51*10^5+H51*10^6)/2</f>
        <v>3520000</v>
      </c>
    </row>
    <row r="52" customFormat="false" ht="15" hidden="false" customHeight="false" outlineLevel="0" collapsed="false">
      <c r="C52" s="4" t="s">
        <v>14</v>
      </c>
      <c r="D52" s="4" t="n">
        <v>11.9</v>
      </c>
      <c r="E52" s="4"/>
      <c r="F52" s="4"/>
      <c r="G52" s="4"/>
      <c r="H52" s="4"/>
      <c r="I52" s="5" t="n">
        <f aca="false">(D52*10^2)</f>
        <v>1190</v>
      </c>
    </row>
    <row r="53" customFormat="false" ht="15" hidden="false" customHeight="false" outlineLevel="0" collapsed="false">
      <c r="C53" s="4" t="s">
        <v>16</v>
      </c>
      <c r="D53" s="4" t="n">
        <v>10</v>
      </c>
      <c r="E53" s="4"/>
      <c r="F53" s="4"/>
      <c r="G53" s="4"/>
      <c r="H53" s="4"/>
      <c r="I53" s="5" t="n">
        <f aca="false">(D53*10^2)</f>
        <v>1000</v>
      </c>
    </row>
    <row r="54" customFormat="false" ht="15" hidden="false" customHeight="false" outlineLevel="0" collapsed="false">
      <c r="C54" s="4" t="s">
        <v>17</v>
      </c>
      <c r="D54" s="4" t="n">
        <v>7</v>
      </c>
      <c r="E54" s="4"/>
      <c r="F54" s="4"/>
      <c r="G54" s="4"/>
      <c r="H54" s="4"/>
      <c r="I54" s="5" t="n">
        <f aca="false">(D54*10^2)</f>
        <v>700</v>
      </c>
    </row>
    <row r="55" customFormat="false" ht="15" hidden="false" customHeight="false" outlineLevel="0" collapsed="false">
      <c r="C55" s="4" t="s">
        <v>18</v>
      </c>
      <c r="D55" s="4" t="n">
        <v>2</v>
      </c>
      <c r="E55" s="4"/>
      <c r="F55" s="4"/>
      <c r="G55" s="4"/>
      <c r="H55" s="4"/>
      <c r="I55" s="5" t="n">
        <f aca="false">(D55*10^2)</f>
        <v>200</v>
      </c>
    </row>
    <row r="56" customFormat="false" ht="15" hidden="false" customHeight="false" outlineLevel="0" collapsed="false">
      <c r="B56" s="4" t="s">
        <v>27</v>
      </c>
      <c r="C56" s="4" t="s">
        <v>11</v>
      </c>
      <c r="D56" s="4"/>
      <c r="E56" s="6"/>
      <c r="F56" s="6"/>
      <c r="G56" s="4" t="n">
        <v>22.8</v>
      </c>
      <c r="H56" s="4" t="n">
        <v>2</v>
      </c>
      <c r="I56" s="5" t="n">
        <f aca="false">(G56*10^5+H56*10^6)/2</f>
        <v>2140000</v>
      </c>
    </row>
    <row r="57" customFormat="false" ht="15" hidden="false" customHeight="false" outlineLevel="0" collapsed="false">
      <c r="C57" s="4" t="s">
        <v>14</v>
      </c>
      <c r="D57" s="4" t="n">
        <v>17.9</v>
      </c>
      <c r="E57" s="4"/>
      <c r="F57" s="4"/>
      <c r="G57" s="4"/>
      <c r="H57" s="4"/>
      <c r="I57" s="5" t="n">
        <f aca="false">(D57*10^2)</f>
        <v>1790</v>
      </c>
    </row>
    <row r="58" customFormat="false" ht="15" hidden="false" customHeight="false" outlineLevel="0" collapsed="false">
      <c r="C58" s="4" t="s">
        <v>16</v>
      </c>
      <c r="D58" s="4" t="n">
        <v>15.5</v>
      </c>
      <c r="E58" s="4"/>
      <c r="F58" s="4"/>
      <c r="G58" s="4"/>
      <c r="H58" s="4"/>
      <c r="I58" s="5" t="n">
        <f aca="false">(D58*10^2)</f>
        <v>1550</v>
      </c>
    </row>
    <row r="59" customFormat="false" ht="15" hidden="false" customHeight="false" outlineLevel="0" collapsed="false">
      <c r="C59" s="4" t="s">
        <v>17</v>
      </c>
      <c r="D59" s="4" t="n">
        <v>9</v>
      </c>
      <c r="E59" s="4"/>
      <c r="F59" s="4"/>
      <c r="G59" s="4"/>
      <c r="H59" s="4"/>
      <c r="I59" s="5" t="n">
        <f aca="false">(D59*10^2)</f>
        <v>900</v>
      </c>
    </row>
    <row r="60" customFormat="false" ht="15" hidden="false" customHeight="false" outlineLevel="0" collapsed="false">
      <c r="C60" s="4" t="s">
        <v>18</v>
      </c>
      <c r="D60" s="4" t="n">
        <v>6</v>
      </c>
      <c r="E60" s="4"/>
      <c r="F60" s="4"/>
      <c r="G60" s="4"/>
      <c r="H60" s="4"/>
      <c r="I60" s="5" t="n">
        <f aca="false">(D60*10^2)</f>
        <v>600</v>
      </c>
    </row>
    <row r="61" customFormat="false" ht="15" hidden="false" customHeight="false" outlineLevel="0" collapsed="false">
      <c r="B61" s="4" t="s">
        <v>28</v>
      </c>
      <c r="C61" s="4" t="s">
        <v>11</v>
      </c>
      <c r="D61" s="4"/>
      <c r="E61" s="6"/>
      <c r="F61" s="6"/>
      <c r="G61" s="4" t="n">
        <v>15</v>
      </c>
      <c r="H61" s="4" t="n">
        <v>2</v>
      </c>
      <c r="I61" s="5" t="n">
        <f aca="false">(G61*10^5+H61*10^6)/2</f>
        <v>1750000</v>
      </c>
    </row>
    <row r="62" customFormat="false" ht="15" hidden="false" customHeight="false" outlineLevel="0" collapsed="false">
      <c r="C62" s="4" t="s">
        <v>14</v>
      </c>
      <c r="D62" s="4" t="n">
        <v>7</v>
      </c>
      <c r="E62" s="4"/>
      <c r="F62" s="4"/>
      <c r="G62" s="4"/>
      <c r="H62" s="4"/>
      <c r="I62" s="5" t="n">
        <f aca="false">(D62*10^2)</f>
        <v>700</v>
      </c>
    </row>
    <row r="63" customFormat="false" ht="15" hidden="false" customHeight="false" outlineLevel="0" collapsed="false">
      <c r="C63" s="4" t="s">
        <v>16</v>
      </c>
      <c r="D63" s="4" t="n">
        <v>6</v>
      </c>
      <c r="E63" s="4"/>
      <c r="F63" s="4"/>
      <c r="G63" s="4"/>
      <c r="H63" s="4"/>
      <c r="I63" s="5" t="n">
        <f aca="false">(D63*10^2)</f>
        <v>600</v>
      </c>
    </row>
    <row r="64" customFormat="false" ht="15" hidden="false" customHeight="false" outlineLevel="0" collapsed="false">
      <c r="C64" s="4" t="s">
        <v>17</v>
      </c>
      <c r="D64" s="4" t="n">
        <v>10</v>
      </c>
      <c r="E64" s="4"/>
      <c r="F64" s="4"/>
      <c r="G64" s="4"/>
      <c r="H64" s="4"/>
      <c r="I64" s="5" t="n">
        <f aca="false">(D64*10^2)</f>
        <v>1000</v>
      </c>
    </row>
    <row r="65" customFormat="false" ht="15" hidden="false" customHeight="false" outlineLevel="0" collapsed="false">
      <c r="C65" s="4" t="s">
        <v>18</v>
      </c>
      <c r="D65" s="4" t="n">
        <v>8.1</v>
      </c>
      <c r="E65" s="4"/>
      <c r="F65" s="4"/>
      <c r="G65" s="4"/>
      <c r="H65" s="4"/>
      <c r="I65" s="5" t="n">
        <f aca="false">(D65*10^2)</f>
        <v>810</v>
      </c>
    </row>
    <row r="66" customFormat="false" ht="15" hidden="false" customHeight="false" outlineLevel="0" collapsed="false">
      <c r="B66" s="4" t="s">
        <v>29</v>
      </c>
      <c r="C66" s="4" t="s">
        <v>11</v>
      </c>
      <c r="D66" s="4"/>
      <c r="E66" s="6"/>
      <c r="F66" s="6"/>
      <c r="G66" s="4" t="n">
        <v>24.6</v>
      </c>
      <c r="H66" s="4" t="n">
        <v>3</v>
      </c>
      <c r="I66" s="5" t="n">
        <f aca="false">(G66*10^5+H66*10^6)/2</f>
        <v>2730000</v>
      </c>
    </row>
    <row r="67" customFormat="false" ht="15" hidden="false" customHeight="false" outlineLevel="0" collapsed="false">
      <c r="C67" s="4" t="s">
        <v>14</v>
      </c>
      <c r="D67" s="4" t="n">
        <v>6</v>
      </c>
      <c r="E67" s="4"/>
      <c r="F67" s="4"/>
      <c r="G67" s="4"/>
      <c r="H67" s="4"/>
      <c r="I67" s="5" t="n">
        <f aca="false">(D67*10^2)</f>
        <v>600</v>
      </c>
    </row>
    <row r="68" customFormat="false" ht="15" hidden="false" customHeight="false" outlineLevel="0" collapsed="false">
      <c r="C68" s="4" t="s">
        <v>16</v>
      </c>
      <c r="D68" s="4" t="n">
        <v>10</v>
      </c>
      <c r="E68" s="4"/>
      <c r="F68" s="4"/>
      <c r="G68" s="4"/>
      <c r="H68" s="4"/>
      <c r="I68" s="5" t="n">
        <f aca="false">(D68*10^2)</f>
        <v>1000</v>
      </c>
    </row>
    <row r="69" customFormat="false" ht="15" hidden="false" customHeight="false" outlineLevel="0" collapsed="false">
      <c r="C69" s="4" t="s">
        <v>17</v>
      </c>
      <c r="D69" s="4" t="n">
        <v>25.6</v>
      </c>
      <c r="E69" s="4"/>
      <c r="F69" s="4"/>
      <c r="G69" s="4"/>
      <c r="H69" s="4"/>
      <c r="I69" s="5" t="n">
        <f aca="false">(D69*10^2)</f>
        <v>2560</v>
      </c>
    </row>
    <row r="70" customFormat="false" ht="15" hidden="false" customHeight="false" outlineLevel="0" collapsed="false">
      <c r="C70" s="4" t="s">
        <v>18</v>
      </c>
      <c r="D70" s="4" t="n">
        <v>3</v>
      </c>
      <c r="E70" s="4"/>
      <c r="F70" s="4"/>
      <c r="G70" s="4"/>
      <c r="H70" s="4"/>
      <c r="I70" s="5" t="n">
        <f aca="false">(D70*10^2)</f>
        <v>300</v>
      </c>
    </row>
    <row r="71" customFormat="false" ht="15" hidden="false" customHeight="false" outlineLevel="0" collapsed="false">
      <c r="B71" s="4" t="s">
        <v>30</v>
      </c>
      <c r="C71" s="4" t="s">
        <v>11</v>
      </c>
      <c r="D71" s="4"/>
      <c r="E71" s="4"/>
      <c r="F71" s="4"/>
      <c r="G71" s="4" t="n">
        <v>24.9</v>
      </c>
      <c r="H71" s="4" t="n">
        <v>2</v>
      </c>
      <c r="I71" s="5" t="n">
        <f aca="false">(G71*10^5+H71*10^6)/2</f>
        <v>2245000</v>
      </c>
    </row>
    <row r="72" customFormat="false" ht="15" hidden="false" customHeight="false" outlineLevel="0" collapsed="false">
      <c r="C72" s="4" t="s">
        <v>14</v>
      </c>
      <c r="D72" s="4" t="n">
        <v>0</v>
      </c>
      <c r="E72" s="4"/>
      <c r="F72" s="4"/>
      <c r="G72" s="4"/>
      <c r="H72" s="4"/>
      <c r="I72" s="5" t="n">
        <f aca="false">(D72*10^2)</f>
        <v>0</v>
      </c>
    </row>
    <row r="73" customFormat="false" ht="15" hidden="false" customHeight="false" outlineLevel="0" collapsed="false">
      <c r="C73" s="4" t="s">
        <v>16</v>
      </c>
      <c r="D73" s="4" t="n">
        <v>0</v>
      </c>
      <c r="E73" s="4"/>
      <c r="F73" s="4"/>
      <c r="G73" s="4"/>
      <c r="H73" s="4"/>
      <c r="I73" s="5" t="n">
        <f aca="false">(D73*10^2)</f>
        <v>0</v>
      </c>
    </row>
    <row r="74" customFormat="false" ht="15" hidden="false" customHeight="false" outlineLevel="0" collapsed="false">
      <c r="C74" s="4" t="s">
        <v>17</v>
      </c>
      <c r="D74" s="4" t="n">
        <v>1</v>
      </c>
      <c r="E74" s="4"/>
      <c r="F74" s="4"/>
      <c r="G74" s="4"/>
      <c r="H74" s="4"/>
      <c r="I74" s="5" t="n">
        <f aca="false">(D74*10^2)</f>
        <v>100</v>
      </c>
    </row>
    <row r="75" customFormat="false" ht="15" hidden="false" customHeight="false" outlineLevel="0" collapsed="false">
      <c r="C75" s="4" t="s">
        <v>18</v>
      </c>
      <c r="D75" s="4" t="n">
        <v>0</v>
      </c>
      <c r="E75" s="4"/>
      <c r="F75" s="4"/>
      <c r="G75" s="4"/>
      <c r="H75" s="4"/>
      <c r="I75" s="5" t="n">
        <f aca="false">(D75*10^2)</f>
        <v>0</v>
      </c>
    </row>
    <row r="76" customFormat="false" ht="15" hidden="false" customHeight="false" outlineLevel="0" collapsed="false">
      <c r="B76" s="4" t="s">
        <v>31</v>
      </c>
      <c r="C76" s="4" t="s">
        <v>11</v>
      </c>
      <c r="D76" s="4"/>
      <c r="E76" s="4"/>
      <c r="F76" s="4"/>
      <c r="G76" s="4" t="n">
        <v>23.2</v>
      </c>
      <c r="H76" s="4" t="n">
        <v>3</v>
      </c>
      <c r="I76" s="5" t="n">
        <f aca="false">(G76*10^5+H76*10^6)/2</f>
        <v>2660000</v>
      </c>
    </row>
    <row r="77" customFormat="false" ht="15" hidden="false" customHeight="false" outlineLevel="0" collapsed="false">
      <c r="C77" s="4" t="s">
        <v>14</v>
      </c>
      <c r="D77" s="4" t="n">
        <v>0</v>
      </c>
      <c r="E77" s="4"/>
      <c r="F77" s="4"/>
      <c r="G77" s="4"/>
      <c r="H77" s="4"/>
      <c r="I77" s="5" t="n">
        <f aca="false">(D77*10^2)</f>
        <v>0</v>
      </c>
    </row>
    <row r="78" customFormat="false" ht="15" hidden="false" customHeight="false" outlineLevel="0" collapsed="false">
      <c r="C78" s="4" t="s">
        <v>16</v>
      </c>
      <c r="D78" s="4" t="n">
        <v>1</v>
      </c>
      <c r="E78" s="4"/>
      <c r="F78" s="4"/>
      <c r="G78" s="4"/>
      <c r="H78" s="4"/>
      <c r="I78" s="5" t="n">
        <f aca="false">(D78*10^2)</f>
        <v>100</v>
      </c>
    </row>
    <row r="79" customFormat="false" ht="15" hidden="false" customHeight="false" outlineLevel="0" collapsed="false">
      <c r="C79" s="4" t="s">
        <v>17</v>
      </c>
      <c r="D79" s="4" t="n">
        <v>0</v>
      </c>
      <c r="E79" s="4"/>
      <c r="F79" s="4"/>
      <c r="G79" s="4"/>
      <c r="H79" s="4"/>
      <c r="I79" s="5" t="n">
        <f aca="false">(D79*10^2)</f>
        <v>0</v>
      </c>
    </row>
    <row r="80" customFormat="false" ht="15" hidden="false" customHeight="false" outlineLevel="0" collapsed="false">
      <c r="C80" s="4" t="s">
        <v>18</v>
      </c>
      <c r="D80" s="4" t="n">
        <v>0</v>
      </c>
      <c r="E80" s="4"/>
      <c r="F80" s="4"/>
      <c r="G80" s="4"/>
      <c r="H80" s="4"/>
      <c r="I80" s="5" t="n">
        <f aca="false">(D80*10^2)</f>
        <v>0</v>
      </c>
    </row>
    <row r="81" customFormat="false" ht="15" hidden="false" customHeight="false" outlineLevel="0" collapsed="false">
      <c r="B81" s="4" t="s">
        <v>32</v>
      </c>
      <c r="C81" s="4" t="s">
        <v>11</v>
      </c>
      <c r="D81" s="4"/>
      <c r="E81" s="4"/>
      <c r="F81" s="4"/>
      <c r="G81" s="4" t="n">
        <v>18</v>
      </c>
      <c r="H81" s="4" t="n">
        <v>3.1</v>
      </c>
      <c r="I81" s="5" t="n">
        <f aca="false">(G81*10^5+H81*10^6)/2</f>
        <v>2450000</v>
      </c>
    </row>
    <row r="82" customFormat="false" ht="15" hidden="false" customHeight="false" outlineLevel="0" collapsed="false">
      <c r="C82" s="4" t="s">
        <v>14</v>
      </c>
      <c r="D82" s="4" t="n">
        <v>0</v>
      </c>
      <c r="E82" s="4"/>
      <c r="F82" s="4"/>
      <c r="G82" s="4"/>
      <c r="H82" s="4"/>
      <c r="I82" s="5" t="n">
        <f aca="false">(D82*10^2)</f>
        <v>0</v>
      </c>
    </row>
    <row r="83" customFormat="false" ht="15" hidden="false" customHeight="false" outlineLevel="0" collapsed="false">
      <c r="C83" s="4" t="s">
        <v>16</v>
      </c>
      <c r="D83" s="4" t="n">
        <v>0</v>
      </c>
      <c r="E83" s="4"/>
      <c r="F83" s="4"/>
      <c r="G83" s="4"/>
      <c r="H83" s="4"/>
      <c r="I83" s="5" t="n">
        <f aca="false">(D83*10^2)</f>
        <v>0</v>
      </c>
    </row>
    <row r="84" customFormat="false" ht="15" hidden="false" customHeight="false" outlineLevel="0" collapsed="false">
      <c r="C84" s="4" t="s">
        <v>17</v>
      </c>
      <c r="D84" s="4" t="n">
        <v>0</v>
      </c>
      <c r="E84" s="4"/>
      <c r="F84" s="4"/>
      <c r="G84" s="4"/>
      <c r="H84" s="4"/>
      <c r="I84" s="5" t="n">
        <f aca="false">(D84*10^2)</f>
        <v>0</v>
      </c>
    </row>
    <row r="85" customFormat="false" ht="15" hidden="false" customHeight="false" outlineLevel="0" collapsed="false">
      <c r="C85" s="4" t="s">
        <v>18</v>
      </c>
      <c r="D85" s="4" t="n">
        <v>0</v>
      </c>
      <c r="E85" s="4"/>
      <c r="F85" s="4"/>
      <c r="G85" s="4"/>
      <c r="H85" s="4"/>
      <c r="I85" s="5" t="n">
        <f aca="false">(D85*10^2)</f>
        <v>0</v>
      </c>
    </row>
    <row r="86" customFormat="false" ht="15" hidden="false" customHeight="false" outlineLevel="0" collapsed="false">
      <c r="B86" s="4" t="s">
        <v>33</v>
      </c>
      <c r="C86" s="4" t="s">
        <v>11</v>
      </c>
      <c r="D86" s="4"/>
      <c r="E86" s="4"/>
      <c r="F86" s="4" t="n">
        <v>14.6</v>
      </c>
      <c r="G86" s="4" t="n">
        <v>1</v>
      </c>
      <c r="H86" s="4"/>
      <c r="I86" s="5" t="n">
        <f aca="false">(G86*10^5+F86*10^4)/2</f>
        <v>123000</v>
      </c>
    </row>
    <row r="87" customFormat="false" ht="15" hidden="false" customHeight="false" outlineLevel="0" collapsed="false">
      <c r="C87" s="4" t="s">
        <v>14</v>
      </c>
      <c r="D87" s="4" t="n">
        <v>1</v>
      </c>
      <c r="E87" s="4"/>
      <c r="F87" s="4"/>
      <c r="G87" s="4"/>
      <c r="H87" s="4"/>
      <c r="I87" s="5" t="n">
        <f aca="false">(D87*10^2)</f>
        <v>100</v>
      </c>
    </row>
    <row r="88" customFormat="false" ht="15" hidden="false" customHeight="false" outlineLevel="0" collapsed="false">
      <c r="C88" s="4" t="s">
        <v>16</v>
      </c>
      <c r="D88" s="4" t="n">
        <v>0</v>
      </c>
      <c r="E88" s="4"/>
      <c r="F88" s="4"/>
      <c r="G88" s="4"/>
      <c r="H88" s="4"/>
      <c r="I88" s="5" t="n">
        <f aca="false">(D88*10^2)</f>
        <v>0</v>
      </c>
    </row>
    <row r="89" customFormat="false" ht="15" hidden="false" customHeight="false" outlineLevel="0" collapsed="false">
      <c r="C89" s="4" t="s">
        <v>17</v>
      </c>
      <c r="D89" s="4" t="n">
        <v>0</v>
      </c>
      <c r="E89" s="4"/>
      <c r="F89" s="4"/>
      <c r="G89" s="4"/>
      <c r="H89" s="4"/>
      <c r="I89" s="5" t="n">
        <f aca="false">(D89*10^2)</f>
        <v>0</v>
      </c>
    </row>
    <row r="90" customFormat="false" ht="15" hidden="false" customHeight="false" outlineLevel="0" collapsed="false">
      <c r="C90" s="4" t="s">
        <v>18</v>
      </c>
      <c r="D90" s="4" t="n">
        <v>0</v>
      </c>
      <c r="E90" s="4"/>
      <c r="F90" s="4"/>
      <c r="G90" s="4"/>
      <c r="H90" s="4"/>
      <c r="I90" s="5" t="n">
        <f aca="false">(D90*10^2)</f>
        <v>0</v>
      </c>
    </row>
    <row r="91" customFormat="false" ht="15" hidden="false" customHeight="false" outlineLevel="0" collapsed="false">
      <c r="B91" s="4" t="s">
        <v>34</v>
      </c>
      <c r="C91" s="4" t="s">
        <v>11</v>
      </c>
      <c r="D91" s="4"/>
      <c r="E91" s="4"/>
      <c r="F91" s="4"/>
      <c r="G91" s="4" t="n">
        <v>9.8</v>
      </c>
      <c r="H91" s="4" t="n">
        <v>2</v>
      </c>
      <c r="I91" s="5" t="n">
        <f aca="false">(G91*10^5+H91*10^6)/2</f>
        <v>1490000</v>
      </c>
    </row>
    <row r="92" customFormat="false" ht="15" hidden="false" customHeight="false" outlineLevel="0" collapsed="false">
      <c r="C92" s="4" t="s">
        <v>14</v>
      </c>
      <c r="D92" s="4" t="n">
        <v>0</v>
      </c>
      <c r="E92" s="4"/>
      <c r="F92" s="4"/>
      <c r="G92" s="4"/>
      <c r="H92" s="4"/>
      <c r="I92" s="5" t="n">
        <f aca="false">(D92*10^2)</f>
        <v>0</v>
      </c>
    </row>
    <row r="93" customFormat="false" ht="15" hidden="false" customHeight="false" outlineLevel="0" collapsed="false">
      <c r="C93" s="4" t="s">
        <v>16</v>
      </c>
      <c r="D93" s="4" t="n">
        <v>0</v>
      </c>
      <c r="E93" s="4"/>
      <c r="F93" s="4"/>
      <c r="G93" s="4"/>
      <c r="H93" s="4"/>
      <c r="I93" s="5" t="n">
        <f aca="false">(D93*10^2)</f>
        <v>0</v>
      </c>
    </row>
    <row r="94" customFormat="false" ht="15" hidden="false" customHeight="false" outlineLevel="0" collapsed="false">
      <c r="C94" s="4" t="s">
        <v>17</v>
      </c>
      <c r="D94" s="4" t="n">
        <v>0</v>
      </c>
      <c r="E94" s="4"/>
      <c r="F94" s="4"/>
      <c r="G94" s="4"/>
      <c r="H94" s="4"/>
      <c r="I94" s="5" t="n">
        <f aca="false">(D94*10^2)</f>
        <v>0</v>
      </c>
    </row>
    <row r="95" customFormat="false" ht="15" hidden="false" customHeight="false" outlineLevel="0" collapsed="false">
      <c r="C95" s="4" t="s">
        <v>18</v>
      </c>
      <c r="D95" s="4" t="n">
        <v>0</v>
      </c>
      <c r="E95" s="4"/>
      <c r="F95" s="4"/>
      <c r="G95" s="4"/>
      <c r="H95" s="4"/>
      <c r="I95" s="5" t="n">
        <f aca="false">(D95*10^2)</f>
        <v>0</v>
      </c>
    </row>
    <row r="96" customFormat="false" ht="15" hidden="false" customHeight="false" outlineLevel="0" collapsed="false">
      <c r="B96" s="4" t="s">
        <v>35</v>
      </c>
      <c r="C96" s="4" t="s">
        <v>11</v>
      </c>
      <c r="D96" s="4"/>
      <c r="E96" s="4"/>
      <c r="F96" s="4"/>
      <c r="G96" s="4" t="n">
        <v>26.1</v>
      </c>
      <c r="H96" s="4" t="n">
        <v>3</v>
      </c>
      <c r="I96" s="5" t="n">
        <f aca="false">(G96*10^5+H96*10^6)/2</f>
        <v>2805000</v>
      </c>
    </row>
    <row r="97" customFormat="false" ht="15" hidden="false" customHeight="false" outlineLevel="0" collapsed="false">
      <c r="C97" s="4" t="s">
        <v>14</v>
      </c>
      <c r="D97" s="4" t="n">
        <v>0</v>
      </c>
      <c r="E97" s="4"/>
      <c r="F97" s="4"/>
      <c r="G97" s="4"/>
      <c r="H97" s="4"/>
      <c r="I97" s="5" t="n">
        <f aca="false">(D97*10^2)</f>
        <v>0</v>
      </c>
    </row>
    <row r="98" customFormat="false" ht="15" hidden="false" customHeight="false" outlineLevel="0" collapsed="false">
      <c r="C98" s="4" t="s">
        <v>16</v>
      </c>
      <c r="D98" s="4" t="n">
        <v>0</v>
      </c>
      <c r="E98" s="4"/>
      <c r="F98" s="4"/>
      <c r="G98" s="4"/>
      <c r="H98" s="4"/>
      <c r="I98" s="5" t="n">
        <f aca="false">(D98*10^2)</f>
        <v>0</v>
      </c>
    </row>
    <row r="99" customFormat="false" ht="15" hidden="false" customHeight="false" outlineLevel="0" collapsed="false">
      <c r="C99" s="4" t="s">
        <v>17</v>
      </c>
      <c r="D99" s="4" t="n">
        <v>0</v>
      </c>
      <c r="E99" s="4"/>
      <c r="F99" s="4"/>
      <c r="G99" s="4"/>
      <c r="H99" s="4"/>
      <c r="I99" s="5" t="n">
        <f aca="false">(D99*10^2)</f>
        <v>0</v>
      </c>
    </row>
    <row r="100" customFormat="false" ht="15" hidden="false" customHeight="false" outlineLevel="0" collapsed="false">
      <c r="C100" s="4" t="s">
        <v>18</v>
      </c>
      <c r="D100" s="4" t="n">
        <v>0</v>
      </c>
      <c r="E100" s="4"/>
      <c r="F100" s="4"/>
      <c r="G100" s="4"/>
      <c r="H100" s="4"/>
      <c r="I100" s="5" t="n">
        <f aca="false">(D100*10^2)</f>
        <v>0</v>
      </c>
    </row>
    <row r="101" customFormat="false" ht="15" hidden="false" customHeight="false" outlineLevel="0" collapsed="false">
      <c r="A101" s="0" t="s">
        <v>36</v>
      </c>
      <c r="B101" s="0" t="s">
        <v>10</v>
      </c>
      <c r="C101" s="4" t="s">
        <v>11</v>
      </c>
      <c r="D101" s="4"/>
      <c r="E101" s="4"/>
      <c r="F101" s="4"/>
      <c r="G101" s="4" t="n">
        <v>4.1</v>
      </c>
      <c r="H101" s="4"/>
      <c r="I101" s="5" t="n">
        <f aca="false">(G101*10^5)</f>
        <v>410000</v>
      </c>
    </row>
    <row r="102" customFormat="false" ht="15" hidden="false" customHeight="false" outlineLevel="0" collapsed="false">
      <c r="C102" s="4" t="s">
        <v>12</v>
      </c>
      <c r="D102" s="4"/>
      <c r="E102" s="4"/>
      <c r="F102" s="4"/>
      <c r="G102" s="4" t="n">
        <v>1</v>
      </c>
      <c r="H102" s="4"/>
      <c r="I102" s="5" t="n">
        <f aca="false">(G102*10^5)</f>
        <v>100000</v>
      </c>
    </row>
    <row r="103" customFormat="false" ht="15" hidden="false" customHeight="false" outlineLevel="0" collapsed="false">
      <c r="C103" s="4" t="s">
        <v>13</v>
      </c>
      <c r="D103" s="4"/>
      <c r="E103" s="4" t="n">
        <v>1</v>
      </c>
      <c r="F103" s="4"/>
      <c r="G103" s="4"/>
      <c r="H103" s="4"/>
      <c r="I103" s="5" t="n">
        <f aca="false">(E103*10^3)</f>
        <v>1000</v>
      </c>
    </row>
    <row r="104" customFormat="false" ht="15" hidden="false" customHeight="false" outlineLevel="0" collapsed="false">
      <c r="C104" s="4" t="s">
        <v>14</v>
      </c>
      <c r="D104" s="4" t="n">
        <v>1</v>
      </c>
      <c r="E104" s="4"/>
      <c r="F104" s="4"/>
      <c r="G104" s="4"/>
      <c r="H104" s="4"/>
      <c r="I104" s="5" t="n">
        <f aca="false">(D104*10^2)</f>
        <v>100</v>
      </c>
    </row>
    <row r="105" customFormat="false" ht="15" hidden="false" customHeight="false" outlineLevel="0" collapsed="false">
      <c r="C105" s="4" t="s">
        <v>15</v>
      </c>
      <c r="D105" s="4" t="n">
        <v>2</v>
      </c>
      <c r="E105" s="4"/>
      <c r="F105" s="4"/>
      <c r="G105" s="4"/>
      <c r="H105" s="1"/>
      <c r="I105" s="5" t="n">
        <f aca="false">(D105*10^2)</f>
        <v>200</v>
      </c>
    </row>
    <row r="106" customFormat="false" ht="15" hidden="false" customHeight="false" outlineLevel="0" collapsed="false">
      <c r="C106" s="4" t="s">
        <v>16</v>
      </c>
      <c r="D106" s="4" t="n">
        <v>2</v>
      </c>
      <c r="E106" s="4"/>
      <c r="F106" s="4"/>
      <c r="G106" s="4"/>
      <c r="H106" s="1"/>
      <c r="I106" s="5" t="n">
        <f aca="false">(D106*10^2)</f>
        <v>200</v>
      </c>
    </row>
    <row r="107" customFormat="false" ht="15" hidden="false" customHeight="false" outlineLevel="0" collapsed="false">
      <c r="C107" s="4" t="s">
        <v>17</v>
      </c>
      <c r="D107" s="4" t="n">
        <v>1</v>
      </c>
      <c r="E107" s="4"/>
      <c r="F107" s="4"/>
      <c r="G107" s="4"/>
      <c r="H107" s="1"/>
      <c r="I107" s="5" t="n">
        <f aca="false">(D107*10^2)</f>
        <v>100</v>
      </c>
    </row>
    <row r="108" customFormat="false" ht="15" hidden="false" customHeight="false" outlineLevel="0" collapsed="false">
      <c r="C108" s="4" t="s">
        <v>18</v>
      </c>
      <c r="D108" s="4" t="n">
        <v>0</v>
      </c>
      <c r="E108" s="4"/>
      <c r="F108" s="4"/>
      <c r="G108" s="4"/>
      <c r="H108" s="1"/>
      <c r="I108" s="5" t="n">
        <f aca="false">(D108*10^2)</f>
        <v>0</v>
      </c>
    </row>
    <row r="109" customFormat="false" ht="15" hidden="false" customHeight="false" outlineLevel="0" collapsed="false">
      <c r="B109" s="4" t="s">
        <v>19</v>
      </c>
      <c r="C109" s="4" t="s">
        <v>11</v>
      </c>
      <c r="D109" s="4"/>
      <c r="E109" s="4"/>
      <c r="F109" s="4"/>
      <c r="G109" s="4" t="n">
        <v>12.2</v>
      </c>
      <c r="H109" s="4"/>
      <c r="I109" s="5" t="n">
        <f aca="false">(G109*10^5)</f>
        <v>1220000</v>
      </c>
    </row>
    <row r="110" customFormat="false" ht="15" hidden="false" customHeight="false" outlineLevel="0" collapsed="false">
      <c r="C110" s="4" t="s">
        <v>12</v>
      </c>
      <c r="D110" s="4"/>
      <c r="E110" s="4"/>
      <c r="F110" s="4" t="n">
        <v>4.1</v>
      </c>
      <c r="G110" s="4"/>
      <c r="H110" s="4"/>
      <c r="I110" s="5" t="n">
        <f aca="false">(F110*10^4)</f>
        <v>41000</v>
      </c>
    </row>
    <row r="111" customFormat="false" ht="15" hidden="false" customHeight="false" outlineLevel="0" collapsed="false">
      <c r="C111" s="4" t="s">
        <v>13</v>
      </c>
      <c r="D111" s="4"/>
      <c r="E111" s="4" t="n">
        <v>1</v>
      </c>
      <c r="F111" s="4"/>
      <c r="G111" s="4"/>
      <c r="H111" s="4"/>
      <c r="I111" s="5" t="n">
        <f aca="false">(E111*10^3)</f>
        <v>1000</v>
      </c>
    </row>
    <row r="112" customFormat="false" ht="15" hidden="false" customHeight="false" outlineLevel="0" collapsed="false">
      <c r="C112" s="4" t="s">
        <v>14</v>
      </c>
      <c r="D112" s="4" t="n">
        <v>4.1</v>
      </c>
      <c r="E112" s="4"/>
      <c r="F112" s="4"/>
      <c r="G112" s="4"/>
      <c r="H112" s="4"/>
      <c r="I112" s="5" t="n">
        <f aca="false">(D112*10^2)</f>
        <v>410</v>
      </c>
    </row>
    <row r="113" customFormat="false" ht="15" hidden="false" customHeight="false" outlineLevel="0" collapsed="false">
      <c r="C113" s="4" t="s">
        <v>15</v>
      </c>
      <c r="D113" s="4" t="n">
        <v>8.1</v>
      </c>
      <c r="E113" s="4"/>
      <c r="F113" s="4"/>
      <c r="G113" s="4"/>
      <c r="H113" s="4"/>
      <c r="I113" s="5" t="n">
        <f aca="false">(D113*10^2)</f>
        <v>810</v>
      </c>
    </row>
    <row r="114" customFormat="false" ht="15" hidden="false" customHeight="false" outlineLevel="0" collapsed="false">
      <c r="C114" s="4" t="s">
        <v>16</v>
      </c>
      <c r="D114" s="4" t="n">
        <v>2</v>
      </c>
      <c r="E114" s="4"/>
      <c r="F114" s="4"/>
      <c r="G114" s="4"/>
      <c r="H114" s="4"/>
      <c r="I114" s="5" t="n">
        <f aca="false">(D114*10^2)</f>
        <v>200</v>
      </c>
    </row>
    <row r="115" customFormat="false" ht="15" hidden="false" customHeight="false" outlineLevel="0" collapsed="false">
      <c r="C115" s="4" t="s">
        <v>17</v>
      </c>
      <c r="D115" s="4" t="n">
        <v>2</v>
      </c>
      <c r="E115" s="4"/>
      <c r="F115" s="4"/>
      <c r="G115" s="4"/>
      <c r="H115" s="4"/>
      <c r="I115" s="5" t="n">
        <f aca="false">(D115*10^2)</f>
        <v>200</v>
      </c>
    </row>
    <row r="116" customFormat="false" ht="15" hidden="false" customHeight="false" outlineLevel="0" collapsed="false">
      <c r="C116" s="4" t="s">
        <v>18</v>
      </c>
      <c r="D116" s="4" t="n">
        <v>0</v>
      </c>
      <c r="E116" s="4"/>
      <c r="F116" s="4"/>
      <c r="G116" s="4"/>
      <c r="H116" s="4"/>
      <c r="I116" s="5" t="n">
        <f aca="false">(D116*10^2)</f>
        <v>0</v>
      </c>
    </row>
    <row r="117" customFormat="false" ht="15" hidden="false" customHeight="false" outlineLevel="0" collapsed="false">
      <c r="B117" s="4" t="s">
        <v>20</v>
      </c>
      <c r="C117" s="4" t="s">
        <v>11</v>
      </c>
      <c r="D117" s="4"/>
      <c r="E117" s="4"/>
      <c r="F117" s="4"/>
      <c r="G117" s="4" t="n">
        <v>1</v>
      </c>
      <c r="H117" s="4" t="n">
        <v>3.1</v>
      </c>
      <c r="I117" s="5" t="n">
        <f aca="false">(G117*10^5+H117*10^6)/2</f>
        <v>1600000</v>
      </c>
    </row>
    <row r="118" customFormat="false" ht="15" hidden="false" customHeight="false" outlineLevel="0" collapsed="false">
      <c r="C118" s="4" t="s">
        <v>12</v>
      </c>
      <c r="D118" s="4"/>
      <c r="E118" s="4"/>
      <c r="F118" s="4"/>
      <c r="G118" s="4" t="n">
        <v>1</v>
      </c>
      <c r="H118" s="4"/>
      <c r="I118" s="5" t="n">
        <f aca="false">(G118*10^5)</f>
        <v>100000</v>
      </c>
    </row>
    <row r="119" customFormat="false" ht="15" hidden="false" customHeight="false" outlineLevel="0" collapsed="false">
      <c r="C119" s="4" t="s">
        <v>13</v>
      </c>
      <c r="D119" s="4"/>
      <c r="E119" s="4" t="n">
        <v>2</v>
      </c>
      <c r="F119" s="4"/>
      <c r="G119" s="4"/>
      <c r="H119" s="4"/>
      <c r="I119" s="5" t="n">
        <f aca="false">(E119*10^3)</f>
        <v>2000</v>
      </c>
    </row>
    <row r="120" customFormat="false" ht="15" hidden="false" customHeight="false" outlineLevel="0" collapsed="false">
      <c r="C120" s="4" t="s">
        <v>14</v>
      </c>
      <c r="D120" s="4" t="n">
        <v>9.8</v>
      </c>
      <c r="E120" s="4"/>
      <c r="F120" s="4"/>
      <c r="G120" s="4"/>
      <c r="H120" s="4"/>
      <c r="I120" s="5" t="n">
        <f aca="false">(D120*10^2)</f>
        <v>980</v>
      </c>
    </row>
    <row r="121" customFormat="false" ht="15" hidden="false" customHeight="false" outlineLevel="0" collapsed="false">
      <c r="C121" s="4" t="s">
        <v>15</v>
      </c>
      <c r="D121" s="4" t="n">
        <v>9.2</v>
      </c>
      <c r="E121" s="4"/>
      <c r="F121" s="4"/>
      <c r="G121" s="4"/>
      <c r="H121" s="4"/>
      <c r="I121" s="5" t="n">
        <f aca="false">(D121*10^2)</f>
        <v>920</v>
      </c>
    </row>
    <row r="122" customFormat="false" ht="15" hidden="false" customHeight="false" outlineLevel="0" collapsed="false">
      <c r="C122" s="4" t="s">
        <v>16</v>
      </c>
      <c r="D122" s="4" t="n">
        <v>3</v>
      </c>
      <c r="E122" s="4"/>
      <c r="F122" s="4"/>
      <c r="G122" s="4"/>
      <c r="H122" s="4"/>
      <c r="I122" s="5" t="n">
        <f aca="false">(D122*10^2)</f>
        <v>300</v>
      </c>
    </row>
    <row r="123" customFormat="false" ht="15" hidden="false" customHeight="false" outlineLevel="0" collapsed="false">
      <c r="C123" s="4" t="s">
        <v>17</v>
      </c>
      <c r="D123" s="4" t="n">
        <v>1</v>
      </c>
      <c r="E123" s="4"/>
      <c r="F123" s="4"/>
      <c r="G123" s="4"/>
      <c r="H123" s="4"/>
      <c r="I123" s="5" t="n">
        <f aca="false">(D123*10^2)</f>
        <v>100</v>
      </c>
    </row>
    <row r="124" customFormat="false" ht="15" hidden="false" customHeight="false" outlineLevel="0" collapsed="false">
      <c r="C124" s="4" t="s">
        <v>18</v>
      </c>
      <c r="D124" s="4" t="n">
        <v>0</v>
      </c>
      <c r="E124" s="4"/>
      <c r="F124" s="4"/>
      <c r="G124" s="4"/>
      <c r="H124" s="4"/>
      <c r="I124" s="5" t="n">
        <f aca="false">(E124*10^3+D124*10^2)/2</f>
        <v>0</v>
      </c>
    </row>
    <row r="125" customFormat="false" ht="15" hidden="false" customHeight="false" outlineLevel="0" collapsed="false">
      <c r="B125" s="4" t="s">
        <v>21</v>
      </c>
      <c r="C125" s="4" t="s">
        <v>11</v>
      </c>
      <c r="D125" s="4"/>
      <c r="E125" s="4"/>
      <c r="F125" s="4"/>
      <c r="G125" s="4" t="n">
        <v>0</v>
      </c>
      <c r="H125" s="4" t="n">
        <v>2</v>
      </c>
      <c r="I125" s="5" t="n">
        <f aca="false">(G125*10^5+H125*10^6)/2</f>
        <v>1000000</v>
      </c>
    </row>
    <row r="126" customFormat="false" ht="15" hidden="false" customHeight="false" outlineLevel="0" collapsed="false">
      <c r="C126" s="4" t="s">
        <v>14</v>
      </c>
      <c r="D126" s="4" t="n">
        <v>2</v>
      </c>
      <c r="E126" s="4"/>
      <c r="F126" s="4"/>
      <c r="G126" s="4"/>
      <c r="H126" s="4"/>
      <c r="I126" s="5" t="n">
        <f aca="false">(D126*10^2)</f>
        <v>200</v>
      </c>
    </row>
    <row r="127" customFormat="false" ht="15" hidden="false" customHeight="false" outlineLevel="0" collapsed="false">
      <c r="C127" s="4" t="s">
        <v>16</v>
      </c>
      <c r="D127" s="4" t="n">
        <v>4</v>
      </c>
      <c r="E127" s="4"/>
      <c r="F127" s="4"/>
      <c r="G127" s="4"/>
      <c r="H127" s="4"/>
      <c r="I127" s="5" t="n">
        <f aca="false">(D127*10^2)</f>
        <v>400</v>
      </c>
    </row>
    <row r="128" customFormat="false" ht="15" hidden="false" customHeight="false" outlineLevel="0" collapsed="false">
      <c r="C128" s="4" t="s">
        <v>17</v>
      </c>
      <c r="D128" s="4" t="n">
        <v>3</v>
      </c>
      <c r="E128" s="4"/>
      <c r="F128" s="4"/>
      <c r="G128" s="4"/>
      <c r="H128" s="4"/>
      <c r="I128" s="5" t="n">
        <f aca="false">(D128*10^2)</f>
        <v>300</v>
      </c>
    </row>
    <row r="129" customFormat="false" ht="15" hidden="false" customHeight="false" outlineLevel="0" collapsed="false">
      <c r="C129" s="4" t="s">
        <v>18</v>
      </c>
      <c r="D129" s="4" t="n">
        <v>2</v>
      </c>
      <c r="E129" s="4"/>
      <c r="F129" s="4"/>
      <c r="G129" s="4"/>
      <c r="H129" s="1"/>
      <c r="I129" s="5" t="n">
        <f aca="false">(D129*10^2)</f>
        <v>200</v>
      </c>
    </row>
    <row r="130" customFormat="false" ht="15" hidden="false" customHeight="false" outlineLevel="0" collapsed="false">
      <c r="B130" s="4" t="s">
        <v>22</v>
      </c>
      <c r="C130" s="4" t="s">
        <v>11</v>
      </c>
      <c r="D130" s="4"/>
      <c r="E130" s="4"/>
      <c r="F130" s="4"/>
      <c r="G130" s="4" t="n">
        <v>0</v>
      </c>
      <c r="H130" s="4" t="n">
        <v>1</v>
      </c>
      <c r="I130" s="5" t="n">
        <f aca="false">(G130*10^5+H130*10^6)/2</f>
        <v>500000</v>
      </c>
    </row>
    <row r="131" customFormat="false" ht="15" hidden="false" customHeight="false" outlineLevel="0" collapsed="false">
      <c r="C131" s="4" t="s">
        <v>14</v>
      </c>
      <c r="D131" s="4" t="n">
        <v>14.5</v>
      </c>
      <c r="E131" s="4"/>
      <c r="F131" s="4"/>
      <c r="G131" s="4"/>
      <c r="H131" s="4"/>
      <c r="I131" s="5" t="n">
        <f aca="false">(D131*10^2)</f>
        <v>1450</v>
      </c>
    </row>
    <row r="132" customFormat="false" ht="15" hidden="false" customHeight="false" outlineLevel="0" collapsed="false">
      <c r="C132" s="4" t="s">
        <v>16</v>
      </c>
      <c r="D132" s="4" t="n">
        <v>2</v>
      </c>
      <c r="E132" s="4"/>
      <c r="F132" s="4"/>
      <c r="G132" s="4"/>
      <c r="H132" s="4"/>
      <c r="I132" s="5" t="n">
        <f aca="false">(D132*10^2)</f>
        <v>200</v>
      </c>
    </row>
    <row r="133" customFormat="false" ht="15" hidden="false" customHeight="false" outlineLevel="0" collapsed="false">
      <c r="C133" s="4" t="s">
        <v>17</v>
      </c>
      <c r="D133" s="4" t="n">
        <v>5</v>
      </c>
      <c r="E133" s="4"/>
      <c r="F133" s="4"/>
      <c r="G133" s="4"/>
      <c r="H133" s="4"/>
      <c r="I133" s="5" t="n">
        <f aca="false">(D133*10^2)</f>
        <v>500</v>
      </c>
    </row>
    <row r="134" customFormat="false" ht="15" hidden="false" customHeight="false" outlineLevel="0" collapsed="false">
      <c r="C134" s="4" t="s">
        <v>18</v>
      </c>
      <c r="D134" s="4" t="n">
        <v>2</v>
      </c>
      <c r="E134" s="4"/>
      <c r="F134" s="4"/>
      <c r="G134" s="4"/>
      <c r="H134" s="4"/>
      <c r="I134" s="5" t="n">
        <f aca="false">(D134*10^2)</f>
        <v>200</v>
      </c>
    </row>
    <row r="135" customFormat="false" ht="15" hidden="false" customHeight="false" outlineLevel="0" collapsed="false">
      <c r="B135" s="4" t="s">
        <v>23</v>
      </c>
      <c r="C135" s="4" t="s">
        <v>11</v>
      </c>
      <c r="D135" s="4"/>
      <c r="E135" s="4"/>
      <c r="F135" s="4"/>
      <c r="G135" s="4" t="n">
        <v>24.3</v>
      </c>
      <c r="H135" s="4"/>
      <c r="I135" s="5" t="n">
        <f aca="false">(G135*10^5)</f>
        <v>2430000</v>
      </c>
    </row>
    <row r="136" customFormat="false" ht="15" hidden="false" customHeight="false" outlineLevel="0" collapsed="false">
      <c r="C136" s="4" t="s">
        <v>14</v>
      </c>
      <c r="D136" s="4" t="n">
        <v>2</v>
      </c>
      <c r="E136" s="4"/>
      <c r="F136" s="4"/>
      <c r="G136" s="4"/>
      <c r="H136" s="4"/>
      <c r="I136" s="5" t="n">
        <f aca="false">(D136*10^2)</f>
        <v>200</v>
      </c>
    </row>
    <row r="137" customFormat="false" ht="15" hidden="false" customHeight="false" outlineLevel="0" collapsed="false">
      <c r="C137" s="4" t="s">
        <v>16</v>
      </c>
      <c r="D137" s="4" t="n">
        <v>4</v>
      </c>
      <c r="E137" s="4"/>
      <c r="F137" s="4"/>
      <c r="G137" s="4"/>
      <c r="H137" s="4"/>
      <c r="I137" s="5" t="n">
        <f aca="false">(D137*10^2)</f>
        <v>400</v>
      </c>
    </row>
    <row r="138" customFormat="false" ht="15" hidden="false" customHeight="false" outlineLevel="0" collapsed="false">
      <c r="C138" s="4" t="s">
        <v>17</v>
      </c>
      <c r="D138" s="4" t="n">
        <v>5</v>
      </c>
      <c r="E138" s="4"/>
      <c r="F138" s="4"/>
      <c r="G138" s="4"/>
      <c r="H138" s="4"/>
      <c r="I138" s="5" t="n">
        <f aca="false">(D138*10^2)</f>
        <v>500</v>
      </c>
    </row>
    <row r="139" customFormat="false" ht="15" hidden="false" customHeight="false" outlineLevel="0" collapsed="false">
      <c r="C139" s="4" t="s">
        <v>18</v>
      </c>
      <c r="D139" s="4" t="n">
        <v>1</v>
      </c>
      <c r="E139" s="4"/>
      <c r="F139" s="4"/>
      <c r="G139" s="4"/>
      <c r="H139" s="4"/>
      <c r="I139" s="5" t="n">
        <f aca="false">(D139*10^2)</f>
        <v>100</v>
      </c>
    </row>
    <row r="140" customFormat="false" ht="15" hidden="false" customHeight="false" outlineLevel="0" collapsed="false">
      <c r="B140" s="4" t="s">
        <v>24</v>
      </c>
      <c r="C140" s="4" t="s">
        <v>11</v>
      </c>
      <c r="D140" s="4"/>
      <c r="E140" s="4"/>
      <c r="F140" s="4" t="n">
        <v>7.3</v>
      </c>
      <c r="G140" s="4" t="n">
        <v>1</v>
      </c>
      <c r="H140" s="4"/>
      <c r="I140" s="5" t="n">
        <f aca="false">(F140*10^4+G140*10^5)</f>
        <v>173000</v>
      </c>
    </row>
    <row r="141" customFormat="false" ht="15" hidden="false" customHeight="false" outlineLevel="0" collapsed="false">
      <c r="C141" s="4" t="s">
        <v>14</v>
      </c>
      <c r="D141" s="4" t="n">
        <v>0</v>
      </c>
      <c r="E141" s="4"/>
      <c r="F141" s="4"/>
      <c r="G141" s="4"/>
      <c r="H141" s="4"/>
      <c r="I141" s="5" t="n">
        <f aca="false">(E141*10^3+F141*10^4)/2</f>
        <v>0</v>
      </c>
    </row>
    <row r="142" customFormat="false" ht="15" hidden="false" customHeight="false" outlineLevel="0" collapsed="false">
      <c r="C142" s="4" t="s">
        <v>16</v>
      </c>
      <c r="D142" s="4" t="n">
        <v>0</v>
      </c>
      <c r="E142" s="4"/>
      <c r="F142" s="4"/>
      <c r="G142" s="4"/>
      <c r="H142" s="4"/>
      <c r="I142" s="5" t="n">
        <f aca="false">(E142*10^3+F142*10^4)/2</f>
        <v>0</v>
      </c>
    </row>
    <row r="143" customFormat="false" ht="15" hidden="false" customHeight="false" outlineLevel="0" collapsed="false">
      <c r="C143" s="4" t="s">
        <v>17</v>
      </c>
      <c r="D143" s="4" t="n">
        <v>2</v>
      </c>
      <c r="E143" s="4"/>
      <c r="F143" s="4"/>
      <c r="G143" s="4"/>
      <c r="H143" s="4"/>
      <c r="I143" s="5" t="n">
        <f aca="false">(D143*10^2)</f>
        <v>200</v>
      </c>
    </row>
    <row r="144" customFormat="false" ht="15" hidden="false" customHeight="false" outlineLevel="0" collapsed="false">
      <c r="C144" s="4" t="s">
        <v>18</v>
      </c>
      <c r="D144" s="4" t="n">
        <v>1</v>
      </c>
      <c r="E144" s="4"/>
      <c r="F144" s="4"/>
      <c r="G144" s="4"/>
      <c r="H144" s="1"/>
      <c r="I144" s="5" t="n">
        <f aca="false">(D144*10^2)</f>
        <v>100</v>
      </c>
    </row>
    <row r="145" customFormat="false" ht="15" hidden="false" customHeight="false" outlineLevel="0" collapsed="false">
      <c r="B145" s="4" t="s">
        <v>25</v>
      </c>
      <c r="C145" s="4" t="s">
        <v>11</v>
      </c>
      <c r="D145" s="4"/>
      <c r="E145" s="4"/>
      <c r="F145" s="4" t="n">
        <v>5.2</v>
      </c>
      <c r="G145" s="4"/>
      <c r="H145" s="4"/>
      <c r="I145" s="5" t="n">
        <f aca="false">(F145*10^4)</f>
        <v>52000</v>
      </c>
    </row>
    <row r="146" customFormat="false" ht="15" hidden="false" customHeight="false" outlineLevel="0" collapsed="false">
      <c r="C146" s="4" t="s">
        <v>14</v>
      </c>
      <c r="D146" s="4" t="n">
        <v>1</v>
      </c>
      <c r="E146" s="4"/>
      <c r="F146" s="4"/>
      <c r="G146" s="4"/>
      <c r="H146" s="4"/>
      <c r="I146" s="5" t="n">
        <f aca="false">(D146*10^2)</f>
        <v>100</v>
      </c>
    </row>
    <row r="147" customFormat="false" ht="15" hidden="false" customHeight="false" outlineLevel="0" collapsed="false">
      <c r="C147" s="4" t="s">
        <v>16</v>
      </c>
      <c r="D147" s="4" t="n">
        <v>1</v>
      </c>
      <c r="E147" s="4"/>
      <c r="F147" s="4"/>
      <c r="G147" s="4"/>
      <c r="H147" s="4"/>
      <c r="I147" s="5" t="n">
        <f aca="false">(D147*10^2)</f>
        <v>100</v>
      </c>
    </row>
    <row r="148" customFormat="false" ht="15" hidden="false" customHeight="false" outlineLevel="0" collapsed="false">
      <c r="C148" s="4" t="s">
        <v>17</v>
      </c>
      <c r="D148" s="4" t="n">
        <v>2</v>
      </c>
      <c r="E148" s="4"/>
      <c r="F148" s="4"/>
      <c r="G148" s="4"/>
      <c r="H148" s="4"/>
      <c r="I148" s="5" t="n">
        <f aca="false">(D148*10^2)</f>
        <v>200</v>
      </c>
    </row>
    <row r="149" customFormat="false" ht="15" hidden="false" customHeight="false" outlineLevel="0" collapsed="false">
      <c r="C149" s="4" t="s">
        <v>18</v>
      </c>
      <c r="D149" s="4" t="n">
        <v>0</v>
      </c>
      <c r="E149" s="4"/>
      <c r="F149" s="4"/>
      <c r="G149" s="4"/>
      <c r="H149" s="1"/>
      <c r="I149" s="5" t="n">
        <f aca="false">(D149*10^2)</f>
        <v>0</v>
      </c>
    </row>
    <row r="150" customFormat="false" ht="15" hidden="false" customHeight="false" outlineLevel="0" collapsed="false">
      <c r="B150" s="4" t="s">
        <v>26</v>
      </c>
      <c r="C150" s="4" t="s">
        <v>11</v>
      </c>
      <c r="D150" s="4"/>
      <c r="E150" s="4"/>
      <c r="F150" s="4" t="n">
        <v>14.6</v>
      </c>
      <c r="G150" s="4"/>
      <c r="H150" s="4"/>
      <c r="I150" s="5" t="n">
        <f aca="false">(F150*10^4)</f>
        <v>146000</v>
      </c>
    </row>
    <row r="151" customFormat="false" ht="15" hidden="false" customHeight="false" outlineLevel="0" collapsed="false">
      <c r="C151" s="4" t="s">
        <v>14</v>
      </c>
      <c r="D151" s="4" t="n">
        <v>1</v>
      </c>
      <c r="E151" s="4"/>
      <c r="F151" s="4"/>
      <c r="G151" s="4"/>
      <c r="H151" s="4"/>
      <c r="I151" s="5" t="n">
        <f aca="false">(D151*10^2)</f>
        <v>100</v>
      </c>
    </row>
    <row r="152" customFormat="false" ht="15" hidden="false" customHeight="false" outlineLevel="0" collapsed="false">
      <c r="C152" s="4" t="s">
        <v>16</v>
      </c>
      <c r="D152" s="4" t="n">
        <v>4</v>
      </c>
      <c r="E152" s="4"/>
      <c r="F152" s="4"/>
      <c r="G152" s="4"/>
      <c r="H152" s="4"/>
      <c r="I152" s="5" t="n">
        <f aca="false">(D152*10^2)</f>
        <v>400</v>
      </c>
    </row>
    <row r="153" customFormat="false" ht="15" hidden="false" customHeight="false" outlineLevel="0" collapsed="false">
      <c r="C153" s="4" t="s">
        <v>17</v>
      </c>
      <c r="D153" s="4" t="n">
        <v>2</v>
      </c>
      <c r="E153" s="4"/>
      <c r="F153" s="4"/>
      <c r="G153" s="4"/>
      <c r="H153" s="4"/>
      <c r="I153" s="5" t="n">
        <f aca="false">(D153*10^2)</f>
        <v>200</v>
      </c>
    </row>
    <row r="154" customFormat="false" ht="15" hidden="false" customHeight="false" outlineLevel="0" collapsed="false">
      <c r="C154" s="4" t="s">
        <v>18</v>
      </c>
      <c r="D154" s="4" t="n">
        <v>1</v>
      </c>
      <c r="E154" s="4"/>
      <c r="F154" s="4"/>
      <c r="G154" s="4"/>
      <c r="H154" s="1"/>
      <c r="I154" s="5" t="n">
        <f aca="false">(D154*10^2)</f>
        <v>100</v>
      </c>
    </row>
    <row r="155" customFormat="false" ht="15" hidden="false" customHeight="false" outlineLevel="0" collapsed="false">
      <c r="B155" s="4" t="s">
        <v>27</v>
      </c>
      <c r="C155" s="4" t="s">
        <v>11</v>
      </c>
      <c r="D155" s="4"/>
      <c r="E155" s="4"/>
      <c r="F155" s="4" t="n">
        <v>2</v>
      </c>
      <c r="G155" s="4" t="n">
        <v>1</v>
      </c>
      <c r="H155" s="4"/>
      <c r="I155" s="5" t="n">
        <f aca="false">(F155*10^4+G155*10^5)</f>
        <v>120000</v>
      </c>
    </row>
    <row r="156" customFormat="false" ht="15" hidden="false" customHeight="false" outlineLevel="0" collapsed="false">
      <c r="C156" s="4" t="s">
        <v>14</v>
      </c>
      <c r="D156" s="4" t="n">
        <v>3</v>
      </c>
      <c r="E156" s="4"/>
      <c r="F156" s="4"/>
      <c r="G156" s="4"/>
      <c r="H156" s="4"/>
      <c r="I156" s="5" t="n">
        <f aca="false">(D156*10^2)</f>
        <v>300</v>
      </c>
    </row>
    <row r="157" customFormat="false" ht="15" hidden="false" customHeight="false" outlineLevel="0" collapsed="false">
      <c r="C157" s="4" t="s">
        <v>16</v>
      </c>
      <c r="D157" s="4" t="n">
        <v>1</v>
      </c>
      <c r="E157" s="4"/>
      <c r="F157" s="4"/>
      <c r="G157" s="4"/>
      <c r="H157" s="4"/>
      <c r="I157" s="5" t="n">
        <f aca="false">(D157*10^2)</f>
        <v>100</v>
      </c>
    </row>
    <row r="158" customFormat="false" ht="15" hidden="false" customHeight="false" outlineLevel="0" collapsed="false">
      <c r="C158" s="4" t="s">
        <v>17</v>
      </c>
      <c r="D158" s="4" t="n">
        <v>2</v>
      </c>
      <c r="E158" s="4"/>
      <c r="F158" s="4"/>
      <c r="G158" s="4"/>
      <c r="H158" s="4"/>
      <c r="I158" s="5" t="n">
        <f aca="false">(D158*10^2)</f>
        <v>200</v>
      </c>
    </row>
    <row r="159" customFormat="false" ht="15" hidden="false" customHeight="false" outlineLevel="0" collapsed="false">
      <c r="C159" s="4" t="s">
        <v>18</v>
      </c>
      <c r="D159" s="4" t="n">
        <v>2</v>
      </c>
      <c r="E159" s="4"/>
      <c r="F159" s="4"/>
      <c r="G159" s="4"/>
      <c r="H159" s="1"/>
      <c r="I159" s="5" t="n">
        <f aca="false">(D159*10^2)</f>
        <v>200</v>
      </c>
    </row>
    <row r="160" customFormat="false" ht="15" hidden="false" customHeight="false" outlineLevel="0" collapsed="false">
      <c r="B160" s="4" t="s">
        <v>28</v>
      </c>
      <c r="C160" s="4" t="s">
        <v>11</v>
      </c>
      <c r="D160" s="4"/>
      <c r="E160" s="4"/>
      <c r="F160" s="4" t="n">
        <v>4.1</v>
      </c>
      <c r="G160" s="4" t="n">
        <v>2</v>
      </c>
      <c r="H160" s="4"/>
      <c r="I160" s="5" t="n">
        <f aca="false">(F160*10^4+G160*10^5)</f>
        <v>241000</v>
      </c>
    </row>
    <row r="161" customFormat="false" ht="15" hidden="false" customHeight="false" outlineLevel="0" collapsed="false">
      <c r="C161" s="4" t="s">
        <v>14</v>
      </c>
      <c r="D161" s="4" t="n">
        <v>3</v>
      </c>
      <c r="E161" s="4"/>
      <c r="F161" s="4"/>
      <c r="G161" s="4"/>
      <c r="H161" s="4"/>
      <c r="I161" s="5" t="n">
        <f aca="false">(D161*10^2)</f>
        <v>300</v>
      </c>
    </row>
    <row r="162" customFormat="false" ht="15" hidden="false" customHeight="false" outlineLevel="0" collapsed="false">
      <c r="C162" s="4" t="s">
        <v>16</v>
      </c>
      <c r="D162" s="4" t="n">
        <v>0</v>
      </c>
      <c r="E162" s="4"/>
      <c r="F162" s="4"/>
      <c r="G162" s="4"/>
      <c r="H162" s="4"/>
      <c r="I162" s="5" t="n">
        <f aca="false">(D162*10^2)</f>
        <v>0</v>
      </c>
    </row>
    <row r="163" customFormat="false" ht="15" hidden="false" customHeight="false" outlineLevel="0" collapsed="false">
      <c r="C163" s="4" t="s">
        <v>17</v>
      </c>
      <c r="D163" s="4" t="n">
        <v>3</v>
      </c>
      <c r="E163" s="4"/>
      <c r="F163" s="4"/>
      <c r="G163" s="4"/>
      <c r="H163" s="4"/>
      <c r="I163" s="5" t="n">
        <f aca="false">(D163*10^2)</f>
        <v>300</v>
      </c>
    </row>
    <row r="164" customFormat="false" ht="15" hidden="false" customHeight="false" outlineLevel="0" collapsed="false">
      <c r="C164" s="4" t="s">
        <v>18</v>
      </c>
      <c r="D164" s="4" t="n">
        <v>0</v>
      </c>
      <c r="E164" s="4"/>
      <c r="F164" s="4"/>
      <c r="G164" s="4"/>
      <c r="H164" s="1"/>
      <c r="I164" s="5" t="n">
        <f aca="false">(D164*10^2)</f>
        <v>0</v>
      </c>
    </row>
    <row r="165" customFormat="false" ht="15" hidden="false" customHeight="false" outlineLevel="0" collapsed="false">
      <c r="B165" s="4" t="s">
        <v>29</v>
      </c>
      <c r="C165" s="4" t="s">
        <v>11</v>
      </c>
      <c r="D165" s="4"/>
      <c r="E165" s="4"/>
      <c r="F165" s="4" t="n">
        <v>1</v>
      </c>
      <c r="G165" s="4" t="n">
        <v>1</v>
      </c>
      <c r="H165" s="4"/>
      <c r="I165" s="5" t="n">
        <f aca="false">(F165*10^4+G165*10^5)</f>
        <v>110000</v>
      </c>
    </row>
    <row r="166" customFormat="false" ht="15" hidden="false" customHeight="false" outlineLevel="0" collapsed="false">
      <c r="C166" s="4" t="s">
        <v>14</v>
      </c>
      <c r="D166" s="4" t="n">
        <v>2</v>
      </c>
      <c r="E166" s="4"/>
      <c r="F166" s="4"/>
      <c r="G166" s="4"/>
      <c r="H166" s="4"/>
      <c r="I166" s="5" t="n">
        <f aca="false">(D166*10^2)</f>
        <v>200</v>
      </c>
    </row>
    <row r="167" customFormat="false" ht="15" hidden="false" customHeight="false" outlineLevel="0" collapsed="false">
      <c r="C167" s="4" t="s">
        <v>16</v>
      </c>
      <c r="D167" s="4" t="n">
        <v>3</v>
      </c>
      <c r="E167" s="4"/>
      <c r="F167" s="4"/>
      <c r="G167" s="4"/>
      <c r="H167" s="4"/>
      <c r="I167" s="5" t="n">
        <f aca="false">(D167*10^2)</f>
        <v>300</v>
      </c>
    </row>
    <row r="168" customFormat="false" ht="15" hidden="false" customHeight="false" outlineLevel="0" collapsed="false">
      <c r="C168" s="4" t="s">
        <v>17</v>
      </c>
      <c r="D168" s="4" t="n">
        <v>2</v>
      </c>
      <c r="E168" s="4"/>
      <c r="F168" s="4"/>
      <c r="G168" s="4"/>
      <c r="H168" s="4"/>
      <c r="I168" s="5" t="n">
        <f aca="false">(D168*10^2)</f>
        <v>200</v>
      </c>
    </row>
    <row r="169" customFormat="false" ht="15" hidden="false" customHeight="false" outlineLevel="0" collapsed="false">
      <c r="C169" s="4" t="s">
        <v>18</v>
      </c>
      <c r="D169" s="4" t="n">
        <v>2</v>
      </c>
      <c r="E169" s="4"/>
      <c r="F169" s="4"/>
      <c r="G169" s="4"/>
      <c r="H169" s="1"/>
      <c r="I169" s="5" t="n">
        <f aca="false">(D169*10^2)</f>
        <v>200</v>
      </c>
    </row>
    <row r="170" customFormat="false" ht="15" hidden="false" customHeight="false" outlineLevel="0" collapsed="false">
      <c r="B170" s="4" t="s">
        <v>30</v>
      </c>
      <c r="C170" s="4" t="s">
        <v>11</v>
      </c>
      <c r="D170" s="4"/>
      <c r="E170" s="4"/>
      <c r="F170" s="4"/>
      <c r="G170" s="4" t="n">
        <v>20</v>
      </c>
      <c r="H170" s="4" t="n">
        <v>1</v>
      </c>
      <c r="I170" s="5" t="n">
        <f aca="false">(G170*10^5+H170*10^6)/2</f>
        <v>1500000</v>
      </c>
    </row>
    <row r="171" customFormat="false" ht="15" hidden="false" customHeight="false" outlineLevel="0" collapsed="false">
      <c r="C171" s="4" t="s">
        <v>14</v>
      </c>
      <c r="D171" s="4" t="n">
        <v>0</v>
      </c>
      <c r="E171" s="4"/>
      <c r="F171" s="4"/>
      <c r="G171" s="4"/>
      <c r="H171" s="4"/>
      <c r="I171" s="5" t="n">
        <f aca="false">(D171*10^2)</f>
        <v>0</v>
      </c>
    </row>
    <row r="172" customFormat="false" ht="15" hidden="false" customHeight="false" outlineLevel="0" collapsed="false">
      <c r="C172" s="4" t="s">
        <v>16</v>
      </c>
      <c r="D172" s="4" t="n">
        <v>0</v>
      </c>
      <c r="E172" s="4"/>
      <c r="F172" s="4"/>
      <c r="G172" s="4"/>
      <c r="H172" s="4"/>
      <c r="I172" s="5" t="n">
        <f aca="false">(D172*10^2)</f>
        <v>0</v>
      </c>
    </row>
    <row r="173" customFormat="false" ht="15" hidden="false" customHeight="false" outlineLevel="0" collapsed="false">
      <c r="C173" s="4" t="s">
        <v>17</v>
      </c>
      <c r="D173" s="4" t="n">
        <v>0</v>
      </c>
      <c r="E173" s="4"/>
      <c r="F173" s="4"/>
      <c r="G173" s="4"/>
      <c r="H173" s="4"/>
      <c r="I173" s="5" t="n">
        <f aca="false">(D173*10^2)</f>
        <v>0</v>
      </c>
    </row>
    <row r="174" customFormat="false" ht="15" hidden="false" customHeight="false" outlineLevel="0" collapsed="false">
      <c r="C174" s="4" t="s">
        <v>18</v>
      </c>
      <c r="D174" s="4" t="n">
        <v>0</v>
      </c>
      <c r="E174" s="4"/>
      <c r="F174" s="4"/>
      <c r="G174" s="4"/>
      <c r="H174" s="1"/>
      <c r="I174" s="5" t="n">
        <f aca="false">(D174*10^2)</f>
        <v>0</v>
      </c>
    </row>
    <row r="175" customFormat="false" ht="15" hidden="false" customHeight="false" outlineLevel="0" collapsed="false">
      <c r="B175" s="4" t="s">
        <v>31</v>
      </c>
      <c r="C175" s="4" t="s">
        <v>11</v>
      </c>
      <c r="D175" s="4"/>
      <c r="E175" s="4"/>
      <c r="F175" s="4"/>
      <c r="G175" s="4" t="n">
        <v>15</v>
      </c>
      <c r="H175" s="4" t="n">
        <v>3</v>
      </c>
      <c r="I175" s="5" t="n">
        <f aca="false">(G175*10^5+H175*10^6)/2</f>
        <v>2250000</v>
      </c>
    </row>
    <row r="176" customFormat="false" ht="15" hidden="false" customHeight="false" outlineLevel="0" collapsed="false">
      <c r="C176" s="4" t="s">
        <v>14</v>
      </c>
      <c r="D176" s="4" t="n">
        <v>0</v>
      </c>
      <c r="E176" s="4"/>
      <c r="F176" s="4"/>
      <c r="G176" s="4"/>
      <c r="H176" s="4"/>
      <c r="I176" s="5" t="n">
        <f aca="false">(D176*10^2)</f>
        <v>0</v>
      </c>
    </row>
    <row r="177" customFormat="false" ht="15" hidden="false" customHeight="false" outlineLevel="0" collapsed="false">
      <c r="C177" s="4" t="s">
        <v>16</v>
      </c>
      <c r="D177" s="4" t="n">
        <v>0</v>
      </c>
      <c r="E177" s="4"/>
      <c r="F177" s="4"/>
      <c r="G177" s="4"/>
      <c r="H177" s="4"/>
      <c r="I177" s="5" t="n">
        <f aca="false">(D177*10^2)</f>
        <v>0</v>
      </c>
    </row>
    <row r="178" customFormat="false" ht="15" hidden="false" customHeight="false" outlineLevel="0" collapsed="false">
      <c r="C178" s="4" t="s">
        <v>17</v>
      </c>
      <c r="D178" s="4" t="n">
        <v>0</v>
      </c>
      <c r="E178" s="4"/>
      <c r="F178" s="4"/>
      <c r="G178" s="4"/>
      <c r="H178" s="4"/>
      <c r="I178" s="5" t="n">
        <f aca="false">(D178*10^2)</f>
        <v>0</v>
      </c>
    </row>
    <row r="179" customFormat="false" ht="15" hidden="false" customHeight="false" outlineLevel="0" collapsed="false">
      <c r="C179" s="4" t="s">
        <v>18</v>
      </c>
      <c r="D179" s="4" t="n">
        <v>0</v>
      </c>
      <c r="E179" s="4"/>
      <c r="F179" s="4"/>
      <c r="G179" s="4"/>
      <c r="H179" s="1"/>
      <c r="I179" s="5" t="n">
        <f aca="false">(D179*10^2)</f>
        <v>0</v>
      </c>
    </row>
    <row r="180" customFormat="false" ht="15" hidden="false" customHeight="false" outlineLevel="0" collapsed="false">
      <c r="B180" s="4" t="s">
        <v>32</v>
      </c>
      <c r="C180" s="4" t="s">
        <v>11</v>
      </c>
      <c r="D180" s="4"/>
      <c r="E180" s="4"/>
      <c r="F180" s="4"/>
      <c r="G180" s="4" t="n">
        <v>10</v>
      </c>
      <c r="H180" s="4" t="n">
        <v>2</v>
      </c>
      <c r="I180" s="5" t="n">
        <f aca="false">(G180*10^5+H180*10^6)/2</f>
        <v>1500000</v>
      </c>
    </row>
    <row r="181" customFormat="false" ht="15" hidden="false" customHeight="false" outlineLevel="0" collapsed="false">
      <c r="C181" s="4" t="s">
        <v>14</v>
      </c>
      <c r="D181" s="4" t="n">
        <v>0</v>
      </c>
      <c r="E181" s="4"/>
      <c r="F181" s="4"/>
      <c r="G181" s="4"/>
      <c r="H181" s="4"/>
      <c r="I181" s="5" t="n">
        <f aca="false">(D181*10^2)</f>
        <v>0</v>
      </c>
    </row>
    <row r="182" customFormat="false" ht="15" hidden="false" customHeight="false" outlineLevel="0" collapsed="false">
      <c r="C182" s="4" t="s">
        <v>16</v>
      </c>
      <c r="D182" s="4" t="n">
        <v>0</v>
      </c>
      <c r="E182" s="4"/>
      <c r="F182" s="4"/>
      <c r="G182" s="4"/>
      <c r="H182" s="4"/>
      <c r="I182" s="5" t="n">
        <f aca="false">(D182*10^2)</f>
        <v>0</v>
      </c>
    </row>
    <row r="183" customFormat="false" ht="15" hidden="false" customHeight="false" outlineLevel="0" collapsed="false">
      <c r="C183" s="4" t="s">
        <v>17</v>
      </c>
      <c r="D183" s="4" t="n">
        <v>0</v>
      </c>
      <c r="E183" s="4"/>
      <c r="F183" s="4"/>
      <c r="G183" s="4"/>
      <c r="H183" s="4"/>
      <c r="I183" s="5" t="n">
        <f aca="false">(D183*10^2)</f>
        <v>0</v>
      </c>
    </row>
    <row r="184" customFormat="false" ht="15" hidden="false" customHeight="false" outlineLevel="0" collapsed="false">
      <c r="C184" s="4" t="s">
        <v>18</v>
      </c>
      <c r="D184" s="4" t="n">
        <v>0</v>
      </c>
      <c r="E184" s="4"/>
      <c r="F184" s="4"/>
      <c r="G184" s="4"/>
      <c r="H184" s="1"/>
      <c r="I184" s="5" t="n">
        <f aca="false">(D184*10^2)</f>
        <v>0</v>
      </c>
    </row>
    <row r="185" customFormat="false" ht="15" hidden="false" customHeight="false" outlineLevel="0" collapsed="false">
      <c r="B185" s="4" t="s">
        <v>33</v>
      </c>
      <c r="C185" s="4" t="s">
        <v>11</v>
      </c>
      <c r="D185" s="4"/>
      <c r="E185" s="4"/>
      <c r="F185" s="4" t="n">
        <v>13.6</v>
      </c>
      <c r="G185" s="4" t="n">
        <v>1</v>
      </c>
      <c r="H185" s="4"/>
      <c r="I185" s="5" t="n">
        <f aca="false">(G185*10^5+F185*10^4)/2</f>
        <v>118000</v>
      </c>
    </row>
    <row r="186" customFormat="false" ht="15" hidden="false" customHeight="false" outlineLevel="0" collapsed="false">
      <c r="C186" s="4" t="s">
        <v>14</v>
      </c>
      <c r="D186" s="4" t="n">
        <v>1</v>
      </c>
      <c r="E186" s="4"/>
      <c r="F186" s="4"/>
      <c r="G186" s="4"/>
      <c r="H186" s="4"/>
      <c r="I186" s="5" t="n">
        <f aca="false">(D186*10^2)</f>
        <v>100</v>
      </c>
    </row>
    <row r="187" customFormat="false" ht="15" hidden="false" customHeight="false" outlineLevel="0" collapsed="false">
      <c r="C187" s="4" t="s">
        <v>16</v>
      </c>
      <c r="D187" s="4" t="n">
        <v>0</v>
      </c>
      <c r="E187" s="4"/>
      <c r="F187" s="4"/>
      <c r="G187" s="4"/>
      <c r="H187" s="4"/>
      <c r="I187" s="5" t="n">
        <f aca="false">(D187*10^2)</f>
        <v>0</v>
      </c>
    </row>
    <row r="188" customFormat="false" ht="15" hidden="false" customHeight="false" outlineLevel="0" collapsed="false">
      <c r="C188" s="4" t="s">
        <v>17</v>
      </c>
      <c r="D188" s="4" t="n">
        <v>0</v>
      </c>
      <c r="E188" s="4"/>
      <c r="F188" s="4"/>
      <c r="G188" s="4"/>
      <c r="H188" s="4"/>
      <c r="I188" s="5" t="n">
        <f aca="false">(D188*10^2)</f>
        <v>0</v>
      </c>
    </row>
    <row r="189" customFormat="false" ht="15" hidden="false" customHeight="false" outlineLevel="0" collapsed="false">
      <c r="C189" s="4" t="s">
        <v>18</v>
      </c>
      <c r="D189" s="4" t="n">
        <v>0</v>
      </c>
      <c r="E189" s="4"/>
      <c r="F189" s="4"/>
      <c r="G189" s="4"/>
      <c r="H189" s="4"/>
      <c r="I189" s="5" t="n">
        <f aca="false">(D189*10^2)</f>
        <v>0</v>
      </c>
    </row>
    <row r="190" customFormat="false" ht="15" hidden="false" customHeight="false" outlineLevel="0" collapsed="false">
      <c r="B190" s="4" t="s">
        <v>34</v>
      </c>
      <c r="C190" s="4" t="s">
        <v>11</v>
      </c>
      <c r="D190" s="4"/>
      <c r="E190" s="4"/>
      <c r="F190" s="4"/>
      <c r="G190" s="4" t="n">
        <v>7.4</v>
      </c>
      <c r="H190" s="4" t="n">
        <v>2</v>
      </c>
      <c r="I190" s="5" t="n">
        <f aca="false">(G190*10^5+H190*10^6)/2</f>
        <v>1370000</v>
      </c>
    </row>
    <row r="191" customFormat="false" ht="15" hidden="false" customHeight="false" outlineLevel="0" collapsed="false">
      <c r="C191" s="4" t="s">
        <v>14</v>
      </c>
      <c r="D191" s="4" t="n">
        <v>0</v>
      </c>
      <c r="E191" s="4"/>
      <c r="F191" s="4"/>
      <c r="G191" s="4"/>
      <c r="H191" s="4"/>
      <c r="I191" s="5" t="n">
        <f aca="false">(D191*10^2)</f>
        <v>0</v>
      </c>
    </row>
    <row r="192" customFormat="false" ht="15" hidden="false" customHeight="false" outlineLevel="0" collapsed="false">
      <c r="C192" s="4" t="s">
        <v>16</v>
      </c>
      <c r="D192" s="4" t="n">
        <v>0</v>
      </c>
      <c r="E192" s="4"/>
      <c r="F192" s="4"/>
      <c r="G192" s="4"/>
      <c r="H192" s="4"/>
      <c r="I192" s="5" t="n">
        <f aca="false">(D192*10^2)</f>
        <v>0</v>
      </c>
    </row>
    <row r="193" customFormat="false" ht="15" hidden="false" customHeight="false" outlineLevel="0" collapsed="false">
      <c r="C193" s="4" t="s">
        <v>17</v>
      </c>
      <c r="D193" s="4" t="n">
        <v>0</v>
      </c>
      <c r="E193" s="4"/>
      <c r="F193" s="4"/>
      <c r="G193" s="4"/>
      <c r="H193" s="4"/>
      <c r="I193" s="5" t="n">
        <f aca="false">(D193*10^2)</f>
        <v>0</v>
      </c>
    </row>
    <row r="194" customFormat="false" ht="15" hidden="false" customHeight="false" outlineLevel="0" collapsed="false">
      <c r="C194" s="4" t="s">
        <v>18</v>
      </c>
      <c r="D194" s="4" t="n">
        <v>0</v>
      </c>
      <c r="E194" s="4"/>
      <c r="F194" s="4"/>
      <c r="G194" s="4"/>
      <c r="H194" s="4"/>
      <c r="I194" s="5" t="n">
        <f aca="false">(D194*10^2)</f>
        <v>0</v>
      </c>
    </row>
    <row r="195" customFormat="false" ht="15" hidden="false" customHeight="false" outlineLevel="0" collapsed="false">
      <c r="B195" s="4" t="s">
        <v>35</v>
      </c>
      <c r="C195" s="4" t="s">
        <v>11</v>
      </c>
      <c r="D195" s="4"/>
      <c r="E195" s="4"/>
      <c r="F195" s="4"/>
      <c r="G195" s="4" t="n">
        <v>6</v>
      </c>
      <c r="H195" s="4" t="n">
        <v>3</v>
      </c>
      <c r="I195" s="5" t="n">
        <f aca="false">(G195*10^5+H195*10^6)/2</f>
        <v>1800000</v>
      </c>
    </row>
    <row r="196" customFormat="false" ht="15" hidden="false" customHeight="false" outlineLevel="0" collapsed="false">
      <c r="C196" s="4" t="s">
        <v>14</v>
      </c>
      <c r="D196" s="4" t="n">
        <v>0</v>
      </c>
      <c r="E196" s="4"/>
      <c r="F196" s="4"/>
      <c r="G196" s="4"/>
      <c r="H196" s="4"/>
      <c r="I196" s="5" t="n">
        <f aca="false">(D196*10^2)</f>
        <v>0</v>
      </c>
    </row>
    <row r="197" customFormat="false" ht="15" hidden="false" customHeight="false" outlineLevel="0" collapsed="false">
      <c r="C197" s="4" t="s">
        <v>16</v>
      </c>
      <c r="D197" s="4" t="n">
        <v>0</v>
      </c>
      <c r="E197" s="4"/>
      <c r="F197" s="4"/>
      <c r="G197" s="4"/>
      <c r="H197" s="4"/>
      <c r="I197" s="5" t="n">
        <f aca="false">(D197*10^2)</f>
        <v>0</v>
      </c>
    </row>
    <row r="198" customFormat="false" ht="15" hidden="false" customHeight="false" outlineLevel="0" collapsed="false">
      <c r="C198" s="4" t="s">
        <v>17</v>
      </c>
      <c r="D198" s="4" t="n">
        <v>0</v>
      </c>
      <c r="E198" s="4"/>
      <c r="F198" s="4"/>
      <c r="G198" s="4"/>
      <c r="H198" s="4"/>
      <c r="I198" s="5" t="n">
        <f aca="false">(D198*10^2)</f>
        <v>0</v>
      </c>
    </row>
    <row r="199" customFormat="false" ht="15" hidden="false" customHeight="false" outlineLevel="0" collapsed="false">
      <c r="C199" s="4" t="s">
        <v>18</v>
      </c>
      <c r="D199" s="4" t="n">
        <v>0</v>
      </c>
      <c r="E199" s="4"/>
      <c r="F199" s="4"/>
      <c r="G199" s="4"/>
      <c r="H199" s="4"/>
      <c r="I199" s="5" t="n">
        <f aca="false">(D199*10^2)</f>
        <v>0</v>
      </c>
    </row>
    <row r="200" customFormat="false" ht="15" hidden="false" customHeight="false" outlineLevel="0" collapsed="false">
      <c r="A200" s="0" t="s">
        <v>37</v>
      </c>
      <c r="B200" s="0" t="s">
        <v>10</v>
      </c>
      <c r="C200" s="7" t="s">
        <v>11</v>
      </c>
      <c r="D200" s="4"/>
      <c r="E200" s="6"/>
      <c r="F200" s="6" t="n">
        <v>3.1</v>
      </c>
      <c r="G200" s="6" t="n">
        <v>2</v>
      </c>
      <c r="I200" s="0" t="n">
        <v>115500</v>
      </c>
    </row>
    <row r="201" customFormat="false" ht="15" hidden="false" customHeight="false" outlineLevel="0" collapsed="false">
      <c r="C201" s="7" t="s">
        <v>12</v>
      </c>
      <c r="D201" s="4"/>
      <c r="E201" s="6" t="n">
        <v>24.1</v>
      </c>
      <c r="F201" s="6"/>
      <c r="G201" s="6"/>
      <c r="I201" s="0" t="n">
        <v>24100</v>
      </c>
    </row>
    <row r="202" customFormat="false" ht="15" hidden="false" customHeight="false" outlineLevel="0" collapsed="false">
      <c r="C202" s="7" t="s">
        <v>13</v>
      </c>
      <c r="D202" s="4"/>
      <c r="E202" s="6" t="n">
        <v>29.5</v>
      </c>
      <c r="F202" s="6"/>
      <c r="G202" s="6"/>
      <c r="I202" s="0" t="n">
        <v>29500</v>
      </c>
    </row>
    <row r="203" customFormat="false" ht="15" hidden="false" customHeight="false" outlineLevel="0" collapsed="false">
      <c r="C203" s="7" t="s">
        <v>14</v>
      </c>
      <c r="D203" s="4" t="n">
        <v>6.1</v>
      </c>
      <c r="E203" s="6"/>
      <c r="F203" s="6"/>
      <c r="G203" s="6"/>
      <c r="I203" s="0" t="n">
        <v>610</v>
      </c>
    </row>
    <row r="204" customFormat="false" ht="15" hidden="false" customHeight="false" outlineLevel="0" collapsed="false">
      <c r="C204" s="7" t="s">
        <v>16</v>
      </c>
      <c r="D204" s="4" t="n">
        <v>5</v>
      </c>
      <c r="E204" s="6"/>
      <c r="F204" s="6"/>
      <c r="G204" s="6"/>
      <c r="I204" s="0" t="n">
        <v>500</v>
      </c>
    </row>
    <row r="205" customFormat="false" ht="15" hidden="false" customHeight="false" outlineLevel="0" collapsed="false">
      <c r="C205" s="7" t="s">
        <v>17</v>
      </c>
      <c r="D205" s="4" t="n">
        <v>12.2</v>
      </c>
      <c r="E205" s="6"/>
      <c r="F205" s="6"/>
      <c r="G205" s="6"/>
      <c r="I205" s="0" t="n">
        <v>1220</v>
      </c>
    </row>
    <row r="206" customFormat="false" ht="15" hidden="false" customHeight="false" outlineLevel="0" collapsed="false">
      <c r="C206" s="7" t="s">
        <v>18</v>
      </c>
      <c r="D206" s="4" t="n">
        <v>0</v>
      </c>
      <c r="E206" s="6"/>
      <c r="F206" s="6"/>
      <c r="G206" s="6"/>
      <c r="I206" s="0" t="n">
        <v>0</v>
      </c>
    </row>
    <row r="207" customFormat="false" ht="15" hidden="false" customHeight="false" outlineLevel="0" collapsed="false">
      <c r="B207" s="7" t="s">
        <v>19</v>
      </c>
      <c r="C207" s="7" t="s">
        <v>11</v>
      </c>
      <c r="D207" s="4"/>
      <c r="E207" s="6"/>
      <c r="F207" s="6" t="n">
        <v>19.9</v>
      </c>
      <c r="G207" s="6" t="n">
        <v>2</v>
      </c>
      <c r="I207" s="0" t="n">
        <v>199500</v>
      </c>
    </row>
    <row r="208" customFormat="false" ht="15" hidden="false" customHeight="false" outlineLevel="0" collapsed="false">
      <c r="C208" s="7" t="s">
        <v>12</v>
      </c>
      <c r="D208" s="4"/>
      <c r="E208" s="6" t="n">
        <v>8.4</v>
      </c>
      <c r="F208" s="6"/>
      <c r="G208" s="6"/>
      <c r="I208" s="0" t="n">
        <v>8400</v>
      </c>
    </row>
    <row r="209" customFormat="false" ht="15" hidden="false" customHeight="false" outlineLevel="0" collapsed="false">
      <c r="C209" s="7" t="s">
        <v>13</v>
      </c>
      <c r="D209" s="4"/>
      <c r="E209" s="6" t="n">
        <v>13.4</v>
      </c>
      <c r="F209" s="6"/>
      <c r="G209" s="6"/>
      <c r="I209" s="0" t="n">
        <v>13400</v>
      </c>
    </row>
    <row r="210" customFormat="false" ht="15" hidden="false" customHeight="false" outlineLevel="0" collapsed="false">
      <c r="C210" s="7" t="s">
        <v>14</v>
      </c>
      <c r="D210" s="4" t="n">
        <v>18.9</v>
      </c>
      <c r="E210" s="6"/>
      <c r="F210" s="6"/>
      <c r="G210" s="6"/>
      <c r="I210" s="0" t="n">
        <v>1890</v>
      </c>
    </row>
    <row r="211" customFormat="false" ht="15" hidden="false" customHeight="false" outlineLevel="0" collapsed="false">
      <c r="C211" s="7" t="s">
        <v>16</v>
      </c>
      <c r="D211" s="4" t="n">
        <v>26.6</v>
      </c>
      <c r="E211" s="6"/>
      <c r="F211" s="6"/>
      <c r="G211" s="6"/>
      <c r="I211" s="0" t="n">
        <v>2660</v>
      </c>
    </row>
    <row r="212" customFormat="false" ht="15" hidden="false" customHeight="false" outlineLevel="0" collapsed="false">
      <c r="C212" s="7" t="s">
        <v>17</v>
      </c>
      <c r="D212" s="4" t="n">
        <v>16.8</v>
      </c>
      <c r="E212" s="6"/>
      <c r="F212" s="6"/>
      <c r="G212" s="6"/>
      <c r="I212" s="0" t="n">
        <v>1680</v>
      </c>
    </row>
    <row r="213" customFormat="false" ht="15" hidden="false" customHeight="false" outlineLevel="0" collapsed="false">
      <c r="C213" s="7" t="s">
        <v>18</v>
      </c>
      <c r="D213" s="4" t="n">
        <v>4</v>
      </c>
      <c r="E213" s="6"/>
      <c r="F213" s="6"/>
      <c r="G213" s="6"/>
      <c r="I213" s="0" t="n">
        <v>400</v>
      </c>
    </row>
    <row r="214" customFormat="false" ht="15" hidden="false" customHeight="false" outlineLevel="0" collapsed="false">
      <c r="B214" s="7" t="s">
        <v>20</v>
      </c>
      <c r="C214" s="7" t="s">
        <v>11</v>
      </c>
      <c r="E214" s="6"/>
      <c r="F214" s="6" t="n">
        <v>8.5</v>
      </c>
      <c r="G214" s="6" t="n">
        <v>2</v>
      </c>
      <c r="I214" s="0" t="n">
        <v>142500</v>
      </c>
    </row>
    <row r="215" customFormat="false" ht="15" hidden="false" customHeight="false" outlineLevel="0" collapsed="false">
      <c r="C215" s="7" t="s">
        <v>12</v>
      </c>
      <c r="D215" s="4"/>
      <c r="E215" s="6" t="n">
        <v>6.3</v>
      </c>
      <c r="F215" s="6"/>
      <c r="G215" s="6"/>
      <c r="I215" s="0" t="n">
        <v>6300</v>
      </c>
    </row>
    <row r="216" customFormat="false" ht="15" hidden="false" customHeight="false" outlineLevel="0" collapsed="false">
      <c r="C216" s="7" t="s">
        <v>13</v>
      </c>
      <c r="D216" s="4"/>
      <c r="E216" s="6" t="n">
        <v>19.9</v>
      </c>
      <c r="F216" s="6"/>
      <c r="G216" s="6"/>
      <c r="I216" s="0" t="n">
        <v>19900</v>
      </c>
    </row>
    <row r="217" customFormat="false" ht="15" hidden="false" customHeight="false" outlineLevel="0" collapsed="false">
      <c r="C217" s="7" t="s">
        <v>14</v>
      </c>
      <c r="D217" s="4" t="n">
        <v>4</v>
      </c>
      <c r="E217" s="6"/>
      <c r="F217" s="6"/>
      <c r="G217" s="6"/>
      <c r="I217" s="0" t="n">
        <v>400</v>
      </c>
    </row>
    <row r="218" customFormat="false" ht="15" hidden="false" customHeight="false" outlineLevel="0" collapsed="false">
      <c r="C218" s="7" t="s">
        <v>16</v>
      </c>
      <c r="D218" s="4" t="n">
        <v>32.7</v>
      </c>
      <c r="E218" s="6"/>
      <c r="F218" s="6"/>
      <c r="G218" s="6"/>
      <c r="I218" s="0" t="n">
        <v>3270</v>
      </c>
    </row>
    <row r="219" customFormat="false" ht="15" hidden="false" customHeight="false" outlineLevel="0" collapsed="false">
      <c r="C219" s="7" t="s">
        <v>17</v>
      </c>
      <c r="D219" s="4" t="n">
        <v>14.2</v>
      </c>
      <c r="E219" s="6"/>
      <c r="F219" s="6"/>
      <c r="G219" s="6"/>
      <c r="I219" s="0" t="n">
        <v>1420</v>
      </c>
    </row>
    <row r="220" customFormat="false" ht="15" hidden="false" customHeight="false" outlineLevel="0" collapsed="false">
      <c r="C220" s="8" t="s">
        <v>18</v>
      </c>
      <c r="D220" s="9" t="n">
        <v>2</v>
      </c>
      <c r="E220" s="10"/>
      <c r="F220" s="10"/>
      <c r="G220" s="10"/>
      <c r="I220" s="0" t="n">
        <v>200</v>
      </c>
    </row>
    <row r="221" customFormat="false" ht="15" hidden="false" customHeight="false" outlineLevel="0" collapsed="false">
      <c r="B221" s="7" t="s">
        <v>21</v>
      </c>
      <c r="C221" s="7" t="s">
        <v>11</v>
      </c>
      <c r="D221" s="4"/>
      <c r="E221" s="6" t="n">
        <v>46.7</v>
      </c>
      <c r="F221" s="6" t="n">
        <v>17.3</v>
      </c>
      <c r="I221" s="0" t="n">
        <v>109850</v>
      </c>
    </row>
    <row r="222" customFormat="false" ht="15" hidden="false" customHeight="false" outlineLevel="0" collapsed="false">
      <c r="C222" s="7" t="s">
        <v>14</v>
      </c>
      <c r="D222" s="4" t="n">
        <v>27.2</v>
      </c>
      <c r="E222" s="6"/>
      <c r="F222" s="6"/>
      <c r="I222" s="0" t="n">
        <v>2720</v>
      </c>
    </row>
    <row r="223" customFormat="false" ht="15" hidden="false" customHeight="false" outlineLevel="0" collapsed="false">
      <c r="C223" s="7" t="s">
        <v>16</v>
      </c>
      <c r="D223" s="11" t="n">
        <v>33.8</v>
      </c>
      <c r="E223" s="6"/>
      <c r="F223" s="6"/>
      <c r="I223" s="0" t="n">
        <v>3380</v>
      </c>
    </row>
    <row r="224" customFormat="false" ht="15" hidden="false" customHeight="false" outlineLevel="0" collapsed="false">
      <c r="C224" s="7" t="s">
        <v>17</v>
      </c>
      <c r="D224" s="11" t="n">
        <v>10.2</v>
      </c>
      <c r="E224" s="6"/>
      <c r="F224" s="6"/>
      <c r="I224" s="0" t="n">
        <v>1020</v>
      </c>
    </row>
    <row r="225" customFormat="false" ht="15" hidden="false" customHeight="false" outlineLevel="0" collapsed="false">
      <c r="C225" s="7" t="s">
        <v>18</v>
      </c>
      <c r="D225" s="4" t="n">
        <v>2</v>
      </c>
      <c r="E225" s="6"/>
      <c r="F225" s="6"/>
      <c r="I225" s="0" t="n">
        <v>200</v>
      </c>
    </row>
    <row r="226" customFormat="false" ht="15" hidden="false" customHeight="false" outlineLevel="0" collapsed="false">
      <c r="B226" s="7" t="s">
        <v>22</v>
      </c>
      <c r="C226" s="7" t="s">
        <v>11</v>
      </c>
      <c r="D226" s="4"/>
      <c r="E226" s="6"/>
      <c r="F226" s="6" t="n">
        <v>20.3</v>
      </c>
      <c r="I226" s="0" t="n">
        <v>203000</v>
      </c>
    </row>
    <row r="227" customFormat="false" ht="15" hidden="false" customHeight="false" outlineLevel="0" collapsed="false">
      <c r="C227" s="7" t="s">
        <v>14</v>
      </c>
      <c r="D227" s="4" t="n">
        <v>26.2</v>
      </c>
      <c r="E227" s="6"/>
      <c r="F227" s="6"/>
      <c r="I227" s="0" t="n">
        <v>2620</v>
      </c>
    </row>
    <row r="228" customFormat="false" ht="15" hidden="false" customHeight="false" outlineLevel="0" collapsed="false">
      <c r="C228" s="7" t="s">
        <v>16</v>
      </c>
      <c r="D228" s="11" t="n">
        <v>30.5</v>
      </c>
      <c r="E228" s="6"/>
      <c r="F228" s="6"/>
      <c r="I228" s="0" t="n">
        <v>3050</v>
      </c>
    </row>
    <row r="229" customFormat="false" ht="15" hidden="false" customHeight="false" outlineLevel="0" collapsed="false">
      <c r="C229" s="7" t="s">
        <v>17</v>
      </c>
      <c r="D229" s="4" t="n">
        <v>15</v>
      </c>
      <c r="E229" s="6"/>
      <c r="F229" s="6"/>
      <c r="I229" s="0" t="n">
        <v>1500</v>
      </c>
    </row>
    <row r="230" customFormat="false" ht="15" hidden="false" customHeight="false" outlineLevel="0" collapsed="false">
      <c r="C230" s="7" t="s">
        <v>18</v>
      </c>
      <c r="D230" s="4" t="n">
        <v>1</v>
      </c>
      <c r="E230" s="6"/>
      <c r="F230" s="6"/>
      <c r="I230" s="0" t="n">
        <v>100</v>
      </c>
    </row>
    <row r="231" customFormat="false" ht="15" hidden="false" customHeight="false" outlineLevel="0" collapsed="false">
      <c r="B231" s="7" t="s">
        <v>23</v>
      </c>
      <c r="C231" s="7" t="s">
        <v>11</v>
      </c>
      <c r="D231" s="4"/>
      <c r="E231" s="6"/>
      <c r="F231" s="6" t="n">
        <v>17.5</v>
      </c>
      <c r="I231" s="0" t="n">
        <v>175000</v>
      </c>
    </row>
    <row r="232" customFormat="false" ht="15" hidden="false" customHeight="false" outlineLevel="0" collapsed="false">
      <c r="C232" s="7" t="s">
        <v>14</v>
      </c>
      <c r="D232" s="4" t="n">
        <v>13.5</v>
      </c>
      <c r="E232" s="6"/>
      <c r="F232" s="6"/>
      <c r="I232" s="0" t="n">
        <v>1350</v>
      </c>
    </row>
    <row r="233" customFormat="false" ht="15" hidden="false" customHeight="false" outlineLevel="0" collapsed="false">
      <c r="C233" s="7" t="s">
        <v>16</v>
      </c>
      <c r="D233" s="11" t="n">
        <v>17</v>
      </c>
      <c r="E233" s="6"/>
      <c r="F233" s="6"/>
      <c r="I233" s="0" t="n">
        <v>1700</v>
      </c>
    </row>
    <row r="234" customFormat="false" ht="15" hidden="false" customHeight="false" outlineLevel="0" collapsed="false">
      <c r="C234" s="7" t="s">
        <v>17</v>
      </c>
      <c r="D234" s="11" t="n">
        <v>12.1</v>
      </c>
      <c r="E234" s="6"/>
      <c r="F234" s="6"/>
      <c r="I234" s="0" t="n">
        <v>1210</v>
      </c>
    </row>
    <row r="235" customFormat="false" ht="15" hidden="false" customHeight="false" outlineLevel="0" collapsed="false">
      <c r="C235" s="7" t="s">
        <v>18</v>
      </c>
      <c r="D235" s="4" t="n">
        <v>2</v>
      </c>
      <c r="E235" s="6"/>
      <c r="F235" s="6"/>
      <c r="I235" s="0" t="n">
        <v>200</v>
      </c>
    </row>
    <row r="236" customFormat="false" ht="15" hidden="false" customHeight="false" outlineLevel="0" collapsed="false">
      <c r="B236" s="7" t="s">
        <v>24</v>
      </c>
      <c r="C236" s="7" t="s">
        <v>11</v>
      </c>
      <c r="D236" s="4"/>
      <c r="E236" s="6"/>
      <c r="F236" s="6" t="n">
        <v>8.4</v>
      </c>
      <c r="I236" s="0" t="n">
        <v>84000</v>
      </c>
    </row>
    <row r="237" customFormat="false" ht="15" hidden="false" customHeight="false" outlineLevel="0" collapsed="false">
      <c r="C237" s="7" t="s">
        <v>14</v>
      </c>
      <c r="D237" s="4" t="n">
        <v>14.6</v>
      </c>
      <c r="E237" s="6"/>
      <c r="F237" s="6"/>
      <c r="I237" s="0" t="n">
        <v>1460</v>
      </c>
    </row>
    <row r="238" customFormat="false" ht="15" hidden="false" customHeight="false" outlineLevel="0" collapsed="false">
      <c r="C238" s="7" t="s">
        <v>16</v>
      </c>
      <c r="D238" s="4" t="n">
        <v>9.1</v>
      </c>
      <c r="E238" s="6"/>
      <c r="F238" s="6"/>
      <c r="I238" s="0" t="n">
        <v>910</v>
      </c>
    </row>
    <row r="239" customFormat="false" ht="15" hidden="false" customHeight="false" outlineLevel="0" collapsed="false">
      <c r="C239" s="7" t="s">
        <v>17</v>
      </c>
      <c r="D239" s="4" t="n">
        <v>5</v>
      </c>
      <c r="E239" s="6"/>
      <c r="F239" s="6"/>
      <c r="I239" s="0" t="n">
        <v>500</v>
      </c>
    </row>
    <row r="240" customFormat="false" ht="15" hidden="false" customHeight="false" outlineLevel="0" collapsed="false">
      <c r="C240" s="7" t="s">
        <v>18</v>
      </c>
      <c r="D240" s="4" t="n">
        <v>1</v>
      </c>
      <c r="E240" s="6"/>
      <c r="F240" s="6"/>
      <c r="I240" s="0" t="n">
        <v>100</v>
      </c>
    </row>
    <row r="241" customFormat="false" ht="15" hidden="false" customHeight="false" outlineLevel="0" collapsed="false">
      <c r="B241" s="7" t="s">
        <v>25</v>
      </c>
      <c r="C241" s="7" t="s">
        <v>11</v>
      </c>
      <c r="D241" s="4"/>
      <c r="E241" s="6"/>
      <c r="F241" s="6" t="n">
        <v>3.1</v>
      </c>
      <c r="I241" s="0" t="n">
        <v>31000</v>
      </c>
    </row>
    <row r="242" customFormat="false" ht="15" hidden="false" customHeight="false" outlineLevel="0" collapsed="false">
      <c r="C242" s="7" t="s">
        <v>14</v>
      </c>
      <c r="D242" s="4" t="n">
        <v>7.5</v>
      </c>
      <c r="E242" s="6"/>
      <c r="F242" s="6"/>
      <c r="I242" s="0" t="n">
        <v>750</v>
      </c>
    </row>
    <row r="243" customFormat="false" ht="15" hidden="false" customHeight="false" outlineLevel="0" collapsed="false">
      <c r="C243" s="7" t="s">
        <v>16</v>
      </c>
      <c r="D243" s="4" t="n">
        <v>9.6</v>
      </c>
      <c r="E243" s="6"/>
      <c r="F243" s="6"/>
      <c r="I243" s="0" t="n">
        <v>960</v>
      </c>
    </row>
    <row r="244" customFormat="false" ht="15" hidden="false" customHeight="false" outlineLevel="0" collapsed="false">
      <c r="C244" s="7" t="s">
        <v>17</v>
      </c>
      <c r="D244" s="4" t="n">
        <v>7.2</v>
      </c>
      <c r="E244" s="6"/>
      <c r="F244" s="6"/>
      <c r="I244" s="0" t="n">
        <v>720</v>
      </c>
    </row>
    <row r="245" customFormat="false" ht="15" hidden="false" customHeight="false" outlineLevel="0" collapsed="false">
      <c r="C245" s="7" t="s">
        <v>18</v>
      </c>
      <c r="D245" s="4" t="n">
        <v>4</v>
      </c>
      <c r="E245" s="6"/>
      <c r="F245" s="6"/>
      <c r="I245" s="0" t="n">
        <v>400</v>
      </c>
    </row>
    <row r="246" customFormat="false" ht="15" hidden="false" customHeight="false" outlineLevel="0" collapsed="false">
      <c r="B246" s="7" t="s">
        <v>26</v>
      </c>
      <c r="C246" s="7" t="s">
        <v>11</v>
      </c>
      <c r="D246" s="4"/>
      <c r="E246" s="6"/>
      <c r="F246" s="6" t="n">
        <v>6.3</v>
      </c>
      <c r="I246" s="0" t="n">
        <v>63000</v>
      </c>
    </row>
    <row r="247" customFormat="false" ht="15" hidden="false" customHeight="false" outlineLevel="0" collapsed="false">
      <c r="C247" s="7" t="s">
        <v>14</v>
      </c>
      <c r="D247" s="4" t="n">
        <v>9.8</v>
      </c>
      <c r="E247" s="6"/>
      <c r="F247" s="6"/>
      <c r="I247" s="0" t="n">
        <v>980</v>
      </c>
    </row>
    <row r="248" customFormat="false" ht="15" hidden="false" customHeight="false" outlineLevel="0" collapsed="false">
      <c r="C248" s="7" t="s">
        <v>16</v>
      </c>
      <c r="D248" s="4" t="n">
        <v>9.2</v>
      </c>
      <c r="E248" s="6"/>
      <c r="F248" s="6"/>
      <c r="I248" s="0" t="n">
        <v>920</v>
      </c>
    </row>
    <row r="249" customFormat="false" ht="15" hidden="false" customHeight="false" outlineLevel="0" collapsed="false">
      <c r="C249" s="7" t="s">
        <v>17</v>
      </c>
      <c r="D249" s="4" t="n">
        <v>4</v>
      </c>
      <c r="E249" s="6"/>
      <c r="F249" s="6"/>
      <c r="I249" s="0" t="n">
        <v>400</v>
      </c>
    </row>
    <row r="250" customFormat="false" ht="15" hidden="false" customHeight="false" outlineLevel="0" collapsed="false">
      <c r="C250" s="7" t="s">
        <v>18</v>
      </c>
      <c r="D250" s="4" t="n">
        <v>1</v>
      </c>
      <c r="E250" s="6"/>
      <c r="F250" s="6"/>
      <c r="I250" s="0" t="n">
        <v>100</v>
      </c>
    </row>
    <row r="251" customFormat="false" ht="15" hidden="false" customHeight="false" outlineLevel="0" collapsed="false">
      <c r="B251" s="7" t="s">
        <v>27</v>
      </c>
      <c r="C251" s="7" t="s">
        <v>11</v>
      </c>
      <c r="D251" s="4"/>
      <c r="E251" s="6" t="n">
        <v>116.2</v>
      </c>
      <c r="F251" s="6"/>
      <c r="I251" s="0" t="n">
        <v>116200</v>
      </c>
    </row>
    <row r="252" customFormat="false" ht="15" hidden="false" customHeight="false" outlineLevel="0" collapsed="false">
      <c r="C252" s="7" t="s">
        <v>14</v>
      </c>
      <c r="D252" s="4" t="n">
        <v>5.2</v>
      </c>
      <c r="E252" s="6"/>
      <c r="F252" s="6"/>
      <c r="I252" s="0" t="n">
        <v>520</v>
      </c>
    </row>
    <row r="253" customFormat="false" ht="15" hidden="false" customHeight="false" outlineLevel="0" collapsed="false">
      <c r="C253" s="7" t="s">
        <v>16</v>
      </c>
      <c r="D253" s="4" t="n">
        <v>14.6</v>
      </c>
      <c r="E253" s="6"/>
      <c r="F253" s="6"/>
      <c r="I253" s="0" t="n">
        <v>1460</v>
      </c>
    </row>
    <row r="254" customFormat="false" ht="15" hidden="false" customHeight="false" outlineLevel="0" collapsed="false">
      <c r="C254" s="7" t="s">
        <v>17</v>
      </c>
      <c r="D254" s="4" t="n">
        <v>6.2</v>
      </c>
      <c r="E254" s="6"/>
      <c r="F254" s="6"/>
      <c r="I254" s="0" t="n">
        <v>620</v>
      </c>
    </row>
    <row r="255" customFormat="false" ht="15" hidden="false" customHeight="false" outlineLevel="0" collapsed="false">
      <c r="C255" s="7" t="s">
        <v>18</v>
      </c>
      <c r="D255" s="4" t="n">
        <v>4</v>
      </c>
      <c r="E255" s="6"/>
      <c r="F255" s="6"/>
      <c r="I255" s="0" t="n">
        <v>400</v>
      </c>
    </row>
    <row r="256" customFormat="false" ht="15" hidden="false" customHeight="false" outlineLevel="0" collapsed="false">
      <c r="B256" s="7" t="s">
        <v>28</v>
      </c>
      <c r="C256" s="7" t="s">
        <v>11</v>
      </c>
      <c r="D256" s="4"/>
      <c r="E256" s="6" t="n">
        <v>90.9</v>
      </c>
      <c r="F256" s="6"/>
      <c r="I256" s="0" t="n">
        <v>90900</v>
      </c>
    </row>
    <row r="257" customFormat="false" ht="15" hidden="false" customHeight="false" outlineLevel="0" collapsed="false">
      <c r="C257" s="7" t="s">
        <v>14</v>
      </c>
      <c r="D257" s="4" t="n">
        <v>28.8</v>
      </c>
      <c r="E257" s="6"/>
      <c r="F257" s="6"/>
      <c r="I257" s="0" t="n">
        <v>2880</v>
      </c>
    </row>
    <row r="258" customFormat="false" ht="15" hidden="false" customHeight="false" outlineLevel="0" collapsed="false">
      <c r="C258" s="7" t="s">
        <v>16</v>
      </c>
      <c r="D258" s="4" t="n">
        <v>20.3</v>
      </c>
      <c r="E258" s="6"/>
      <c r="F258" s="6"/>
      <c r="I258" s="0" t="n">
        <v>2030</v>
      </c>
    </row>
    <row r="259" customFormat="false" ht="15" hidden="false" customHeight="false" outlineLevel="0" collapsed="false">
      <c r="C259" s="7" t="s">
        <v>17</v>
      </c>
      <c r="D259" s="4" t="n">
        <v>7</v>
      </c>
      <c r="E259" s="6"/>
      <c r="F259" s="6"/>
      <c r="I259" s="0" t="n">
        <v>700</v>
      </c>
    </row>
    <row r="260" customFormat="false" ht="15" hidden="false" customHeight="false" outlineLevel="0" collapsed="false">
      <c r="C260" s="7" t="s">
        <v>18</v>
      </c>
      <c r="D260" s="4" t="n">
        <v>2</v>
      </c>
      <c r="E260" s="6"/>
      <c r="F260" s="6"/>
      <c r="I260" s="0" t="n">
        <v>200</v>
      </c>
    </row>
    <row r="261" customFormat="false" ht="15" hidden="false" customHeight="false" outlineLevel="0" collapsed="false">
      <c r="B261" s="7" t="s">
        <v>29</v>
      </c>
      <c r="C261" s="7" t="s">
        <v>11</v>
      </c>
      <c r="D261" s="4"/>
      <c r="E261" s="6" t="n">
        <v>77.1</v>
      </c>
      <c r="F261" s="6"/>
      <c r="I261" s="0" t="n">
        <v>77100</v>
      </c>
    </row>
    <row r="262" customFormat="false" ht="15" hidden="false" customHeight="false" outlineLevel="0" collapsed="false">
      <c r="C262" s="7" t="s">
        <v>14</v>
      </c>
      <c r="D262" s="4" t="n">
        <v>25.9</v>
      </c>
      <c r="E262" s="6"/>
      <c r="F262" s="6"/>
      <c r="I262" s="0" t="n">
        <v>2590</v>
      </c>
    </row>
    <row r="263" customFormat="false" ht="15" hidden="false" customHeight="false" outlineLevel="0" collapsed="false">
      <c r="C263" s="7" t="s">
        <v>16</v>
      </c>
      <c r="D263" s="4" t="n">
        <v>6.3</v>
      </c>
      <c r="E263" s="6"/>
      <c r="F263" s="6"/>
      <c r="I263" s="0" t="n">
        <v>630</v>
      </c>
    </row>
    <row r="264" customFormat="false" ht="15" hidden="false" customHeight="false" outlineLevel="0" collapsed="false">
      <c r="C264" s="7" t="s">
        <v>17</v>
      </c>
      <c r="D264" s="4" t="n">
        <v>8</v>
      </c>
      <c r="E264" s="6"/>
      <c r="F264" s="6"/>
      <c r="I264" s="0" t="n">
        <v>800</v>
      </c>
    </row>
    <row r="265" customFormat="false" ht="15" hidden="false" customHeight="false" outlineLevel="0" collapsed="false">
      <c r="C265" s="7" t="s">
        <v>18</v>
      </c>
      <c r="D265" s="4" t="n">
        <v>2</v>
      </c>
      <c r="E265" s="6"/>
      <c r="F265" s="6"/>
      <c r="I265" s="0" t="n">
        <v>200</v>
      </c>
    </row>
    <row r="266" customFormat="false" ht="15" hidden="false" customHeight="false" outlineLevel="0" collapsed="false">
      <c r="B266" s="7" t="s">
        <v>30</v>
      </c>
      <c r="C266" s="7" t="s">
        <v>11</v>
      </c>
      <c r="D266" s="4"/>
      <c r="E266" s="6"/>
      <c r="F266" s="6" t="n">
        <v>14.5</v>
      </c>
      <c r="I266" s="0" t="n">
        <v>145000</v>
      </c>
    </row>
    <row r="267" customFormat="false" ht="15" hidden="false" customHeight="false" outlineLevel="0" collapsed="false">
      <c r="C267" s="7" t="s">
        <v>14</v>
      </c>
      <c r="D267" s="4" t="n">
        <v>3</v>
      </c>
      <c r="E267" s="6"/>
      <c r="F267" s="6"/>
      <c r="I267" s="0" t="n">
        <v>300</v>
      </c>
    </row>
    <row r="268" customFormat="false" ht="15" hidden="false" customHeight="false" outlineLevel="0" collapsed="false">
      <c r="C268" s="7" t="s">
        <v>16</v>
      </c>
      <c r="D268" s="4" t="n">
        <v>5.2</v>
      </c>
      <c r="E268" s="6"/>
      <c r="F268" s="6"/>
      <c r="I268" s="0" t="n">
        <v>520</v>
      </c>
    </row>
    <row r="269" customFormat="false" ht="15" hidden="false" customHeight="false" outlineLevel="0" collapsed="false">
      <c r="C269" s="7" t="s">
        <v>17</v>
      </c>
      <c r="D269" s="4" t="n">
        <v>5</v>
      </c>
      <c r="E269" s="6"/>
      <c r="F269" s="6"/>
      <c r="I269" s="0" t="n">
        <v>500</v>
      </c>
    </row>
    <row r="270" customFormat="false" ht="15" hidden="false" customHeight="false" outlineLevel="0" collapsed="false">
      <c r="C270" s="7" t="s">
        <v>18</v>
      </c>
      <c r="D270" s="4" t="n">
        <v>2</v>
      </c>
      <c r="E270" s="6"/>
      <c r="F270" s="6"/>
      <c r="I270" s="0" t="n">
        <v>200</v>
      </c>
    </row>
    <row r="271" customFormat="false" ht="15" hidden="false" customHeight="false" outlineLevel="0" collapsed="false">
      <c r="B271" s="7" t="s">
        <v>31</v>
      </c>
      <c r="C271" s="7" t="s">
        <v>11</v>
      </c>
      <c r="D271" s="4"/>
      <c r="E271" s="6"/>
      <c r="F271" s="6" t="n">
        <v>12.8</v>
      </c>
      <c r="I271" s="0" t="n">
        <v>128000</v>
      </c>
    </row>
    <row r="272" customFormat="false" ht="15" hidden="false" customHeight="false" outlineLevel="0" collapsed="false">
      <c r="C272" s="7" t="s">
        <v>14</v>
      </c>
      <c r="D272" s="4" t="n">
        <v>2</v>
      </c>
      <c r="E272" s="6"/>
      <c r="F272" s="6"/>
      <c r="I272" s="0" t="n">
        <v>200</v>
      </c>
    </row>
    <row r="273" customFormat="false" ht="15" hidden="false" customHeight="false" outlineLevel="0" collapsed="false">
      <c r="C273" s="7" t="s">
        <v>16</v>
      </c>
      <c r="D273" s="4" t="n">
        <v>5</v>
      </c>
      <c r="E273" s="6"/>
      <c r="F273" s="6"/>
      <c r="I273" s="0" t="n">
        <v>500</v>
      </c>
    </row>
    <row r="274" customFormat="false" ht="15" hidden="false" customHeight="false" outlineLevel="0" collapsed="false">
      <c r="C274" s="7" t="s">
        <v>17</v>
      </c>
      <c r="D274" s="4" t="n">
        <v>3</v>
      </c>
      <c r="E274" s="6"/>
      <c r="F274" s="6"/>
      <c r="I274" s="0" t="n">
        <v>300</v>
      </c>
    </row>
    <row r="275" customFormat="false" ht="15" hidden="false" customHeight="false" outlineLevel="0" collapsed="false">
      <c r="C275" s="7" t="s">
        <v>18</v>
      </c>
      <c r="D275" s="4" t="n">
        <v>1</v>
      </c>
      <c r="E275" s="6"/>
      <c r="F275" s="6"/>
      <c r="I275" s="0" t="n">
        <v>100</v>
      </c>
    </row>
    <row r="276" customFormat="false" ht="15" hidden="false" customHeight="false" outlineLevel="0" collapsed="false">
      <c r="B276" s="7" t="s">
        <v>32</v>
      </c>
      <c r="C276" s="7" t="s">
        <v>11</v>
      </c>
      <c r="D276" s="4"/>
      <c r="E276" s="6"/>
      <c r="F276" s="6" t="n">
        <v>17.6</v>
      </c>
      <c r="I276" s="0" t="n">
        <v>176000</v>
      </c>
    </row>
    <row r="277" customFormat="false" ht="15" hidden="false" customHeight="false" outlineLevel="0" collapsed="false">
      <c r="C277" s="7" t="s">
        <v>14</v>
      </c>
      <c r="D277" s="4" t="n">
        <v>3</v>
      </c>
      <c r="E277" s="6"/>
      <c r="F277" s="6"/>
      <c r="I277" s="0" t="n">
        <v>300</v>
      </c>
    </row>
    <row r="278" customFormat="false" ht="15" hidden="false" customHeight="false" outlineLevel="0" collapsed="false">
      <c r="C278" s="7" t="s">
        <v>16</v>
      </c>
      <c r="D278" s="4" t="n">
        <v>3</v>
      </c>
      <c r="E278" s="6"/>
      <c r="F278" s="6"/>
      <c r="I278" s="0" t="n">
        <v>300</v>
      </c>
    </row>
    <row r="279" customFormat="false" ht="15" hidden="false" customHeight="false" outlineLevel="0" collapsed="false">
      <c r="C279" s="7" t="s">
        <v>17</v>
      </c>
      <c r="D279" s="4" t="n">
        <v>0</v>
      </c>
      <c r="E279" s="6"/>
      <c r="F279" s="6"/>
      <c r="I279" s="0" t="n">
        <v>0</v>
      </c>
    </row>
    <row r="280" customFormat="false" ht="15" hidden="false" customHeight="false" outlineLevel="0" collapsed="false">
      <c r="C280" s="7" t="s">
        <v>18</v>
      </c>
      <c r="D280" s="4" t="n">
        <v>2</v>
      </c>
      <c r="E280" s="6"/>
      <c r="F280" s="6"/>
      <c r="I280" s="0" t="n">
        <v>200</v>
      </c>
    </row>
    <row r="281" customFormat="false" ht="15" hidden="false" customHeight="false" outlineLevel="0" collapsed="false">
      <c r="B281" s="7" t="s">
        <v>33</v>
      </c>
      <c r="C281" s="7" t="s">
        <v>11</v>
      </c>
      <c r="D281" s="6"/>
      <c r="E281" s="6"/>
      <c r="F281" s="6" t="n">
        <v>13.7</v>
      </c>
      <c r="I281" s="0" t="n">
        <v>137000</v>
      </c>
    </row>
    <row r="282" customFormat="false" ht="15" hidden="false" customHeight="false" outlineLevel="0" collapsed="false">
      <c r="C282" s="7" t="s">
        <v>14</v>
      </c>
      <c r="D282" s="6" t="n">
        <v>7.2</v>
      </c>
      <c r="E282" s="6"/>
      <c r="F282" s="6"/>
      <c r="I282" s="0" t="n">
        <v>720</v>
      </c>
    </row>
    <row r="283" customFormat="false" ht="15" hidden="false" customHeight="false" outlineLevel="0" collapsed="false">
      <c r="C283" s="7" t="s">
        <v>16</v>
      </c>
      <c r="D283" s="6" t="n">
        <v>1</v>
      </c>
      <c r="E283" s="6"/>
      <c r="F283" s="6"/>
      <c r="I283" s="0" t="n">
        <v>100</v>
      </c>
    </row>
    <row r="284" customFormat="false" ht="15" hidden="false" customHeight="false" outlineLevel="0" collapsed="false">
      <c r="C284" s="7" t="s">
        <v>17</v>
      </c>
      <c r="D284" s="6" t="n">
        <v>3</v>
      </c>
      <c r="E284" s="6"/>
      <c r="F284" s="6"/>
      <c r="I284" s="0" t="n">
        <v>300</v>
      </c>
    </row>
    <row r="285" customFormat="false" ht="15" hidden="false" customHeight="false" outlineLevel="0" collapsed="false">
      <c r="C285" s="7" t="s">
        <v>18</v>
      </c>
      <c r="D285" s="6" t="n">
        <v>1</v>
      </c>
      <c r="E285" s="6"/>
      <c r="F285" s="6"/>
      <c r="I285" s="0" t="n">
        <v>100</v>
      </c>
    </row>
    <row r="286" customFormat="false" ht="15" hidden="false" customHeight="false" outlineLevel="0" collapsed="false">
      <c r="B286" s="7" t="s">
        <v>34</v>
      </c>
      <c r="C286" s="7" t="s">
        <v>11</v>
      </c>
      <c r="D286" s="6"/>
      <c r="E286" s="6"/>
      <c r="F286" s="6" t="n">
        <v>24.9</v>
      </c>
      <c r="I286" s="0" t="n">
        <v>249000</v>
      </c>
    </row>
    <row r="287" customFormat="false" ht="15" hidden="false" customHeight="false" outlineLevel="0" collapsed="false">
      <c r="C287" s="7" t="s">
        <v>14</v>
      </c>
      <c r="D287" s="6" t="n">
        <v>8.1</v>
      </c>
      <c r="E287" s="6"/>
      <c r="F287" s="6"/>
      <c r="I287" s="0" t="n">
        <v>810</v>
      </c>
    </row>
    <row r="288" customFormat="false" ht="15" hidden="false" customHeight="false" outlineLevel="0" collapsed="false">
      <c r="C288" s="7" t="s">
        <v>16</v>
      </c>
      <c r="D288" s="6" t="n">
        <v>8.1</v>
      </c>
      <c r="E288" s="6"/>
      <c r="F288" s="6"/>
      <c r="I288" s="0" t="n">
        <v>810</v>
      </c>
    </row>
    <row r="289" customFormat="false" ht="15" hidden="false" customHeight="false" outlineLevel="0" collapsed="false">
      <c r="C289" s="7" t="s">
        <v>17</v>
      </c>
      <c r="D289" s="6" t="n">
        <v>1</v>
      </c>
      <c r="E289" s="6"/>
      <c r="F289" s="6"/>
      <c r="I289" s="0" t="n">
        <v>100</v>
      </c>
    </row>
    <row r="290" customFormat="false" ht="15" hidden="false" customHeight="false" outlineLevel="0" collapsed="false">
      <c r="C290" s="7" t="s">
        <v>18</v>
      </c>
      <c r="D290" s="6" t="n">
        <v>4.1</v>
      </c>
      <c r="E290" s="6"/>
      <c r="F290" s="6"/>
      <c r="I290" s="0" t="n">
        <v>410</v>
      </c>
    </row>
    <row r="291" customFormat="false" ht="15" hidden="false" customHeight="false" outlineLevel="0" collapsed="false">
      <c r="B291" s="7" t="s">
        <v>35</v>
      </c>
      <c r="C291" s="7" t="s">
        <v>11</v>
      </c>
      <c r="D291" s="6"/>
      <c r="E291" s="6"/>
      <c r="F291" s="6" t="n">
        <v>18.3</v>
      </c>
      <c r="I291" s="0" t="n">
        <v>183000</v>
      </c>
    </row>
    <row r="292" customFormat="false" ht="15" hidden="false" customHeight="false" outlineLevel="0" collapsed="false">
      <c r="C292" s="7" t="s">
        <v>14</v>
      </c>
      <c r="D292" s="6" t="n">
        <v>3</v>
      </c>
      <c r="E292" s="6"/>
      <c r="F292" s="6"/>
      <c r="I292" s="0" t="n">
        <v>300</v>
      </c>
    </row>
    <row r="293" customFormat="false" ht="15" hidden="false" customHeight="false" outlineLevel="0" collapsed="false">
      <c r="C293" s="7" t="s">
        <v>16</v>
      </c>
      <c r="D293" s="6" t="n">
        <v>8</v>
      </c>
      <c r="E293" s="6"/>
      <c r="F293" s="6"/>
      <c r="I293" s="0" t="n">
        <v>800</v>
      </c>
    </row>
    <row r="294" customFormat="false" ht="15" hidden="false" customHeight="false" outlineLevel="0" collapsed="false">
      <c r="C294" s="7" t="s">
        <v>17</v>
      </c>
      <c r="D294" s="6" t="n">
        <v>7.1</v>
      </c>
      <c r="E294" s="6"/>
      <c r="F294" s="6"/>
      <c r="I294" s="0" t="n">
        <v>710</v>
      </c>
    </row>
    <row r="295" customFormat="false" ht="15" hidden="false" customHeight="false" outlineLevel="0" collapsed="false">
      <c r="C295" s="7" t="s">
        <v>18</v>
      </c>
      <c r="D295" s="10" t="n">
        <v>3</v>
      </c>
      <c r="E295" s="10"/>
      <c r="F295" s="10"/>
      <c r="I295" s="0" t="n">
        <v>300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H139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G5" activeCellId="0" sqref="G5"/>
    </sheetView>
  </sheetViews>
  <sheetFormatPr defaultRowHeight="15" zeroHeight="false" outlineLevelRow="0" outlineLevelCol="0"/>
  <cols>
    <col collapsed="false" customWidth="true" hidden="false" outlineLevel="0" max="6" min="1" style="6" width="10.83"/>
    <col collapsed="false" customWidth="true" hidden="false" outlineLevel="0" max="7" min="7" style="12" width="18.68"/>
    <col collapsed="false" customWidth="true" hidden="false" outlineLevel="0" max="1025" min="8" style="6" width="10.83"/>
  </cols>
  <sheetData>
    <row r="1" customFormat="false" ht="15" hidden="false" customHeight="false" outlineLevel="0" collapsed="false">
      <c r="J1" s="12" t="s">
        <v>38</v>
      </c>
      <c r="M1" s="13" t="n">
        <v>1667247</v>
      </c>
    </row>
    <row r="2" customFormat="false" ht="15" hidden="false" customHeight="false" outlineLevel="0" collapsed="false">
      <c r="A2" s="14" t="s">
        <v>39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</row>
    <row r="3" customFormat="false" ht="15" hidden="false" customHeight="false" outlineLevel="0" collapsed="false">
      <c r="A3" s="4" t="s">
        <v>9</v>
      </c>
      <c r="B3" s="4"/>
      <c r="C3" s="4"/>
      <c r="D3" s="4"/>
      <c r="E3" s="4" t="s">
        <v>9</v>
      </c>
      <c r="F3" s="4"/>
      <c r="G3" s="15"/>
      <c r="H3" s="4"/>
      <c r="I3" s="4" t="s">
        <v>36</v>
      </c>
      <c r="J3" s="4"/>
      <c r="K3" s="4"/>
      <c r="L3" s="4"/>
      <c r="M3" s="4"/>
      <c r="N3" s="4"/>
      <c r="O3" s="4"/>
      <c r="P3" s="4"/>
      <c r="Q3" s="4"/>
      <c r="R3" s="4" t="n">
        <f aca="false">AVERAGE(G5,G25,G15)</f>
        <v>2215000</v>
      </c>
      <c r="S3" s="4"/>
      <c r="T3" s="4"/>
      <c r="U3" s="4"/>
      <c r="V3" s="4"/>
      <c r="W3" s="4"/>
      <c r="X3" s="4"/>
      <c r="Y3" s="4"/>
      <c r="Z3" s="4" t="s">
        <v>40</v>
      </c>
      <c r="AA3" s="4"/>
      <c r="AB3" s="4"/>
      <c r="AO3" s="16" t="n">
        <f aca="false">AQ6-AO6</f>
        <v>1.22866666666667</v>
      </c>
      <c r="AP3" s="16" t="n">
        <f aca="false">AR6-AP6</f>
        <v>0.654666666666667</v>
      </c>
    </row>
    <row r="4" customFormat="false" ht="15" hidden="false" customHeight="false" outlineLevel="0" collapsed="false">
      <c r="A4" s="4" t="s">
        <v>10</v>
      </c>
      <c r="B4" s="1" t="n">
        <v>100</v>
      </c>
      <c r="C4" s="1" t="n">
        <v>1000</v>
      </c>
      <c r="D4" s="1" t="n">
        <v>10000</v>
      </c>
      <c r="E4" s="1" t="n">
        <v>100000</v>
      </c>
      <c r="F4" s="1" t="n">
        <v>1000000</v>
      </c>
      <c r="G4" s="17" t="s">
        <v>8</v>
      </c>
      <c r="H4" s="4"/>
      <c r="I4" s="4" t="s">
        <v>10</v>
      </c>
      <c r="J4" s="1" t="n">
        <v>100</v>
      </c>
      <c r="K4" s="1" t="n">
        <v>1000</v>
      </c>
      <c r="L4" s="1" t="n">
        <v>10000</v>
      </c>
      <c r="M4" s="1" t="n">
        <v>100000</v>
      </c>
      <c r="N4" s="1" t="n">
        <v>1000000</v>
      </c>
      <c r="O4" s="2" t="s">
        <v>8</v>
      </c>
      <c r="P4" s="4"/>
      <c r="Q4" s="4" t="s">
        <v>41</v>
      </c>
      <c r="R4" s="4" t="s">
        <v>9</v>
      </c>
      <c r="S4" s="18" t="s">
        <v>36</v>
      </c>
      <c r="T4" s="18" t="s">
        <v>37</v>
      </c>
      <c r="U4" s="4"/>
      <c r="V4" s="4" t="s">
        <v>9</v>
      </c>
      <c r="W4" s="18" t="s">
        <v>36</v>
      </c>
      <c r="X4" s="18" t="s">
        <v>37</v>
      </c>
      <c r="Y4" s="4"/>
      <c r="Z4" s="4" t="s">
        <v>9</v>
      </c>
      <c r="AA4" s="18" t="s">
        <v>36</v>
      </c>
      <c r="AB4" s="18" t="s">
        <v>37</v>
      </c>
      <c r="AF4" s="6" t="s">
        <v>42</v>
      </c>
    </row>
    <row r="5" customFormat="false" ht="15" hidden="false" customHeight="false" outlineLevel="0" collapsed="false">
      <c r="A5" s="4" t="s">
        <v>11</v>
      </c>
      <c r="B5" s="4"/>
      <c r="C5" s="4"/>
      <c r="D5" s="4"/>
      <c r="E5" s="4" t="n">
        <v>6.3</v>
      </c>
      <c r="F5" s="4" t="n">
        <v>2</v>
      </c>
      <c r="G5" s="12" t="n">
        <f aca="false">(E5*10^5+F5*10^6)/2</f>
        <v>1315000</v>
      </c>
      <c r="H5" s="19" t="n">
        <v>6.132</v>
      </c>
      <c r="I5" s="4" t="s">
        <v>11</v>
      </c>
      <c r="J5" s="4"/>
      <c r="K5" s="4"/>
      <c r="L5" s="4"/>
      <c r="M5" s="4" t="n">
        <v>4.1</v>
      </c>
      <c r="N5" s="4" t="n">
        <v>0</v>
      </c>
      <c r="O5" s="5" t="n">
        <f aca="false">(M5*10^5)</f>
        <v>410000</v>
      </c>
      <c r="P5" s="19" t="n">
        <v>5.41</v>
      </c>
      <c r="Q5" s="4" t="n">
        <v>0</v>
      </c>
      <c r="R5" s="19" t="n">
        <f aca="false">AVERAGE(V5,V15,V25)</f>
        <v>6.22166666666667</v>
      </c>
      <c r="S5" s="19" t="n">
        <f aca="false">AVERAGE(W5,W15,W25)</f>
        <v>5.89733333333333</v>
      </c>
      <c r="T5" s="19" t="n">
        <f aca="false">AVERAGE(X5,X15,X25)</f>
        <v>5.153</v>
      </c>
      <c r="U5" s="4"/>
      <c r="V5" s="19" t="n">
        <f aca="false">H5</f>
        <v>6.132</v>
      </c>
      <c r="W5" s="19" t="n">
        <f aca="false">P5</f>
        <v>5.41</v>
      </c>
      <c r="X5" s="20" t="n">
        <f aca="false">Enterolert!G4</f>
        <v>5.116</v>
      </c>
      <c r="Y5" s="4"/>
      <c r="Z5" s="20" t="n">
        <f aca="false">STDEV(V5,V15,V25)</f>
        <v>0.141676862378207</v>
      </c>
      <c r="AA5" s="20" t="n">
        <f aca="false">STDEV(W5,W15,W25)</f>
        <v>0.422470511791454</v>
      </c>
      <c r="AB5" s="20" t="n">
        <f aca="false">STDEV(X5,X15,X25)</f>
        <v>0.0428835632847834</v>
      </c>
      <c r="AG5" s="6" t="s">
        <v>43</v>
      </c>
      <c r="AH5" s="6" t="s">
        <v>44</v>
      </c>
      <c r="AI5" s="6" t="s">
        <v>45</v>
      </c>
      <c r="AJ5" s="6" t="s">
        <v>46</v>
      </c>
      <c r="AK5" s="6" t="s">
        <v>47</v>
      </c>
      <c r="AL5" s="6" t="s">
        <v>48</v>
      </c>
      <c r="AM5" s="6" t="s">
        <v>49</v>
      </c>
      <c r="AN5" s="6" t="s">
        <v>50</v>
      </c>
      <c r="AO5" s="6" t="s">
        <v>45</v>
      </c>
      <c r="AP5" s="6" t="s">
        <v>46</v>
      </c>
      <c r="AQ5" s="6" t="s">
        <v>47</v>
      </c>
      <c r="AR5" s="6" t="s">
        <v>48</v>
      </c>
      <c r="AS5" s="6" t="s">
        <v>51</v>
      </c>
      <c r="AT5" s="6" t="s">
        <v>52</v>
      </c>
      <c r="AU5" s="6" t="s">
        <v>45</v>
      </c>
      <c r="AV5" s="6" t="s">
        <v>46</v>
      </c>
      <c r="AW5" s="6" t="s">
        <v>47</v>
      </c>
      <c r="AX5" s="6" t="s">
        <v>48</v>
      </c>
    </row>
    <row r="6" customFormat="false" ht="15" hidden="false" customHeight="false" outlineLevel="0" collapsed="false">
      <c r="A6" s="4" t="s">
        <v>12</v>
      </c>
      <c r="B6" s="4"/>
      <c r="C6" s="4"/>
      <c r="D6" s="4" t="n">
        <v>2</v>
      </c>
      <c r="E6" s="4" t="n">
        <v>2</v>
      </c>
      <c r="F6" s="4"/>
      <c r="G6" s="12" t="n">
        <f aca="false">(E6*10^5+D6*10^4)/2</f>
        <v>110000</v>
      </c>
      <c r="H6" s="19" t="n">
        <v>5.11</v>
      </c>
      <c r="I6" s="4" t="s">
        <v>12</v>
      </c>
      <c r="J6" s="4"/>
      <c r="K6" s="4"/>
      <c r="L6" s="4"/>
      <c r="M6" s="4" t="n">
        <v>1</v>
      </c>
      <c r="N6" s="4"/>
      <c r="O6" s="5" t="n">
        <f aca="false">(M6*10^5)</f>
        <v>100000</v>
      </c>
      <c r="P6" s="19" t="n">
        <v>5.1</v>
      </c>
      <c r="Q6" s="4" t="n">
        <v>2</v>
      </c>
      <c r="R6" s="19" t="n">
        <f aca="false">AVERAGE(V6,V16,V26)</f>
        <v>4.91</v>
      </c>
      <c r="S6" s="19" t="n">
        <f aca="false">AVERAGE(W6,W16,W26)</f>
        <v>4.87</v>
      </c>
      <c r="T6" s="19" t="n">
        <f aca="false">AVERAGE(X6,X16,X26)</f>
        <v>3.90366666666667</v>
      </c>
      <c r="U6" s="4"/>
      <c r="V6" s="19" t="n">
        <f aca="false">H6</f>
        <v>5.11</v>
      </c>
      <c r="W6" s="19" t="n">
        <f aca="false">P6</f>
        <v>5.1</v>
      </c>
      <c r="X6" s="20" t="n">
        <f aca="false">Enterolert!G5</f>
        <v>4.241</v>
      </c>
      <c r="Y6" s="4"/>
      <c r="Z6" s="20" t="n">
        <f aca="false">STDEV(V6,V16,V26)</f>
        <v>0.337786915081091</v>
      </c>
      <c r="AA6" s="20" t="n">
        <f aca="false">STDEV(W6,W16,W26)</f>
        <v>0.398371685740841</v>
      </c>
      <c r="AB6" s="20" t="n">
        <f aca="false">STDEV(X6,X16,X26)</f>
        <v>0.310435715299212</v>
      </c>
      <c r="AF6" s="6" t="n">
        <v>0</v>
      </c>
      <c r="AG6" s="20" t="n">
        <f aca="false">R5</f>
        <v>6.22166666666667</v>
      </c>
      <c r="AH6" s="20" t="n">
        <f aca="false">R37</f>
        <v>6.25666666666667</v>
      </c>
      <c r="AI6" s="20" t="n">
        <f aca="false">R58</f>
        <v>6.24866666666667</v>
      </c>
      <c r="AJ6" s="20" t="n">
        <f aca="false">R78</f>
        <v>6.22066666666667</v>
      </c>
      <c r="AK6" s="20" t="n">
        <f aca="false">R99</f>
        <v>6.24533333333333</v>
      </c>
      <c r="AL6" s="20" t="n">
        <f aca="false">R120</f>
        <v>5.851</v>
      </c>
      <c r="AM6" s="20" t="n">
        <f aca="false">S5</f>
        <v>5.89733333333333</v>
      </c>
      <c r="AN6" s="20" t="n">
        <f aca="false">S37</f>
        <v>5.94766666666667</v>
      </c>
      <c r="AO6" s="20" t="n">
        <f aca="false">S58</f>
        <v>4.94633333333333</v>
      </c>
      <c r="AP6" s="20" t="n">
        <f aca="false">S78</f>
        <v>5.157</v>
      </c>
      <c r="AQ6" s="20" t="n">
        <f aca="false">S99</f>
        <v>6.175</v>
      </c>
      <c r="AR6" s="20" t="n">
        <f aca="false">S120</f>
        <v>5.81166666666667</v>
      </c>
      <c r="AS6" s="21" t="n">
        <f aca="false">T5</f>
        <v>5.153</v>
      </c>
      <c r="AT6" s="21" t="n">
        <f aca="false">T37</f>
        <v>5.16266666666667</v>
      </c>
      <c r="AU6" s="21" t="n">
        <f aca="false">T58</f>
        <v>4.59333333333333</v>
      </c>
      <c r="AV6" s="21" t="n">
        <f aca="false">T78</f>
        <v>4.932</v>
      </c>
      <c r="AW6" s="21" t="n">
        <f aca="false">T99</f>
        <v>5.14966666666667</v>
      </c>
      <c r="AX6" s="21" t="n">
        <f aca="false">T120</f>
        <v>5.18966666666667</v>
      </c>
      <c r="AZ6" s="21" t="n">
        <f aca="false">AW6-AU6</f>
        <v>0.556333333333334</v>
      </c>
      <c r="BA6" s="21" t="n">
        <f aca="false">AX6-AV6</f>
        <v>0.257666666666667</v>
      </c>
    </row>
    <row r="7" customFormat="false" ht="15" hidden="false" customHeight="false" outlineLevel="0" collapsed="false">
      <c r="A7" s="4" t="s">
        <v>13</v>
      </c>
      <c r="B7" s="4"/>
      <c r="C7" s="4" t="n">
        <v>3</v>
      </c>
      <c r="D7" s="4"/>
      <c r="E7" s="4"/>
      <c r="F7" s="4"/>
      <c r="G7" s="12" t="n">
        <f aca="false">(C7*10^3)</f>
        <v>3000</v>
      </c>
      <c r="H7" s="19" t="n">
        <v>3.3</v>
      </c>
      <c r="I7" s="4" t="s">
        <v>13</v>
      </c>
      <c r="J7" s="4"/>
      <c r="K7" s="4" t="n">
        <v>1</v>
      </c>
      <c r="L7" s="4"/>
      <c r="M7" s="4"/>
      <c r="N7" s="4"/>
      <c r="O7" s="5" t="n">
        <f aca="false">(K7*10^3)</f>
        <v>1000</v>
      </c>
      <c r="P7" s="19" t="n">
        <v>3.1</v>
      </c>
      <c r="Q7" s="4" t="n">
        <v>5</v>
      </c>
      <c r="R7" s="19" t="n">
        <f aca="false">AVERAGE(V7,V17,V27)</f>
        <v>3.2</v>
      </c>
      <c r="S7" s="19" t="n">
        <f aca="false">AVERAGE(W7,W17,W27)</f>
        <v>3.13333333333333</v>
      </c>
      <c r="T7" s="19" t="n">
        <f aca="false">AVERAGE(X7,X17,X27)</f>
        <v>4.20933333333333</v>
      </c>
      <c r="U7" s="4"/>
      <c r="V7" s="19" t="n">
        <f aca="false">H7</f>
        <v>3.3</v>
      </c>
      <c r="W7" s="19" t="n">
        <f aca="false">P7</f>
        <v>3.1</v>
      </c>
      <c r="X7" s="20" t="n">
        <f aca="false">Enterolert!G6</f>
        <v>4.295</v>
      </c>
      <c r="Y7" s="4"/>
      <c r="Z7" s="20" t="n">
        <f aca="false">STDEV(V7,V17,V27)</f>
        <v>0.0999999999999999</v>
      </c>
      <c r="AA7" s="20" t="n">
        <f aca="false">STDEV(W7,W17,W27)</f>
        <v>0.0577350269189626</v>
      </c>
      <c r="AB7" s="20" t="n">
        <f aca="false">STDEV(X7,X17,X27)</f>
        <v>0.0809958846691195</v>
      </c>
      <c r="AF7" s="6" t="n">
        <v>7</v>
      </c>
      <c r="AG7" s="20" t="n">
        <f aca="false">R8</f>
        <v>2.56333333333333</v>
      </c>
      <c r="AH7" s="20" t="n">
        <f aca="false">R38</f>
        <v>2.61366666666667</v>
      </c>
      <c r="AI7" s="20" t="n">
        <f aca="false">R59</f>
        <v>2.53966666666667</v>
      </c>
      <c r="AJ7" s="20" t="n">
        <f aca="false">R79</f>
        <v>2.82633333333333</v>
      </c>
      <c r="AK7" s="20" t="n">
        <f aca="false">R100</f>
        <v>0</v>
      </c>
      <c r="AL7" s="20" t="n">
        <f aca="false">R121</f>
        <v>0.7</v>
      </c>
      <c r="AM7" s="20" t="n">
        <f aca="false">S8</f>
        <v>2.49666666666667</v>
      </c>
      <c r="AN7" s="20" t="n">
        <f aca="false">S38</f>
        <v>2.515</v>
      </c>
      <c r="AO7" s="20" t="n">
        <f aca="false">S59</f>
        <v>1.4</v>
      </c>
      <c r="AP7" s="20" t="n">
        <f aca="false">S79</f>
        <v>2.26666666666667</v>
      </c>
      <c r="AQ7" s="20" t="n">
        <f aca="false">S100</f>
        <v>0</v>
      </c>
      <c r="AR7" s="20" t="n">
        <f aca="false">S121</f>
        <v>0.7</v>
      </c>
      <c r="AS7" s="21" t="n">
        <f aca="false">T8</f>
        <v>2.733</v>
      </c>
      <c r="AT7" s="21" t="n">
        <f aca="false">T38</f>
        <v>3.223</v>
      </c>
      <c r="AU7" s="21" t="n">
        <f aca="false">T59</f>
        <v>2.95866666666667</v>
      </c>
      <c r="AV7" s="21" t="n">
        <f aca="false">T79</f>
        <v>3.02233333333333</v>
      </c>
      <c r="AW7" s="21" t="n">
        <f aca="false">T100</f>
        <v>2.26666666666667</v>
      </c>
      <c r="AX7" s="21" t="n">
        <f aca="false">T121</f>
        <v>2.61</v>
      </c>
      <c r="AY7" s="20"/>
      <c r="AZ7" s="20"/>
    </row>
    <row r="8" customFormat="false" ht="15" hidden="false" customHeight="false" outlineLevel="0" collapsed="false">
      <c r="A8" s="4" t="s">
        <v>14</v>
      </c>
      <c r="B8" s="4" t="n">
        <v>3</v>
      </c>
      <c r="C8" s="4"/>
      <c r="D8" s="4"/>
      <c r="E8" s="4"/>
      <c r="F8" s="4"/>
      <c r="G8" s="12" t="n">
        <f aca="false">(B8*10^2)</f>
        <v>300</v>
      </c>
      <c r="H8" s="19" t="n">
        <v>2.3</v>
      </c>
      <c r="I8" s="4" t="s">
        <v>14</v>
      </c>
      <c r="J8" s="4" t="n">
        <v>1</v>
      </c>
      <c r="K8" s="4"/>
      <c r="L8" s="4"/>
      <c r="M8" s="4"/>
      <c r="N8" s="4"/>
      <c r="O8" s="5" t="n">
        <f aca="false">(J8*10^2)</f>
        <v>100</v>
      </c>
      <c r="P8" s="19" t="n">
        <v>2.1</v>
      </c>
      <c r="Q8" s="4" t="n">
        <v>7</v>
      </c>
      <c r="R8" s="19" t="n">
        <f aca="false">AVERAGE(V8,V18,V28)</f>
        <v>2.56333333333333</v>
      </c>
      <c r="S8" s="19" t="n">
        <f aca="false">AVERAGE(W8,W18,W28)</f>
        <v>2.49666666666667</v>
      </c>
      <c r="T8" s="19" t="n">
        <f aca="false">AVERAGE(X8,X18,X28)</f>
        <v>2.733</v>
      </c>
      <c r="U8" s="4"/>
      <c r="V8" s="19" t="n">
        <f aca="false">H8</f>
        <v>2.3</v>
      </c>
      <c r="W8" s="19" t="n">
        <f aca="false">P8</f>
        <v>2.1</v>
      </c>
      <c r="X8" s="20" t="n">
        <f aca="false">Enterolert!G7</f>
        <v>2.61</v>
      </c>
      <c r="Y8" s="4"/>
      <c r="Z8" s="20" t="n">
        <f aca="false">STDEV(V8,V18,V28)</f>
        <v>0.365011415346607</v>
      </c>
      <c r="AA8" s="20" t="n">
        <f aca="false">STDEV(W8,W18,W28)</f>
        <v>0.446355613085949</v>
      </c>
      <c r="AB8" s="20" t="n">
        <f aca="false">STDEV(X8,X18,X28)</f>
        <v>0.408628192859964</v>
      </c>
      <c r="AD8" s="20" t="n">
        <f aca="false">T5-T8</f>
        <v>2.42</v>
      </c>
      <c r="AF8" s="6" t="n">
        <v>14</v>
      </c>
      <c r="AG8" s="20" t="n">
        <f aca="false">R10</f>
        <v>2.36666666666667</v>
      </c>
      <c r="AH8" s="20" t="n">
        <f aca="false">R39</f>
        <v>2.46666666666667</v>
      </c>
      <c r="AI8" s="20" t="n">
        <f aca="false">R60</f>
        <v>2.76666666666667</v>
      </c>
      <c r="AJ8" s="20" t="n">
        <f aca="false">R80</f>
        <v>2.95166666666667</v>
      </c>
      <c r="AK8" s="20" t="n">
        <f aca="false">R101</f>
        <v>0.7</v>
      </c>
      <c r="AL8" s="20" t="n">
        <f aca="false">R122</f>
        <v>0</v>
      </c>
      <c r="AM8" s="20" t="n">
        <f aca="false">S10</f>
        <v>2.23333333333333</v>
      </c>
      <c r="AN8" s="20" t="n">
        <f aca="false">S39</f>
        <v>2.33333333333333</v>
      </c>
      <c r="AO8" s="20" t="n">
        <f aca="false">S60</f>
        <v>1.5</v>
      </c>
      <c r="AP8" s="20" t="n">
        <f aca="false">S80</f>
        <v>1.46666666666667</v>
      </c>
      <c r="AQ8" s="20" t="n">
        <f aca="false">S101</f>
        <v>0</v>
      </c>
      <c r="AR8" s="20" t="n">
        <f aca="false">S122</f>
        <v>0</v>
      </c>
      <c r="AS8" s="21" t="n">
        <f aca="false">T10</f>
        <v>3.031</v>
      </c>
      <c r="AT8" s="21" t="n">
        <f aca="false">T39</f>
        <v>3.271</v>
      </c>
      <c r="AU8" s="21" t="n">
        <f aca="false">T60</f>
        <v>2.93</v>
      </c>
      <c r="AV8" s="21" t="n">
        <f aca="false">T80</f>
        <v>3.004</v>
      </c>
      <c r="AW8" s="21" t="n">
        <f aca="false">T101</f>
        <v>2.44</v>
      </c>
      <c r="AX8" s="21" t="n">
        <f aca="false">T122</f>
        <v>2.57</v>
      </c>
    </row>
    <row r="9" customFormat="false" ht="15" hidden="false" customHeight="false" outlineLevel="0" collapsed="false">
      <c r="A9" s="4" t="s">
        <v>15</v>
      </c>
      <c r="B9" s="4" t="n">
        <v>2</v>
      </c>
      <c r="C9" s="4"/>
      <c r="D9" s="4"/>
      <c r="E9" s="4"/>
      <c r="F9" s="4"/>
      <c r="G9" s="12" t="n">
        <f aca="false">(B9*10^2)</f>
        <v>200</v>
      </c>
      <c r="H9" s="19" t="n">
        <v>2.2</v>
      </c>
      <c r="I9" s="4" t="s">
        <v>15</v>
      </c>
      <c r="J9" s="4" t="n">
        <v>2</v>
      </c>
      <c r="K9" s="4"/>
      <c r="L9" s="4"/>
      <c r="M9" s="4"/>
      <c r="N9" s="1"/>
      <c r="O9" s="5" t="n">
        <f aca="false">(J9*10^2)</f>
        <v>200</v>
      </c>
      <c r="P9" s="19" t="n">
        <v>2.2</v>
      </c>
      <c r="Q9" s="4" t="n">
        <v>9</v>
      </c>
      <c r="R9" s="19" t="n">
        <f aca="false">AVERAGE(V9,V19,V29)</f>
        <v>2.64333333333333</v>
      </c>
      <c r="S9" s="19" t="n">
        <f aca="false">AVERAGE(W9,W19,W29)</f>
        <v>2.64333333333333</v>
      </c>
      <c r="T9" s="19"/>
      <c r="U9" s="4"/>
      <c r="V9" s="19" t="n">
        <f aca="false">H9</f>
        <v>2.2</v>
      </c>
      <c r="W9" s="19" t="n">
        <f aca="false">P9</f>
        <v>2.2</v>
      </c>
      <c r="Y9" s="4"/>
      <c r="Z9" s="20" t="n">
        <f aca="false">STDEV(V9,V19,V29)</f>
        <v>0.387857362097631</v>
      </c>
      <c r="AA9" s="20" t="n">
        <f aca="false">STDEV(W9,W19,W29)</f>
        <v>0.387857362097631</v>
      </c>
      <c r="AB9" s="20"/>
      <c r="AF9" s="6" t="n">
        <v>21</v>
      </c>
      <c r="AG9" s="20" t="n">
        <f aca="false">R11</f>
        <v>2.63333333333333</v>
      </c>
      <c r="AH9" s="20" t="n">
        <f aca="false">R40</f>
        <v>2.86033333333333</v>
      </c>
      <c r="AI9" s="20" t="n">
        <f aca="false">R61</f>
        <v>2.9</v>
      </c>
      <c r="AJ9" s="20" t="n">
        <f aca="false">R81</f>
        <v>3.08533333333333</v>
      </c>
      <c r="AK9" s="20" t="n">
        <f aca="false">R102</f>
        <v>0.7</v>
      </c>
      <c r="AL9" s="20" t="n">
        <f aca="false">R123</f>
        <v>0</v>
      </c>
      <c r="AM9" s="20" t="n">
        <f aca="false">S11</f>
        <v>2.13333333333333</v>
      </c>
      <c r="AN9" s="20" t="n">
        <f aca="false">S40</f>
        <v>2.43333333333333</v>
      </c>
      <c r="AO9" s="20" t="n">
        <f aca="false">S61</f>
        <v>2.2</v>
      </c>
      <c r="AP9" s="20" t="n">
        <f aca="false">S81</f>
        <v>2.23333333333333</v>
      </c>
      <c r="AQ9" s="20" t="n">
        <f aca="false">S102</f>
        <v>0</v>
      </c>
      <c r="AR9" s="20" t="n">
        <f aca="false">S123</f>
        <v>0</v>
      </c>
      <c r="AS9" s="21" t="n">
        <f aca="false">T11</f>
        <v>3.144</v>
      </c>
      <c r="AT9" s="21" t="n">
        <f aca="false">T40</f>
        <v>3.127</v>
      </c>
      <c r="AU9" s="21" t="n">
        <f aca="false">T61</f>
        <v>2.54</v>
      </c>
      <c r="AV9" s="21" t="n">
        <f aca="false">T81</f>
        <v>2.70666666666667</v>
      </c>
      <c r="AW9" s="21" t="n">
        <f aca="false">T102</f>
        <v>1.6</v>
      </c>
      <c r="AX9" s="21" t="n">
        <f aca="false">T123</f>
        <v>2.37</v>
      </c>
      <c r="AZ9" s="21" t="n">
        <f aca="false">AS9-AU9</f>
        <v>0.604000000000001</v>
      </c>
      <c r="BA9" s="21" t="n">
        <f aca="false">AT9-AV9</f>
        <v>0.420333333333333</v>
      </c>
    </row>
    <row r="10" customFormat="false" ht="15" hidden="false" customHeight="false" outlineLevel="0" collapsed="false">
      <c r="A10" s="4" t="s">
        <v>16</v>
      </c>
      <c r="B10" s="4" t="n">
        <v>4</v>
      </c>
      <c r="C10" s="4"/>
      <c r="D10" s="4"/>
      <c r="E10" s="4"/>
      <c r="F10" s="4"/>
      <c r="G10" s="12" t="n">
        <f aca="false">(B10*10^2)</f>
        <v>400</v>
      </c>
      <c r="H10" s="19" t="n">
        <v>2.4</v>
      </c>
      <c r="I10" s="4" t="s">
        <v>16</v>
      </c>
      <c r="J10" s="4" t="n">
        <v>2</v>
      </c>
      <c r="K10" s="4" t="n">
        <v>0</v>
      </c>
      <c r="L10" s="4"/>
      <c r="M10" s="4"/>
      <c r="N10" s="1"/>
      <c r="O10" s="5" t="n">
        <f aca="false">(J10*10^2)</f>
        <v>200</v>
      </c>
      <c r="P10" s="19" t="n">
        <v>2.2</v>
      </c>
      <c r="Q10" s="4" t="n">
        <v>14</v>
      </c>
      <c r="R10" s="19" t="n">
        <f aca="false">AVERAGE(V10,V20,V30)</f>
        <v>2.36666666666667</v>
      </c>
      <c r="S10" s="19" t="n">
        <f aca="false">AVERAGE(W10,W20,W30)</f>
        <v>2.23333333333333</v>
      </c>
      <c r="T10" s="19" t="n">
        <f aca="false">AVERAGE(X10,X20,X30)</f>
        <v>3.031</v>
      </c>
      <c r="U10" s="4"/>
      <c r="V10" s="19" t="n">
        <f aca="false">H10</f>
        <v>2.4</v>
      </c>
      <c r="W10" s="19" t="n">
        <f aca="false">P10</f>
        <v>2.2</v>
      </c>
      <c r="X10" s="20" t="n">
        <f aca="false">Enterolert!G8</f>
        <v>2.5</v>
      </c>
      <c r="Y10" s="4"/>
      <c r="Z10" s="20" t="n">
        <f aca="false">STDEV(V10,V20,V30)</f>
        <v>0.152752523165195</v>
      </c>
      <c r="AA10" s="20" t="n">
        <f aca="false">STDEV(W10,W20,W30)</f>
        <v>0.0577350269189624</v>
      </c>
      <c r="AB10" s="20" t="n">
        <f aca="false">STDEV(X10,X20,X30)</f>
        <v>0.460869829778431</v>
      </c>
      <c r="AF10" s="6" t="n">
        <v>28</v>
      </c>
      <c r="AG10" s="20" t="n">
        <f aca="false">R12</f>
        <v>2.16666666666667</v>
      </c>
      <c r="AH10" s="20" t="n">
        <f aca="false">R41</f>
        <v>2.63533333333333</v>
      </c>
      <c r="AI10" s="20" t="n">
        <f aca="false">R62</f>
        <v>2.33666666666667</v>
      </c>
      <c r="AJ10" s="20" t="n">
        <f aca="false">R82</f>
        <v>2.57</v>
      </c>
      <c r="AK10" s="20" t="n">
        <f aca="false">R103</f>
        <v>0</v>
      </c>
      <c r="AL10" s="20" t="n">
        <f aca="false">R124</f>
        <v>0</v>
      </c>
      <c r="AM10" s="20" t="n">
        <f aca="false">S12</f>
        <v>0</v>
      </c>
      <c r="AN10" s="20" t="n">
        <f aca="false">S41</f>
        <v>2.16666666666667</v>
      </c>
      <c r="AO10" s="20" t="n">
        <f aca="false">S62</f>
        <v>1.4</v>
      </c>
      <c r="AP10" s="20" t="n">
        <f aca="false">S82</f>
        <v>1.46666666666667</v>
      </c>
      <c r="AQ10" s="20" t="n">
        <f aca="false">S103</f>
        <v>0</v>
      </c>
      <c r="AR10" s="20" t="n">
        <f aca="false">S124</f>
        <v>0</v>
      </c>
      <c r="AS10" s="21" t="n">
        <f aca="false">T12</f>
        <v>1.53333333333333</v>
      </c>
      <c r="AT10" s="21" t="n">
        <f aca="false">T41</f>
        <v>2.13333333333333</v>
      </c>
      <c r="AU10" s="21" t="n">
        <f aca="false">T62</f>
        <v>2.2</v>
      </c>
      <c r="AV10" s="21" t="n">
        <f aca="false">T82</f>
        <v>2.26666666666667</v>
      </c>
      <c r="AW10" s="21" t="n">
        <f aca="false">T103</f>
        <v>2.16666666666667</v>
      </c>
      <c r="AX10" s="21" t="n">
        <f aca="false">T124</f>
        <v>2.27</v>
      </c>
    </row>
    <row r="11" customFormat="false" ht="15" hidden="false" customHeight="false" outlineLevel="0" collapsed="false">
      <c r="A11" s="4" t="s">
        <v>17</v>
      </c>
      <c r="B11" s="4" t="n">
        <v>6</v>
      </c>
      <c r="C11" s="4"/>
      <c r="D11" s="4"/>
      <c r="E11" s="4"/>
      <c r="F11" s="4"/>
      <c r="G11" s="12" t="n">
        <f aca="false">(B11*10^2)</f>
        <v>600</v>
      </c>
      <c r="H11" s="19" t="n">
        <v>2.6</v>
      </c>
      <c r="I11" s="4" t="s">
        <v>17</v>
      </c>
      <c r="J11" s="4" t="n">
        <v>1</v>
      </c>
      <c r="K11" s="4"/>
      <c r="L11" s="4"/>
      <c r="M11" s="4"/>
      <c r="N11" s="1"/>
      <c r="O11" s="5" t="n">
        <f aca="false">(J11*10^2)</f>
        <v>100</v>
      </c>
      <c r="P11" s="19" t="n">
        <v>2.1</v>
      </c>
      <c r="Q11" s="4" t="n">
        <v>21</v>
      </c>
      <c r="R11" s="19" t="n">
        <f aca="false">AVERAGE(V11,V21,V31)</f>
        <v>2.63333333333333</v>
      </c>
      <c r="S11" s="19" t="n">
        <f aca="false">AVERAGE(W11,W21,W31)</f>
        <v>2.13333333333333</v>
      </c>
      <c r="T11" s="19" t="n">
        <f aca="false">AVERAGE(X11,X21,X31)</f>
        <v>3.144</v>
      </c>
      <c r="U11" s="4"/>
      <c r="V11" s="19" t="n">
        <f aca="false">H11</f>
        <v>2.6</v>
      </c>
      <c r="W11" s="19" t="n">
        <f aca="false">P11</f>
        <v>2.1</v>
      </c>
      <c r="X11" s="20" t="n">
        <f aca="false">Enterolert!G9</f>
        <v>3.122</v>
      </c>
      <c r="Y11" s="4"/>
      <c r="Z11" s="20" t="n">
        <f aca="false">STDEV(V11,V21,V31)</f>
        <v>0.152752523165195</v>
      </c>
      <c r="AA11" s="20" t="n">
        <f aca="false">STDEV(W11,W21,W31)</f>
        <v>0.0577350269189626</v>
      </c>
      <c r="AB11" s="20" t="n">
        <f aca="false">STDEV(X11,X21,X31)</f>
        <v>0.0230651251893417</v>
      </c>
      <c r="AE11" s="6" t="s">
        <v>53</v>
      </c>
      <c r="AF11" s="6" t="n">
        <v>0</v>
      </c>
      <c r="AG11" s="20" t="n">
        <f aca="false">Z15</f>
        <v>0.0817971746319993</v>
      </c>
      <c r="AH11" s="20" t="n">
        <f aca="false">Z44</f>
        <v>0.0528814187068052</v>
      </c>
      <c r="AI11" s="20" t="n">
        <f aca="false">Z64</f>
        <v>0.0525906624580618</v>
      </c>
      <c r="AJ11" s="20" t="n">
        <f aca="false">Z84</f>
        <v>0.0284858639406363</v>
      </c>
      <c r="AK11" s="20" t="n">
        <f aca="false">Z105</f>
        <v>0.0118368539363766</v>
      </c>
      <c r="AL11" s="20" t="n">
        <f aca="false">Z126</f>
        <v>0.365989070875074</v>
      </c>
      <c r="AM11" s="20" t="n">
        <f aca="false">AA15</f>
        <v>0.243913463707475</v>
      </c>
      <c r="AN11" s="20" t="n">
        <f aca="false">AA44</f>
        <v>0.227608093978322</v>
      </c>
      <c r="AO11" s="20" t="n">
        <f aca="false">AA64</f>
        <v>0.213309113208456</v>
      </c>
      <c r="AP11" s="20" t="n">
        <f aca="false">AA84</f>
        <v>0.0420990894596702</v>
      </c>
      <c r="AQ11" s="20" t="n">
        <f aca="false">AA105</f>
        <v>0.0249999999999998</v>
      </c>
      <c r="AR11" s="20" t="n">
        <f aca="false">AA126</f>
        <v>0.347055391032101</v>
      </c>
      <c r="AS11" s="20" t="n">
        <f aca="false">AB15</f>
        <v>0.02475883680628</v>
      </c>
      <c r="AT11" s="20" t="n">
        <f aca="false">AB44</f>
        <v>0.0275459212548387</v>
      </c>
      <c r="AU11" s="20" t="n">
        <f aca="false">AB64</f>
        <v>0.154092324417683</v>
      </c>
      <c r="AV11" s="20" t="n">
        <f aca="false">AB84</f>
        <v>0.100254675701435</v>
      </c>
      <c r="AW11" s="20" t="n">
        <f aca="false">AB105</f>
        <v>0.014051492605572</v>
      </c>
      <c r="AX11" s="20" t="n">
        <f aca="false">AB126</f>
        <v>0.0325029913153304</v>
      </c>
    </row>
    <row r="12" customFormat="false" ht="15" hidden="false" customHeight="false" outlineLevel="0" collapsed="false">
      <c r="A12" s="4" t="s">
        <v>18</v>
      </c>
      <c r="B12" s="4" t="n">
        <v>2</v>
      </c>
      <c r="C12" s="4"/>
      <c r="D12" s="4"/>
      <c r="E12" s="4"/>
      <c r="F12" s="4"/>
      <c r="G12" s="12" t="n">
        <f aca="false">(B12*10^2)</f>
        <v>200</v>
      </c>
      <c r="H12" s="19" t="n">
        <v>2.2</v>
      </c>
      <c r="I12" s="4" t="s">
        <v>18</v>
      </c>
      <c r="J12" s="4" t="n">
        <v>0</v>
      </c>
      <c r="K12" s="4"/>
      <c r="L12" s="4"/>
      <c r="M12" s="4"/>
      <c r="N12" s="1"/>
      <c r="O12" s="5" t="n">
        <f aca="false">(J12*10^2)</f>
        <v>0</v>
      </c>
      <c r="P12" s="19" t="n">
        <v>0</v>
      </c>
      <c r="Q12" s="4" t="n">
        <v>28</v>
      </c>
      <c r="R12" s="19" t="n">
        <f aca="false">AVERAGE(V12,V22,V32)</f>
        <v>2.16666666666667</v>
      </c>
      <c r="S12" s="19" t="n">
        <f aca="false">AVERAGE(W12,W22,W32)</f>
        <v>0</v>
      </c>
      <c r="T12" s="19" t="n">
        <f aca="false">AVERAGE(X12,X22,X32)</f>
        <v>1.53333333333333</v>
      </c>
      <c r="U12" s="4"/>
      <c r="V12" s="19" t="n">
        <f aca="false">H12</f>
        <v>2.2</v>
      </c>
      <c r="W12" s="19" t="n">
        <f aca="false">P12</f>
        <v>0</v>
      </c>
      <c r="X12" s="20" t="n">
        <f aca="false">Enterolert!G10</f>
        <v>0</v>
      </c>
      <c r="Y12" s="4"/>
      <c r="Z12" s="20" t="n">
        <f aca="false">STDEV(V12,V22,V32)</f>
        <v>0.0577350269189626</v>
      </c>
      <c r="AA12" s="20" t="n">
        <f aca="false">STDEV(W12,W22,W32)</f>
        <v>0</v>
      </c>
      <c r="AB12" s="20" t="n">
        <f aca="false">STDEV(X12,X22,X32)</f>
        <v>1.33166562369588</v>
      </c>
      <c r="AF12" s="6" t="n">
        <v>7</v>
      </c>
      <c r="AG12" s="20" t="n">
        <f aca="false">Z18</f>
        <v>0.21073943890765</v>
      </c>
      <c r="AH12" s="20" t="n">
        <f aca="false">Z45</f>
        <v>0.313666666666667</v>
      </c>
      <c r="AI12" s="20" t="n">
        <f aca="false">Z65</f>
        <v>0.291101547764884</v>
      </c>
      <c r="AJ12" s="20" t="n">
        <f aca="false">Z85</f>
        <v>0.1786806586561</v>
      </c>
      <c r="AK12" s="20" t="n">
        <f aca="false">Z106</f>
        <v>0</v>
      </c>
      <c r="AL12" s="20" t="n">
        <f aca="false">Z127</f>
        <v>0.7</v>
      </c>
      <c r="AM12" s="20" t="n">
        <f aca="false">AA18</f>
        <v>0.257703533369473</v>
      </c>
      <c r="AN12" s="20" t="n">
        <f aca="false">AA45</f>
        <v>0.315</v>
      </c>
      <c r="AO12" s="20" t="n">
        <f aca="false">AA65</f>
        <v>0.7</v>
      </c>
      <c r="AP12" s="20" t="n">
        <f aca="false">AA85</f>
        <v>0.0333333333333332</v>
      </c>
      <c r="AQ12" s="20" t="n">
        <f aca="false">AA106</f>
        <v>0</v>
      </c>
      <c r="AR12" s="20" t="n">
        <f aca="false">AA127</f>
        <v>0.7</v>
      </c>
      <c r="AS12" s="20" t="n">
        <f aca="false">AB18</f>
        <v>0.235921597146171</v>
      </c>
      <c r="AT12" s="20" t="n">
        <f aca="false">AB45</f>
        <v>0.0440945952848344</v>
      </c>
      <c r="AU12" s="20" t="n">
        <f aca="false">AB65</f>
        <v>0.114811923500035</v>
      </c>
      <c r="AV12" s="20" t="n">
        <f aca="false">AB85</f>
        <v>0.251306143533694</v>
      </c>
      <c r="AW12" s="20" t="n">
        <f aca="false">AB106</f>
        <v>0.0333333333333332</v>
      </c>
      <c r="AX12" s="20" t="n">
        <f aca="false">AB127</f>
        <v>0.157162336455017</v>
      </c>
    </row>
    <row r="13" customFormat="false" ht="15" hidden="false" customHeight="false" outlineLevel="0" collapsed="false">
      <c r="A13" s="4"/>
      <c r="B13" s="4"/>
      <c r="C13" s="4"/>
      <c r="D13" s="4"/>
      <c r="E13" s="4"/>
      <c r="F13" s="4"/>
      <c r="H13" s="19"/>
      <c r="I13" s="4"/>
      <c r="J13" s="4"/>
      <c r="K13" s="4"/>
      <c r="L13" s="4"/>
      <c r="M13" s="4"/>
      <c r="N13" s="1"/>
      <c r="O13" s="5"/>
      <c r="P13" s="19"/>
      <c r="Q13" s="4"/>
      <c r="R13" s="19"/>
      <c r="S13" s="19"/>
      <c r="T13" s="19"/>
      <c r="U13" s="4"/>
      <c r="V13" s="19"/>
      <c r="W13" s="19"/>
      <c r="X13" s="20"/>
      <c r="Y13" s="4"/>
      <c r="Z13" s="20"/>
      <c r="AA13" s="20"/>
      <c r="AB13" s="20"/>
      <c r="AF13" s="6" t="n">
        <v>14</v>
      </c>
      <c r="AG13" s="20" t="n">
        <f aca="false">Z20</f>
        <v>0.0881917103688197</v>
      </c>
      <c r="AH13" s="20" t="n">
        <f aca="false">Z46</f>
        <v>0.0666666666666667</v>
      </c>
      <c r="AI13" s="20" t="n">
        <f aca="false">Z66</f>
        <v>0.176383420737639</v>
      </c>
      <c r="AJ13" s="20" t="n">
        <f aca="false">Z86</f>
        <v>0.176548702754918</v>
      </c>
      <c r="AK13" s="20" t="n">
        <f aca="false">Z107</f>
        <v>0.7</v>
      </c>
      <c r="AL13" s="20" t="n">
        <f aca="false">Z128</f>
        <v>0</v>
      </c>
      <c r="AM13" s="20" t="n">
        <f aca="false">AA20</f>
        <v>0.0333333333333332</v>
      </c>
      <c r="AN13" s="20" t="n">
        <f aca="false">AA46</f>
        <v>0.0666666666666666</v>
      </c>
      <c r="AO13" s="20" t="n">
        <f aca="false">AA66</f>
        <v>0.754983443527075</v>
      </c>
      <c r="AP13" s="20" t="n">
        <f aca="false">AA86</f>
        <v>0.735602549690464</v>
      </c>
      <c r="AQ13" s="20" t="n">
        <f aca="false">AA107</f>
        <v>0</v>
      </c>
      <c r="AR13" s="20" t="n">
        <f aca="false">AA128</f>
        <v>0</v>
      </c>
      <c r="AS13" s="20" t="n">
        <f aca="false">AB20</f>
        <v>0.266083320283954</v>
      </c>
      <c r="AT13" s="20" t="n">
        <f aca="false">AB46</f>
        <v>0.0513906606301185</v>
      </c>
      <c r="AU13" s="20" t="n">
        <f aca="false">AB66</f>
        <v>0.0152752523165194</v>
      </c>
      <c r="AV13" s="20" t="n">
        <f aca="false">AB86</f>
        <v>0.171292148097921</v>
      </c>
      <c r="AW13" s="20" t="n">
        <f aca="false">AB107</f>
        <v>0.070237691685685</v>
      </c>
      <c r="AX13" s="20" t="n">
        <f aca="false">AB128</f>
        <v>0.235017729827631</v>
      </c>
    </row>
    <row r="14" customFormat="false" ht="15" hidden="false" customHeight="false" outlineLevel="0" collapsed="false">
      <c r="A14" s="4" t="s">
        <v>19</v>
      </c>
      <c r="B14" s="4"/>
      <c r="C14" s="4"/>
      <c r="D14" s="4"/>
      <c r="E14" s="4"/>
      <c r="F14" s="4"/>
      <c r="G14" s="15"/>
      <c r="H14" s="19"/>
      <c r="I14" s="4" t="s">
        <v>19</v>
      </c>
      <c r="J14" s="4"/>
      <c r="K14" s="4"/>
      <c r="L14" s="4"/>
      <c r="M14" s="4"/>
      <c r="N14" s="4"/>
      <c r="O14" s="4"/>
      <c r="P14" s="19"/>
      <c r="Q14" s="4"/>
      <c r="R14" s="4"/>
      <c r="S14" s="4"/>
      <c r="T14" s="4"/>
      <c r="U14" s="4"/>
      <c r="V14" s="19"/>
      <c r="W14" s="19"/>
      <c r="X14" s="4"/>
      <c r="Y14" s="4"/>
      <c r="Z14" s="4" t="s">
        <v>54</v>
      </c>
      <c r="AA14" s="4"/>
      <c r="AB14" s="4"/>
      <c r="AF14" s="6" t="n">
        <v>21</v>
      </c>
      <c r="AG14" s="20" t="n">
        <f aca="false">Z21</f>
        <v>0.0881917103688197</v>
      </c>
      <c r="AH14" s="20" t="n">
        <f aca="false">Z47</f>
        <v>0.197585705735792</v>
      </c>
      <c r="AI14" s="20" t="n">
        <f aca="false">Z67</f>
        <v>0.115470053837925</v>
      </c>
      <c r="AJ14" s="20" t="n">
        <f aca="false">Z87</f>
        <v>0.103029661317075</v>
      </c>
      <c r="AK14" s="20" t="n">
        <f aca="false">Z108</f>
        <v>0.7</v>
      </c>
      <c r="AL14" s="20" t="n">
        <f aca="false">Z129</f>
        <v>0</v>
      </c>
      <c r="AM14" s="20" t="n">
        <f aca="false">AA21</f>
        <v>0.0333333333333334</v>
      </c>
      <c r="AN14" s="20" t="n">
        <f aca="false">AA47</f>
        <v>0.0666666666666667</v>
      </c>
      <c r="AO14" s="20" t="n">
        <f aca="false">AA67</f>
        <v>0</v>
      </c>
      <c r="AP14" s="20" t="n">
        <f aca="false">AA87</f>
        <v>0.0333333333333332</v>
      </c>
      <c r="AQ14" s="20" t="n">
        <f aca="false">AA108</f>
        <v>0</v>
      </c>
      <c r="AR14" s="20" t="n">
        <f aca="false">AA129</f>
        <v>0</v>
      </c>
      <c r="AS14" s="20" t="n">
        <f aca="false">AB21</f>
        <v>0.0133166562369589</v>
      </c>
      <c r="AT14" s="20" t="n">
        <f aca="false">AB47</f>
        <v>0.0138924439894498</v>
      </c>
      <c r="AU14" s="20" t="n">
        <f aca="false">AB67</f>
        <v>0.0945163125250521</v>
      </c>
      <c r="AV14" s="20" t="n">
        <f aca="false">AB87</f>
        <v>0.0520683311727109</v>
      </c>
      <c r="AW14" s="20" t="n">
        <f aca="false">AB108</f>
        <v>0.802080627701064</v>
      </c>
      <c r="AX14" s="20" t="n">
        <f aca="false">AB129</f>
        <v>0.179536440126603</v>
      </c>
    </row>
    <row r="15" customFormat="false" ht="15" hidden="false" customHeight="false" outlineLevel="0" collapsed="false">
      <c r="A15" s="4" t="s">
        <v>11</v>
      </c>
      <c r="B15" s="4"/>
      <c r="C15" s="4"/>
      <c r="D15" s="4"/>
      <c r="E15" s="4" t="n">
        <v>14.8</v>
      </c>
      <c r="F15" s="4" t="n">
        <v>0</v>
      </c>
      <c r="G15" s="12" t="n">
        <f aca="false">(E15*10^5)</f>
        <v>1480000</v>
      </c>
      <c r="H15" s="19" t="n">
        <v>6.148</v>
      </c>
      <c r="I15" s="4" t="s">
        <v>11</v>
      </c>
      <c r="J15" s="4"/>
      <c r="K15" s="4"/>
      <c r="L15" s="4"/>
      <c r="M15" s="4" t="n">
        <v>12.2</v>
      </c>
      <c r="N15" s="4" t="n">
        <v>0</v>
      </c>
      <c r="O15" s="5" t="n">
        <f aca="false">(M15*10^5)</f>
        <v>1220000</v>
      </c>
      <c r="P15" s="19" t="n">
        <v>6.122</v>
      </c>
      <c r="T15" s="4"/>
      <c r="U15" s="4"/>
      <c r="V15" s="19" t="n">
        <f aca="false">H15</f>
        <v>6.148</v>
      </c>
      <c r="W15" s="19" t="n">
        <f aca="false">P15</f>
        <v>6.122</v>
      </c>
      <c r="X15" s="20" t="n">
        <f aca="false">Enterolert!G12</f>
        <v>5.2</v>
      </c>
      <c r="Y15" s="4"/>
      <c r="Z15" s="20" t="n">
        <f aca="false">STDEV(V5,V15,V25)/SQRT(3)</f>
        <v>0.0817971746319993</v>
      </c>
      <c r="AA15" s="20" t="n">
        <f aca="false">STDEV(W5,W15,W25)/SQRT(3)</f>
        <v>0.243913463707475</v>
      </c>
      <c r="AB15" s="20" t="n">
        <f aca="false">STDEV(X5,X15,X25)/SQRT(3)</f>
        <v>0.02475883680628</v>
      </c>
      <c r="AF15" s="6" t="n">
        <v>28</v>
      </c>
      <c r="AG15" s="20" t="n">
        <f aca="false">Z22</f>
        <v>0.0333333333333334</v>
      </c>
      <c r="AH15" s="20" t="n">
        <f aca="false">Z48</f>
        <v>0.235333333333333</v>
      </c>
      <c r="AI15" s="20" t="n">
        <f aca="false">Z68</f>
        <v>0.0683942817622773</v>
      </c>
      <c r="AJ15" s="20" t="n">
        <f aca="false">Z88</f>
        <v>0.147986485869488</v>
      </c>
      <c r="AK15" s="20" t="n">
        <f aca="false">Z109</f>
        <v>0</v>
      </c>
      <c r="AL15" s="20" t="n">
        <f aca="false">Z130</f>
        <v>0</v>
      </c>
      <c r="AM15" s="20" t="n">
        <f aca="false">AA22</f>
        <v>0</v>
      </c>
      <c r="AN15" s="20" t="n">
        <f aca="false">AA48</f>
        <v>0.0333333333333334</v>
      </c>
      <c r="AO15" s="20" t="n">
        <f aca="false">AA68</f>
        <v>0.7</v>
      </c>
      <c r="AP15" s="20" t="n">
        <f aca="false">AA88</f>
        <v>0.733333333333334</v>
      </c>
      <c r="AQ15" s="20" t="n">
        <f aca="false">AA109</f>
        <v>0</v>
      </c>
      <c r="AR15" s="20" t="n">
        <f aca="false">AA130</f>
        <v>0</v>
      </c>
      <c r="AS15" s="20" t="n">
        <f aca="false">AB22</f>
        <v>0.768837506311386</v>
      </c>
      <c r="AT15" s="20" t="n">
        <f aca="false">AB48</f>
        <v>0.0333333333333334</v>
      </c>
      <c r="AU15" s="20" t="n">
        <f aca="false">AB68</f>
        <v>0.1</v>
      </c>
      <c r="AV15" s="20" t="n">
        <f aca="false">AB88</f>
        <v>0.0666666666666666</v>
      </c>
      <c r="AW15" s="20" t="n">
        <f aca="false">AB109</f>
        <v>0.0333333333333334</v>
      </c>
      <c r="AX15" s="20" t="n">
        <f aca="false">AB130</f>
        <v>0.0907377172587747</v>
      </c>
    </row>
    <row r="16" customFormat="false" ht="15" hidden="false" customHeight="false" outlineLevel="0" collapsed="false">
      <c r="A16" s="4" t="s">
        <v>12</v>
      </c>
      <c r="B16" s="4"/>
      <c r="C16" s="4"/>
      <c r="D16" s="4" t="n">
        <v>5.2</v>
      </c>
      <c r="E16" s="4" t="n">
        <v>0</v>
      </c>
      <c r="F16" s="4"/>
      <c r="G16" s="12" t="n">
        <f aca="false">(D16*10^4)</f>
        <v>52000</v>
      </c>
      <c r="H16" s="19" t="n">
        <v>4.52</v>
      </c>
      <c r="I16" s="4" t="s">
        <v>12</v>
      </c>
      <c r="J16" s="4"/>
      <c r="K16" s="4"/>
      <c r="L16" s="4" t="n">
        <v>4.1</v>
      </c>
      <c r="M16" s="4"/>
      <c r="N16" s="4"/>
      <c r="O16" s="5" t="n">
        <f aca="false">(L16*10^4)</f>
        <v>41000</v>
      </c>
      <c r="P16" s="19" t="n">
        <v>4.41</v>
      </c>
      <c r="T16" s="4"/>
      <c r="U16" s="4"/>
      <c r="V16" s="19" t="n">
        <f aca="false">H16</f>
        <v>4.52</v>
      </c>
      <c r="W16" s="19" t="n">
        <f aca="false">P16</f>
        <v>4.41</v>
      </c>
      <c r="X16" s="20" t="n">
        <f aca="false">Enterolert!G13</f>
        <v>3.84</v>
      </c>
      <c r="Y16" s="4"/>
      <c r="Z16" s="20" t="n">
        <f aca="false">STDEV(V6,V16,V26)/SQRT(3)</f>
        <v>0.195021366350801</v>
      </c>
      <c r="AA16" s="20" t="n">
        <f aca="false">STDEV(W6,W16,W26)/SQRT(3)</f>
        <v>0.23</v>
      </c>
      <c r="AB16" s="20" t="n">
        <f aca="false">STDEV(X6,X16,X26)/SQRT(3)</f>
        <v>0.179230143794074</v>
      </c>
      <c r="AG16" s="20" t="n">
        <f aca="false">AG6-AG7</f>
        <v>3.65833333333334</v>
      </c>
      <c r="AH16" s="20" t="n">
        <f aca="false">AH6-AH7</f>
        <v>3.643</v>
      </c>
      <c r="AM16" s="20" t="n">
        <f aca="false">AM6-AM7</f>
        <v>3.40066666666666</v>
      </c>
      <c r="AN16" s="20" t="n">
        <f aca="false">AN6-AN7</f>
        <v>3.43266666666667</v>
      </c>
      <c r="AS16" s="20" t="n">
        <f aca="false">AS6-AS7</f>
        <v>2.42</v>
      </c>
      <c r="AT16" s="20" t="n">
        <f aca="false">AT6-AT7</f>
        <v>1.93966666666667</v>
      </c>
    </row>
    <row r="17" customFormat="false" ht="15" hidden="false" customHeight="false" outlineLevel="0" collapsed="false">
      <c r="A17" s="4" t="s">
        <v>13</v>
      </c>
      <c r="B17" s="4"/>
      <c r="C17" s="6" t="n">
        <v>1</v>
      </c>
      <c r="E17" s="4"/>
      <c r="F17" s="4"/>
      <c r="G17" s="12" t="n">
        <f aca="false">(C17*10^3)</f>
        <v>1000</v>
      </c>
      <c r="H17" s="19" t="n">
        <v>3.1</v>
      </c>
      <c r="I17" s="4" t="s">
        <v>13</v>
      </c>
      <c r="J17" s="4"/>
      <c r="K17" s="4" t="n">
        <v>1</v>
      </c>
      <c r="L17" s="4"/>
      <c r="M17" s="4"/>
      <c r="N17" s="4"/>
      <c r="O17" s="5" t="n">
        <f aca="false">(K17*10^3)</f>
        <v>1000</v>
      </c>
      <c r="P17" s="19" t="n">
        <v>3.1</v>
      </c>
      <c r="T17" s="4"/>
      <c r="U17" s="4"/>
      <c r="V17" s="19" t="n">
        <f aca="false">H17</f>
        <v>3.1</v>
      </c>
      <c r="W17" s="19" t="n">
        <f aca="false">P17</f>
        <v>3.1</v>
      </c>
      <c r="X17" s="20" t="n">
        <f aca="false">Enterolert!G14</f>
        <v>4.134</v>
      </c>
      <c r="Y17" s="4"/>
      <c r="Z17" s="20" t="n">
        <f aca="false">STDEV(V7,V17,V27)/SQRT(3)</f>
        <v>0.0577350269189625</v>
      </c>
      <c r="AA17" s="20" t="n">
        <f aca="false">STDEV(W7,W17,W27)/SQRT(3)</f>
        <v>0.0333333333333334</v>
      </c>
      <c r="AB17" s="20" t="n">
        <f aca="false">STDEV(X7,X17,X27)/SQRT(3)</f>
        <v>0.046762995816968</v>
      </c>
      <c r="AG17" s="20" t="n">
        <f aca="false">AG6-AG10</f>
        <v>4.055</v>
      </c>
      <c r="AH17" s="20" t="n">
        <f aca="false">AH6-AH10</f>
        <v>3.62133333333333</v>
      </c>
      <c r="AM17" s="20" t="n">
        <f aca="false">AM6-AM10</f>
        <v>5.89733333333333</v>
      </c>
      <c r="AN17" s="20" t="n">
        <f aca="false">AN6-AN10</f>
        <v>3.781</v>
      </c>
      <c r="AS17" s="20" t="n">
        <f aca="false">AS6-AS10</f>
        <v>3.61966666666667</v>
      </c>
      <c r="AT17" s="20" t="n">
        <f aca="false">AT6-AT10</f>
        <v>3.02933333333333</v>
      </c>
    </row>
    <row r="18" customFormat="false" ht="15" hidden="false" customHeight="false" outlineLevel="0" collapsed="false">
      <c r="A18" s="4" t="s">
        <v>14</v>
      </c>
      <c r="B18" s="4" t="n">
        <v>4.1</v>
      </c>
      <c r="C18" s="4"/>
      <c r="D18" s="4"/>
      <c r="E18" s="4"/>
      <c r="F18" s="4"/>
      <c r="G18" s="12" t="n">
        <f aca="false">(B18*10^2)</f>
        <v>410</v>
      </c>
      <c r="H18" s="19" t="n">
        <v>2.41</v>
      </c>
      <c r="I18" s="4" t="s">
        <v>14</v>
      </c>
      <c r="J18" s="4" t="n">
        <v>4.1</v>
      </c>
      <c r="K18" s="4"/>
      <c r="L18" s="4"/>
      <c r="M18" s="4"/>
      <c r="N18" s="4"/>
      <c r="O18" s="5" t="n">
        <f aca="false">(J18*10^2)</f>
        <v>410</v>
      </c>
      <c r="P18" s="19" t="n">
        <v>2.41</v>
      </c>
      <c r="T18" s="4"/>
      <c r="U18" s="4"/>
      <c r="V18" s="19" t="n">
        <f aca="false">H18</f>
        <v>2.41</v>
      </c>
      <c r="W18" s="19" t="n">
        <f aca="false">P18</f>
        <v>2.41</v>
      </c>
      <c r="X18" s="20" t="n">
        <f aca="false">Enterolert!G15</f>
        <v>3.189</v>
      </c>
      <c r="Y18" s="4"/>
      <c r="Z18" s="20" t="n">
        <f aca="false">STDEV(V8,V18,V28)/SQRT(3)</f>
        <v>0.21073943890765</v>
      </c>
      <c r="AA18" s="20" t="n">
        <f aca="false">STDEV(W8,W18,W28)/SQRT(3)</f>
        <v>0.257703533369473</v>
      </c>
      <c r="AB18" s="20" t="n">
        <f aca="false">STDEV(X8,X18,X28)/SQRT(3)</f>
        <v>0.235921597146171</v>
      </c>
    </row>
    <row r="19" customFormat="false" ht="15" hidden="false" customHeight="false" outlineLevel="0" collapsed="false">
      <c r="A19" s="4" t="s">
        <v>15</v>
      </c>
      <c r="B19" s="4" t="n">
        <v>8.1</v>
      </c>
      <c r="C19" s="4"/>
      <c r="D19" s="4"/>
      <c r="E19" s="4"/>
      <c r="F19" s="4"/>
      <c r="G19" s="12" t="n">
        <f aca="false">(B19*10^2)</f>
        <v>810</v>
      </c>
      <c r="H19" s="19" t="n">
        <v>2.81</v>
      </c>
      <c r="I19" s="4" t="s">
        <v>15</v>
      </c>
      <c r="J19" s="4" t="n">
        <v>8.1</v>
      </c>
      <c r="K19" s="4"/>
      <c r="L19" s="4"/>
      <c r="M19" s="4"/>
      <c r="N19" s="4"/>
      <c r="O19" s="5" t="n">
        <f aca="false">(J19*10^2)</f>
        <v>810</v>
      </c>
      <c r="P19" s="19" t="n">
        <v>2.81</v>
      </c>
      <c r="T19" s="4"/>
      <c r="U19" s="4"/>
      <c r="V19" s="19" t="n">
        <f aca="false">H19</f>
        <v>2.81</v>
      </c>
      <c r="W19" s="19" t="n">
        <f aca="false">P19</f>
        <v>2.81</v>
      </c>
      <c r="Y19" s="4"/>
      <c r="Z19" s="20" t="n">
        <f aca="false">STDEV(V9,V19,V29)/SQRT(3)</f>
        <v>0.223929552414246</v>
      </c>
      <c r="AA19" s="20" t="n">
        <f aca="false">STDEV(W9,W19,W29)/SQRT(3)</f>
        <v>0.223929552414246</v>
      </c>
      <c r="AB19" s="20"/>
    </row>
    <row r="20" customFormat="false" ht="15" hidden="false" customHeight="false" outlineLevel="0" collapsed="false">
      <c r="A20" s="4" t="s">
        <v>16</v>
      </c>
      <c r="B20" s="4" t="n">
        <v>2</v>
      </c>
      <c r="C20" s="4"/>
      <c r="D20" s="4"/>
      <c r="E20" s="4"/>
      <c r="F20" s="4"/>
      <c r="G20" s="12" t="n">
        <f aca="false">(B20*10^2)</f>
        <v>200</v>
      </c>
      <c r="H20" s="19" t="n">
        <v>2.2</v>
      </c>
      <c r="I20" s="4" t="s">
        <v>16</v>
      </c>
      <c r="J20" s="4" t="n">
        <v>2</v>
      </c>
      <c r="K20" s="4"/>
      <c r="L20" s="4"/>
      <c r="M20" s="4"/>
      <c r="N20" s="4"/>
      <c r="O20" s="5" t="n">
        <f aca="false">(J20*10^2)</f>
        <v>200</v>
      </c>
      <c r="P20" s="19" t="n">
        <v>2.2</v>
      </c>
      <c r="T20" s="4"/>
      <c r="U20" s="4"/>
      <c r="V20" s="19" t="n">
        <f aca="false">H20</f>
        <v>2.2</v>
      </c>
      <c r="W20" s="19" t="n">
        <f aca="false">P20</f>
        <v>2.2</v>
      </c>
      <c r="X20" s="20" t="n">
        <f aca="false">Enterolert!G16</f>
        <v>3.266</v>
      </c>
      <c r="Y20" s="4"/>
      <c r="Z20" s="20" t="n">
        <f aca="false">STDEV(V10,V20,V30)/SQRT(3)</f>
        <v>0.0881917103688197</v>
      </c>
      <c r="AA20" s="20" t="n">
        <f aca="false">STDEV(W10,W20,W30)/SQRT(3)</f>
        <v>0.0333333333333332</v>
      </c>
      <c r="AB20" s="20" t="n">
        <f aca="false">STDEV(X10,X20,X30)/SQRT(3)</f>
        <v>0.266083320283954</v>
      </c>
    </row>
    <row r="21" customFormat="false" ht="15" hidden="false" customHeight="false" outlineLevel="0" collapsed="false">
      <c r="A21" s="4" t="s">
        <v>17</v>
      </c>
      <c r="B21" s="4" t="n">
        <v>8</v>
      </c>
      <c r="C21" s="4"/>
      <c r="D21" s="4"/>
      <c r="E21" s="4"/>
      <c r="F21" s="4"/>
      <c r="G21" s="12" t="n">
        <f aca="false">(B21*10^2)</f>
        <v>800</v>
      </c>
      <c r="H21" s="19" t="n">
        <v>2.8</v>
      </c>
      <c r="I21" s="4" t="s">
        <v>17</v>
      </c>
      <c r="J21" s="4" t="n">
        <v>2</v>
      </c>
      <c r="K21" s="4"/>
      <c r="L21" s="4"/>
      <c r="M21" s="4"/>
      <c r="N21" s="4"/>
      <c r="O21" s="5" t="n">
        <f aca="false">(J21*10^2)</f>
        <v>200</v>
      </c>
      <c r="P21" s="19" t="n">
        <v>2.2</v>
      </c>
      <c r="T21" s="4"/>
      <c r="U21" s="4"/>
      <c r="V21" s="19" t="n">
        <f aca="false">H21</f>
        <v>2.8</v>
      </c>
      <c r="W21" s="19" t="n">
        <f aca="false">P21</f>
        <v>2.2</v>
      </c>
      <c r="X21" s="20" t="n">
        <f aca="false">Enterolert!G17</f>
        <v>3.168</v>
      </c>
      <c r="Y21" s="4"/>
      <c r="Z21" s="20" t="n">
        <f aca="false">STDEV(V11,V21,V31)/SQRT(3)</f>
        <v>0.0881917103688197</v>
      </c>
      <c r="AA21" s="20" t="n">
        <f aca="false">STDEV(W11,W21,W31)/SQRT(3)</f>
        <v>0.0333333333333334</v>
      </c>
      <c r="AB21" s="20" t="n">
        <f aca="false">STDEV(X11,X21,X31)/SQRT(3)</f>
        <v>0.0133166562369589</v>
      </c>
    </row>
    <row r="22" customFormat="false" ht="15" hidden="false" customHeight="false" outlineLevel="0" collapsed="false">
      <c r="A22" s="4" t="s">
        <v>18</v>
      </c>
      <c r="B22" s="4" t="n">
        <v>2</v>
      </c>
      <c r="C22" s="4"/>
      <c r="D22" s="4"/>
      <c r="E22" s="4"/>
      <c r="F22" s="4"/>
      <c r="G22" s="12" t="n">
        <f aca="false">(B22*10^2)</f>
        <v>200</v>
      </c>
      <c r="H22" s="19" t="n">
        <v>2.2</v>
      </c>
      <c r="I22" s="4" t="s">
        <v>18</v>
      </c>
      <c r="J22" s="4" t="n">
        <v>0</v>
      </c>
      <c r="K22" s="4"/>
      <c r="L22" s="4"/>
      <c r="M22" s="4"/>
      <c r="N22" s="4"/>
      <c r="O22" s="5" t="n">
        <f aca="false">(J22*10^2)</f>
        <v>0</v>
      </c>
      <c r="P22" s="19" t="n">
        <v>0</v>
      </c>
      <c r="T22" s="4"/>
      <c r="U22" s="4"/>
      <c r="V22" s="19" t="n">
        <f aca="false">H22</f>
        <v>2.2</v>
      </c>
      <c r="W22" s="19" t="n">
        <f aca="false">P22</f>
        <v>0</v>
      </c>
      <c r="X22" s="20" t="n">
        <f aca="false">Enterolert!G18</f>
        <v>2.4</v>
      </c>
      <c r="Y22" s="4"/>
      <c r="Z22" s="20" t="n">
        <f aca="false">STDEV(V12,V22,V32)/SQRT(3)</f>
        <v>0.0333333333333334</v>
      </c>
      <c r="AA22" s="20" t="n">
        <f aca="false">STDEV(W12,W22,W32)/SQRT(3)</f>
        <v>0</v>
      </c>
      <c r="AB22" s="20" t="n">
        <f aca="false">STDEV(X12,X22,X32)/SQRT(3)</f>
        <v>0.768837506311386</v>
      </c>
    </row>
    <row r="23" customFormat="false" ht="15" hidden="false" customHeight="false" outlineLevel="0" collapsed="false">
      <c r="A23" s="4"/>
      <c r="B23" s="4"/>
      <c r="C23" s="4"/>
      <c r="D23" s="4"/>
      <c r="E23" s="4"/>
      <c r="F23" s="4"/>
      <c r="G23" s="15"/>
      <c r="H23" s="19"/>
      <c r="I23" s="4"/>
      <c r="J23" s="4"/>
      <c r="K23" s="4"/>
      <c r="L23" s="4"/>
      <c r="M23" s="4"/>
      <c r="N23" s="4"/>
      <c r="O23" s="4"/>
      <c r="P23" s="19"/>
      <c r="T23" s="4"/>
      <c r="U23" s="4"/>
      <c r="V23" s="19"/>
      <c r="W23" s="19"/>
      <c r="X23" s="4"/>
      <c r="Y23" s="4"/>
      <c r="Z23" s="4"/>
      <c r="AA23" s="4"/>
      <c r="AB23" s="4"/>
    </row>
    <row r="24" customFormat="false" ht="15" hidden="false" customHeight="false" outlineLevel="0" collapsed="false">
      <c r="A24" s="4" t="s">
        <v>20</v>
      </c>
      <c r="B24" s="4"/>
      <c r="C24" s="4"/>
      <c r="D24" s="4"/>
      <c r="E24" s="4"/>
      <c r="F24" s="4"/>
      <c r="G24" s="15"/>
      <c r="H24" s="19"/>
      <c r="I24" s="4" t="s">
        <v>20</v>
      </c>
      <c r="J24" s="4"/>
      <c r="K24" s="4"/>
      <c r="L24" s="4"/>
      <c r="M24" s="4"/>
      <c r="N24" s="4"/>
      <c r="O24" s="4"/>
      <c r="P24" s="19"/>
      <c r="T24" s="4"/>
      <c r="U24" s="4"/>
      <c r="V24" s="19"/>
      <c r="W24" s="19"/>
      <c r="X24" s="4"/>
      <c r="Y24" s="4"/>
      <c r="Z24" s="4" t="s">
        <v>55</v>
      </c>
      <c r="AA24" s="4"/>
      <c r="AB24" s="4"/>
    </row>
    <row r="25" customFormat="false" ht="15" hidden="false" customHeight="false" outlineLevel="0" collapsed="false">
      <c r="A25" s="4" t="s">
        <v>11</v>
      </c>
      <c r="B25" s="4"/>
      <c r="C25" s="4"/>
      <c r="D25" s="4"/>
      <c r="E25" s="4" t="n">
        <v>3</v>
      </c>
      <c r="F25" s="4" t="n">
        <v>7.4</v>
      </c>
      <c r="G25" s="12" t="n">
        <f aca="false">(E25*10^5+F25*10^6)/2</f>
        <v>3850000</v>
      </c>
      <c r="H25" s="19" t="n">
        <v>6.385</v>
      </c>
      <c r="I25" s="4" t="s">
        <v>11</v>
      </c>
      <c r="J25" s="4"/>
      <c r="K25" s="4"/>
      <c r="L25" s="4"/>
      <c r="M25" s="4" t="n">
        <v>1</v>
      </c>
      <c r="N25" s="4" t="n">
        <v>3.1</v>
      </c>
      <c r="O25" s="5" t="n">
        <f aca="false">(M25*10^5+N25*10^6)/2</f>
        <v>1600000</v>
      </c>
      <c r="P25" s="19" t="n">
        <v>6.16</v>
      </c>
      <c r="T25" s="4"/>
      <c r="U25" s="4"/>
      <c r="V25" s="19" t="n">
        <f aca="false">H25</f>
        <v>6.385</v>
      </c>
      <c r="W25" s="19" t="n">
        <f aca="false">P25</f>
        <v>6.16</v>
      </c>
      <c r="X25" s="20" t="n">
        <f aca="false">Enterolert!G20</f>
        <v>5.143</v>
      </c>
      <c r="Y25" s="4"/>
      <c r="Z25" s="20" t="n">
        <f aca="false">Z15*2</f>
        <v>0.163594349263999</v>
      </c>
      <c r="AA25" s="20" t="n">
        <f aca="false">AA15*2</f>
        <v>0.48782692741495</v>
      </c>
      <c r="AB25" s="20" t="n">
        <f aca="false">AB15*2</f>
        <v>0.0495176736125601</v>
      </c>
    </row>
    <row r="26" customFormat="false" ht="15" hidden="false" customHeight="false" outlineLevel="0" collapsed="false">
      <c r="A26" s="4" t="s">
        <v>12</v>
      </c>
      <c r="B26" s="4"/>
      <c r="C26" s="4"/>
      <c r="D26" s="4"/>
      <c r="E26" s="4" t="n">
        <v>1</v>
      </c>
      <c r="F26" s="4"/>
      <c r="G26" s="12" t="n">
        <f aca="false">(E26*10^5)</f>
        <v>100000</v>
      </c>
      <c r="H26" s="19" t="n">
        <v>5.1</v>
      </c>
      <c r="I26" s="4" t="s">
        <v>12</v>
      </c>
      <c r="J26" s="4"/>
      <c r="K26" s="4"/>
      <c r="L26" s="4"/>
      <c r="M26" s="4" t="n">
        <v>1</v>
      </c>
      <c r="N26" s="4"/>
      <c r="O26" s="5" t="n">
        <f aca="false">(M26*10^5)</f>
        <v>100000</v>
      </c>
      <c r="P26" s="19" t="n">
        <v>5.1</v>
      </c>
      <c r="T26" s="4"/>
      <c r="U26" s="4"/>
      <c r="V26" s="19" t="n">
        <f aca="false">H26</f>
        <v>5.1</v>
      </c>
      <c r="W26" s="19" t="n">
        <f aca="false">P26</f>
        <v>5.1</v>
      </c>
      <c r="X26" s="20" t="n">
        <f aca="false">Enterolert!G21</f>
        <v>3.63</v>
      </c>
      <c r="Y26" s="4"/>
      <c r="Z26" s="20" t="n">
        <f aca="false">Z16*2</f>
        <v>0.390042732701602</v>
      </c>
      <c r="AA26" s="20" t="n">
        <f aca="false">AA16*2</f>
        <v>0.46</v>
      </c>
      <c r="AB26" s="20" t="n">
        <f aca="false">AB16*2</f>
        <v>0.358460287588148</v>
      </c>
    </row>
    <row r="27" customFormat="false" ht="15" hidden="false" customHeight="false" outlineLevel="0" collapsed="false">
      <c r="A27" s="4" t="s">
        <v>13</v>
      </c>
      <c r="B27" s="4"/>
      <c r="C27" s="4" t="n">
        <v>2</v>
      </c>
      <c r="D27" s="4"/>
      <c r="E27" s="4"/>
      <c r="F27" s="4"/>
      <c r="G27" s="12" t="n">
        <f aca="false">(C27*10^3)</f>
        <v>2000</v>
      </c>
      <c r="H27" s="19" t="n">
        <v>3.2</v>
      </c>
      <c r="I27" s="4" t="s">
        <v>13</v>
      </c>
      <c r="J27" s="4"/>
      <c r="K27" s="4" t="n">
        <v>2</v>
      </c>
      <c r="L27" s="4"/>
      <c r="M27" s="4"/>
      <c r="N27" s="4"/>
      <c r="O27" s="5" t="n">
        <f aca="false">(K27*10^3)</f>
        <v>2000</v>
      </c>
      <c r="P27" s="19" t="n">
        <v>3.2</v>
      </c>
      <c r="T27" s="4"/>
      <c r="U27" s="4"/>
      <c r="V27" s="19" t="n">
        <f aca="false">H27</f>
        <v>3.2</v>
      </c>
      <c r="W27" s="19" t="n">
        <f aca="false">P27</f>
        <v>3.2</v>
      </c>
      <c r="X27" s="20" t="n">
        <f aca="false">Enterolert!G22</f>
        <v>4.199</v>
      </c>
      <c r="Y27" s="4"/>
      <c r="Z27" s="20" t="n">
        <f aca="false">Z17*2</f>
        <v>0.115470053837925</v>
      </c>
      <c r="AA27" s="20" t="n">
        <f aca="false">AA17*2</f>
        <v>0.0666666666666667</v>
      </c>
      <c r="AB27" s="20" t="n">
        <f aca="false">AB17*2</f>
        <v>0.093525991633936</v>
      </c>
    </row>
    <row r="28" customFormat="false" ht="15" hidden="false" customHeight="false" outlineLevel="0" collapsed="false">
      <c r="A28" s="4" t="s">
        <v>14</v>
      </c>
      <c r="B28" s="4" t="n">
        <v>9.8</v>
      </c>
      <c r="C28" s="4"/>
      <c r="D28" s="4"/>
      <c r="E28" s="4"/>
      <c r="F28" s="4"/>
      <c r="G28" s="12" t="n">
        <f aca="false">(B28*10^2)</f>
        <v>980</v>
      </c>
      <c r="H28" s="19" t="n">
        <v>2.98</v>
      </c>
      <c r="I28" s="4" t="s">
        <v>14</v>
      </c>
      <c r="J28" s="4" t="n">
        <v>9.8</v>
      </c>
      <c r="K28" s="4"/>
      <c r="L28" s="4"/>
      <c r="M28" s="4"/>
      <c r="N28" s="4"/>
      <c r="O28" s="5" t="n">
        <f aca="false">(J28*10^2)</f>
        <v>980</v>
      </c>
      <c r="P28" s="19" t="n">
        <v>2.98</v>
      </c>
      <c r="T28" s="4"/>
      <c r="U28" s="4"/>
      <c r="V28" s="19" t="n">
        <f aca="false">H28</f>
        <v>2.98</v>
      </c>
      <c r="W28" s="19" t="n">
        <f aca="false">P28</f>
        <v>2.98</v>
      </c>
      <c r="X28" s="20" t="n">
        <f aca="false">Enterolert!G23</f>
        <v>2.4</v>
      </c>
      <c r="Y28" s="4"/>
      <c r="Z28" s="20" t="n">
        <f aca="false">Z18*2</f>
        <v>0.4214788778153</v>
      </c>
      <c r="AA28" s="20" t="n">
        <f aca="false">AA18*2</f>
        <v>0.515407066738946</v>
      </c>
      <c r="AB28" s="20" t="n">
        <f aca="false">AB18*2</f>
        <v>0.471843194292341</v>
      </c>
    </row>
    <row r="29" customFormat="false" ht="15" hidden="false" customHeight="false" outlineLevel="0" collapsed="false">
      <c r="A29" s="4" t="s">
        <v>15</v>
      </c>
      <c r="B29" s="4" t="n">
        <v>9.2</v>
      </c>
      <c r="C29" s="4"/>
      <c r="D29" s="4"/>
      <c r="E29" s="4"/>
      <c r="F29" s="4"/>
      <c r="G29" s="12" t="n">
        <f aca="false">(B29*10^2)</f>
        <v>920</v>
      </c>
      <c r="H29" s="19" t="n">
        <v>2.92</v>
      </c>
      <c r="I29" s="4" t="s">
        <v>15</v>
      </c>
      <c r="J29" s="4" t="n">
        <v>9.2</v>
      </c>
      <c r="K29" s="4"/>
      <c r="L29" s="4"/>
      <c r="M29" s="4"/>
      <c r="N29" s="4"/>
      <c r="O29" s="5" t="n">
        <f aca="false">(J29*10^2)</f>
        <v>920</v>
      </c>
      <c r="P29" s="19" t="n">
        <v>2.92</v>
      </c>
      <c r="T29" s="4"/>
      <c r="U29" s="4"/>
      <c r="V29" s="19" t="n">
        <f aca="false">H29</f>
        <v>2.92</v>
      </c>
      <c r="W29" s="19" t="n">
        <f aca="false">P29</f>
        <v>2.92</v>
      </c>
      <c r="Y29" s="4"/>
      <c r="Z29" s="20" t="n">
        <f aca="false">Z19*2</f>
        <v>0.447859104828491</v>
      </c>
      <c r="AA29" s="20" t="n">
        <f aca="false">AA19*2</f>
        <v>0.447859104828491</v>
      </c>
      <c r="AB29" s="20"/>
    </row>
    <row r="30" customFormat="false" ht="15" hidden="false" customHeight="false" outlineLevel="0" collapsed="false">
      <c r="A30" s="4" t="s">
        <v>16</v>
      </c>
      <c r="B30" s="4" t="n">
        <v>5</v>
      </c>
      <c r="C30" s="4"/>
      <c r="D30" s="4"/>
      <c r="E30" s="4"/>
      <c r="F30" s="4"/>
      <c r="G30" s="12" t="n">
        <f aca="false">(B30*10^2)</f>
        <v>500</v>
      </c>
      <c r="H30" s="19" t="n">
        <v>2.5</v>
      </c>
      <c r="I30" s="4" t="s">
        <v>16</v>
      </c>
      <c r="J30" s="4" t="n">
        <v>3</v>
      </c>
      <c r="K30" s="4"/>
      <c r="L30" s="4"/>
      <c r="M30" s="4"/>
      <c r="N30" s="4"/>
      <c r="O30" s="5" t="n">
        <f aca="false">(J30*10^2)</f>
        <v>300</v>
      </c>
      <c r="P30" s="19" t="n">
        <v>2.3</v>
      </c>
      <c r="T30" s="4"/>
      <c r="U30" s="4"/>
      <c r="V30" s="19" t="n">
        <f aca="false">H30</f>
        <v>2.5</v>
      </c>
      <c r="W30" s="19" t="n">
        <f aca="false">P30</f>
        <v>2.3</v>
      </c>
      <c r="X30" s="20" t="n">
        <f aca="false">Enterolert!G24</f>
        <v>3.327</v>
      </c>
      <c r="Y30" s="4"/>
      <c r="Z30" s="20" t="n">
        <f aca="false">Z20*2</f>
        <v>0.176383420737639</v>
      </c>
      <c r="AA30" s="20" t="n">
        <f aca="false">AA20*2</f>
        <v>0.0666666666666664</v>
      </c>
      <c r="AB30" s="20" t="n">
        <f aca="false">AB20*2</f>
        <v>0.532166640567908</v>
      </c>
    </row>
    <row r="31" customFormat="false" ht="15" hidden="false" customHeight="false" outlineLevel="0" collapsed="false">
      <c r="A31" s="4" t="s">
        <v>17</v>
      </c>
      <c r="B31" s="4" t="n">
        <v>5</v>
      </c>
      <c r="C31" s="4"/>
      <c r="D31" s="4"/>
      <c r="E31" s="4"/>
      <c r="F31" s="4"/>
      <c r="G31" s="12" t="n">
        <f aca="false">(B31*10^2)</f>
        <v>500</v>
      </c>
      <c r="H31" s="19" t="n">
        <v>2.5</v>
      </c>
      <c r="I31" s="4" t="s">
        <v>17</v>
      </c>
      <c r="J31" s="4" t="n">
        <v>1</v>
      </c>
      <c r="K31" s="4"/>
      <c r="L31" s="4"/>
      <c r="M31" s="4"/>
      <c r="N31" s="4"/>
      <c r="O31" s="5" t="n">
        <f aca="false">(J31*10^2)</f>
        <v>100</v>
      </c>
      <c r="P31" s="19" t="n">
        <v>2.1</v>
      </c>
      <c r="T31" s="4"/>
      <c r="U31" s="4"/>
      <c r="V31" s="19" t="n">
        <f aca="false">H31</f>
        <v>2.5</v>
      </c>
      <c r="W31" s="19" t="n">
        <f aca="false">P31</f>
        <v>2.1</v>
      </c>
      <c r="X31" s="20" t="n">
        <f aca="false">Enterolert!G25</f>
        <v>3.142</v>
      </c>
      <c r="Y31" s="4"/>
      <c r="Z31" s="20" t="n">
        <f aca="false">Z21*2</f>
        <v>0.176383420737639</v>
      </c>
      <c r="AA31" s="20" t="n">
        <f aca="false">AA21*2</f>
        <v>0.0666666666666667</v>
      </c>
      <c r="AB31" s="20" t="n">
        <f aca="false">AB21*2</f>
        <v>0.0266333124739177</v>
      </c>
    </row>
    <row r="32" customFormat="false" ht="15" hidden="false" customHeight="false" outlineLevel="0" collapsed="false">
      <c r="A32" s="4" t="s">
        <v>18</v>
      </c>
      <c r="B32" s="4" t="n">
        <v>1</v>
      </c>
      <c r="C32" s="4"/>
      <c r="D32" s="4"/>
      <c r="E32" s="4"/>
      <c r="F32" s="4"/>
      <c r="G32" s="12" t="n">
        <f aca="false">(B32*10^2)</f>
        <v>100</v>
      </c>
      <c r="H32" s="19" t="n">
        <v>2.1</v>
      </c>
      <c r="I32" s="4" t="s">
        <v>18</v>
      </c>
      <c r="J32" s="4" t="n">
        <v>0</v>
      </c>
      <c r="K32" s="4"/>
      <c r="L32" s="4"/>
      <c r="M32" s="4"/>
      <c r="N32" s="4"/>
      <c r="O32" s="5" t="n">
        <f aca="false">(K32*10^3+J32*10^2)/2</f>
        <v>0</v>
      </c>
      <c r="P32" s="19" t="n">
        <v>0</v>
      </c>
      <c r="T32" s="4"/>
      <c r="U32" s="4"/>
      <c r="V32" s="19" t="n">
        <f aca="false">H32</f>
        <v>2.1</v>
      </c>
      <c r="W32" s="19" t="n">
        <f aca="false">P32</f>
        <v>0</v>
      </c>
      <c r="X32" s="20" t="n">
        <f aca="false">Enterolert!G26</f>
        <v>2.2</v>
      </c>
      <c r="Y32" s="4"/>
      <c r="Z32" s="20" t="n">
        <f aca="false">Z22*2</f>
        <v>0.0666666666666667</v>
      </c>
      <c r="AA32" s="20" t="n">
        <f aca="false">AA22*2</f>
        <v>0</v>
      </c>
      <c r="AB32" s="20" t="n">
        <f aca="false">AB22*2</f>
        <v>1.53767501262277</v>
      </c>
    </row>
    <row r="33" customFormat="false" ht="15" hidden="false" customHeight="false" outlineLevel="0" collapsed="false">
      <c r="A33" s="4" t="s">
        <v>56</v>
      </c>
    </row>
    <row r="34" customFormat="false" ht="15" hidden="false" customHeight="false" outlineLevel="0" collapsed="false">
      <c r="A34" s="22" t="s">
        <v>57</v>
      </c>
      <c r="B34" s="22"/>
      <c r="C34" s="22"/>
      <c r="D34" s="22"/>
      <c r="E34" s="22"/>
      <c r="F34" s="22"/>
      <c r="G34" s="23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</row>
    <row r="35" customFormat="false" ht="15" hidden="false" customHeight="false" outlineLevel="0" collapsed="false">
      <c r="A35" s="4" t="s">
        <v>9</v>
      </c>
      <c r="B35" s="4"/>
      <c r="C35" s="4"/>
      <c r="D35" s="4" t="s">
        <v>9</v>
      </c>
      <c r="E35" s="4"/>
      <c r="F35" s="4"/>
      <c r="G35" s="15"/>
      <c r="H35" s="4"/>
      <c r="I35" s="4" t="s">
        <v>36</v>
      </c>
      <c r="J35" s="4"/>
      <c r="K35" s="4"/>
      <c r="L35" s="4"/>
      <c r="M35" s="4"/>
      <c r="N35" s="4"/>
      <c r="O35" s="4"/>
      <c r="P35" s="4"/>
      <c r="Q35" s="4" t="s">
        <v>58</v>
      </c>
      <c r="R35" s="4"/>
      <c r="S35" s="4"/>
      <c r="T35" s="4"/>
      <c r="U35" s="4"/>
      <c r="V35" s="4"/>
      <c r="W35" s="4"/>
      <c r="X35" s="4"/>
      <c r="Y35" s="4"/>
      <c r="Z35" s="4" t="s">
        <v>40</v>
      </c>
      <c r="AA35" s="4"/>
      <c r="AB35" s="4"/>
      <c r="AC35" s="6" t="s">
        <v>59</v>
      </c>
    </row>
    <row r="36" customFormat="false" ht="15" hidden="false" customHeight="false" outlineLevel="0" collapsed="false">
      <c r="A36" s="4" t="s">
        <v>21</v>
      </c>
      <c r="B36" s="1" t="n">
        <v>100</v>
      </c>
      <c r="C36" s="1" t="n">
        <v>1000</v>
      </c>
      <c r="D36" s="1" t="n">
        <v>10000</v>
      </c>
      <c r="E36" s="1" t="n">
        <v>100000</v>
      </c>
      <c r="F36" s="1" t="n">
        <v>1000000</v>
      </c>
      <c r="G36" s="17" t="s">
        <v>8</v>
      </c>
      <c r="H36" s="4"/>
      <c r="I36" s="4" t="s">
        <v>21</v>
      </c>
      <c r="J36" s="1" t="n">
        <v>100</v>
      </c>
      <c r="K36" s="1" t="n">
        <v>1000</v>
      </c>
      <c r="L36" s="1" t="n">
        <v>10000</v>
      </c>
      <c r="M36" s="1" t="n">
        <v>100000</v>
      </c>
      <c r="N36" s="1" t="n">
        <v>1000000</v>
      </c>
      <c r="O36" s="2" t="s">
        <v>8</v>
      </c>
      <c r="P36" s="4"/>
      <c r="Q36" s="4" t="s">
        <v>41</v>
      </c>
      <c r="R36" s="4" t="s">
        <v>9</v>
      </c>
      <c r="S36" s="18" t="s">
        <v>36</v>
      </c>
      <c r="T36" s="18" t="s">
        <v>37</v>
      </c>
      <c r="U36" s="4"/>
      <c r="V36" s="4" t="s">
        <v>9</v>
      </c>
      <c r="W36" s="18" t="s">
        <v>36</v>
      </c>
      <c r="X36" s="18" t="s">
        <v>37</v>
      </c>
      <c r="Y36" s="4"/>
      <c r="Z36" s="4" t="s">
        <v>9</v>
      </c>
      <c r="AA36" s="18" t="s">
        <v>36</v>
      </c>
      <c r="AB36" s="18" t="s">
        <v>37</v>
      </c>
      <c r="AC36" s="4" t="s">
        <v>9</v>
      </c>
      <c r="AD36" s="18" t="s">
        <v>36</v>
      </c>
      <c r="AE36" s="18" t="s">
        <v>37</v>
      </c>
    </row>
    <row r="37" customFormat="false" ht="15" hidden="false" customHeight="false" outlineLevel="0" collapsed="false">
      <c r="A37" s="4" t="s">
        <v>11</v>
      </c>
      <c r="B37" s="4"/>
      <c r="C37" s="4"/>
      <c r="D37" s="4"/>
      <c r="E37" s="4" t="n">
        <v>24.9</v>
      </c>
      <c r="F37" s="4" t="n">
        <v>4.1</v>
      </c>
      <c r="G37" s="12" t="n">
        <f aca="false">(E37*10^5+F37*10^6)/2</f>
        <v>3295000</v>
      </c>
      <c r="H37" s="19" t="n">
        <v>6.33</v>
      </c>
      <c r="I37" s="4" t="s">
        <v>11</v>
      </c>
      <c r="J37" s="4"/>
      <c r="K37" s="4"/>
      <c r="L37" s="4"/>
      <c r="M37" s="4" t="n">
        <v>0</v>
      </c>
      <c r="N37" s="4" t="n">
        <v>2</v>
      </c>
      <c r="O37" s="5" t="n">
        <f aca="false">(M37*10^5+N37*10^6)/2</f>
        <v>1000000</v>
      </c>
      <c r="P37" s="19" t="n">
        <v>6.1</v>
      </c>
      <c r="Q37" s="4" t="n">
        <v>0</v>
      </c>
      <c r="R37" s="19" t="n">
        <f aca="false">AVERAGE(V37,V44,V51)</f>
        <v>6.25666666666667</v>
      </c>
      <c r="S37" s="19" t="n">
        <f aca="false">AVERAGE(W37,W44,W51)</f>
        <v>5.94766666666667</v>
      </c>
      <c r="T37" s="19" t="n">
        <f aca="false">AVERAGE(X37,X44,X51)</f>
        <v>5.16266666666667</v>
      </c>
      <c r="U37" s="4"/>
      <c r="V37" s="19" t="n">
        <f aca="false">H37</f>
        <v>6.33</v>
      </c>
      <c r="W37" s="19" t="n">
        <f aca="false">P37</f>
        <v>6.1</v>
      </c>
      <c r="X37" s="20" t="n">
        <f aca="false">Enterolert!N4</f>
        <v>5.11</v>
      </c>
      <c r="Y37" s="4"/>
      <c r="Z37" s="20" t="n">
        <f aca="false">STDEV(V37,V44,V51)</f>
        <v>0.0915933039765099</v>
      </c>
      <c r="AA37" s="20" t="n">
        <f aca="false">STDEV(W37,W44,W51)</f>
        <v>0.394228782984365</v>
      </c>
      <c r="AB37" s="20" t="n">
        <f aca="false">STDEV(X37,X44,X51)</f>
        <v>0.0477109351546721</v>
      </c>
      <c r="AC37" s="20" t="n">
        <f aca="false">Z15</f>
        <v>0.0817971746319993</v>
      </c>
      <c r="AD37" s="20" t="n">
        <f aca="false">AA15</f>
        <v>0.243913463707475</v>
      </c>
      <c r="AE37" s="20" t="n">
        <f aca="false">AB15</f>
        <v>0.02475883680628</v>
      </c>
    </row>
    <row r="38" customFormat="false" ht="15" hidden="false" customHeight="false" outlineLevel="0" collapsed="false">
      <c r="A38" s="4" t="s">
        <v>14</v>
      </c>
      <c r="B38" s="4" t="n">
        <v>3</v>
      </c>
      <c r="C38" s="4"/>
      <c r="D38" s="4"/>
      <c r="E38" s="4"/>
      <c r="F38" s="4"/>
      <c r="G38" s="12" t="n">
        <f aca="false">(B38*10^2)</f>
        <v>300</v>
      </c>
      <c r="H38" s="19" t="n">
        <v>2.3</v>
      </c>
      <c r="I38" s="4" t="s">
        <v>14</v>
      </c>
      <c r="J38" s="4" t="n">
        <v>2</v>
      </c>
      <c r="K38" s="4"/>
      <c r="L38" s="4"/>
      <c r="M38" s="4"/>
      <c r="N38" s="4"/>
      <c r="O38" s="5" t="n">
        <f aca="false">(J38*10^2)</f>
        <v>200</v>
      </c>
      <c r="P38" s="19" t="n">
        <v>2.2</v>
      </c>
      <c r="Q38" s="4" t="n">
        <v>7</v>
      </c>
      <c r="R38" s="19" t="n">
        <f aca="false">AVERAGE(V38,V45,V52)</f>
        <v>2.61366666666667</v>
      </c>
      <c r="S38" s="19" t="n">
        <f aca="false">AVERAGE(W38,W45,W52)</f>
        <v>2.515</v>
      </c>
      <c r="T38" s="19" t="n">
        <f aca="false">AVERAGE(X38,X45,X52)</f>
        <v>3.223</v>
      </c>
      <c r="U38" s="4"/>
      <c r="V38" s="19" t="n">
        <f aca="false">H38</f>
        <v>2.3</v>
      </c>
      <c r="W38" s="19" t="n">
        <f aca="false">P38</f>
        <v>2.2</v>
      </c>
      <c r="X38" s="20" t="n">
        <f aca="false">Enterolert!N5</f>
        <v>3.272</v>
      </c>
      <c r="Y38" s="4"/>
      <c r="Z38" s="20" t="n">
        <f aca="false">STDEV(V38,V45,V52)</f>
        <v>0.543286603307438</v>
      </c>
      <c r="AA38" s="20" t="n">
        <f aca="false">STDEV(W38,W45,W52)</f>
        <v>0.545596004384196</v>
      </c>
      <c r="AB38" s="20" t="n">
        <f aca="false">STDEV(X38,X45,X52)</f>
        <v>0.0763740793725202</v>
      </c>
      <c r="AC38" s="20" t="n">
        <f aca="false">Z18</f>
        <v>0.21073943890765</v>
      </c>
      <c r="AD38" s="20" t="n">
        <f aca="false">AA18</f>
        <v>0.257703533369473</v>
      </c>
      <c r="AE38" s="20" t="n">
        <f aca="false">AB18</f>
        <v>0.235921597146171</v>
      </c>
    </row>
    <row r="39" customFormat="false" ht="15" hidden="false" customHeight="false" outlineLevel="0" collapsed="false">
      <c r="A39" s="4" t="s">
        <v>16</v>
      </c>
      <c r="B39" s="4" t="n">
        <v>6</v>
      </c>
      <c r="C39" s="4"/>
      <c r="D39" s="4"/>
      <c r="E39" s="4"/>
      <c r="F39" s="4"/>
      <c r="G39" s="12" t="n">
        <f aca="false">(B39*10^2)</f>
        <v>600</v>
      </c>
      <c r="H39" s="19" t="n">
        <v>2.6</v>
      </c>
      <c r="I39" s="4" t="s">
        <v>16</v>
      </c>
      <c r="J39" s="4" t="n">
        <v>4</v>
      </c>
      <c r="K39" s="4"/>
      <c r="L39" s="4"/>
      <c r="M39" s="4"/>
      <c r="N39" s="4"/>
      <c r="O39" s="5" t="n">
        <f aca="false">(J39*10^2)</f>
        <v>400</v>
      </c>
      <c r="P39" s="19" t="n">
        <v>2.4</v>
      </c>
      <c r="Q39" s="4" t="n">
        <v>14</v>
      </c>
      <c r="R39" s="19" t="n">
        <f aca="false">AVERAGE(V39,V46,V53)</f>
        <v>2.46666666666667</v>
      </c>
      <c r="S39" s="19" t="n">
        <f aca="false">AVERAGE(W39,W46,W53)</f>
        <v>2.33333333333333</v>
      </c>
      <c r="T39" s="19" t="n">
        <f aca="false">AVERAGE(X39,X46,X53)</f>
        <v>3.271</v>
      </c>
      <c r="U39" s="4"/>
      <c r="V39" s="19" t="n">
        <f aca="false">H39</f>
        <v>2.6</v>
      </c>
      <c r="W39" s="19" t="n">
        <f aca="false">P39</f>
        <v>2.4</v>
      </c>
      <c r="X39" s="20" t="n">
        <f aca="false">Enterolert!N6</f>
        <v>3.338</v>
      </c>
      <c r="Y39" s="4"/>
      <c r="Z39" s="20" t="n">
        <f aca="false">STDEV(V39,V46,V53)</f>
        <v>0.115470053837925</v>
      </c>
      <c r="AA39" s="20" t="n">
        <f aca="false">STDEV(W39,W46,W53)</f>
        <v>0.115470053837925</v>
      </c>
      <c r="AB39" s="20" t="n">
        <f aca="false">STDEV(X39,X46,X53)</f>
        <v>0.0890112352458948</v>
      </c>
      <c r="AC39" s="20" t="n">
        <f aca="false">Z20</f>
        <v>0.0881917103688197</v>
      </c>
      <c r="AD39" s="20" t="n">
        <f aca="false">AA20</f>
        <v>0.0333333333333332</v>
      </c>
      <c r="AE39" s="20" t="n">
        <f aca="false">AB20</f>
        <v>0.266083320283954</v>
      </c>
    </row>
    <row r="40" customFormat="false" ht="15" hidden="false" customHeight="false" outlineLevel="0" collapsed="false">
      <c r="A40" s="4" t="s">
        <v>17</v>
      </c>
      <c r="B40" s="4" t="n">
        <v>18.1</v>
      </c>
      <c r="C40" s="4"/>
      <c r="D40" s="4"/>
      <c r="E40" s="4"/>
      <c r="F40" s="4"/>
      <c r="G40" s="12" t="n">
        <f aca="false">(B40*10^2)</f>
        <v>1810</v>
      </c>
      <c r="H40" s="19" t="n">
        <v>3.181</v>
      </c>
      <c r="I40" s="4" t="s">
        <v>17</v>
      </c>
      <c r="J40" s="4" t="n">
        <v>3</v>
      </c>
      <c r="K40" s="4"/>
      <c r="L40" s="4"/>
      <c r="M40" s="4"/>
      <c r="N40" s="4"/>
      <c r="O40" s="5" t="n">
        <f aca="false">(J40*10^2)</f>
        <v>300</v>
      </c>
      <c r="P40" s="19" t="n">
        <v>2.3</v>
      </c>
      <c r="Q40" s="4" t="n">
        <v>21</v>
      </c>
      <c r="R40" s="19" t="n">
        <f aca="false">AVERAGE(V40,V47,V54)</f>
        <v>2.86033333333333</v>
      </c>
      <c r="S40" s="19" t="n">
        <f aca="false">AVERAGE(W40,W47,W54)</f>
        <v>2.43333333333333</v>
      </c>
      <c r="T40" s="19" t="n">
        <f aca="false">AVERAGE(X40,X47,X54)</f>
        <v>3.127</v>
      </c>
      <c r="U40" s="4"/>
      <c r="V40" s="19" t="n">
        <f aca="false">H40</f>
        <v>3.181</v>
      </c>
      <c r="W40" s="19" t="n">
        <f aca="false">P40</f>
        <v>2.3</v>
      </c>
      <c r="X40" s="20" t="n">
        <f aca="false">Enterolert!N7</f>
        <v>3.102</v>
      </c>
      <c r="Y40" s="4"/>
      <c r="Z40" s="20" t="n">
        <f aca="false">STDEV(V40,V47,V54)</f>
        <v>0.342228481183746</v>
      </c>
      <c r="AA40" s="20" t="n">
        <f aca="false">STDEV(W40,W47,W54)</f>
        <v>0.115470053837925</v>
      </c>
      <c r="AB40" s="20" t="n">
        <f aca="false">STDEV(X40,X47,X54)</f>
        <v>0.024062418831032</v>
      </c>
      <c r="AC40" s="20" t="n">
        <f aca="false">Z21</f>
        <v>0.0881917103688197</v>
      </c>
      <c r="AD40" s="20" t="n">
        <f aca="false">AA21</f>
        <v>0.0333333333333334</v>
      </c>
      <c r="AE40" s="20" t="n">
        <f aca="false">AB21</f>
        <v>0.0133166562369589</v>
      </c>
    </row>
    <row r="41" customFormat="false" ht="15" hidden="false" customHeight="false" outlineLevel="0" collapsed="false">
      <c r="A41" s="4" t="s">
        <v>18</v>
      </c>
      <c r="B41" s="4" t="n">
        <v>10.6</v>
      </c>
      <c r="C41" s="4"/>
      <c r="D41" s="4"/>
      <c r="E41" s="4"/>
      <c r="F41" s="4"/>
      <c r="G41" s="12" t="n">
        <f aca="false">(B41*10^2)</f>
        <v>1060</v>
      </c>
      <c r="H41" s="19" t="n">
        <v>3.106</v>
      </c>
      <c r="I41" s="4" t="s">
        <v>18</v>
      </c>
      <c r="J41" s="4" t="n">
        <v>2</v>
      </c>
      <c r="K41" s="4"/>
      <c r="L41" s="4"/>
      <c r="M41" s="4"/>
      <c r="N41" s="1"/>
      <c r="O41" s="5" t="n">
        <f aca="false">(J41*10^2)</f>
        <v>200</v>
      </c>
      <c r="P41" s="19" t="n">
        <v>2.2</v>
      </c>
      <c r="Q41" s="4" t="n">
        <v>28</v>
      </c>
      <c r="R41" s="19" t="n">
        <f aca="false">AVERAGE(V41,V48,V55)</f>
        <v>2.63533333333333</v>
      </c>
      <c r="S41" s="19" t="n">
        <f aca="false">AVERAGE(W41,W48,W55)</f>
        <v>2.16666666666667</v>
      </c>
      <c r="T41" s="19" t="n">
        <f aca="false">AVERAGE(X41,X48,X55)</f>
        <v>2.13333333333333</v>
      </c>
      <c r="U41" s="4"/>
      <c r="V41" s="19" t="n">
        <f aca="false">H41</f>
        <v>3.106</v>
      </c>
      <c r="W41" s="19" t="n">
        <f aca="false">P41</f>
        <v>2.2</v>
      </c>
      <c r="X41" s="20" t="n">
        <f aca="false">Enterolert!N8</f>
        <v>2.2</v>
      </c>
      <c r="Y41" s="4"/>
      <c r="Z41" s="20" t="n">
        <f aca="false">STDEV(V41,V48,V55)</f>
        <v>0.407609290047876</v>
      </c>
      <c r="AA41" s="20" t="n">
        <f aca="false">STDEV(W41,W48,W55)</f>
        <v>0.0577350269189626</v>
      </c>
      <c r="AB41" s="20" t="n">
        <f aca="false">STDEV(X41,X48,X55)</f>
        <v>0.0577350269189626</v>
      </c>
      <c r="AC41" s="20" t="n">
        <f aca="false">Z22</f>
        <v>0.0333333333333334</v>
      </c>
      <c r="AD41" s="20" t="n">
        <f aca="false">AA22</f>
        <v>0</v>
      </c>
      <c r="AE41" s="20" t="n">
        <f aca="false">AB22</f>
        <v>0.768837506311386</v>
      </c>
    </row>
    <row r="42" customFormat="false" ht="15" hidden="false" customHeight="false" outlineLevel="0" collapsed="false">
      <c r="A42" s="4"/>
      <c r="B42" s="4"/>
      <c r="C42" s="4"/>
      <c r="D42" s="4"/>
      <c r="E42" s="4"/>
      <c r="F42" s="4"/>
      <c r="H42" s="19"/>
      <c r="I42" s="4"/>
      <c r="J42" s="4"/>
      <c r="K42" s="4"/>
      <c r="L42" s="4"/>
      <c r="M42" s="4"/>
      <c r="N42" s="1"/>
      <c r="O42" s="5"/>
      <c r="P42" s="19"/>
      <c r="Q42" s="4"/>
      <c r="R42" s="19"/>
      <c r="S42" s="19"/>
      <c r="T42" s="19"/>
      <c r="U42" s="4"/>
      <c r="V42" s="19"/>
      <c r="W42" s="19"/>
      <c r="X42" s="20"/>
      <c r="Y42" s="4"/>
      <c r="Z42" s="20"/>
      <c r="AA42" s="20"/>
      <c r="AB42" s="20"/>
    </row>
    <row r="43" customFormat="false" ht="15" hidden="false" customHeight="false" outlineLevel="0" collapsed="false">
      <c r="A43" s="4" t="s">
        <v>22</v>
      </c>
      <c r="B43" s="4"/>
      <c r="C43" s="4"/>
      <c r="D43" s="4"/>
      <c r="E43" s="4"/>
      <c r="F43" s="4"/>
      <c r="G43" s="15"/>
      <c r="H43" s="19"/>
      <c r="I43" s="4" t="s">
        <v>22</v>
      </c>
      <c r="J43" s="4"/>
      <c r="K43" s="4"/>
      <c r="L43" s="4"/>
      <c r="M43" s="4"/>
      <c r="N43" s="4"/>
      <c r="O43" s="4"/>
      <c r="P43" s="19"/>
      <c r="Q43" s="4"/>
      <c r="R43" s="4"/>
      <c r="S43" s="4"/>
      <c r="T43" s="4"/>
      <c r="U43" s="4"/>
      <c r="V43" s="19"/>
      <c r="W43" s="19"/>
      <c r="X43" s="4"/>
      <c r="Y43" s="4"/>
      <c r="Z43" s="4" t="s">
        <v>54</v>
      </c>
      <c r="AA43" s="4"/>
      <c r="AB43" s="4"/>
    </row>
    <row r="44" customFormat="false" ht="15" hidden="false" customHeight="false" outlineLevel="0" collapsed="false">
      <c r="A44" s="4" t="s">
        <v>11</v>
      </c>
      <c r="B44" s="4"/>
      <c r="C44" s="4"/>
      <c r="D44" s="4"/>
      <c r="E44" s="4" t="n">
        <v>10.8</v>
      </c>
      <c r="F44" s="4" t="n">
        <v>2</v>
      </c>
      <c r="G44" s="12" t="n">
        <f aca="false">(E44*10^5+F44*10^6)/2</f>
        <v>1540000</v>
      </c>
      <c r="H44" s="19" t="n">
        <v>6.154</v>
      </c>
      <c r="I44" s="4" t="s">
        <v>11</v>
      </c>
      <c r="J44" s="4"/>
      <c r="K44" s="4"/>
      <c r="L44" s="4"/>
      <c r="M44" s="4" t="n">
        <v>0</v>
      </c>
      <c r="N44" s="4" t="n">
        <v>1</v>
      </c>
      <c r="O44" s="5" t="n">
        <f aca="false">(M44*10^5+N44*10^6)/2</f>
        <v>500000</v>
      </c>
      <c r="P44" s="19" t="n">
        <v>5.5</v>
      </c>
      <c r="T44" s="4"/>
      <c r="U44" s="4"/>
      <c r="V44" s="19" t="n">
        <f aca="false">H44</f>
        <v>6.154</v>
      </c>
      <c r="W44" s="19" t="n">
        <f aca="false">P44</f>
        <v>5.5</v>
      </c>
      <c r="X44" s="20" t="n">
        <f aca="false">Enterolert!N11</f>
        <v>5.203</v>
      </c>
      <c r="Y44" s="4"/>
      <c r="Z44" s="20" t="n">
        <f aca="false">STDEV(V37,V44,V51)/SQRT(3)</f>
        <v>0.0528814187068052</v>
      </c>
      <c r="AA44" s="20" t="n">
        <f aca="false">STDEV(W37,W44,W51)/SQRT(3)</f>
        <v>0.227608093978322</v>
      </c>
      <c r="AB44" s="20" t="n">
        <f aca="false">STDEV(X37,X44,X51)/SQRT(3)</f>
        <v>0.0275459212548387</v>
      </c>
    </row>
    <row r="45" customFormat="false" ht="15" hidden="false" customHeight="false" outlineLevel="0" collapsed="false">
      <c r="A45" s="4" t="s">
        <v>14</v>
      </c>
      <c r="B45" s="4" t="n">
        <v>24.1</v>
      </c>
      <c r="C45" s="4"/>
      <c r="D45" s="4"/>
      <c r="E45" s="4"/>
      <c r="F45" s="4"/>
      <c r="G45" s="12" t="n">
        <f aca="false">(B45*10^2)</f>
        <v>2410</v>
      </c>
      <c r="H45" s="19" t="n">
        <v>3.241</v>
      </c>
      <c r="I45" s="4" t="s">
        <v>14</v>
      </c>
      <c r="J45" s="4" t="n">
        <v>14.5</v>
      </c>
      <c r="K45" s="4"/>
      <c r="L45" s="4"/>
      <c r="M45" s="4"/>
      <c r="N45" s="4"/>
      <c r="O45" s="5" t="n">
        <f aca="false">(J45*10^2)</f>
        <v>1450</v>
      </c>
      <c r="P45" s="19" t="n">
        <v>3.145</v>
      </c>
      <c r="T45" s="4"/>
      <c r="U45" s="4"/>
      <c r="V45" s="19" t="n">
        <f aca="false">H45</f>
        <v>3.241</v>
      </c>
      <c r="W45" s="19" t="n">
        <f aca="false">P45</f>
        <v>3.145</v>
      </c>
      <c r="X45" s="20" t="n">
        <f aca="false">Enterolert!N12</f>
        <v>3.262</v>
      </c>
      <c r="Y45" s="4"/>
      <c r="Z45" s="20" t="n">
        <f aca="false">STDEV(V38,V45,V52)/SQRT(3)</f>
        <v>0.313666666666667</v>
      </c>
      <c r="AA45" s="20" t="n">
        <f aca="false">STDEV(W38,W45,W52)/SQRT(3)</f>
        <v>0.315</v>
      </c>
      <c r="AB45" s="20" t="n">
        <f aca="false">STDEV(X38,X45,X52)/SQRT(3)</f>
        <v>0.0440945952848344</v>
      </c>
    </row>
    <row r="46" customFormat="false" ht="15" hidden="false" customHeight="false" outlineLevel="0" collapsed="false">
      <c r="A46" s="4" t="s">
        <v>16</v>
      </c>
      <c r="B46" s="4" t="n">
        <v>4</v>
      </c>
      <c r="E46" s="4"/>
      <c r="F46" s="4"/>
      <c r="G46" s="12" t="n">
        <f aca="false">(B46*10^2)</f>
        <v>400</v>
      </c>
      <c r="H46" s="19" t="n">
        <v>2.4</v>
      </c>
      <c r="I46" s="4" t="s">
        <v>16</v>
      </c>
      <c r="J46" s="4" t="n">
        <v>2</v>
      </c>
      <c r="K46" s="4"/>
      <c r="L46" s="4"/>
      <c r="M46" s="4"/>
      <c r="N46" s="4"/>
      <c r="O46" s="5" t="n">
        <f aca="false">(J46*10^2)</f>
        <v>200</v>
      </c>
      <c r="P46" s="19" t="n">
        <v>2.2</v>
      </c>
      <c r="T46" s="4"/>
      <c r="U46" s="4"/>
      <c r="V46" s="19" t="n">
        <f aca="false">H46</f>
        <v>2.4</v>
      </c>
      <c r="W46" s="19" t="n">
        <f aca="false">P46</f>
        <v>2.2</v>
      </c>
      <c r="X46" s="20" t="n">
        <f aca="false">Enterolert!N13</f>
        <v>3.305</v>
      </c>
      <c r="Y46" s="4"/>
      <c r="Z46" s="20" t="n">
        <f aca="false">STDEV(V39,V46,V53)/SQRT(3)</f>
        <v>0.0666666666666667</v>
      </c>
      <c r="AA46" s="20" t="n">
        <f aca="false">STDEV(W39,W46,W53)/SQRT(3)</f>
        <v>0.0666666666666666</v>
      </c>
      <c r="AB46" s="20" t="n">
        <f aca="false">STDEV(X39,X46,X53)/SQRT(3)</f>
        <v>0.0513906606301185</v>
      </c>
    </row>
    <row r="47" customFormat="false" ht="15" hidden="false" customHeight="false" outlineLevel="0" collapsed="false">
      <c r="A47" s="4" t="s">
        <v>17</v>
      </c>
      <c r="B47" s="4" t="n">
        <v>9</v>
      </c>
      <c r="C47" s="4"/>
      <c r="D47" s="4"/>
      <c r="E47" s="4"/>
      <c r="F47" s="4"/>
      <c r="G47" s="12" t="n">
        <f aca="false">(B47*10^2)</f>
        <v>900</v>
      </c>
      <c r="H47" s="19" t="n">
        <v>2.9</v>
      </c>
      <c r="I47" s="4" t="s">
        <v>17</v>
      </c>
      <c r="J47" s="4" t="n">
        <v>5</v>
      </c>
      <c r="K47" s="4"/>
      <c r="L47" s="4"/>
      <c r="M47" s="4"/>
      <c r="N47" s="4"/>
      <c r="O47" s="5" t="n">
        <f aca="false">(J47*10^2)</f>
        <v>500</v>
      </c>
      <c r="P47" s="19" t="n">
        <v>2.5</v>
      </c>
      <c r="T47" s="4"/>
      <c r="U47" s="4"/>
      <c r="V47" s="19" t="n">
        <f aca="false">H47</f>
        <v>2.9</v>
      </c>
      <c r="W47" s="19" t="n">
        <f aca="false">P47</f>
        <v>2.5</v>
      </c>
      <c r="X47" s="20" t="n">
        <f aca="false">Enterolert!N14</f>
        <v>3.15</v>
      </c>
      <c r="Y47" s="4"/>
      <c r="Z47" s="20" t="n">
        <f aca="false">STDEV(V40,V47,V54)/SQRT(3)</f>
        <v>0.197585705735792</v>
      </c>
      <c r="AA47" s="20" t="n">
        <f aca="false">STDEV(W40,W47,W54)/SQRT(3)</f>
        <v>0.0666666666666667</v>
      </c>
      <c r="AB47" s="20" t="n">
        <f aca="false">STDEV(X40,X47,X54)/SQRT(3)</f>
        <v>0.0138924439894498</v>
      </c>
      <c r="AT47" s="6" t="s">
        <v>9</v>
      </c>
      <c r="AW47" s="18" t="s">
        <v>36</v>
      </c>
      <c r="AZ47" s="6" t="s">
        <v>37</v>
      </c>
    </row>
    <row r="48" customFormat="false" ht="15" hidden="false" customHeight="true" outlineLevel="0" collapsed="false">
      <c r="A48" s="4" t="s">
        <v>18</v>
      </c>
      <c r="B48" s="4" t="n">
        <v>4</v>
      </c>
      <c r="C48" s="4"/>
      <c r="D48" s="4"/>
      <c r="E48" s="4"/>
      <c r="F48" s="4"/>
      <c r="G48" s="12" t="n">
        <f aca="false">(B48*10^2)</f>
        <v>400</v>
      </c>
      <c r="H48" s="19" t="n">
        <v>2.4</v>
      </c>
      <c r="I48" s="4" t="s">
        <v>18</v>
      </c>
      <c r="J48" s="4" t="n">
        <v>2</v>
      </c>
      <c r="K48" s="4"/>
      <c r="L48" s="4"/>
      <c r="M48" s="4"/>
      <c r="N48" s="4"/>
      <c r="O48" s="5" t="n">
        <f aca="false">(J48*10^2)</f>
        <v>200</v>
      </c>
      <c r="P48" s="19" t="n">
        <v>2.2</v>
      </c>
      <c r="T48" s="4"/>
      <c r="U48" s="4"/>
      <c r="V48" s="19" t="n">
        <f aca="false">H48</f>
        <v>2.4</v>
      </c>
      <c r="W48" s="19" t="n">
        <f aca="false">P48</f>
        <v>2.2</v>
      </c>
      <c r="X48" s="20" t="n">
        <f aca="false">Enterolert!N15</f>
        <v>2.1</v>
      </c>
      <c r="Y48" s="4"/>
      <c r="Z48" s="20" t="n">
        <f aca="false">STDEV(V41,V48,V55)/SQRT(3)</f>
        <v>0.235333333333333</v>
      </c>
      <c r="AA48" s="20" t="n">
        <f aca="false">STDEV(W41,W48,W55)/SQRT(3)</f>
        <v>0.0333333333333334</v>
      </c>
      <c r="AB48" s="20" t="n">
        <f aca="false">STDEV(X41,X48,X55)/SQRT(3)</f>
        <v>0.0333333333333334</v>
      </c>
      <c r="AT48" s="24"/>
      <c r="AU48" s="25" t="s">
        <v>60</v>
      </c>
      <c r="AV48" s="25" t="s">
        <v>61</v>
      </c>
      <c r="AW48" s="24"/>
      <c r="AX48" s="25" t="s">
        <v>60</v>
      </c>
      <c r="AY48" s="25" t="s">
        <v>61</v>
      </c>
      <c r="AZ48" s="24"/>
      <c r="BA48" s="25" t="s">
        <v>60</v>
      </c>
      <c r="BB48" s="25" t="s">
        <v>61</v>
      </c>
      <c r="BC48" s="6" t="s">
        <v>62</v>
      </c>
      <c r="BD48" s="6" t="s">
        <v>63</v>
      </c>
      <c r="BE48" s="6" t="s">
        <v>64</v>
      </c>
      <c r="BF48" s="4" t="s">
        <v>65</v>
      </c>
    </row>
    <row r="49" customFormat="false" ht="15" hidden="false" customHeight="false" outlineLevel="0" collapsed="false">
      <c r="A49" s="4"/>
      <c r="B49" s="4"/>
      <c r="C49" s="4"/>
      <c r="D49" s="4"/>
      <c r="E49" s="4"/>
      <c r="F49" s="4"/>
      <c r="G49" s="15"/>
      <c r="H49" s="19"/>
      <c r="I49" s="4"/>
      <c r="J49" s="4"/>
      <c r="K49" s="4"/>
      <c r="L49" s="4"/>
      <c r="M49" s="4"/>
      <c r="N49" s="4"/>
      <c r="O49" s="4"/>
      <c r="P49" s="19"/>
      <c r="T49" s="4"/>
      <c r="U49" s="4"/>
      <c r="V49" s="19"/>
      <c r="W49" s="19"/>
      <c r="X49" s="4"/>
      <c r="Y49" s="4"/>
      <c r="Z49" s="4"/>
      <c r="AA49" s="4"/>
      <c r="AB49" s="4"/>
      <c r="AT49" s="26" t="n">
        <v>0</v>
      </c>
      <c r="AU49" s="27" t="n">
        <v>6.22166666666667</v>
      </c>
      <c r="AV49" s="28" t="n">
        <v>7.301</v>
      </c>
      <c r="AW49" s="26" t="n">
        <v>0</v>
      </c>
      <c r="AX49" s="20" t="n">
        <v>5.89733333333333</v>
      </c>
      <c r="AY49" s="20" t="n">
        <v>7.13275</v>
      </c>
      <c r="AZ49" s="26" t="n">
        <v>0</v>
      </c>
      <c r="BA49" s="20" t="n">
        <v>4.1</v>
      </c>
      <c r="BB49" s="19" t="n">
        <v>5.628</v>
      </c>
      <c r="BC49" s="20" t="n">
        <f aca="false">Z5</f>
        <v>0.141676862378207</v>
      </c>
      <c r="BD49" s="19" t="n">
        <v>0.290509896561202</v>
      </c>
      <c r="BE49" s="20" t="n">
        <f aca="false">AA5</f>
        <v>0.422470511791454</v>
      </c>
      <c r="BF49" s="19" t="n">
        <v>0.473531765917909</v>
      </c>
    </row>
    <row r="50" customFormat="false" ht="15" hidden="false" customHeight="false" outlineLevel="0" collapsed="false">
      <c r="A50" s="4" t="s">
        <v>23</v>
      </c>
      <c r="B50" s="4"/>
      <c r="C50" s="4"/>
      <c r="D50" s="4"/>
      <c r="E50" s="4"/>
      <c r="F50" s="4"/>
      <c r="G50" s="15"/>
      <c r="H50" s="19"/>
      <c r="I50" s="4" t="s">
        <v>23</v>
      </c>
      <c r="J50" s="4"/>
      <c r="K50" s="4"/>
      <c r="L50" s="4"/>
      <c r="M50" s="4"/>
      <c r="N50" s="4"/>
      <c r="O50" s="4"/>
      <c r="P50" s="19"/>
      <c r="T50" s="4"/>
      <c r="U50" s="4"/>
      <c r="V50" s="19"/>
      <c r="W50" s="19"/>
      <c r="X50" s="4"/>
      <c r="Y50" s="4"/>
      <c r="Z50" s="4" t="s">
        <v>55</v>
      </c>
      <c r="AA50" s="4"/>
      <c r="AB50" s="4"/>
      <c r="AT50" s="29" t="n">
        <v>7</v>
      </c>
      <c r="AU50" s="30" t="n">
        <v>2.563</v>
      </c>
      <c r="AV50" s="30" t="n">
        <v>6.977</v>
      </c>
      <c r="AW50" s="29" t="n">
        <v>7</v>
      </c>
      <c r="AX50" s="20" t="n">
        <v>2.49666666666667</v>
      </c>
      <c r="AY50" s="20" t="n">
        <v>6.77033333333333</v>
      </c>
      <c r="AZ50" s="29" t="n">
        <v>7</v>
      </c>
      <c r="BA50" s="20" t="n">
        <v>2.733</v>
      </c>
      <c r="BB50" s="19" t="n">
        <v>5.72175</v>
      </c>
      <c r="BC50" s="20" t="n">
        <f aca="false">Z8</f>
        <v>0.365011415346607</v>
      </c>
      <c r="BD50" s="19" t="n">
        <v>0.455276106701563</v>
      </c>
      <c r="BE50" s="20" t="n">
        <f aca="false">AA8</f>
        <v>0.446355613085949</v>
      </c>
      <c r="BF50" s="19" t="n">
        <v>0.504263268982032</v>
      </c>
    </row>
    <row r="51" customFormat="false" ht="15" hidden="false" customHeight="false" outlineLevel="0" collapsed="false">
      <c r="A51" s="4" t="s">
        <v>11</v>
      </c>
      <c r="B51" s="4"/>
      <c r="C51" s="4"/>
      <c r="D51" s="4"/>
      <c r="E51" s="4" t="n">
        <v>26.1</v>
      </c>
      <c r="F51" s="4" t="n">
        <v>3.1</v>
      </c>
      <c r="G51" s="12" t="n">
        <f aca="false">(E51*10^5+F51*10^6)/2</f>
        <v>2855000</v>
      </c>
      <c r="H51" s="19" t="n">
        <v>6.286</v>
      </c>
      <c r="I51" s="4" t="s">
        <v>11</v>
      </c>
      <c r="J51" s="4"/>
      <c r="K51" s="4"/>
      <c r="L51" s="4"/>
      <c r="M51" s="4" t="n">
        <v>24.3</v>
      </c>
      <c r="N51" s="4"/>
      <c r="O51" s="5" t="n">
        <f aca="false">(M51*10^5)</f>
        <v>2430000</v>
      </c>
      <c r="P51" s="19" t="n">
        <v>6.243</v>
      </c>
      <c r="T51" s="4"/>
      <c r="U51" s="4"/>
      <c r="V51" s="19" t="n">
        <f aca="false">H51</f>
        <v>6.286</v>
      </c>
      <c r="W51" s="19" t="n">
        <f aca="false">P51</f>
        <v>6.243</v>
      </c>
      <c r="X51" s="20" t="n">
        <f aca="false">Enterolert!N18</f>
        <v>5.175</v>
      </c>
      <c r="Y51" s="4"/>
      <c r="Z51" s="20" t="n">
        <f aca="false">Z44*2</f>
        <v>0.10576283741361</v>
      </c>
      <c r="AA51" s="20" t="n">
        <f aca="false">AA44*2</f>
        <v>0.455216187956643</v>
      </c>
      <c r="AB51" s="20" t="n">
        <f aca="false">AB44*2</f>
        <v>0.0550918425096774</v>
      </c>
      <c r="AT51" s="29" t="n">
        <v>52</v>
      </c>
      <c r="AU51" s="31"/>
      <c r="AV51" s="30" t="n">
        <v>4.758</v>
      </c>
      <c r="AW51" s="29" t="n">
        <v>52</v>
      </c>
      <c r="AY51" s="20" t="n">
        <v>3.84458333333333</v>
      </c>
      <c r="AZ51" s="29" t="n">
        <v>52</v>
      </c>
      <c r="BB51" s="19" t="n">
        <v>4.19991666666667</v>
      </c>
      <c r="BC51" s="19"/>
      <c r="BD51" s="19" t="n">
        <v>0.48656874966252</v>
      </c>
      <c r="BE51" s="19"/>
      <c r="BF51" s="19" t="n">
        <v>0.987957114078976</v>
      </c>
    </row>
    <row r="52" customFormat="false" ht="15" hidden="false" customHeight="false" outlineLevel="0" collapsed="false">
      <c r="A52" s="4" t="s">
        <v>14</v>
      </c>
      <c r="B52" s="4" t="n">
        <v>3</v>
      </c>
      <c r="C52" s="4"/>
      <c r="D52" s="4"/>
      <c r="E52" s="4"/>
      <c r="F52" s="4"/>
      <c r="G52" s="12" t="n">
        <f aca="false">(B52*10^2)</f>
        <v>300</v>
      </c>
      <c r="H52" s="19" t="n">
        <v>2.3</v>
      </c>
      <c r="I52" s="4" t="s">
        <v>14</v>
      </c>
      <c r="J52" s="4" t="n">
        <v>2</v>
      </c>
      <c r="K52" s="4"/>
      <c r="L52" s="4"/>
      <c r="M52" s="4"/>
      <c r="N52" s="4"/>
      <c r="O52" s="5" t="n">
        <f aca="false">(J52*10^2)</f>
        <v>200</v>
      </c>
      <c r="P52" s="19" t="n">
        <v>2.2</v>
      </c>
      <c r="T52" s="4"/>
      <c r="U52" s="4"/>
      <c r="V52" s="19" t="n">
        <f aca="false">H52</f>
        <v>2.3</v>
      </c>
      <c r="W52" s="19" t="n">
        <f aca="false">P52</f>
        <v>2.2</v>
      </c>
      <c r="X52" s="20" t="n">
        <f aca="false">Enterolert!N19</f>
        <v>3.135</v>
      </c>
      <c r="Y52" s="4"/>
      <c r="Z52" s="20" t="n">
        <f aca="false">Z45*2</f>
        <v>0.627333333333334</v>
      </c>
      <c r="AA52" s="20" t="n">
        <f aca="false">AA45*2</f>
        <v>0.63</v>
      </c>
      <c r="AB52" s="20" t="n">
        <f aca="false">AB45*2</f>
        <v>0.0881891905696687</v>
      </c>
    </row>
    <row r="53" customFormat="false" ht="15" hidden="false" customHeight="false" outlineLevel="0" collapsed="false">
      <c r="A53" s="4" t="s">
        <v>16</v>
      </c>
      <c r="B53" s="4" t="n">
        <v>4</v>
      </c>
      <c r="C53" s="4"/>
      <c r="D53" s="4"/>
      <c r="E53" s="4"/>
      <c r="F53" s="4"/>
      <c r="G53" s="12" t="n">
        <f aca="false">(B53*10^2)</f>
        <v>400</v>
      </c>
      <c r="H53" s="19" t="n">
        <v>2.4</v>
      </c>
      <c r="I53" s="4" t="s">
        <v>16</v>
      </c>
      <c r="J53" s="4" t="n">
        <v>4</v>
      </c>
      <c r="K53" s="4"/>
      <c r="L53" s="4"/>
      <c r="M53" s="4"/>
      <c r="N53" s="4"/>
      <c r="O53" s="5" t="n">
        <f aca="false">(J53*10^2)</f>
        <v>400</v>
      </c>
      <c r="P53" s="19" t="n">
        <v>2.4</v>
      </c>
      <c r="T53" s="4"/>
      <c r="U53" s="4"/>
      <c r="V53" s="19" t="n">
        <f aca="false">H53</f>
        <v>2.4</v>
      </c>
      <c r="W53" s="19" t="n">
        <f aca="false">P53</f>
        <v>2.4</v>
      </c>
      <c r="X53" s="20" t="n">
        <f aca="false">Enterolert!N20</f>
        <v>3.17</v>
      </c>
      <c r="Y53" s="4"/>
      <c r="Z53" s="20" t="n">
        <f aca="false">Z46*2</f>
        <v>0.133333333333333</v>
      </c>
      <c r="AA53" s="20" t="n">
        <f aca="false">AA46*2</f>
        <v>0.133333333333333</v>
      </c>
      <c r="AB53" s="20" t="n">
        <f aca="false">AB46*2</f>
        <v>0.102781321260237</v>
      </c>
    </row>
    <row r="54" customFormat="false" ht="15" hidden="false" customHeight="false" outlineLevel="0" collapsed="false">
      <c r="A54" s="4" t="s">
        <v>17</v>
      </c>
      <c r="B54" s="4" t="n">
        <v>5</v>
      </c>
      <c r="C54" s="4"/>
      <c r="D54" s="4"/>
      <c r="E54" s="4"/>
      <c r="F54" s="4"/>
      <c r="G54" s="12" t="n">
        <f aca="false">(B54*10^2)</f>
        <v>500</v>
      </c>
      <c r="H54" s="19" t="n">
        <v>2.5</v>
      </c>
      <c r="I54" s="4" t="s">
        <v>17</v>
      </c>
      <c r="J54" s="4" t="n">
        <v>5</v>
      </c>
      <c r="K54" s="4"/>
      <c r="L54" s="4"/>
      <c r="M54" s="4"/>
      <c r="N54" s="4"/>
      <c r="O54" s="5" t="n">
        <f aca="false">(J54*10^2)</f>
        <v>500</v>
      </c>
      <c r="P54" s="19" t="n">
        <v>2.5</v>
      </c>
      <c r="T54" s="4"/>
      <c r="U54" s="4"/>
      <c r="V54" s="19" t="n">
        <f aca="false">H54</f>
        <v>2.5</v>
      </c>
      <c r="W54" s="19" t="n">
        <f aca="false">P54</f>
        <v>2.5</v>
      </c>
      <c r="X54" s="20" t="n">
        <f aca="false">Enterolert!N21</f>
        <v>3.129</v>
      </c>
      <c r="Y54" s="4"/>
      <c r="Z54" s="20" t="n">
        <f aca="false">Z47*2</f>
        <v>0.395171411471585</v>
      </c>
      <c r="AA54" s="20" t="n">
        <f aca="false">AA47*2</f>
        <v>0.133333333333333</v>
      </c>
      <c r="AB54" s="20" t="n">
        <f aca="false">AB47*2</f>
        <v>0.0277848879788996</v>
      </c>
    </row>
    <row r="55" customFormat="false" ht="15" hidden="false" customHeight="false" outlineLevel="0" collapsed="false">
      <c r="A55" s="4" t="s">
        <v>18</v>
      </c>
      <c r="B55" s="4" t="n">
        <v>4</v>
      </c>
      <c r="C55" s="4"/>
      <c r="D55" s="4"/>
      <c r="E55" s="4"/>
      <c r="F55" s="4"/>
      <c r="G55" s="12" t="n">
        <f aca="false">(B55*10^2)</f>
        <v>400</v>
      </c>
      <c r="H55" s="19" t="n">
        <v>2.4</v>
      </c>
      <c r="I55" s="4" t="s">
        <v>18</v>
      </c>
      <c r="J55" s="4" t="n">
        <v>1</v>
      </c>
      <c r="K55" s="4"/>
      <c r="L55" s="4"/>
      <c r="M55" s="4"/>
      <c r="N55" s="4"/>
      <c r="O55" s="5" t="n">
        <f aca="false">(J55*10^2)</f>
        <v>100</v>
      </c>
      <c r="P55" s="19" t="n">
        <v>2.1</v>
      </c>
      <c r="T55" s="4"/>
      <c r="U55" s="4"/>
      <c r="V55" s="19" t="n">
        <f aca="false">H55</f>
        <v>2.4</v>
      </c>
      <c r="W55" s="19" t="n">
        <f aca="false">P55</f>
        <v>2.1</v>
      </c>
      <c r="X55" s="20" t="n">
        <f aca="false">Enterolert!N22</f>
        <v>2.1</v>
      </c>
      <c r="Y55" s="4"/>
      <c r="Z55" s="20" t="n">
        <f aca="false">Z48*2</f>
        <v>0.470666666666667</v>
      </c>
      <c r="AA55" s="20" t="n">
        <f aca="false">AA48*2</f>
        <v>0.0666666666666667</v>
      </c>
      <c r="AB55" s="20" t="n">
        <f aca="false">AB48*2</f>
        <v>0.0666666666666667</v>
      </c>
    </row>
    <row r="56" customFormat="false" ht="15" hidden="false" customHeight="false" outlineLevel="0" collapsed="false">
      <c r="A56" s="4" t="s">
        <v>66</v>
      </c>
      <c r="B56" s="4"/>
      <c r="C56" s="4"/>
      <c r="D56" s="4"/>
      <c r="E56" s="4"/>
      <c r="F56" s="4"/>
      <c r="H56" s="19"/>
      <c r="I56" s="4" t="s">
        <v>66</v>
      </c>
      <c r="J56" s="4"/>
      <c r="K56" s="4"/>
      <c r="L56" s="4"/>
      <c r="M56" s="4"/>
      <c r="N56" s="4"/>
      <c r="O56" s="5"/>
      <c r="P56" s="19"/>
      <c r="Q56" s="6" t="s">
        <v>45</v>
      </c>
      <c r="T56" s="4"/>
      <c r="U56" s="4"/>
      <c r="V56" s="19"/>
      <c r="W56" s="19"/>
      <c r="X56" s="20"/>
      <c r="Y56" s="4"/>
      <c r="Z56" s="20"/>
      <c r="AA56" s="20"/>
      <c r="AB56" s="20"/>
    </row>
    <row r="57" customFormat="false" ht="15" hidden="false" customHeight="false" outlineLevel="0" collapsed="false">
      <c r="A57" s="4" t="s">
        <v>24</v>
      </c>
      <c r="B57" s="1" t="n">
        <v>100</v>
      </c>
      <c r="C57" s="1" t="n">
        <v>1000</v>
      </c>
      <c r="D57" s="1" t="n">
        <v>10000</v>
      </c>
      <c r="E57" s="1" t="n">
        <v>100000</v>
      </c>
      <c r="F57" s="1" t="n">
        <v>1000000</v>
      </c>
      <c r="G57" s="17" t="s">
        <v>8</v>
      </c>
      <c r="H57" s="4"/>
      <c r="I57" s="4" t="s">
        <v>24</v>
      </c>
      <c r="J57" s="1" t="n">
        <v>100</v>
      </c>
      <c r="K57" s="1" t="n">
        <v>1000</v>
      </c>
      <c r="L57" s="1" t="n">
        <v>10000</v>
      </c>
      <c r="M57" s="1" t="n">
        <v>100000</v>
      </c>
      <c r="N57" s="1" t="n">
        <v>1000000</v>
      </c>
      <c r="O57" s="2" t="s">
        <v>8</v>
      </c>
      <c r="P57" s="4"/>
      <c r="Q57" s="4" t="s">
        <v>41</v>
      </c>
      <c r="R57" s="4" t="s">
        <v>9</v>
      </c>
      <c r="S57" s="18" t="s">
        <v>36</v>
      </c>
      <c r="T57" s="18" t="s">
        <v>37</v>
      </c>
      <c r="U57" s="4"/>
      <c r="V57" s="4" t="s">
        <v>9</v>
      </c>
      <c r="W57" s="18" t="s">
        <v>36</v>
      </c>
      <c r="X57" s="18" t="s">
        <v>37</v>
      </c>
      <c r="Y57" s="4"/>
      <c r="Z57" s="4" t="s">
        <v>9</v>
      </c>
      <c r="AA57" s="18" t="s">
        <v>36</v>
      </c>
      <c r="AB57" s="18" t="s">
        <v>37</v>
      </c>
    </row>
    <row r="58" customFormat="false" ht="15" hidden="false" customHeight="false" outlineLevel="0" collapsed="false">
      <c r="A58" s="4" t="s">
        <v>11</v>
      </c>
      <c r="B58" s="4"/>
      <c r="C58" s="4"/>
      <c r="D58" s="4"/>
      <c r="E58" s="4" t="n">
        <v>22.8</v>
      </c>
      <c r="F58" s="4" t="n">
        <v>2</v>
      </c>
      <c r="G58" s="12" t="n">
        <f aca="false">(E58*10^5+F58*10^6)/2</f>
        <v>2140000</v>
      </c>
      <c r="H58" s="19" t="n">
        <v>6.214</v>
      </c>
      <c r="I58" s="4" t="s">
        <v>11</v>
      </c>
      <c r="J58" s="4"/>
      <c r="K58" s="4"/>
      <c r="L58" s="4" t="n">
        <v>7.3</v>
      </c>
      <c r="M58" s="4" t="n">
        <v>1</v>
      </c>
      <c r="N58" s="4"/>
      <c r="O58" s="5" t="n">
        <f aca="false">(L58*10^4+M58*10^5)</f>
        <v>173000</v>
      </c>
      <c r="P58" s="19" t="n">
        <v>5.173</v>
      </c>
      <c r="Q58" s="4" t="n">
        <v>0</v>
      </c>
      <c r="R58" s="19" t="n">
        <f aca="false">AVERAGE(V58,V64,V70)</f>
        <v>6.24866666666667</v>
      </c>
      <c r="S58" s="19" t="n">
        <f aca="false">AVERAGE(W58,W64,W70)</f>
        <v>4.94633333333333</v>
      </c>
      <c r="T58" s="19" t="n">
        <f aca="false">AVERAGE(X58,X64,X70)</f>
        <v>4.59333333333333</v>
      </c>
      <c r="U58" s="4"/>
      <c r="V58" s="19" t="n">
        <f aca="false">H58</f>
        <v>6.214</v>
      </c>
      <c r="W58" s="19" t="n">
        <f aca="false">P58</f>
        <v>5.173</v>
      </c>
      <c r="X58" s="20" t="n">
        <f aca="false">Enterolert!N25</f>
        <v>4.84</v>
      </c>
      <c r="Y58" s="4"/>
      <c r="Z58" s="20" t="n">
        <f aca="false">STDEV(V58,V64,V70)</f>
        <v>0.0910896993810682</v>
      </c>
      <c r="AA58" s="20" t="n">
        <f aca="false">STDEV(W58,W64,W70)</f>
        <v>0.369462221794507</v>
      </c>
      <c r="AB58" s="20" t="n">
        <f aca="false">STDEV(X58,X64,X70)</f>
        <v>0.266895734947813</v>
      </c>
    </row>
    <row r="59" customFormat="false" ht="15" hidden="false" customHeight="false" outlineLevel="0" collapsed="false">
      <c r="A59" s="4" t="s">
        <v>14</v>
      </c>
      <c r="B59" s="4" t="n">
        <v>2</v>
      </c>
      <c r="C59" s="4"/>
      <c r="D59" s="4"/>
      <c r="E59" s="4"/>
      <c r="F59" s="4"/>
      <c r="G59" s="12" t="n">
        <f aca="false">(B59*10^2)</f>
        <v>200</v>
      </c>
      <c r="H59" s="19" t="n">
        <v>2.2</v>
      </c>
      <c r="I59" s="4" t="s">
        <v>14</v>
      </c>
      <c r="J59" s="4" t="n">
        <v>0</v>
      </c>
      <c r="K59" s="4"/>
      <c r="L59" s="4"/>
      <c r="M59" s="4"/>
      <c r="N59" s="4"/>
      <c r="O59" s="5" t="n">
        <f aca="false">(K59*10^3+L59*10^4)/2</f>
        <v>0</v>
      </c>
      <c r="P59" s="19" t="n">
        <v>0</v>
      </c>
      <c r="Q59" s="4" t="n">
        <v>7</v>
      </c>
      <c r="R59" s="19" t="n">
        <f aca="false">AVERAGE(V59,V65,V71)</f>
        <v>2.53966666666667</v>
      </c>
      <c r="S59" s="19" t="n">
        <f aca="false">AVERAGE(W59,W65,W71)</f>
        <v>1.4</v>
      </c>
      <c r="T59" s="19" t="n">
        <f aca="false">AVERAGE(X59,X65,X71)</f>
        <v>2.95866666666667</v>
      </c>
      <c r="U59" s="4"/>
      <c r="V59" s="19" t="n">
        <f aca="false">H59</f>
        <v>2.2</v>
      </c>
      <c r="W59" s="19" t="n">
        <f aca="false">P59</f>
        <v>0</v>
      </c>
      <c r="X59" s="20" t="n">
        <f aca="false">Enterolert!N26</f>
        <v>3.146</v>
      </c>
      <c r="Y59" s="4"/>
      <c r="Z59" s="20" t="n">
        <f aca="false">STDEV(V59,V65,V71)</f>
        <v>0.504202670890718</v>
      </c>
      <c r="AA59" s="20" t="n">
        <f aca="false">STDEV(W59,W65,W71)</f>
        <v>1.21243556529821</v>
      </c>
      <c r="AB59" s="20" t="n">
        <f aca="false">STDEV(X59,X65,X71)</f>
        <v>0.198860084816771</v>
      </c>
    </row>
    <row r="60" customFormat="false" ht="15" hidden="false" customHeight="false" outlineLevel="0" collapsed="false">
      <c r="A60" s="4" t="s">
        <v>16</v>
      </c>
      <c r="B60" s="4" t="n">
        <v>5</v>
      </c>
      <c r="C60" s="4"/>
      <c r="D60" s="4"/>
      <c r="E60" s="4"/>
      <c r="F60" s="4"/>
      <c r="G60" s="12" t="n">
        <f aca="false">(B60*10^2)</f>
        <v>500</v>
      </c>
      <c r="H60" s="19" t="n">
        <v>2.5</v>
      </c>
      <c r="I60" s="4" t="s">
        <v>16</v>
      </c>
      <c r="J60" s="4" t="n">
        <v>0</v>
      </c>
      <c r="K60" s="4"/>
      <c r="L60" s="4"/>
      <c r="M60" s="4"/>
      <c r="N60" s="4"/>
      <c r="O60" s="5" t="n">
        <f aca="false">(K60*10^3+L60*10^4)/2</f>
        <v>0</v>
      </c>
      <c r="P60" s="19" t="n">
        <v>0</v>
      </c>
      <c r="Q60" s="4" t="n">
        <v>14</v>
      </c>
      <c r="R60" s="19" t="n">
        <f aca="false">AVERAGE(V60,V66,V72)</f>
        <v>2.76666666666667</v>
      </c>
      <c r="S60" s="19" t="n">
        <f aca="false">AVERAGE(W60,W66,W72)</f>
        <v>1.5</v>
      </c>
      <c r="T60" s="19" t="n">
        <f aca="false">AVERAGE(X60,X66,X72)</f>
        <v>2.93</v>
      </c>
      <c r="U60" s="4"/>
      <c r="V60" s="19" t="n">
        <f aca="false">H60</f>
        <v>2.5</v>
      </c>
      <c r="W60" s="19" t="n">
        <f aca="false">P60</f>
        <v>0</v>
      </c>
      <c r="X60" s="20" t="n">
        <f aca="false">Enterolert!N27</f>
        <v>2.91</v>
      </c>
      <c r="Y60" s="4"/>
      <c r="Z60" s="20" t="n">
        <f aca="false">STDEV(V60,V66,V72)</f>
        <v>0.305505046330389</v>
      </c>
      <c r="AA60" s="20" t="n">
        <f aca="false">STDEV(W60,W66,W72)</f>
        <v>1.3076696830622</v>
      </c>
      <c r="AB60" s="20" t="n">
        <f aca="false">STDEV(X60,X66,X72)</f>
        <v>0.0264575131106458</v>
      </c>
    </row>
    <row r="61" customFormat="false" ht="15" hidden="false" customHeight="false" outlineLevel="0" collapsed="false">
      <c r="A61" s="4" t="s">
        <v>17</v>
      </c>
      <c r="B61" s="4" t="n">
        <v>9</v>
      </c>
      <c r="C61" s="4"/>
      <c r="D61" s="4"/>
      <c r="E61" s="4"/>
      <c r="F61" s="4"/>
      <c r="G61" s="12" t="n">
        <f aca="false">(B61*10^2)</f>
        <v>900</v>
      </c>
      <c r="H61" s="19" t="n">
        <v>2.9</v>
      </c>
      <c r="I61" s="4" t="s">
        <v>17</v>
      </c>
      <c r="J61" s="4" t="n">
        <v>2</v>
      </c>
      <c r="K61" s="4"/>
      <c r="L61" s="4"/>
      <c r="M61" s="4"/>
      <c r="N61" s="4"/>
      <c r="O61" s="5" t="n">
        <f aca="false">(J61*10^2)</f>
        <v>200</v>
      </c>
      <c r="P61" s="19" t="n">
        <v>2.2</v>
      </c>
      <c r="Q61" s="4" t="n">
        <v>21</v>
      </c>
      <c r="R61" s="19" t="n">
        <f aca="false">AVERAGE(V61,V67,V73)</f>
        <v>2.9</v>
      </c>
      <c r="S61" s="19" t="n">
        <f aca="false">AVERAGE(W61,W67,W73)</f>
        <v>2.2</v>
      </c>
      <c r="T61" s="19" t="n">
        <f aca="false">AVERAGE(X61,X67,X73)</f>
        <v>2.54</v>
      </c>
      <c r="U61" s="4"/>
      <c r="V61" s="19" t="n">
        <f aca="false">H61</f>
        <v>2.9</v>
      </c>
      <c r="W61" s="19" t="n">
        <f aca="false">P61</f>
        <v>2.2</v>
      </c>
      <c r="X61" s="20" t="n">
        <f aca="false">Enterolert!N28</f>
        <v>2.5</v>
      </c>
      <c r="Y61" s="4"/>
      <c r="Z61" s="20" t="n">
        <f aca="false">STDEV(V61,V67,V73)</f>
        <v>0.2</v>
      </c>
      <c r="AA61" s="20" t="n">
        <f aca="false">STDEV(W61,W67,W73)</f>
        <v>0</v>
      </c>
      <c r="AB61" s="20" t="n">
        <f aca="false">STDEV(X61,X67,X73)</f>
        <v>0.163707055437449</v>
      </c>
    </row>
    <row r="62" customFormat="false" ht="15" hidden="false" customHeight="false" outlineLevel="0" collapsed="false">
      <c r="A62" s="4" t="s">
        <v>18</v>
      </c>
      <c r="B62" s="4" t="n">
        <v>4.1</v>
      </c>
      <c r="C62" s="4"/>
      <c r="D62" s="4"/>
      <c r="E62" s="4"/>
      <c r="F62" s="4"/>
      <c r="G62" s="12" t="n">
        <f aca="false">(B62*10^2)</f>
        <v>410</v>
      </c>
      <c r="H62" s="19" t="n">
        <v>2.41</v>
      </c>
      <c r="I62" s="4" t="s">
        <v>18</v>
      </c>
      <c r="J62" s="4" t="n">
        <v>1</v>
      </c>
      <c r="K62" s="4"/>
      <c r="L62" s="4"/>
      <c r="M62" s="4"/>
      <c r="N62" s="1"/>
      <c r="O62" s="5" t="n">
        <f aca="false">(J62*10^2)</f>
        <v>100</v>
      </c>
      <c r="P62" s="19" t="n">
        <v>2.1</v>
      </c>
      <c r="Q62" s="4" t="n">
        <v>28</v>
      </c>
      <c r="R62" s="19" t="n">
        <f aca="false">AVERAGE(V62,V68,V74)</f>
        <v>2.33666666666667</v>
      </c>
      <c r="S62" s="19" t="n">
        <f aca="false">AVERAGE(W62,W68,W74)</f>
        <v>1.4</v>
      </c>
      <c r="T62" s="19" t="n">
        <f aca="false">AVERAGE(X62,X68,X74)</f>
        <v>2.2</v>
      </c>
      <c r="U62" s="4"/>
      <c r="V62" s="19" t="n">
        <f aca="false">H62</f>
        <v>2.41</v>
      </c>
      <c r="W62" s="19" t="n">
        <f aca="false">P62</f>
        <v>2.1</v>
      </c>
      <c r="X62" s="20" t="n">
        <f aca="false">Enterolert!N29</f>
        <v>2.1</v>
      </c>
      <c r="Y62" s="4"/>
      <c r="Z62" s="20" t="n">
        <f aca="false">STDEV(V62,V68,V74)</f>
        <v>0.118462370959446</v>
      </c>
      <c r="AA62" s="20" t="n">
        <f aca="false">STDEV(W62,W68,W74)</f>
        <v>1.21243556529821</v>
      </c>
      <c r="AB62" s="20" t="n">
        <f aca="false">STDEV(X62,X68,X74)</f>
        <v>0.173205080756888</v>
      </c>
    </row>
    <row r="63" customFormat="false" ht="15" hidden="false" customHeight="false" outlineLevel="0" collapsed="false">
      <c r="A63" s="4"/>
      <c r="B63" s="4"/>
      <c r="C63" s="4"/>
      <c r="D63" s="4"/>
      <c r="E63" s="4"/>
      <c r="F63" s="4"/>
      <c r="H63" s="19"/>
      <c r="I63" s="4"/>
      <c r="J63" s="4"/>
      <c r="K63" s="4"/>
      <c r="L63" s="4"/>
      <c r="M63" s="4"/>
      <c r="N63" s="4"/>
      <c r="O63" s="5"/>
      <c r="P63" s="19"/>
      <c r="T63" s="4"/>
      <c r="U63" s="4"/>
      <c r="V63" s="19"/>
      <c r="W63" s="19"/>
      <c r="X63" s="20"/>
      <c r="Y63" s="4"/>
      <c r="Z63" s="4" t="s">
        <v>54</v>
      </c>
      <c r="AA63" s="4"/>
      <c r="AB63" s="4"/>
    </row>
    <row r="64" customFormat="false" ht="15" hidden="false" customHeight="false" outlineLevel="0" collapsed="false">
      <c r="A64" s="4" t="s">
        <v>25</v>
      </c>
      <c r="B64" s="4"/>
      <c r="C64" s="4"/>
      <c r="D64" s="4"/>
      <c r="E64" s="4"/>
      <c r="F64" s="4"/>
      <c r="H64" s="19"/>
      <c r="I64" s="4" t="s">
        <v>25</v>
      </c>
      <c r="J64" s="4"/>
      <c r="K64" s="4"/>
      <c r="L64" s="4"/>
      <c r="M64" s="4"/>
      <c r="N64" s="4"/>
      <c r="O64" s="5"/>
      <c r="P64" s="19"/>
      <c r="T64" s="4"/>
      <c r="U64" s="4"/>
      <c r="V64" s="19" t="n">
        <f aca="false">H65</f>
        <v>6.18</v>
      </c>
      <c r="W64" s="19" t="n">
        <f aca="false">P65</f>
        <v>4.52</v>
      </c>
      <c r="X64" s="20" t="n">
        <f aca="false">Enterolert!N32</f>
        <v>4.31</v>
      </c>
      <c r="Y64" s="4"/>
      <c r="Z64" s="20" t="n">
        <f aca="false">STDEV(V58,V64,V70)/SQRT(3)</f>
        <v>0.0525906624580618</v>
      </c>
      <c r="AA64" s="20" t="n">
        <f aca="false">STDEV(W58,W64,W70)/SQRT(3)</f>
        <v>0.213309113208456</v>
      </c>
      <c r="AB64" s="20" t="n">
        <f aca="false">STDEV(X58,X64,X70)/SQRT(3)</f>
        <v>0.154092324417683</v>
      </c>
    </row>
    <row r="65" customFormat="false" ht="15" hidden="false" customHeight="false" outlineLevel="0" collapsed="false">
      <c r="A65" s="4" t="s">
        <v>11</v>
      </c>
      <c r="B65" s="4"/>
      <c r="C65" s="4"/>
      <c r="D65" s="4"/>
      <c r="E65" s="4" t="n">
        <v>16</v>
      </c>
      <c r="F65" s="4" t="n">
        <v>2</v>
      </c>
      <c r="G65" s="12" t="n">
        <f aca="false">(E65*10^5+F65*10^6)/2</f>
        <v>1800000</v>
      </c>
      <c r="H65" s="19" t="n">
        <v>6.18</v>
      </c>
      <c r="I65" s="4" t="s">
        <v>11</v>
      </c>
      <c r="J65" s="4"/>
      <c r="K65" s="4"/>
      <c r="L65" s="4" t="n">
        <v>5.2</v>
      </c>
      <c r="M65" s="4" t="n">
        <v>0</v>
      </c>
      <c r="N65" s="4"/>
      <c r="O65" s="5" t="n">
        <f aca="false">(L65*10^4)</f>
        <v>52000</v>
      </c>
      <c r="P65" s="19" t="n">
        <v>4.52</v>
      </c>
      <c r="T65" s="4"/>
      <c r="U65" s="4"/>
      <c r="V65" s="19" t="n">
        <f aca="false">H66</f>
        <v>2.3</v>
      </c>
      <c r="W65" s="19" t="n">
        <f aca="false">P66</f>
        <v>2.1</v>
      </c>
      <c r="X65" s="20" t="n">
        <f aca="false">Enterolert!N33</f>
        <v>2.75</v>
      </c>
      <c r="Y65" s="4"/>
      <c r="Z65" s="20" t="n">
        <f aca="false">STDEV(V59,V65,V71)/SQRT(3)</f>
        <v>0.291101547764884</v>
      </c>
      <c r="AA65" s="20" t="n">
        <f aca="false">STDEV(W59,W65,W71)/SQRT(3)</f>
        <v>0.7</v>
      </c>
      <c r="AB65" s="20" t="n">
        <f aca="false">STDEV(X59,X65,X71)/SQRT(3)</f>
        <v>0.114811923500035</v>
      </c>
    </row>
    <row r="66" customFormat="false" ht="15" hidden="false" customHeight="false" outlineLevel="0" collapsed="false">
      <c r="A66" s="4" t="s">
        <v>14</v>
      </c>
      <c r="B66" s="4" t="n">
        <v>3</v>
      </c>
      <c r="C66" s="4"/>
      <c r="D66" s="4"/>
      <c r="E66" s="4"/>
      <c r="F66" s="4"/>
      <c r="G66" s="12" t="n">
        <f aca="false">(B66*10^2)</f>
        <v>300</v>
      </c>
      <c r="H66" s="19" t="n">
        <v>2.3</v>
      </c>
      <c r="I66" s="4" t="s">
        <v>14</v>
      </c>
      <c r="J66" s="4" t="n">
        <v>1</v>
      </c>
      <c r="K66" s="4"/>
      <c r="L66" s="4"/>
      <c r="M66" s="4"/>
      <c r="N66" s="4"/>
      <c r="O66" s="5" t="n">
        <f aca="false">(J66*10^2)</f>
        <v>100</v>
      </c>
      <c r="P66" s="19" t="n">
        <v>2.1</v>
      </c>
      <c r="T66" s="4"/>
      <c r="U66" s="4"/>
      <c r="V66" s="19" t="n">
        <f aca="false">H67</f>
        <v>2.7</v>
      </c>
      <c r="W66" s="19" t="n">
        <f aca="false">P67</f>
        <v>2.1</v>
      </c>
      <c r="X66" s="20" t="n">
        <f aca="false">Enterolert!N34</f>
        <v>2.96</v>
      </c>
      <c r="Y66" s="4"/>
      <c r="Z66" s="20" t="n">
        <f aca="false">STDEV(V60,V66,V72)/SQRT(3)</f>
        <v>0.176383420737639</v>
      </c>
      <c r="AA66" s="20" t="n">
        <f aca="false">STDEV(W60,W66,W72)/SQRT(3)</f>
        <v>0.754983443527075</v>
      </c>
      <c r="AB66" s="20" t="n">
        <f aca="false">STDEV(X60,X66,X72)/SQRT(3)</f>
        <v>0.0152752523165194</v>
      </c>
    </row>
    <row r="67" customFormat="false" ht="15" hidden="false" customHeight="false" outlineLevel="0" collapsed="false">
      <c r="A67" s="4" t="s">
        <v>16</v>
      </c>
      <c r="B67" s="4" t="n">
        <v>7</v>
      </c>
      <c r="C67" s="4"/>
      <c r="D67" s="4"/>
      <c r="E67" s="4"/>
      <c r="F67" s="4"/>
      <c r="G67" s="12" t="n">
        <f aca="false">(B67*10^2)</f>
        <v>700</v>
      </c>
      <c r="H67" s="19" t="n">
        <v>2.7</v>
      </c>
      <c r="I67" s="4" t="s">
        <v>16</v>
      </c>
      <c r="J67" s="4" t="n">
        <v>1</v>
      </c>
      <c r="K67" s="4"/>
      <c r="L67" s="4"/>
      <c r="M67" s="4"/>
      <c r="N67" s="4"/>
      <c r="O67" s="5" t="n">
        <f aca="false">(J67*10^2)</f>
        <v>100</v>
      </c>
      <c r="P67" s="19" t="n">
        <v>2.1</v>
      </c>
      <c r="T67" s="4"/>
      <c r="U67" s="4"/>
      <c r="V67" s="19" t="n">
        <f aca="false">H68</f>
        <v>3.1</v>
      </c>
      <c r="W67" s="19" t="n">
        <f aca="false">P68</f>
        <v>2.2</v>
      </c>
      <c r="X67" s="20" t="n">
        <f aca="false">Enterolert!N35</f>
        <v>2.72</v>
      </c>
      <c r="Y67" s="4"/>
      <c r="Z67" s="20" t="n">
        <f aca="false">STDEV(V61,V67,V73)/SQRT(3)</f>
        <v>0.115470053837925</v>
      </c>
      <c r="AA67" s="20" t="n">
        <f aca="false">STDEV(W61,W67,W73)/SQRT(3)</f>
        <v>0</v>
      </c>
      <c r="AB67" s="20" t="n">
        <f aca="false">STDEV(X61,X67,X73)/SQRT(3)</f>
        <v>0.0945163125250521</v>
      </c>
    </row>
    <row r="68" customFormat="false" ht="15" hidden="false" customHeight="false" outlineLevel="0" collapsed="false">
      <c r="A68" s="4" t="s">
        <v>17</v>
      </c>
      <c r="B68" s="4" t="n">
        <v>10</v>
      </c>
      <c r="C68" s="4"/>
      <c r="D68" s="4"/>
      <c r="E68" s="4"/>
      <c r="F68" s="4"/>
      <c r="G68" s="12" t="n">
        <f aca="false">(B68*10^2)</f>
        <v>1000</v>
      </c>
      <c r="H68" s="19" t="n">
        <v>3.1</v>
      </c>
      <c r="I68" s="4" t="s">
        <v>17</v>
      </c>
      <c r="J68" s="4" t="n">
        <v>2</v>
      </c>
      <c r="K68" s="4"/>
      <c r="L68" s="4"/>
      <c r="M68" s="4"/>
      <c r="N68" s="4"/>
      <c r="O68" s="5" t="n">
        <f aca="false">(J68*10^2)</f>
        <v>200</v>
      </c>
      <c r="P68" s="19" t="n">
        <v>2.2</v>
      </c>
      <c r="T68" s="4"/>
      <c r="U68" s="4"/>
      <c r="V68" s="19" t="n">
        <f aca="false">H69</f>
        <v>2.4</v>
      </c>
      <c r="W68" s="19" t="n">
        <f aca="false">P69</f>
        <v>0</v>
      </c>
      <c r="X68" s="20" t="n">
        <f aca="false">Enterolert!N36</f>
        <v>2.4</v>
      </c>
      <c r="Y68" s="4"/>
      <c r="Z68" s="20" t="n">
        <f aca="false">STDEV(V62,V68,V74)/SQRT(3)</f>
        <v>0.0683942817622773</v>
      </c>
      <c r="AA68" s="20" t="n">
        <f aca="false">STDEV(W62,W68,W74)/SQRT(3)</f>
        <v>0.7</v>
      </c>
      <c r="AB68" s="20" t="n">
        <f aca="false">STDEV(X62,X68,X74)/SQRT(3)</f>
        <v>0.1</v>
      </c>
    </row>
    <row r="69" customFormat="false" ht="15" hidden="false" customHeight="false" outlineLevel="0" collapsed="false">
      <c r="A69" s="4" t="s">
        <v>18</v>
      </c>
      <c r="B69" s="4" t="n">
        <v>4</v>
      </c>
      <c r="C69" s="4"/>
      <c r="D69" s="4"/>
      <c r="E69" s="4"/>
      <c r="F69" s="4"/>
      <c r="G69" s="12" t="n">
        <f aca="false">(B69*10^2)</f>
        <v>400</v>
      </c>
      <c r="H69" s="19" t="n">
        <v>2.4</v>
      </c>
      <c r="I69" s="4" t="s">
        <v>18</v>
      </c>
      <c r="J69" s="4" t="n">
        <v>0</v>
      </c>
      <c r="K69" s="4"/>
      <c r="L69" s="4"/>
      <c r="M69" s="4"/>
      <c r="N69" s="1"/>
      <c r="O69" s="5" t="n">
        <f aca="false">(J69*10^2)</f>
        <v>0</v>
      </c>
      <c r="P69" s="19" t="n">
        <v>0</v>
      </c>
      <c r="T69" s="4"/>
      <c r="U69" s="4"/>
      <c r="V69" s="19"/>
      <c r="W69" s="19"/>
      <c r="X69" s="20"/>
      <c r="Y69" s="4"/>
      <c r="Z69" s="4" t="s">
        <v>55</v>
      </c>
      <c r="AA69" s="4"/>
      <c r="AB69" s="4"/>
    </row>
    <row r="70" customFormat="false" ht="15" hidden="false" customHeight="false" outlineLevel="0" collapsed="false">
      <c r="A70" s="4"/>
      <c r="B70" s="4"/>
      <c r="C70" s="4"/>
      <c r="D70" s="4"/>
      <c r="E70" s="4"/>
      <c r="F70" s="4"/>
      <c r="H70" s="19"/>
      <c r="I70" s="4"/>
      <c r="J70" s="4"/>
      <c r="K70" s="4"/>
      <c r="L70" s="4"/>
      <c r="M70" s="4"/>
      <c r="N70" s="4"/>
      <c r="O70" s="5"/>
      <c r="P70" s="19"/>
      <c r="T70" s="4"/>
      <c r="U70" s="4"/>
      <c r="V70" s="19" t="n">
        <f aca="false">H72</f>
        <v>6.352</v>
      </c>
      <c r="W70" s="19" t="n">
        <f aca="false">P72</f>
        <v>5.146</v>
      </c>
      <c r="X70" s="20" t="n">
        <f aca="false">Enterolert!N39</f>
        <v>4.63</v>
      </c>
      <c r="Y70" s="4"/>
      <c r="Z70" s="20" t="n">
        <f aca="false">Z64*2</f>
        <v>0.105181324916124</v>
      </c>
      <c r="AA70" s="20" t="n">
        <f aca="false">AA64*2</f>
        <v>0.426618226416912</v>
      </c>
      <c r="AB70" s="20" t="n">
        <f aca="false">AB64*2</f>
        <v>0.308184648835366</v>
      </c>
    </row>
    <row r="71" customFormat="false" ht="15" hidden="false" customHeight="false" outlineLevel="0" collapsed="false">
      <c r="A71" s="4" t="s">
        <v>26</v>
      </c>
      <c r="B71" s="4"/>
      <c r="C71" s="4"/>
      <c r="D71" s="4"/>
      <c r="E71" s="4"/>
      <c r="F71" s="4"/>
      <c r="H71" s="19"/>
      <c r="I71" s="4" t="s">
        <v>26</v>
      </c>
      <c r="J71" s="4"/>
      <c r="K71" s="4"/>
      <c r="L71" s="4"/>
      <c r="M71" s="4"/>
      <c r="N71" s="4"/>
      <c r="O71" s="5"/>
      <c r="P71" s="19"/>
      <c r="T71" s="4"/>
      <c r="U71" s="4"/>
      <c r="V71" s="19" t="n">
        <f aca="false">H73</f>
        <v>3.119</v>
      </c>
      <c r="W71" s="19" t="n">
        <f aca="false">P73</f>
        <v>2.1</v>
      </c>
      <c r="X71" s="20" t="n">
        <f aca="false">Enterolert!N40</f>
        <v>2.98</v>
      </c>
      <c r="Y71" s="4"/>
      <c r="Z71" s="20" t="n">
        <f aca="false">Z65*2</f>
        <v>0.582203095529768</v>
      </c>
      <c r="AA71" s="20" t="n">
        <f aca="false">AA65*2</f>
        <v>1.4</v>
      </c>
      <c r="AB71" s="20" t="n">
        <f aca="false">AB65*2</f>
        <v>0.229623847000069</v>
      </c>
    </row>
    <row r="72" customFormat="false" ht="15" hidden="false" customHeight="false" outlineLevel="0" collapsed="false">
      <c r="A72" s="4" t="s">
        <v>11</v>
      </c>
      <c r="B72" s="4"/>
      <c r="C72" s="4"/>
      <c r="D72" s="4"/>
      <c r="E72" s="4" t="n">
        <v>7.4</v>
      </c>
      <c r="F72" s="4" t="n">
        <v>6.3</v>
      </c>
      <c r="G72" s="12" t="n">
        <f aca="false">(E72*10^5+F72*10^6)/2</f>
        <v>3520000</v>
      </c>
      <c r="H72" s="19" t="n">
        <v>6.352</v>
      </c>
      <c r="I72" s="4" t="s">
        <v>11</v>
      </c>
      <c r="J72" s="4"/>
      <c r="K72" s="4"/>
      <c r="L72" s="4" t="n">
        <v>14.6</v>
      </c>
      <c r="M72" s="4" t="n">
        <v>0</v>
      </c>
      <c r="N72" s="4"/>
      <c r="O72" s="5" t="n">
        <f aca="false">(L72*10^4)</f>
        <v>146000</v>
      </c>
      <c r="P72" s="19" t="n">
        <v>5.146</v>
      </c>
      <c r="T72" s="4"/>
      <c r="U72" s="4"/>
      <c r="V72" s="19" t="n">
        <f aca="false">H74</f>
        <v>3.1</v>
      </c>
      <c r="W72" s="19" t="n">
        <f aca="false">P74</f>
        <v>2.4</v>
      </c>
      <c r="X72" s="20" t="n">
        <f aca="false">Enterolert!N41</f>
        <v>2.92</v>
      </c>
      <c r="Y72" s="4"/>
      <c r="Z72" s="20" t="n">
        <f aca="false">Z66*2</f>
        <v>0.352766841475279</v>
      </c>
      <c r="AA72" s="20" t="n">
        <f aca="false">AA66*2</f>
        <v>1.50996688705415</v>
      </c>
      <c r="AB72" s="20" t="n">
        <f aca="false">AB66*2</f>
        <v>0.0305505046330389</v>
      </c>
      <c r="BG72" s="6" t="s">
        <v>67</v>
      </c>
      <c r="BH72" s="6" t="s">
        <v>68</v>
      </c>
    </row>
    <row r="73" customFormat="false" ht="15" hidden="false" customHeight="false" outlineLevel="0" collapsed="false">
      <c r="A73" s="4" t="s">
        <v>14</v>
      </c>
      <c r="B73" s="4" t="n">
        <v>11.9</v>
      </c>
      <c r="C73" s="4"/>
      <c r="D73" s="4"/>
      <c r="E73" s="4"/>
      <c r="F73" s="4"/>
      <c r="G73" s="12" t="n">
        <f aca="false">(B73*10^2)</f>
        <v>1190</v>
      </c>
      <c r="H73" s="19" t="n">
        <v>3.119</v>
      </c>
      <c r="I73" s="4" t="s">
        <v>14</v>
      </c>
      <c r="J73" s="4" t="n">
        <v>1</v>
      </c>
      <c r="K73" s="4"/>
      <c r="L73" s="4"/>
      <c r="M73" s="4"/>
      <c r="N73" s="4"/>
      <c r="O73" s="5" t="n">
        <f aca="false">(J73*10^2)</f>
        <v>100</v>
      </c>
      <c r="P73" s="19" t="n">
        <v>2.1</v>
      </c>
      <c r="T73" s="4"/>
      <c r="U73" s="4"/>
      <c r="V73" s="19" t="n">
        <f aca="false">H75</f>
        <v>2.7</v>
      </c>
      <c r="W73" s="19" t="n">
        <f aca="false">P75</f>
        <v>2.2</v>
      </c>
      <c r="X73" s="20" t="n">
        <f aca="false">Enterolert!N42</f>
        <v>2.4</v>
      </c>
      <c r="Y73" s="4"/>
      <c r="Z73" s="20" t="n">
        <f aca="false">Z67*2</f>
        <v>0.23094010767585</v>
      </c>
      <c r="AA73" s="20" t="n">
        <f aca="false">AA67*2</f>
        <v>0</v>
      </c>
      <c r="AB73" s="20" t="n">
        <f aca="false">AB67*2</f>
        <v>0.189032625050104</v>
      </c>
      <c r="BG73" s="20" t="n">
        <f aca="false">AB5</f>
        <v>0.0428835632847834</v>
      </c>
      <c r="BH73" s="20" t="n">
        <v>0.404210753609219</v>
      </c>
    </row>
    <row r="74" customFormat="false" ht="15" hidden="false" customHeight="false" outlineLevel="0" collapsed="false">
      <c r="A74" s="4" t="s">
        <v>16</v>
      </c>
      <c r="B74" s="4" t="n">
        <v>10</v>
      </c>
      <c r="C74" s="4"/>
      <c r="D74" s="4"/>
      <c r="E74" s="4"/>
      <c r="F74" s="4"/>
      <c r="G74" s="12" t="n">
        <f aca="false">(B74*10^2)</f>
        <v>1000</v>
      </c>
      <c r="H74" s="19" t="n">
        <v>3.1</v>
      </c>
      <c r="I74" s="4" t="s">
        <v>16</v>
      </c>
      <c r="J74" s="4" t="n">
        <v>4</v>
      </c>
      <c r="K74" s="4"/>
      <c r="L74" s="4"/>
      <c r="M74" s="4"/>
      <c r="N74" s="4"/>
      <c r="O74" s="5" t="n">
        <f aca="false">(J74*10^2)</f>
        <v>400</v>
      </c>
      <c r="P74" s="19" t="n">
        <v>2.4</v>
      </c>
      <c r="T74" s="4"/>
      <c r="U74" s="4"/>
      <c r="V74" s="19" t="n">
        <f aca="false">H76</f>
        <v>2.2</v>
      </c>
      <c r="W74" s="19" t="n">
        <f aca="false">P76</f>
        <v>2.1</v>
      </c>
      <c r="X74" s="20" t="n">
        <f aca="false">Enterolert!N43</f>
        <v>2.1</v>
      </c>
      <c r="Y74" s="4"/>
      <c r="Z74" s="20" t="n">
        <f aca="false">Z68*2</f>
        <v>0.136788563524555</v>
      </c>
      <c r="AA74" s="20" t="n">
        <f aca="false">AA68*2</f>
        <v>1.4</v>
      </c>
      <c r="AB74" s="20" t="n">
        <f aca="false">AB68*2</f>
        <v>0.2</v>
      </c>
      <c r="BG74" s="20" t="n">
        <f aca="false">AB8</f>
        <v>0.408628192859964</v>
      </c>
      <c r="BH74" s="20" t="n">
        <v>0.525378417411185</v>
      </c>
    </row>
    <row r="75" customFormat="false" ht="15" hidden="false" customHeight="false" outlineLevel="0" collapsed="false">
      <c r="A75" s="4" t="s">
        <v>17</v>
      </c>
      <c r="B75" s="4" t="n">
        <v>7</v>
      </c>
      <c r="C75" s="4"/>
      <c r="D75" s="4"/>
      <c r="E75" s="4"/>
      <c r="F75" s="4"/>
      <c r="G75" s="12" t="n">
        <f aca="false">(B75*10^2)</f>
        <v>700</v>
      </c>
      <c r="H75" s="19" t="n">
        <v>2.7</v>
      </c>
      <c r="I75" s="4" t="s">
        <v>17</v>
      </c>
      <c r="J75" s="4" t="n">
        <v>2</v>
      </c>
      <c r="K75" s="4"/>
      <c r="L75" s="4"/>
      <c r="M75" s="4"/>
      <c r="N75" s="4"/>
      <c r="O75" s="5" t="n">
        <f aca="false">(J75*10^2)</f>
        <v>200</v>
      </c>
      <c r="P75" s="19" t="n">
        <v>2.2</v>
      </c>
      <c r="T75" s="4"/>
      <c r="U75" s="4"/>
      <c r="V75" s="19"/>
      <c r="W75" s="19"/>
      <c r="X75" s="20"/>
      <c r="Y75" s="4"/>
      <c r="BG75" s="20"/>
      <c r="BH75" s="20" t="n">
        <v>0.443353048851506</v>
      </c>
    </row>
    <row r="76" customFormat="false" ht="15" hidden="false" customHeight="false" outlineLevel="0" collapsed="false">
      <c r="A76" s="4" t="s">
        <v>18</v>
      </c>
      <c r="B76" s="4" t="n">
        <v>2</v>
      </c>
      <c r="C76" s="4"/>
      <c r="D76" s="4"/>
      <c r="E76" s="4"/>
      <c r="F76" s="4"/>
      <c r="G76" s="12" t="n">
        <f aca="false">(B76*10^2)</f>
        <v>200</v>
      </c>
      <c r="H76" s="19" t="n">
        <v>2.2</v>
      </c>
      <c r="I76" s="4" t="s">
        <v>18</v>
      </c>
      <c r="J76" s="4" t="n">
        <v>1</v>
      </c>
      <c r="K76" s="4"/>
      <c r="L76" s="4"/>
      <c r="M76" s="4"/>
      <c r="N76" s="1"/>
      <c r="O76" s="5" t="n">
        <f aca="false">(J76*10^2)</f>
        <v>100</v>
      </c>
      <c r="P76" s="19" t="n">
        <v>2.1</v>
      </c>
      <c r="Q76" s="6" t="s">
        <v>46</v>
      </c>
      <c r="T76" s="4"/>
      <c r="U76" s="4"/>
      <c r="V76" s="19"/>
      <c r="W76" s="19"/>
      <c r="X76" s="20"/>
      <c r="Y76" s="4"/>
      <c r="Z76" s="20"/>
      <c r="AA76" s="20"/>
      <c r="AB76" s="20"/>
    </row>
    <row r="77" customFormat="false" ht="15" hidden="false" customHeight="false" outlineLevel="0" collapsed="false">
      <c r="A77" s="4" t="s">
        <v>69</v>
      </c>
      <c r="B77" s="4"/>
      <c r="C77" s="4"/>
      <c r="D77" s="4"/>
      <c r="E77" s="4"/>
      <c r="F77" s="4"/>
      <c r="H77" s="19"/>
      <c r="I77" s="4" t="s">
        <v>69</v>
      </c>
      <c r="J77" s="4"/>
      <c r="K77" s="4"/>
      <c r="L77" s="4"/>
      <c r="M77" s="4"/>
      <c r="N77" s="4"/>
      <c r="O77" s="5"/>
      <c r="P77" s="19"/>
      <c r="Q77" s="4" t="s">
        <v>41</v>
      </c>
      <c r="R77" s="4" t="s">
        <v>9</v>
      </c>
      <c r="S77" s="18" t="s">
        <v>36</v>
      </c>
      <c r="T77" s="18" t="s">
        <v>37</v>
      </c>
      <c r="U77" s="4"/>
      <c r="V77" s="4" t="s">
        <v>9</v>
      </c>
      <c r="W77" s="18" t="s">
        <v>36</v>
      </c>
      <c r="X77" s="18" t="s">
        <v>37</v>
      </c>
      <c r="Y77" s="4"/>
      <c r="Z77" s="4" t="s">
        <v>9</v>
      </c>
      <c r="AA77" s="18" t="s">
        <v>36</v>
      </c>
      <c r="AB77" s="18" t="s">
        <v>37</v>
      </c>
    </row>
    <row r="78" customFormat="false" ht="15" hidden="false" customHeight="false" outlineLevel="0" collapsed="false">
      <c r="A78" s="4" t="s">
        <v>27</v>
      </c>
      <c r="B78" s="1" t="n">
        <v>100</v>
      </c>
      <c r="C78" s="1" t="n">
        <v>1000</v>
      </c>
      <c r="D78" s="1" t="n">
        <v>10000</v>
      </c>
      <c r="E78" s="1" t="n">
        <v>100000</v>
      </c>
      <c r="F78" s="1" t="n">
        <v>1000000</v>
      </c>
      <c r="G78" s="17" t="s">
        <v>8</v>
      </c>
      <c r="H78" s="4"/>
      <c r="I78" s="4" t="s">
        <v>27</v>
      </c>
      <c r="J78" s="1" t="n">
        <v>100</v>
      </c>
      <c r="K78" s="1" t="n">
        <v>1000</v>
      </c>
      <c r="L78" s="1" t="n">
        <v>10000</v>
      </c>
      <c r="M78" s="1" t="n">
        <v>100000</v>
      </c>
      <c r="N78" s="1" t="n">
        <v>1000000</v>
      </c>
      <c r="O78" s="2" t="s">
        <v>8</v>
      </c>
      <c r="P78" s="4"/>
      <c r="Q78" s="4" t="n">
        <v>0</v>
      </c>
      <c r="R78" s="19" t="n">
        <f aca="false">AVERAGE(V78,V84,V90)</f>
        <v>6.22066666666667</v>
      </c>
      <c r="S78" s="19" t="n">
        <f aca="false">AVERAGE(W78,W84,W90)</f>
        <v>5.157</v>
      </c>
      <c r="T78" s="19" t="n">
        <f aca="false">AVERAGE(X78,X84,X90)</f>
        <v>4.932</v>
      </c>
      <c r="U78" s="4"/>
      <c r="V78" s="19" t="n">
        <f aca="false">H79</f>
        <v>6.214</v>
      </c>
      <c r="W78" s="19" t="n">
        <f aca="false">P79</f>
        <v>5.12</v>
      </c>
      <c r="X78" s="20" t="n">
        <f aca="false">Enterolert!N46</f>
        <v>5.116</v>
      </c>
      <c r="Y78" s="4"/>
      <c r="Z78" s="20" t="n">
        <f aca="false">STDEV(V78,V84,V90)</f>
        <v>0.0493389636426762</v>
      </c>
      <c r="AA78" s="20" t="n">
        <f aca="false">STDEV(W78,W84,W90)</f>
        <v>0.0729177618965362</v>
      </c>
      <c r="AB78" s="20" t="n">
        <f aca="false">STDEV(X78,X84,X90)</f>
        <v>0.173646192011227</v>
      </c>
    </row>
    <row r="79" customFormat="false" ht="15" hidden="false" customHeight="false" outlineLevel="0" collapsed="false">
      <c r="A79" s="4" t="s">
        <v>11</v>
      </c>
      <c r="B79" s="4"/>
      <c r="E79" s="4" t="n">
        <v>22.8</v>
      </c>
      <c r="F79" s="4" t="n">
        <v>2</v>
      </c>
      <c r="G79" s="12" t="n">
        <f aca="false">(E79*10^5+F79*10^6)/2</f>
        <v>2140000</v>
      </c>
      <c r="H79" s="19" t="n">
        <v>6.214</v>
      </c>
      <c r="I79" s="4" t="s">
        <v>11</v>
      </c>
      <c r="J79" s="4"/>
      <c r="K79" s="4"/>
      <c r="L79" s="4" t="n">
        <v>2</v>
      </c>
      <c r="M79" s="4" t="n">
        <v>1</v>
      </c>
      <c r="N79" s="4"/>
      <c r="O79" s="5" t="n">
        <f aca="false">(L79*10^4+M79*10^5)</f>
        <v>120000</v>
      </c>
      <c r="P79" s="19" t="n">
        <v>5.12</v>
      </c>
      <c r="Q79" s="4" t="n">
        <v>7</v>
      </c>
      <c r="R79" s="19" t="n">
        <f aca="false">AVERAGE(V79,V85,V91)</f>
        <v>2.82633333333333</v>
      </c>
      <c r="S79" s="19" t="n">
        <f aca="false">AVERAGE(W79,W85,W91)</f>
        <v>2.26666666666667</v>
      </c>
      <c r="T79" s="19" t="n">
        <f aca="false">AVERAGE(X79,X85,X91)</f>
        <v>3.02233333333333</v>
      </c>
      <c r="U79" s="4"/>
      <c r="V79" s="19" t="n">
        <f aca="false">H80</f>
        <v>3.179</v>
      </c>
      <c r="W79" s="19" t="n">
        <f aca="false">P80</f>
        <v>2.3</v>
      </c>
      <c r="X79" s="20" t="n">
        <f aca="false">Enterolert!N47</f>
        <v>2.52</v>
      </c>
      <c r="Y79" s="4"/>
      <c r="Z79" s="20" t="n">
        <f aca="false">STDEV(V79,V85,V91)</f>
        <v>0.309483979122237</v>
      </c>
      <c r="AA79" s="20" t="n">
        <f aca="false">STDEV(W79,W85,W91)</f>
        <v>0.0577350269189624</v>
      </c>
      <c r="AB79" s="20" t="n">
        <f aca="false">STDEV(X79,X85,X91)</f>
        <v>0.435275008854555</v>
      </c>
    </row>
    <row r="80" customFormat="false" ht="15" hidden="false" customHeight="false" outlineLevel="0" collapsed="false">
      <c r="A80" s="4" t="s">
        <v>14</v>
      </c>
      <c r="B80" s="4" t="n">
        <v>17.9</v>
      </c>
      <c r="C80" s="4"/>
      <c r="D80" s="4"/>
      <c r="E80" s="4"/>
      <c r="F80" s="4"/>
      <c r="G80" s="12" t="n">
        <f aca="false">(B80*10^2)</f>
        <v>1790</v>
      </c>
      <c r="H80" s="19" t="n">
        <v>3.179</v>
      </c>
      <c r="I80" s="4" t="s">
        <v>14</v>
      </c>
      <c r="J80" s="4" t="n">
        <v>3</v>
      </c>
      <c r="K80" s="4"/>
      <c r="L80" s="4"/>
      <c r="M80" s="4"/>
      <c r="N80" s="4"/>
      <c r="O80" s="5" t="n">
        <f aca="false">(J80*10^2)</f>
        <v>300</v>
      </c>
      <c r="P80" s="19" t="n">
        <v>2.3</v>
      </c>
      <c r="Q80" s="4" t="n">
        <v>14</v>
      </c>
      <c r="R80" s="19" t="n">
        <f aca="false">AVERAGE(V80,V86,V92)</f>
        <v>2.95166666666667</v>
      </c>
      <c r="S80" s="19" t="n">
        <f aca="false">AVERAGE(W80,W86,W92)</f>
        <v>1.46666666666667</v>
      </c>
      <c r="T80" s="19" t="n">
        <f aca="false">AVERAGE(X80,X86,X92)</f>
        <v>3.004</v>
      </c>
      <c r="U80" s="4"/>
      <c r="V80" s="19" t="n">
        <f aca="false">H81</f>
        <v>3.155</v>
      </c>
      <c r="W80" s="19" t="n">
        <f aca="false">P81</f>
        <v>2.1</v>
      </c>
      <c r="X80" s="20" t="n">
        <f aca="false">Enterolert!N48</f>
        <v>3.146</v>
      </c>
      <c r="Y80" s="4"/>
      <c r="Z80" s="20" t="n">
        <f aca="false">STDEV(V80,V86,V92)</f>
        <v>0.305791323181894</v>
      </c>
      <c r="AA80" s="20" t="n">
        <f aca="false">STDEV(W80,W86,W92)</f>
        <v>1.27410099024109</v>
      </c>
      <c r="AB80" s="20" t="n">
        <f aca="false">STDEV(X80,X86,X92)</f>
        <v>0.296686703443211</v>
      </c>
    </row>
    <row r="81" customFormat="false" ht="15" hidden="false" customHeight="false" outlineLevel="0" collapsed="false">
      <c r="A81" s="4" t="s">
        <v>16</v>
      </c>
      <c r="B81" s="4" t="n">
        <v>15.5</v>
      </c>
      <c r="C81" s="4"/>
      <c r="D81" s="4"/>
      <c r="E81" s="4"/>
      <c r="F81" s="4"/>
      <c r="G81" s="12" t="n">
        <f aca="false">(B81*10^2)</f>
        <v>1550</v>
      </c>
      <c r="H81" s="19" t="n">
        <v>3.155</v>
      </c>
      <c r="I81" s="4" t="s">
        <v>16</v>
      </c>
      <c r="J81" s="4" t="n">
        <v>1</v>
      </c>
      <c r="K81" s="4"/>
      <c r="L81" s="4"/>
      <c r="M81" s="4"/>
      <c r="N81" s="4"/>
      <c r="O81" s="5" t="n">
        <f aca="false">(J81*10^2)</f>
        <v>100</v>
      </c>
      <c r="P81" s="19" t="n">
        <v>2.1</v>
      </c>
      <c r="Q81" s="4" t="n">
        <v>21</v>
      </c>
      <c r="R81" s="19" t="n">
        <f aca="false">AVERAGE(V81,V87,V93)</f>
        <v>3.08533333333333</v>
      </c>
      <c r="S81" s="19" t="n">
        <f aca="false">AVERAGE(W81,W87,W93)</f>
        <v>2.23333333333333</v>
      </c>
      <c r="T81" s="19" t="n">
        <f aca="false">AVERAGE(X81,X87,X93)</f>
        <v>2.70666666666667</v>
      </c>
      <c r="U81" s="4"/>
      <c r="V81" s="19" t="n">
        <f aca="false">H82</f>
        <v>2.9</v>
      </c>
      <c r="W81" s="19" t="n">
        <f aca="false">P82</f>
        <v>2.2</v>
      </c>
      <c r="X81" s="20" t="n">
        <f aca="false">Enterolert!N49</f>
        <v>2.62</v>
      </c>
      <c r="Y81" s="4"/>
      <c r="Z81" s="20" t="n">
        <f aca="false">STDEV(V81,V87,V93)</f>
        <v>0.178452608087787</v>
      </c>
      <c r="AA81" s="20" t="n">
        <f aca="false">STDEV(W81,W87,W93)</f>
        <v>0.0577350269189624</v>
      </c>
      <c r="AB81" s="20" t="n">
        <f aca="false">STDEV(X81,X87,X93)</f>
        <v>0.0901849950564577</v>
      </c>
    </row>
    <row r="82" customFormat="false" ht="15" hidden="false" customHeight="false" outlineLevel="0" collapsed="false">
      <c r="A82" s="4" t="s">
        <v>17</v>
      </c>
      <c r="B82" s="4" t="n">
        <v>9</v>
      </c>
      <c r="C82" s="4"/>
      <c r="D82" s="4"/>
      <c r="E82" s="4"/>
      <c r="F82" s="4"/>
      <c r="G82" s="12" t="n">
        <f aca="false">(B82*10^2)</f>
        <v>900</v>
      </c>
      <c r="H82" s="19" t="n">
        <v>2.9</v>
      </c>
      <c r="I82" s="4" t="s">
        <v>17</v>
      </c>
      <c r="J82" s="4" t="n">
        <v>2</v>
      </c>
      <c r="K82" s="4"/>
      <c r="L82" s="4"/>
      <c r="M82" s="4"/>
      <c r="N82" s="4"/>
      <c r="O82" s="5" t="n">
        <f aca="false">(J82*10^2)</f>
        <v>200</v>
      </c>
      <c r="P82" s="19" t="n">
        <v>2.2</v>
      </c>
      <c r="Q82" s="4" t="n">
        <v>28</v>
      </c>
      <c r="R82" s="19" t="n">
        <f aca="false">AVERAGE(V82,V88,V94)</f>
        <v>2.57</v>
      </c>
      <c r="S82" s="19" t="n">
        <f aca="false">AVERAGE(W82,W88,W94)</f>
        <v>1.46666666666667</v>
      </c>
      <c r="T82" s="19" t="n">
        <f aca="false">AVERAGE(X82,X88,X94)</f>
        <v>2.26666666666667</v>
      </c>
      <c r="U82" s="4"/>
      <c r="V82" s="19" t="n">
        <f aca="false">H83</f>
        <v>2.6</v>
      </c>
      <c r="W82" s="19" t="n">
        <f aca="false">P83</f>
        <v>2.2</v>
      </c>
      <c r="X82" s="20" t="n">
        <f aca="false">Enterolert!N50</f>
        <v>2.4</v>
      </c>
      <c r="Y82" s="4"/>
      <c r="Z82" s="20" t="n">
        <f aca="false">STDEV(V82,V88,V94)</f>
        <v>0.256320112359526</v>
      </c>
      <c r="AA82" s="20" t="n">
        <f aca="false">STDEV(W82,W88,W94)</f>
        <v>1.27017059221718</v>
      </c>
      <c r="AB82" s="20" t="n">
        <f aca="false">STDEV(X82,X88,X94)</f>
        <v>0.115470053837925</v>
      </c>
    </row>
    <row r="83" customFormat="false" ht="15" hidden="false" customHeight="false" outlineLevel="0" collapsed="false">
      <c r="A83" s="4" t="s">
        <v>18</v>
      </c>
      <c r="B83" s="4" t="n">
        <v>6</v>
      </c>
      <c r="C83" s="4"/>
      <c r="D83" s="4"/>
      <c r="E83" s="4"/>
      <c r="F83" s="4"/>
      <c r="G83" s="12" t="n">
        <f aca="false">(B83*10^2)</f>
        <v>600</v>
      </c>
      <c r="H83" s="19" t="n">
        <v>2.6</v>
      </c>
      <c r="I83" s="4" t="s">
        <v>18</v>
      </c>
      <c r="J83" s="4" t="n">
        <v>2</v>
      </c>
      <c r="K83" s="4"/>
      <c r="L83" s="4"/>
      <c r="M83" s="4"/>
      <c r="N83" s="1"/>
      <c r="O83" s="5" t="n">
        <f aca="false">(J83*10^2)</f>
        <v>200</v>
      </c>
      <c r="P83" s="19" t="n">
        <v>2.2</v>
      </c>
      <c r="T83" s="4"/>
      <c r="U83" s="4"/>
      <c r="V83" s="19"/>
      <c r="W83" s="19"/>
      <c r="X83" s="20"/>
      <c r="Y83" s="4"/>
      <c r="Z83" s="4" t="s">
        <v>54</v>
      </c>
      <c r="AA83" s="4"/>
      <c r="AB83" s="4"/>
    </row>
    <row r="84" customFormat="false" ht="15" hidden="false" customHeight="false" outlineLevel="0" collapsed="false">
      <c r="A84" s="4"/>
      <c r="B84" s="4"/>
      <c r="C84" s="4"/>
      <c r="D84" s="4"/>
      <c r="E84" s="4"/>
      <c r="F84" s="4"/>
      <c r="H84" s="19"/>
      <c r="I84" s="4"/>
      <c r="J84" s="4"/>
      <c r="K84" s="4"/>
      <c r="L84" s="4"/>
      <c r="M84" s="4"/>
      <c r="N84" s="4"/>
      <c r="O84" s="5"/>
      <c r="P84" s="19"/>
      <c r="T84" s="4"/>
      <c r="U84" s="4"/>
      <c r="V84" s="19" t="n">
        <f aca="false">H86</f>
        <v>6.175</v>
      </c>
      <c r="W84" s="19" t="n">
        <f aca="false">P86</f>
        <v>5.241</v>
      </c>
      <c r="X84" s="20" t="n">
        <f aca="false">Enterolert!N53</f>
        <v>4.909</v>
      </c>
      <c r="Y84" s="4"/>
      <c r="Z84" s="20" t="n">
        <f aca="false">STDEV(V78,V84,V90)/SQRT(3)</f>
        <v>0.0284858639406363</v>
      </c>
      <c r="AA84" s="20" t="n">
        <f aca="false">STDEV(W78,W84,W90)/SQRT(3)</f>
        <v>0.0420990894596702</v>
      </c>
      <c r="AB84" s="20" t="n">
        <f aca="false">STDEV(X78,X84,X90)/SQRT(3)</f>
        <v>0.100254675701435</v>
      </c>
    </row>
    <row r="85" customFormat="false" ht="15" hidden="false" customHeight="false" outlineLevel="0" collapsed="false">
      <c r="A85" s="4" t="s">
        <v>28</v>
      </c>
      <c r="B85" s="4"/>
      <c r="C85" s="4"/>
      <c r="D85" s="4"/>
      <c r="E85" s="4"/>
      <c r="F85" s="4"/>
      <c r="H85" s="19"/>
      <c r="I85" s="4" t="s">
        <v>28</v>
      </c>
      <c r="J85" s="4"/>
      <c r="K85" s="4"/>
      <c r="L85" s="4"/>
      <c r="M85" s="4"/>
      <c r="N85" s="4"/>
      <c r="O85" s="5"/>
      <c r="P85" s="19"/>
      <c r="T85" s="4"/>
      <c r="U85" s="4"/>
      <c r="V85" s="19" t="n">
        <f aca="false">H87</f>
        <v>2.7</v>
      </c>
      <c r="W85" s="19" t="n">
        <f aca="false">P87</f>
        <v>2.3</v>
      </c>
      <c r="X85" s="20" t="n">
        <f aca="false">Enterolert!N54</f>
        <v>3.288</v>
      </c>
      <c r="Y85" s="4"/>
      <c r="Z85" s="20" t="n">
        <f aca="false">STDEV(V79,V85,V91)/SQRT(3)</f>
        <v>0.1786806586561</v>
      </c>
      <c r="AA85" s="20" t="n">
        <f aca="false">STDEV(W79,W85,W91)/SQRT(3)</f>
        <v>0.0333333333333332</v>
      </c>
      <c r="AB85" s="20" t="n">
        <f aca="false">STDEV(X79,X85,X91)/SQRT(3)</f>
        <v>0.251306143533694</v>
      </c>
    </row>
    <row r="86" customFormat="false" ht="15" hidden="false" customHeight="false" outlineLevel="0" collapsed="false">
      <c r="A86" s="4" t="s">
        <v>11</v>
      </c>
      <c r="B86" s="4"/>
      <c r="E86" s="4" t="n">
        <v>15</v>
      </c>
      <c r="F86" s="4" t="n">
        <v>2</v>
      </c>
      <c r="G86" s="12" t="n">
        <f aca="false">(E86*10^5+F86*10^6)/2</f>
        <v>1750000</v>
      </c>
      <c r="H86" s="19" t="n">
        <v>6.175</v>
      </c>
      <c r="I86" s="4" t="s">
        <v>11</v>
      </c>
      <c r="J86" s="4"/>
      <c r="K86" s="4"/>
      <c r="L86" s="4" t="n">
        <v>4.1</v>
      </c>
      <c r="M86" s="4" t="n">
        <v>2</v>
      </c>
      <c r="N86" s="4"/>
      <c r="O86" s="5" t="n">
        <f aca="false">(L86*10^4+M86*10^5)</f>
        <v>241000</v>
      </c>
      <c r="P86" s="19" t="n">
        <v>5.241</v>
      </c>
      <c r="T86" s="4"/>
      <c r="U86" s="4"/>
      <c r="V86" s="19" t="n">
        <f aca="false">H88</f>
        <v>2.6</v>
      </c>
      <c r="W86" s="19" t="n">
        <f aca="false">P88</f>
        <v>0</v>
      </c>
      <c r="X86" s="20" t="n">
        <f aca="false">Enterolert!N55</f>
        <v>3.203</v>
      </c>
      <c r="Y86" s="4"/>
      <c r="Z86" s="20" t="n">
        <f aca="false">STDEV(V80,V86,V92)/SQRT(3)</f>
        <v>0.176548702754918</v>
      </c>
      <c r="AA86" s="20" t="n">
        <f aca="false">STDEV(W80,W86,W92)/SQRT(3)</f>
        <v>0.735602549690464</v>
      </c>
      <c r="AB86" s="20" t="n">
        <f aca="false">STDEV(X80,X86,X92)/SQRT(3)</f>
        <v>0.171292148097921</v>
      </c>
    </row>
    <row r="87" customFormat="false" ht="15" hidden="false" customHeight="false" outlineLevel="0" collapsed="false">
      <c r="A87" s="4" t="s">
        <v>14</v>
      </c>
      <c r="B87" s="4" t="n">
        <v>7</v>
      </c>
      <c r="C87" s="4"/>
      <c r="D87" s="4"/>
      <c r="E87" s="4"/>
      <c r="F87" s="4"/>
      <c r="G87" s="12" t="n">
        <f aca="false">(B87*10^2)</f>
        <v>700</v>
      </c>
      <c r="H87" s="19" t="n">
        <v>2.7</v>
      </c>
      <c r="I87" s="4" t="s">
        <v>14</v>
      </c>
      <c r="J87" s="4" t="n">
        <v>3</v>
      </c>
      <c r="K87" s="4"/>
      <c r="L87" s="4"/>
      <c r="M87" s="4"/>
      <c r="N87" s="4"/>
      <c r="O87" s="5" t="n">
        <f aca="false">(J87*10^2)</f>
        <v>300</v>
      </c>
      <c r="P87" s="19" t="n">
        <v>2.3</v>
      </c>
      <c r="T87" s="4"/>
      <c r="U87" s="4"/>
      <c r="V87" s="19" t="n">
        <f aca="false">H89</f>
        <v>3.1</v>
      </c>
      <c r="W87" s="19" t="n">
        <f aca="false">P89</f>
        <v>2.3</v>
      </c>
      <c r="X87" s="20" t="n">
        <f aca="false">Enterolert!N56</f>
        <v>2.7</v>
      </c>
      <c r="Y87" s="4"/>
      <c r="Z87" s="20" t="n">
        <f aca="false">STDEV(V81,V87,V93)/SQRT(3)</f>
        <v>0.103029661317075</v>
      </c>
      <c r="AA87" s="20" t="n">
        <f aca="false">STDEV(W81,W87,W93)/SQRT(3)</f>
        <v>0.0333333333333332</v>
      </c>
      <c r="AB87" s="20" t="n">
        <f aca="false">STDEV(X81,X87,X93)/SQRT(3)</f>
        <v>0.0520683311727109</v>
      </c>
    </row>
    <row r="88" customFormat="false" ht="15" hidden="false" customHeight="false" outlineLevel="0" collapsed="false">
      <c r="A88" s="4" t="s">
        <v>16</v>
      </c>
      <c r="B88" s="4" t="n">
        <v>6</v>
      </c>
      <c r="C88" s="4"/>
      <c r="D88" s="4"/>
      <c r="E88" s="4"/>
      <c r="F88" s="4"/>
      <c r="G88" s="12" t="n">
        <f aca="false">(B88*10^2)</f>
        <v>600</v>
      </c>
      <c r="H88" s="19" t="n">
        <v>2.6</v>
      </c>
      <c r="I88" s="4" t="s">
        <v>16</v>
      </c>
      <c r="J88" s="4" t="n">
        <v>0</v>
      </c>
      <c r="K88" s="4"/>
      <c r="L88" s="4"/>
      <c r="M88" s="4"/>
      <c r="N88" s="4"/>
      <c r="O88" s="5" t="n">
        <f aca="false">(J88*10^2)</f>
        <v>0</v>
      </c>
      <c r="P88" s="19" t="n">
        <v>0</v>
      </c>
      <c r="T88" s="4"/>
      <c r="U88" s="4"/>
      <c r="V88" s="19" t="n">
        <f aca="false">H90</f>
        <v>2.81</v>
      </c>
      <c r="W88" s="19" t="n">
        <f aca="false">P90</f>
        <v>0</v>
      </c>
      <c r="X88" s="20" t="n">
        <f aca="false">Enterolert!N57</f>
        <v>2.2</v>
      </c>
      <c r="Y88" s="4"/>
      <c r="Z88" s="20" t="n">
        <f aca="false">STDEV(V82,V88,V94)/SQRT(3)</f>
        <v>0.147986485869488</v>
      </c>
      <c r="AA88" s="20" t="n">
        <f aca="false">STDEV(W82,W88,W94)/SQRT(3)</f>
        <v>0.733333333333334</v>
      </c>
      <c r="AB88" s="20" t="n">
        <f aca="false">STDEV(X82,X88,X94)/SQRT(3)</f>
        <v>0.0666666666666666</v>
      </c>
    </row>
    <row r="89" customFormat="false" ht="15" hidden="false" customHeight="false" outlineLevel="0" collapsed="false">
      <c r="A89" s="4" t="s">
        <v>17</v>
      </c>
      <c r="B89" s="4" t="n">
        <v>10</v>
      </c>
      <c r="C89" s="4"/>
      <c r="D89" s="4"/>
      <c r="E89" s="4"/>
      <c r="F89" s="4"/>
      <c r="G89" s="12" t="n">
        <f aca="false">(B89*10^2)</f>
        <v>1000</v>
      </c>
      <c r="H89" s="19" t="n">
        <v>3.1</v>
      </c>
      <c r="I89" s="4" t="s">
        <v>17</v>
      </c>
      <c r="J89" s="4" t="n">
        <v>3</v>
      </c>
      <c r="K89" s="4"/>
      <c r="L89" s="4"/>
      <c r="M89" s="4"/>
      <c r="N89" s="4"/>
      <c r="O89" s="5" t="n">
        <f aca="false">(J89*10^2)</f>
        <v>300</v>
      </c>
      <c r="P89" s="19" t="n">
        <v>2.3</v>
      </c>
      <c r="T89" s="4"/>
      <c r="U89" s="4"/>
      <c r="V89" s="19"/>
      <c r="W89" s="19"/>
      <c r="X89" s="20"/>
      <c r="Y89" s="4"/>
      <c r="Z89" s="4" t="s">
        <v>55</v>
      </c>
      <c r="AA89" s="4"/>
      <c r="AB89" s="4"/>
    </row>
    <row r="90" customFormat="false" ht="15" hidden="false" customHeight="false" outlineLevel="0" collapsed="false">
      <c r="A90" s="4" t="s">
        <v>18</v>
      </c>
      <c r="B90" s="4" t="n">
        <v>8.1</v>
      </c>
      <c r="C90" s="4"/>
      <c r="D90" s="4"/>
      <c r="E90" s="4"/>
      <c r="F90" s="4"/>
      <c r="G90" s="12" t="n">
        <f aca="false">(B90*10^2)</f>
        <v>810</v>
      </c>
      <c r="H90" s="19" t="n">
        <v>2.81</v>
      </c>
      <c r="I90" s="4" t="s">
        <v>18</v>
      </c>
      <c r="J90" s="4" t="n">
        <v>0</v>
      </c>
      <c r="K90" s="4"/>
      <c r="L90" s="4"/>
      <c r="M90" s="4"/>
      <c r="N90" s="1"/>
      <c r="O90" s="5" t="n">
        <f aca="false">(J90*10^2)</f>
        <v>0</v>
      </c>
      <c r="P90" s="19" t="n">
        <v>0</v>
      </c>
      <c r="T90" s="4"/>
      <c r="U90" s="4"/>
      <c r="V90" s="19" t="n">
        <f aca="false">H93</f>
        <v>6.273</v>
      </c>
      <c r="W90" s="19" t="n">
        <f aca="false">P93</f>
        <v>5.11</v>
      </c>
      <c r="X90" s="20" t="n">
        <f aca="false">Enterolert!N60</f>
        <v>4.771</v>
      </c>
      <c r="Y90" s="4"/>
      <c r="Z90" s="20" t="n">
        <f aca="false">Z84*2</f>
        <v>0.0569717278812725</v>
      </c>
      <c r="AA90" s="20" t="n">
        <f aca="false">AA84*2</f>
        <v>0.0841981789193405</v>
      </c>
      <c r="AB90" s="20" t="n">
        <f aca="false">AB84*2</f>
        <v>0.200509351402871</v>
      </c>
    </row>
    <row r="91" customFormat="false" ht="15" hidden="false" customHeight="false" outlineLevel="0" collapsed="false">
      <c r="A91" s="4"/>
      <c r="B91" s="4"/>
      <c r="C91" s="4"/>
      <c r="D91" s="4"/>
      <c r="E91" s="4"/>
      <c r="F91" s="4"/>
      <c r="H91" s="19"/>
      <c r="I91" s="4"/>
      <c r="J91" s="4"/>
      <c r="K91" s="4"/>
      <c r="L91" s="4"/>
      <c r="M91" s="4"/>
      <c r="N91" s="4"/>
      <c r="O91" s="5"/>
      <c r="P91" s="19"/>
      <c r="T91" s="4"/>
      <c r="U91" s="4"/>
      <c r="V91" s="19" t="n">
        <f aca="false">H94</f>
        <v>2.6</v>
      </c>
      <c r="W91" s="19" t="n">
        <f aca="false">P94</f>
        <v>2.2</v>
      </c>
      <c r="X91" s="20" t="n">
        <f aca="false">Enterolert!N61</f>
        <v>3.259</v>
      </c>
      <c r="Y91" s="4"/>
      <c r="Z91" s="20" t="n">
        <f aca="false">Z85*2</f>
        <v>0.3573613173122</v>
      </c>
      <c r="AA91" s="20" t="n">
        <f aca="false">AA85*2</f>
        <v>0.0666666666666664</v>
      </c>
      <c r="AB91" s="20" t="n">
        <f aca="false">AB85*2</f>
        <v>0.502612287067389</v>
      </c>
    </row>
    <row r="92" customFormat="false" ht="15" hidden="false" customHeight="false" outlineLevel="0" collapsed="false">
      <c r="A92" s="4" t="s">
        <v>29</v>
      </c>
      <c r="B92" s="4"/>
      <c r="C92" s="4"/>
      <c r="D92" s="4"/>
      <c r="E92" s="4"/>
      <c r="F92" s="4"/>
      <c r="H92" s="19"/>
      <c r="I92" s="4" t="s">
        <v>29</v>
      </c>
      <c r="J92" s="4"/>
      <c r="K92" s="4"/>
      <c r="L92" s="4"/>
      <c r="M92" s="4"/>
      <c r="N92" s="4"/>
      <c r="O92" s="5"/>
      <c r="P92" s="19"/>
      <c r="T92" s="4"/>
      <c r="U92" s="4"/>
      <c r="V92" s="19" t="n">
        <f aca="false">H95</f>
        <v>3.1</v>
      </c>
      <c r="W92" s="19" t="n">
        <f aca="false">P95</f>
        <v>2.3</v>
      </c>
      <c r="X92" s="20" t="n">
        <f aca="false">Enterolert!N62</f>
        <v>2.663</v>
      </c>
      <c r="Y92" s="4"/>
      <c r="Z92" s="20" t="n">
        <f aca="false">Z86*2</f>
        <v>0.353097405509836</v>
      </c>
      <c r="AA92" s="20" t="n">
        <f aca="false">AA86*2</f>
        <v>1.47120509938093</v>
      </c>
      <c r="AB92" s="20" t="n">
        <f aca="false">AB86*2</f>
        <v>0.342584296195841</v>
      </c>
    </row>
    <row r="93" customFormat="false" ht="15" hidden="false" customHeight="false" outlineLevel="0" collapsed="false">
      <c r="A93" s="4" t="s">
        <v>11</v>
      </c>
      <c r="B93" s="4"/>
      <c r="E93" s="4" t="n">
        <v>24.6</v>
      </c>
      <c r="F93" s="4" t="n">
        <v>3</v>
      </c>
      <c r="G93" s="12" t="n">
        <f aca="false">(E93*10^5+F93*10^6)/2</f>
        <v>2730000</v>
      </c>
      <c r="H93" s="19" t="n">
        <v>6.273</v>
      </c>
      <c r="I93" s="4" t="s">
        <v>11</v>
      </c>
      <c r="J93" s="4"/>
      <c r="K93" s="4"/>
      <c r="L93" s="4" t="n">
        <v>1</v>
      </c>
      <c r="M93" s="4" t="n">
        <v>1</v>
      </c>
      <c r="N93" s="4"/>
      <c r="O93" s="5" t="n">
        <f aca="false">(L93*10^4+M93*10^5)</f>
        <v>110000</v>
      </c>
      <c r="P93" s="19" t="n">
        <v>5.11</v>
      </c>
      <c r="T93" s="4"/>
      <c r="U93" s="4"/>
      <c r="V93" s="19" t="n">
        <f aca="false">H96</f>
        <v>3.256</v>
      </c>
      <c r="W93" s="19" t="n">
        <f aca="false">P96</f>
        <v>2.2</v>
      </c>
      <c r="X93" s="20" t="n">
        <f aca="false">Enterolert!N63</f>
        <v>2.8</v>
      </c>
      <c r="Y93" s="4"/>
      <c r="Z93" s="20" t="n">
        <f aca="false">Z87*2</f>
        <v>0.206059322634149</v>
      </c>
      <c r="AA93" s="20" t="n">
        <f aca="false">AA87*2</f>
        <v>0.0666666666666664</v>
      </c>
      <c r="AB93" s="20" t="n">
        <f aca="false">AB87*2</f>
        <v>0.104136662345422</v>
      </c>
    </row>
    <row r="94" customFormat="false" ht="15" hidden="false" customHeight="false" outlineLevel="0" collapsed="false">
      <c r="A94" s="4" t="s">
        <v>14</v>
      </c>
      <c r="B94" s="4" t="n">
        <v>6</v>
      </c>
      <c r="C94" s="4"/>
      <c r="D94" s="4"/>
      <c r="E94" s="4"/>
      <c r="F94" s="4"/>
      <c r="G94" s="12" t="n">
        <f aca="false">(B94*10^2)</f>
        <v>600</v>
      </c>
      <c r="H94" s="19" t="n">
        <v>2.6</v>
      </c>
      <c r="I94" s="4" t="s">
        <v>14</v>
      </c>
      <c r="J94" s="4" t="n">
        <v>2</v>
      </c>
      <c r="K94" s="4"/>
      <c r="L94" s="4"/>
      <c r="M94" s="4"/>
      <c r="N94" s="4"/>
      <c r="O94" s="5" t="n">
        <f aca="false">(J94*10^2)</f>
        <v>200</v>
      </c>
      <c r="P94" s="19" t="n">
        <v>2.2</v>
      </c>
      <c r="T94" s="4"/>
      <c r="U94" s="4"/>
      <c r="V94" s="19" t="n">
        <f aca="false">H97</f>
        <v>2.3</v>
      </c>
      <c r="W94" s="19" t="n">
        <f aca="false">P97</f>
        <v>2.2</v>
      </c>
      <c r="X94" s="20" t="n">
        <f aca="false">Enterolert!N64</f>
        <v>2.2</v>
      </c>
      <c r="Y94" s="4"/>
      <c r="Z94" s="20" t="n">
        <f aca="false">Z88*2</f>
        <v>0.295972971738975</v>
      </c>
      <c r="AA94" s="20" t="n">
        <f aca="false">AA88*2</f>
        <v>1.46666666666667</v>
      </c>
      <c r="AB94" s="20" t="n">
        <f aca="false">AB88*2</f>
        <v>0.133333333333333</v>
      </c>
    </row>
    <row r="95" customFormat="false" ht="15" hidden="false" customHeight="false" outlineLevel="0" collapsed="false">
      <c r="A95" s="4" t="s">
        <v>16</v>
      </c>
      <c r="B95" s="4" t="n">
        <v>10</v>
      </c>
      <c r="C95" s="4"/>
      <c r="D95" s="4"/>
      <c r="E95" s="4"/>
      <c r="F95" s="4"/>
      <c r="G95" s="12" t="n">
        <f aca="false">(B95*10^2)</f>
        <v>1000</v>
      </c>
      <c r="H95" s="19" t="n">
        <v>3.1</v>
      </c>
      <c r="I95" s="4" t="s">
        <v>16</v>
      </c>
      <c r="J95" s="4" t="n">
        <v>3</v>
      </c>
      <c r="K95" s="4"/>
      <c r="L95" s="4"/>
      <c r="M95" s="4"/>
      <c r="N95" s="4"/>
      <c r="O95" s="5" t="n">
        <f aca="false">(J95*10^2)</f>
        <v>300</v>
      </c>
      <c r="P95" s="19" t="n">
        <v>2.3</v>
      </c>
      <c r="T95" s="4"/>
      <c r="U95" s="4"/>
      <c r="V95" s="19"/>
      <c r="W95" s="19"/>
      <c r="X95" s="20"/>
      <c r="Y95" s="4"/>
      <c r="Z95" s="20"/>
      <c r="AA95" s="20"/>
      <c r="AB95" s="20"/>
    </row>
    <row r="96" customFormat="false" ht="15" hidden="false" customHeight="false" outlineLevel="0" collapsed="false">
      <c r="A96" s="4" t="s">
        <v>17</v>
      </c>
      <c r="B96" s="4" t="n">
        <v>25.6</v>
      </c>
      <c r="C96" s="4"/>
      <c r="D96" s="4"/>
      <c r="E96" s="4"/>
      <c r="F96" s="4"/>
      <c r="G96" s="12" t="n">
        <f aca="false">(B96*10^2)</f>
        <v>2560</v>
      </c>
      <c r="H96" s="19" t="n">
        <v>3.256</v>
      </c>
      <c r="I96" s="4" t="s">
        <v>17</v>
      </c>
      <c r="J96" s="4" t="n">
        <v>2</v>
      </c>
      <c r="K96" s="4"/>
      <c r="L96" s="4"/>
      <c r="M96" s="4"/>
      <c r="N96" s="4"/>
      <c r="O96" s="5" t="n">
        <f aca="false">(J96*10^2)</f>
        <v>200</v>
      </c>
      <c r="P96" s="19" t="n">
        <v>2.2</v>
      </c>
      <c r="T96" s="4"/>
      <c r="U96" s="4"/>
      <c r="V96" s="19"/>
      <c r="W96" s="19"/>
      <c r="X96" s="20"/>
      <c r="Y96" s="4"/>
      <c r="Z96" s="20"/>
      <c r="AA96" s="20"/>
      <c r="AB96" s="20"/>
    </row>
    <row r="97" customFormat="false" ht="15" hidden="false" customHeight="false" outlineLevel="0" collapsed="false">
      <c r="A97" s="4" t="s">
        <v>18</v>
      </c>
      <c r="B97" s="4" t="n">
        <v>3</v>
      </c>
      <c r="C97" s="4"/>
      <c r="D97" s="4"/>
      <c r="E97" s="4"/>
      <c r="F97" s="4"/>
      <c r="G97" s="12" t="n">
        <f aca="false">(B97*10^2)</f>
        <v>300</v>
      </c>
      <c r="H97" s="19" t="n">
        <v>2.3</v>
      </c>
      <c r="I97" s="4" t="s">
        <v>18</v>
      </c>
      <c r="J97" s="4" t="n">
        <v>2</v>
      </c>
      <c r="K97" s="4"/>
      <c r="L97" s="4"/>
      <c r="M97" s="4"/>
      <c r="N97" s="1"/>
      <c r="O97" s="5" t="n">
        <f aca="false">(J97*10^2)</f>
        <v>200</v>
      </c>
      <c r="P97" s="19" t="n">
        <v>2.2</v>
      </c>
      <c r="Q97" s="6" t="s">
        <v>47</v>
      </c>
      <c r="T97" s="4"/>
      <c r="U97" s="4"/>
      <c r="V97" s="19"/>
      <c r="W97" s="19"/>
      <c r="X97" s="20"/>
      <c r="Y97" s="4"/>
      <c r="Z97" s="20"/>
      <c r="AA97" s="20"/>
      <c r="AB97" s="20"/>
    </row>
    <row r="98" customFormat="false" ht="15" hidden="false" customHeight="false" outlineLevel="0" collapsed="false">
      <c r="A98" s="4" t="s">
        <v>70</v>
      </c>
      <c r="B98" s="4"/>
      <c r="C98" s="4"/>
      <c r="D98" s="4"/>
      <c r="E98" s="4"/>
      <c r="F98" s="4"/>
      <c r="H98" s="19"/>
      <c r="I98" s="4" t="s">
        <v>70</v>
      </c>
      <c r="J98" s="4"/>
      <c r="K98" s="4"/>
      <c r="L98" s="4"/>
      <c r="M98" s="4"/>
      <c r="N98" s="4"/>
      <c r="O98" s="5"/>
      <c r="P98" s="19"/>
      <c r="Q98" s="4" t="s">
        <v>41</v>
      </c>
      <c r="R98" s="4" t="s">
        <v>9</v>
      </c>
      <c r="S98" s="18" t="s">
        <v>36</v>
      </c>
      <c r="T98" s="18" t="s">
        <v>37</v>
      </c>
      <c r="U98" s="4"/>
      <c r="V98" s="4" t="s">
        <v>9</v>
      </c>
      <c r="W98" s="18" t="s">
        <v>36</v>
      </c>
      <c r="X98" s="18" t="s">
        <v>37</v>
      </c>
      <c r="Y98" s="4"/>
      <c r="Z98" s="4" t="s">
        <v>9</v>
      </c>
      <c r="AA98" s="18" t="s">
        <v>36</v>
      </c>
      <c r="AB98" s="18" t="s">
        <v>37</v>
      </c>
    </row>
    <row r="99" customFormat="false" ht="15" hidden="false" customHeight="false" outlineLevel="0" collapsed="false">
      <c r="A99" s="4" t="s">
        <v>30</v>
      </c>
      <c r="B99" s="1" t="n">
        <v>100</v>
      </c>
      <c r="C99" s="1" t="n">
        <v>1000</v>
      </c>
      <c r="D99" s="1" t="n">
        <v>10000</v>
      </c>
      <c r="E99" s="1" t="n">
        <v>100000</v>
      </c>
      <c r="F99" s="1" t="n">
        <v>1000000</v>
      </c>
      <c r="G99" s="17" t="s">
        <v>8</v>
      </c>
      <c r="H99" s="4"/>
      <c r="I99" s="4" t="s">
        <v>30</v>
      </c>
      <c r="J99" s="1" t="n">
        <v>100</v>
      </c>
      <c r="K99" s="1" t="n">
        <v>1000</v>
      </c>
      <c r="L99" s="1" t="n">
        <v>10000</v>
      </c>
      <c r="M99" s="1" t="n">
        <v>100000</v>
      </c>
      <c r="N99" s="1" t="n">
        <v>1000000</v>
      </c>
      <c r="O99" s="2" t="s">
        <v>8</v>
      </c>
      <c r="P99" s="4"/>
      <c r="Q99" s="4" t="n">
        <v>0</v>
      </c>
      <c r="R99" s="19" t="n">
        <f aca="false">AVERAGE(V99,V105,V111)</f>
        <v>6.24533333333333</v>
      </c>
      <c r="S99" s="19" t="n">
        <f aca="false">AVERAGE(W99,W105,W111)</f>
        <v>6.175</v>
      </c>
      <c r="T99" s="19" t="n">
        <f aca="false">AVERAGE(X99,X105,X111)</f>
        <v>5.14966666666667</v>
      </c>
      <c r="U99" s="4"/>
      <c r="V99" s="19" t="n">
        <f aca="false">H100</f>
        <v>6.225</v>
      </c>
      <c r="W99" s="19" t="n">
        <f aca="false">P100</f>
        <v>6.15</v>
      </c>
      <c r="X99" s="20" t="n">
        <f aca="false">Enterolert!N67</f>
        <v>5.145</v>
      </c>
      <c r="Y99" s="4"/>
      <c r="Z99" s="20" t="n">
        <f aca="false">STDEV(V99,V105,V111)</f>
        <v>0.0205020324195759</v>
      </c>
      <c r="AA99" s="20" t="n">
        <f aca="false">STDEV(W99,W105,W111)</f>
        <v>0.0433012701892215</v>
      </c>
      <c r="AB99" s="20" t="n">
        <f aca="false">STDEV(X99,X105,X111)</f>
        <v>0.0243378991150292</v>
      </c>
    </row>
    <row r="100" customFormat="false" ht="15" hidden="false" customHeight="false" outlineLevel="0" collapsed="false">
      <c r="A100" s="4" t="s">
        <v>11</v>
      </c>
      <c r="B100" s="4"/>
      <c r="C100" s="4"/>
      <c r="D100" s="4"/>
      <c r="E100" s="4" t="n">
        <v>24.9</v>
      </c>
      <c r="F100" s="4" t="n">
        <v>2</v>
      </c>
      <c r="G100" s="12" t="n">
        <f aca="false">(E100*10^5+F100*10^6)/2</f>
        <v>2245000</v>
      </c>
      <c r="H100" s="19" t="n">
        <v>6.225</v>
      </c>
      <c r="I100" s="4" t="s">
        <v>11</v>
      </c>
      <c r="J100" s="4"/>
      <c r="K100" s="4"/>
      <c r="L100" s="4"/>
      <c r="M100" s="4" t="n">
        <v>20</v>
      </c>
      <c r="N100" s="4" t="n">
        <v>1</v>
      </c>
      <c r="O100" s="5" t="n">
        <f aca="false">(M100*10^5+N100*10^6)/2</f>
        <v>1500000</v>
      </c>
      <c r="P100" s="19" t="n">
        <v>6.15</v>
      </c>
      <c r="Q100" s="4" t="n">
        <v>7</v>
      </c>
      <c r="R100" s="19" t="n">
        <f aca="false">AVERAGE(V100,V106,V112)</f>
        <v>0</v>
      </c>
      <c r="S100" s="19" t="n">
        <f aca="false">AVERAGE(W100,W106,W112)</f>
        <v>0</v>
      </c>
      <c r="T100" s="19" t="n">
        <f aca="false">AVERAGE(X100,X106,X112)</f>
        <v>2.26666666666667</v>
      </c>
      <c r="U100" s="4"/>
      <c r="V100" s="19" t="n">
        <f aca="false">H101</f>
        <v>0</v>
      </c>
      <c r="W100" s="19" t="n">
        <f aca="false">P101</f>
        <v>0</v>
      </c>
      <c r="X100" s="20" t="n">
        <f aca="false">Enterolert!N68</f>
        <v>2.3</v>
      </c>
      <c r="Y100" s="4"/>
      <c r="Z100" s="20" t="n">
        <f aca="false">STDEV(V100,V106,V112)</f>
        <v>0</v>
      </c>
      <c r="AA100" s="20" t="n">
        <f aca="false">STDEV(W100,W106,W112)</f>
        <v>0</v>
      </c>
      <c r="AB100" s="20" t="n">
        <f aca="false">STDEV(X100,X106,X112)</f>
        <v>0.0577350269189624</v>
      </c>
    </row>
    <row r="101" customFormat="false" ht="15" hidden="false" customHeight="false" outlineLevel="0" collapsed="false">
      <c r="A101" s="4" t="s">
        <v>14</v>
      </c>
      <c r="B101" s="4" t="n">
        <v>0</v>
      </c>
      <c r="C101" s="4"/>
      <c r="D101" s="4"/>
      <c r="E101" s="4"/>
      <c r="F101" s="4"/>
      <c r="G101" s="12" t="n">
        <f aca="false">(B101*10^2)</f>
        <v>0</v>
      </c>
      <c r="H101" s="19" t="n">
        <v>0</v>
      </c>
      <c r="I101" s="4" t="s">
        <v>14</v>
      </c>
      <c r="J101" s="4" t="n">
        <v>0</v>
      </c>
      <c r="K101" s="4"/>
      <c r="L101" s="4"/>
      <c r="M101" s="4"/>
      <c r="N101" s="4"/>
      <c r="O101" s="5" t="n">
        <f aca="false">(J101*10^2)</f>
        <v>0</v>
      </c>
      <c r="P101" s="19" t="n">
        <v>0</v>
      </c>
      <c r="Q101" s="4" t="n">
        <v>14</v>
      </c>
      <c r="R101" s="19" t="n">
        <f aca="false">AVERAGE(V101,V107,V113)</f>
        <v>0.7</v>
      </c>
      <c r="S101" s="19" t="n">
        <f aca="false">AVERAGE(W101,W107,W113)</f>
        <v>0</v>
      </c>
      <c r="T101" s="19" t="n">
        <f aca="false">AVERAGE(X101,X107,X113)</f>
        <v>2.44</v>
      </c>
      <c r="U101" s="4"/>
      <c r="V101" s="19" t="n">
        <f aca="false">H102</f>
        <v>0</v>
      </c>
      <c r="W101" s="19" t="n">
        <f aca="false">P102</f>
        <v>0</v>
      </c>
      <c r="X101" s="20" t="n">
        <f aca="false">Enterolert!N69</f>
        <v>2.52</v>
      </c>
      <c r="Y101" s="4"/>
      <c r="Z101" s="20" t="n">
        <f aca="false">STDEV(V101,V107,V113)</f>
        <v>1.21243556529821</v>
      </c>
      <c r="AA101" s="20" t="n">
        <f aca="false">STDEV(W101,W107,W113)</f>
        <v>0</v>
      </c>
      <c r="AB101" s="20" t="n">
        <f aca="false">STDEV(X101,X107,X113)</f>
        <v>0.121655250605965</v>
      </c>
    </row>
    <row r="102" customFormat="false" ht="15" hidden="false" customHeight="false" outlineLevel="0" collapsed="false">
      <c r="A102" s="4" t="s">
        <v>16</v>
      </c>
      <c r="B102" s="4" t="n">
        <v>0</v>
      </c>
      <c r="C102" s="4"/>
      <c r="D102" s="4"/>
      <c r="E102" s="4"/>
      <c r="F102" s="4"/>
      <c r="G102" s="12" t="n">
        <f aca="false">(B102*10^2)</f>
        <v>0</v>
      </c>
      <c r="H102" s="19" t="n">
        <v>0</v>
      </c>
      <c r="I102" s="4" t="s">
        <v>16</v>
      </c>
      <c r="J102" s="4" t="n">
        <v>0</v>
      </c>
      <c r="K102" s="4"/>
      <c r="L102" s="4"/>
      <c r="M102" s="4"/>
      <c r="N102" s="4"/>
      <c r="O102" s="5" t="n">
        <f aca="false">(J102*10^2)</f>
        <v>0</v>
      </c>
      <c r="P102" s="19" t="n">
        <v>0</v>
      </c>
      <c r="Q102" s="4" t="n">
        <v>21</v>
      </c>
      <c r="R102" s="19" t="n">
        <f aca="false">AVERAGE(V102,V108,V114)</f>
        <v>0.7</v>
      </c>
      <c r="S102" s="19" t="n">
        <f aca="false">AVERAGE(W102,W108,W114)</f>
        <v>0</v>
      </c>
      <c r="T102" s="19" t="n">
        <f aca="false">AVERAGE(X102,X108,X114)</f>
        <v>1.6</v>
      </c>
      <c r="U102" s="4"/>
      <c r="V102" s="19" t="n">
        <f aca="false">H103</f>
        <v>2.1</v>
      </c>
      <c r="W102" s="19" t="n">
        <f aca="false">P103</f>
        <v>0</v>
      </c>
      <c r="X102" s="20" t="n">
        <f aca="false">Enterolert!N70</f>
        <v>2.5</v>
      </c>
      <c r="Y102" s="4"/>
      <c r="Z102" s="20" t="n">
        <f aca="false">STDEV(V102,V108,V114)</f>
        <v>1.21243556529821</v>
      </c>
      <c r="AA102" s="20" t="n">
        <f aca="false">STDEV(W102,W108,W114)</f>
        <v>0</v>
      </c>
      <c r="AB102" s="20" t="n">
        <f aca="false">STDEV(X102,X108,X114)</f>
        <v>1.38924439894498</v>
      </c>
    </row>
    <row r="103" customFormat="false" ht="15" hidden="false" customHeight="false" outlineLevel="0" collapsed="false">
      <c r="A103" s="4" t="s">
        <v>17</v>
      </c>
      <c r="B103" s="4" t="n">
        <v>1</v>
      </c>
      <c r="C103" s="4"/>
      <c r="D103" s="4"/>
      <c r="E103" s="4"/>
      <c r="F103" s="4"/>
      <c r="G103" s="12" t="n">
        <f aca="false">(B103*10^2)</f>
        <v>100</v>
      </c>
      <c r="H103" s="19" t="n">
        <v>2.1</v>
      </c>
      <c r="I103" s="4" t="s">
        <v>17</v>
      </c>
      <c r="J103" s="4" t="n">
        <v>0</v>
      </c>
      <c r="K103" s="4"/>
      <c r="L103" s="4"/>
      <c r="M103" s="4"/>
      <c r="N103" s="4"/>
      <c r="O103" s="5" t="n">
        <f aca="false">(J103*10^2)</f>
        <v>0</v>
      </c>
      <c r="P103" s="19" t="n">
        <v>0</v>
      </c>
      <c r="Q103" s="4" t="n">
        <v>28</v>
      </c>
      <c r="R103" s="19" t="n">
        <f aca="false">AVERAGE(V103,V109,V115)</f>
        <v>0</v>
      </c>
      <c r="S103" s="19" t="n">
        <f aca="false">AVERAGE(W103,W109,W115)</f>
        <v>0</v>
      </c>
      <c r="T103" s="19" t="n">
        <f aca="false">AVERAGE(X103,X109,X115)</f>
        <v>2.16666666666667</v>
      </c>
      <c r="U103" s="4"/>
      <c r="V103" s="19" t="n">
        <f aca="false">H104</f>
        <v>0</v>
      </c>
      <c r="W103" s="19" t="n">
        <f aca="false">P104</f>
        <v>0</v>
      </c>
      <c r="X103" s="20" t="n">
        <f aca="false">Enterolert!N71</f>
        <v>2.2</v>
      </c>
      <c r="Y103" s="4"/>
      <c r="Z103" s="20" t="n">
        <f aca="false">STDEV(V103,V109,V115)</f>
        <v>0</v>
      </c>
      <c r="AA103" s="20" t="n">
        <f aca="false">STDEV(W103,W109,W115)</f>
        <v>0</v>
      </c>
      <c r="AB103" s="20" t="n">
        <f aca="false">STDEV(X103,X109,X115)</f>
        <v>0.0577350269189626</v>
      </c>
    </row>
    <row r="104" customFormat="false" ht="15" hidden="false" customHeight="false" outlineLevel="0" collapsed="false">
      <c r="A104" s="4" t="s">
        <v>18</v>
      </c>
      <c r="B104" s="4" t="n">
        <v>0</v>
      </c>
      <c r="C104" s="4"/>
      <c r="D104" s="4"/>
      <c r="E104" s="4"/>
      <c r="F104" s="4"/>
      <c r="G104" s="12" t="n">
        <f aca="false">(B104*10^2)</f>
        <v>0</v>
      </c>
      <c r="H104" s="19" t="n">
        <v>0</v>
      </c>
      <c r="I104" s="4" t="s">
        <v>18</v>
      </c>
      <c r="J104" s="4" t="n">
        <v>0</v>
      </c>
      <c r="K104" s="4"/>
      <c r="L104" s="4"/>
      <c r="M104" s="4"/>
      <c r="N104" s="1"/>
      <c r="O104" s="5" t="n">
        <f aca="false">(J104*10^2)</f>
        <v>0</v>
      </c>
      <c r="P104" s="19" t="n">
        <v>0</v>
      </c>
      <c r="T104" s="4"/>
      <c r="U104" s="4"/>
      <c r="V104" s="19"/>
      <c r="W104" s="19"/>
      <c r="X104" s="20"/>
      <c r="Y104" s="4"/>
      <c r="Z104" s="4" t="s">
        <v>54</v>
      </c>
      <c r="AA104" s="4"/>
      <c r="AB104" s="4"/>
    </row>
    <row r="105" customFormat="false" ht="15" hidden="false" customHeight="false" outlineLevel="0" collapsed="false">
      <c r="A105" s="4"/>
      <c r="B105" s="4"/>
      <c r="C105" s="4"/>
      <c r="D105" s="4"/>
      <c r="E105" s="4"/>
      <c r="F105" s="4"/>
      <c r="H105" s="19"/>
      <c r="I105" s="4"/>
      <c r="J105" s="4"/>
      <c r="K105" s="4"/>
      <c r="L105" s="4"/>
      <c r="M105" s="4"/>
      <c r="N105" s="4"/>
      <c r="O105" s="5"/>
      <c r="P105" s="19"/>
      <c r="T105" s="4"/>
      <c r="U105" s="4"/>
      <c r="V105" s="19" t="n">
        <f aca="false">H107</f>
        <v>6.266</v>
      </c>
      <c r="W105" s="19" t="n">
        <f aca="false">P107</f>
        <v>6.225</v>
      </c>
      <c r="X105" s="20" t="n">
        <f aca="false">Enterolert!N74</f>
        <v>5.128</v>
      </c>
      <c r="Y105" s="4"/>
      <c r="Z105" s="20" t="n">
        <f aca="false">STDEV(V99,V105,V111)/SQRT(3)</f>
        <v>0.0118368539363766</v>
      </c>
      <c r="AA105" s="20" t="n">
        <f aca="false">STDEV(W99,W105,W111)/SQRT(3)</f>
        <v>0.0249999999999998</v>
      </c>
      <c r="AB105" s="20" t="n">
        <f aca="false">STDEV(X99,X105,X111)/SQRT(3)</f>
        <v>0.014051492605572</v>
      </c>
    </row>
    <row r="106" customFormat="false" ht="15" hidden="false" customHeight="false" outlineLevel="0" collapsed="false">
      <c r="A106" s="4" t="s">
        <v>31</v>
      </c>
      <c r="B106" s="4"/>
      <c r="C106" s="4"/>
      <c r="D106" s="4"/>
      <c r="E106" s="4"/>
      <c r="F106" s="4"/>
      <c r="H106" s="19"/>
      <c r="I106" s="4" t="s">
        <v>31</v>
      </c>
      <c r="J106" s="4"/>
      <c r="K106" s="4"/>
      <c r="L106" s="4"/>
      <c r="M106" s="4"/>
      <c r="N106" s="4"/>
      <c r="O106" s="5"/>
      <c r="P106" s="19"/>
      <c r="T106" s="4"/>
      <c r="U106" s="4"/>
      <c r="V106" s="19" t="n">
        <f aca="false">H108</f>
        <v>0</v>
      </c>
      <c r="W106" s="19" t="n">
        <f aca="false">P108</f>
        <v>0</v>
      </c>
      <c r="X106" s="20" t="n">
        <f aca="false">Enterolert!N75</f>
        <v>2.2</v>
      </c>
      <c r="Y106" s="4"/>
      <c r="Z106" s="20" t="n">
        <f aca="false">STDEV(V100,V106,V112)/SQRT(3)</f>
        <v>0</v>
      </c>
      <c r="AA106" s="20" t="n">
        <f aca="false">STDEV(W100,W106,W112)/SQRT(3)</f>
        <v>0</v>
      </c>
      <c r="AB106" s="20" t="n">
        <f aca="false">STDEV(X100,X106,X112)/SQRT(3)</f>
        <v>0.0333333333333332</v>
      </c>
    </row>
    <row r="107" customFormat="false" ht="15" hidden="false" customHeight="false" outlineLevel="0" collapsed="false">
      <c r="A107" s="4" t="s">
        <v>11</v>
      </c>
      <c r="B107" s="4"/>
      <c r="C107" s="4"/>
      <c r="D107" s="4"/>
      <c r="E107" s="4" t="n">
        <v>23.2</v>
      </c>
      <c r="F107" s="4" t="n">
        <v>3</v>
      </c>
      <c r="G107" s="12" t="n">
        <f aca="false">(E107*10^5+F107*10^6)/2</f>
        <v>2660000</v>
      </c>
      <c r="H107" s="19" t="n">
        <v>6.266</v>
      </c>
      <c r="I107" s="4" t="s">
        <v>11</v>
      </c>
      <c r="J107" s="4"/>
      <c r="K107" s="4"/>
      <c r="L107" s="4"/>
      <c r="M107" s="4" t="n">
        <v>15</v>
      </c>
      <c r="N107" s="4" t="n">
        <v>3</v>
      </c>
      <c r="O107" s="5" t="n">
        <f aca="false">(M107*10^5+N107*10^6)/2</f>
        <v>2250000</v>
      </c>
      <c r="P107" s="19" t="n">
        <v>6.225</v>
      </c>
      <c r="T107" s="4"/>
      <c r="U107" s="4"/>
      <c r="V107" s="19" t="n">
        <f aca="false">H109</f>
        <v>2.1</v>
      </c>
      <c r="W107" s="19" t="n">
        <f aca="false">P109</f>
        <v>0</v>
      </c>
      <c r="X107" s="20" t="n">
        <f aca="false">Enterolert!N76</f>
        <v>2.5</v>
      </c>
      <c r="Y107" s="4"/>
      <c r="Z107" s="20" t="n">
        <f aca="false">STDEV(V101,V107,V113)/SQRT(3)</f>
        <v>0.7</v>
      </c>
      <c r="AA107" s="20" t="n">
        <f aca="false">STDEV(W101,W107,W113)/SQRT(3)</f>
        <v>0</v>
      </c>
      <c r="AB107" s="20" t="n">
        <f aca="false">STDEV(X101,X107,X113)/SQRT(3)</f>
        <v>0.070237691685685</v>
      </c>
    </row>
    <row r="108" customFormat="false" ht="15" hidden="false" customHeight="false" outlineLevel="0" collapsed="false">
      <c r="A108" s="4" t="s">
        <v>14</v>
      </c>
      <c r="B108" s="4" t="n">
        <v>0</v>
      </c>
      <c r="C108" s="4"/>
      <c r="D108" s="4"/>
      <c r="E108" s="4"/>
      <c r="F108" s="4"/>
      <c r="G108" s="12" t="n">
        <f aca="false">(B108*10^2)</f>
        <v>0</v>
      </c>
      <c r="H108" s="19" t="n">
        <v>0</v>
      </c>
      <c r="I108" s="4" t="s">
        <v>14</v>
      </c>
      <c r="J108" s="4" t="n">
        <v>0</v>
      </c>
      <c r="K108" s="4"/>
      <c r="L108" s="4"/>
      <c r="M108" s="4"/>
      <c r="N108" s="4"/>
      <c r="O108" s="5" t="n">
        <f aca="false">(J108*10^2)</f>
        <v>0</v>
      </c>
      <c r="P108" s="19" t="n">
        <v>0</v>
      </c>
      <c r="T108" s="4"/>
      <c r="U108" s="4"/>
      <c r="V108" s="19" t="n">
        <f aca="false">H110</f>
        <v>0</v>
      </c>
      <c r="W108" s="19" t="n">
        <f aca="false">P110</f>
        <v>0</v>
      </c>
      <c r="X108" s="20" t="n">
        <f aca="false">Enterolert!N77</f>
        <v>2.3</v>
      </c>
      <c r="Y108" s="4"/>
      <c r="Z108" s="20" t="n">
        <f aca="false">STDEV(V102,V108,V114)/SQRT(3)</f>
        <v>0.7</v>
      </c>
      <c r="AA108" s="20" t="n">
        <f aca="false">STDEV(W102,W108,W114)/SQRT(3)</f>
        <v>0</v>
      </c>
      <c r="AB108" s="20" t="n">
        <f aca="false">STDEV(X102,X108,X114)/SQRT(3)</f>
        <v>0.802080627701064</v>
      </c>
    </row>
    <row r="109" customFormat="false" ht="15" hidden="false" customHeight="false" outlineLevel="0" collapsed="false">
      <c r="A109" s="4" t="s">
        <v>16</v>
      </c>
      <c r="B109" s="4" t="n">
        <v>1</v>
      </c>
      <c r="C109" s="4"/>
      <c r="D109" s="4"/>
      <c r="E109" s="4"/>
      <c r="F109" s="4"/>
      <c r="G109" s="12" t="n">
        <f aca="false">(B109*10^2)</f>
        <v>100</v>
      </c>
      <c r="H109" s="19" t="n">
        <v>2.1</v>
      </c>
      <c r="I109" s="4" t="s">
        <v>16</v>
      </c>
      <c r="J109" s="4" t="n">
        <v>0</v>
      </c>
      <c r="K109" s="4"/>
      <c r="L109" s="4"/>
      <c r="M109" s="4"/>
      <c r="N109" s="4"/>
      <c r="O109" s="5" t="n">
        <f aca="false">(J109*10^2)</f>
        <v>0</v>
      </c>
      <c r="P109" s="19" t="n">
        <v>0</v>
      </c>
      <c r="T109" s="4"/>
      <c r="U109" s="4"/>
      <c r="V109" s="19" t="n">
        <f aca="false">H111</f>
        <v>0</v>
      </c>
      <c r="W109" s="19" t="n">
        <f aca="false">P111</f>
        <v>0</v>
      </c>
      <c r="X109" s="20" t="n">
        <f aca="false">Enterolert!N78</f>
        <v>2.1</v>
      </c>
      <c r="Y109" s="4"/>
      <c r="Z109" s="20" t="n">
        <f aca="false">STDEV(V103,V109,V115)/SQRT(3)</f>
        <v>0</v>
      </c>
      <c r="AA109" s="20" t="n">
        <f aca="false">STDEV(W103,W109,W115)/SQRT(3)</f>
        <v>0</v>
      </c>
      <c r="AB109" s="20" t="n">
        <f aca="false">STDEV(X103,X109,X115)/SQRT(3)</f>
        <v>0.0333333333333334</v>
      </c>
    </row>
    <row r="110" customFormat="false" ht="15" hidden="false" customHeight="false" outlineLevel="0" collapsed="false">
      <c r="A110" s="4" t="s">
        <v>17</v>
      </c>
      <c r="B110" s="4" t="n">
        <v>0</v>
      </c>
      <c r="C110" s="4"/>
      <c r="D110" s="4"/>
      <c r="E110" s="4"/>
      <c r="F110" s="4"/>
      <c r="G110" s="12" t="n">
        <f aca="false">(B110*10^2)</f>
        <v>0</v>
      </c>
      <c r="H110" s="19" t="n">
        <v>0</v>
      </c>
      <c r="I110" s="4" t="s">
        <v>17</v>
      </c>
      <c r="J110" s="4" t="n">
        <v>0</v>
      </c>
      <c r="K110" s="4"/>
      <c r="L110" s="4"/>
      <c r="M110" s="4"/>
      <c r="N110" s="4"/>
      <c r="O110" s="5" t="n">
        <f aca="false">(J110*10^2)</f>
        <v>0</v>
      </c>
      <c r="P110" s="19" t="n">
        <v>0</v>
      </c>
      <c r="T110" s="4"/>
      <c r="U110" s="4"/>
      <c r="V110" s="19"/>
      <c r="W110" s="19"/>
      <c r="X110" s="20"/>
      <c r="Y110" s="4"/>
      <c r="Z110" s="4" t="s">
        <v>55</v>
      </c>
      <c r="AA110" s="4"/>
      <c r="AB110" s="4"/>
    </row>
    <row r="111" customFormat="false" ht="15" hidden="false" customHeight="false" outlineLevel="0" collapsed="false">
      <c r="A111" s="4" t="s">
        <v>18</v>
      </c>
      <c r="B111" s="4" t="n">
        <v>0</v>
      </c>
      <c r="C111" s="4"/>
      <c r="D111" s="4"/>
      <c r="E111" s="4"/>
      <c r="F111" s="4"/>
      <c r="G111" s="12" t="n">
        <f aca="false">(B111*10^2)</f>
        <v>0</v>
      </c>
      <c r="H111" s="19" t="n">
        <v>0</v>
      </c>
      <c r="I111" s="4" t="s">
        <v>18</v>
      </c>
      <c r="J111" s="4" t="n">
        <v>0</v>
      </c>
      <c r="K111" s="4"/>
      <c r="L111" s="4"/>
      <c r="M111" s="4"/>
      <c r="N111" s="1"/>
      <c r="O111" s="5" t="n">
        <f aca="false">(J111*10^2)</f>
        <v>0</v>
      </c>
      <c r="P111" s="19" t="n">
        <v>0</v>
      </c>
      <c r="T111" s="4"/>
      <c r="U111" s="4"/>
      <c r="V111" s="19" t="n">
        <f aca="false">H114</f>
        <v>6.245</v>
      </c>
      <c r="W111" s="19" t="n">
        <f aca="false">P114</f>
        <v>6.15</v>
      </c>
      <c r="X111" s="20" t="n">
        <f aca="false">Enterolert!N81</f>
        <v>5.176</v>
      </c>
      <c r="Y111" s="4"/>
      <c r="Z111" s="20" t="n">
        <f aca="false">Z105*2</f>
        <v>0.0236737078727531</v>
      </c>
      <c r="AA111" s="20" t="n">
        <f aca="false">AA105*2</f>
        <v>0.0499999999999995</v>
      </c>
      <c r="AB111" s="20" t="n">
        <f aca="false">AB105*2</f>
        <v>0.0281029852111441</v>
      </c>
    </row>
    <row r="112" customFormat="false" ht="15" hidden="false" customHeight="false" outlineLevel="0" collapsed="false">
      <c r="A112" s="4"/>
      <c r="B112" s="4"/>
      <c r="C112" s="4"/>
      <c r="D112" s="4"/>
      <c r="E112" s="4"/>
      <c r="F112" s="4"/>
      <c r="H112" s="19"/>
      <c r="I112" s="4"/>
      <c r="J112" s="4"/>
      <c r="K112" s="4"/>
      <c r="L112" s="4"/>
      <c r="M112" s="4"/>
      <c r="N112" s="4"/>
      <c r="O112" s="5"/>
      <c r="P112" s="19"/>
      <c r="T112" s="4"/>
      <c r="U112" s="4"/>
      <c r="V112" s="19" t="n">
        <f aca="false">H115</f>
        <v>0</v>
      </c>
      <c r="W112" s="19" t="n">
        <f aca="false">P115</f>
        <v>0</v>
      </c>
      <c r="X112" s="20" t="n">
        <f aca="false">Enterolert!N82</f>
        <v>2.3</v>
      </c>
      <c r="Y112" s="4"/>
      <c r="Z112" s="20" t="n">
        <f aca="false">Z106*2</f>
        <v>0</v>
      </c>
      <c r="AA112" s="20" t="n">
        <f aca="false">AA106*2</f>
        <v>0</v>
      </c>
      <c r="AB112" s="20" t="n">
        <f aca="false">AB106*2</f>
        <v>0.0666666666666664</v>
      </c>
    </row>
    <row r="113" customFormat="false" ht="15" hidden="false" customHeight="false" outlineLevel="0" collapsed="false">
      <c r="A113" s="4" t="s">
        <v>32</v>
      </c>
      <c r="B113" s="4"/>
      <c r="C113" s="4"/>
      <c r="D113" s="4"/>
      <c r="E113" s="4"/>
      <c r="F113" s="4"/>
      <c r="H113" s="19"/>
      <c r="I113" s="4" t="s">
        <v>32</v>
      </c>
      <c r="J113" s="4"/>
      <c r="K113" s="4"/>
      <c r="L113" s="4"/>
      <c r="M113" s="4"/>
      <c r="N113" s="4"/>
      <c r="O113" s="5"/>
      <c r="P113" s="19"/>
      <c r="T113" s="4"/>
      <c r="U113" s="4"/>
      <c r="V113" s="19" t="n">
        <f aca="false">H116</f>
        <v>0</v>
      </c>
      <c r="W113" s="19" t="n">
        <f aca="false">P116</f>
        <v>0</v>
      </c>
      <c r="X113" s="20" t="n">
        <f aca="false">Enterolert!N83</f>
        <v>2.3</v>
      </c>
      <c r="Y113" s="4"/>
      <c r="Z113" s="20" t="n">
        <f aca="false">Z107*2</f>
        <v>1.4</v>
      </c>
      <c r="AA113" s="20" t="n">
        <f aca="false">AA107*2</f>
        <v>0</v>
      </c>
      <c r="AB113" s="20" t="n">
        <f aca="false">AB107*2</f>
        <v>0.14047538337137</v>
      </c>
    </row>
    <row r="114" customFormat="false" ht="15" hidden="false" customHeight="false" outlineLevel="0" collapsed="false">
      <c r="A114" s="4" t="s">
        <v>11</v>
      </c>
      <c r="B114" s="4"/>
      <c r="C114" s="4"/>
      <c r="D114" s="4"/>
      <c r="E114" s="4" t="n">
        <v>18</v>
      </c>
      <c r="F114" s="4" t="n">
        <v>3.1</v>
      </c>
      <c r="G114" s="12" t="n">
        <f aca="false">(E114*10^5+F114*10^6)/2</f>
        <v>2450000</v>
      </c>
      <c r="H114" s="19" t="n">
        <v>6.245</v>
      </c>
      <c r="I114" s="4" t="s">
        <v>11</v>
      </c>
      <c r="J114" s="4"/>
      <c r="K114" s="4"/>
      <c r="L114" s="4"/>
      <c r="M114" s="4" t="n">
        <v>10</v>
      </c>
      <c r="N114" s="4" t="n">
        <v>2</v>
      </c>
      <c r="O114" s="5" t="n">
        <f aca="false">(M114*10^5+N114*10^6)/2</f>
        <v>1500000</v>
      </c>
      <c r="P114" s="19" t="n">
        <v>6.15</v>
      </c>
      <c r="T114" s="4"/>
      <c r="U114" s="4"/>
      <c r="V114" s="19" t="n">
        <f aca="false">H117</f>
        <v>0</v>
      </c>
      <c r="W114" s="19" t="n">
        <f aca="false">P117</f>
        <v>0</v>
      </c>
      <c r="X114" s="20" t="n">
        <f aca="false">Enterolert!N84</f>
        <v>0</v>
      </c>
      <c r="Y114" s="4"/>
      <c r="Z114" s="20" t="n">
        <f aca="false">Z108*2</f>
        <v>1.4</v>
      </c>
      <c r="AA114" s="20" t="n">
        <f aca="false">AA108*2</f>
        <v>0</v>
      </c>
      <c r="AB114" s="20" t="n">
        <f aca="false">AB108*2</f>
        <v>1.60416125540213</v>
      </c>
    </row>
    <row r="115" customFormat="false" ht="15" hidden="false" customHeight="false" outlineLevel="0" collapsed="false">
      <c r="A115" s="4" t="s">
        <v>14</v>
      </c>
      <c r="B115" s="4" t="n">
        <v>0</v>
      </c>
      <c r="C115" s="4"/>
      <c r="D115" s="4"/>
      <c r="E115" s="4"/>
      <c r="F115" s="4"/>
      <c r="G115" s="12" t="n">
        <f aca="false">(B115*10^2)</f>
        <v>0</v>
      </c>
      <c r="H115" s="19" t="n">
        <v>0</v>
      </c>
      <c r="I115" s="4" t="s">
        <v>14</v>
      </c>
      <c r="J115" s="4" t="n">
        <v>0</v>
      </c>
      <c r="K115" s="4"/>
      <c r="L115" s="4"/>
      <c r="M115" s="4"/>
      <c r="N115" s="4"/>
      <c r="O115" s="5" t="n">
        <f aca="false">(J115*10^2)</f>
        <v>0</v>
      </c>
      <c r="P115" s="19" t="n">
        <v>0</v>
      </c>
      <c r="T115" s="4"/>
      <c r="U115" s="4"/>
      <c r="V115" s="19" t="n">
        <f aca="false">H118</f>
        <v>0</v>
      </c>
      <c r="W115" s="19" t="n">
        <f aca="false">P118</f>
        <v>0</v>
      </c>
      <c r="X115" s="20" t="n">
        <f aca="false">Enterolert!N85</f>
        <v>2.2</v>
      </c>
      <c r="Y115" s="4"/>
      <c r="Z115" s="20" t="n">
        <f aca="false">Z109*2</f>
        <v>0</v>
      </c>
      <c r="AA115" s="20" t="n">
        <f aca="false">AA109*2</f>
        <v>0</v>
      </c>
      <c r="AB115" s="20" t="n">
        <f aca="false">AB109*2</f>
        <v>0.0666666666666667</v>
      </c>
    </row>
    <row r="116" customFormat="false" ht="15" hidden="false" customHeight="false" outlineLevel="0" collapsed="false">
      <c r="A116" s="4" t="s">
        <v>16</v>
      </c>
      <c r="B116" s="4" t="n">
        <v>0</v>
      </c>
      <c r="C116" s="4"/>
      <c r="D116" s="4"/>
      <c r="E116" s="4"/>
      <c r="F116" s="4"/>
      <c r="G116" s="12" t="n">
        <f aca="false">(B116*10^2)</f>
        <v>0</v>
      </c>
      <c r="H116" s="19" t="n">
        <v>0</v>
      </c>
      <c r="I116" s="4" t="s">
        <v>16</v>
      </c>
      <c r="J116" s="4" t="n">
        <v>0</v>
      </c>
      <c r="K116" s="4"/>
      <c r="L116" s="4"/>
      <c r="M116" s="4"/>
      <c r="N116" s="4"/>
      <c r="O116" s="5" t="n">
        <f aca="false">(J116*10^2)</f>
        <v>0</v>
      </c>
      <c r="P116" s="19" t="n">
        <v>0</v>
      </c>
      <c r="T116" s="4"/>
      <c r="U116" s="4"/>
      <c r="V116" s="19"/>
      <c r="W116" s="19"/>
      <c r="X116" s="20"/>
      <c r="Y116" s="4"/>
      <c r="Z116" s="20"/>
      <c r="AA116" s="20"/>
      <c r="AB116" s="20"/>
    </row>
    <row r="117" customFormat="false" ht="15" hidden="false" customHeight="false" outlineLevel="0" collapsed="false">
      <c r="A117" s="4" t="s">
        <v>17</v>
      </c>
      <c r="B117" s="4" t="n">
        <v>0</v>
      </c>
      <c r="C117" s="4"/>
      <c r="D117" s="4"/>
      <c r="E117" s="4"/>
      <c r="F117" s="4"/>
      <c r="G117" s="12" t="n">
        <f aca="false">(B117*10^2)</f>
        <v>0</v>
      </c>
      <c r="H117" s="19" t="n">
        <v>0</v>
      </c>
      <c r="I117" s="4" t="s">
        <v>17</v>
      </c>
      <c r="J117" s="4" t="n">
        <v>0</v>
      </c>
      <c r="K117" s="4"/>
      <c r="L117" s="4"/>
      <c r="M117" s="4"/>
      <c r="N117" s="4"/>
      <c r="O117" s="5" t="n">
        <f aca="false">(J117*10^2)</f>
        <v>0</v>
      </c>
      <c r="P117" s="19" t="n">
        <v>0</v>
      </c>
      <c r="T117" s="4"/>
      <c r="U117" s="4"/>
      <c r="V117" s="19"/>
      <c r="W117" s="19"/>
      <c r="X117" s="20"/>
      <c r="Y117" s="4"/>
      <c r="Z117" s="20"/>
      <c r="AA117" s="20"/>
      <c r="AB117" s="20"/>
    </row>
    <row r="118" customFormat="false" ht="15" hidden="false" customHeight="false" outlineLevel="0" collapsed="false">
      <c r="A118" s="4" t="s">
        <v>18</v>
      </c>
      <c r="B118" s="4" t="n">
        <v>0</v>
      </c>
      <c r="C118" s="4"/>
      <c r="D118" s="4"/>
      <c r="E118" s="4"/>
      <c r="F118" s="4"/>
      <c r="G118" s="12" t="n">
        <f aca="false">(B118*10^2)</f>
        <v>0</v>
      </c>
      <c r="H118" s="19" t="n">
        <v>0</v>
      </c>
      <c r="I118" s="4" t="s">
        <v>18</v>
      </c>
      <c r="J118" s="4" t="n">
        <v>0</v>
      </c>
      <c r="K118" s="4"/>
      <c r="L118" s="4"/>
      <c r="M118" s="4"/>
      <c r="N118" s="1"/>
      <c r="O118" s="5" t="n">
        <f aca="false">(J118*10^2)</f>
        <v>0</v>
      </c>
      <c r="P118" s="19" t="n">
        <v>0</v>
      </c>
      <c r="Q118" s="6" t="s">
        <v>48</v>
      </c>
      <c r="T118" s="4"/>
      <c r="U118" s="4"/>
      <c r="V118" s="19"/>
      <c r="W118" s="19"/>
      <c r="X118" s="20"/>
      <c r="Y118" s="4"/>
      <c r="Z118" s="20"/>
      <c r="AA118" s="20"/>
      <c r="AB118" s="20"/>
    </row>
    <row r="119" customFormat="false" ht="15" hidden="false" customHeight="false" outlineLevel="0" collapsed="false">
      <c r="A119" s="4" t="s">
        <v>71</v>
      </c>
      <c r="B119" s="4"/>
      <c r="C119" s="4"/>
      <c r="D119" s="4"/>
      <c r="E119" s="4"/>
      <c r="F119" s="4"/>
      <c r="H119" s="19"/>
      <c r="I119" s="4" t="s">
        <v>71</v>
      </c>
      <c r="J119" s="4"/>
      <c r="K119" s="4"/>
      <c r="L119" s="4"/>
      <c r="M119" s="4"/>
      <c r="N119" s="4"/>
      <c r="O119" s="5"/>
      <c r="P119" s="19"/>
      <c r="Q119" s="4" t="s">
        <v>41</v>
      </c>
      <c r="R119" s="4" t="s">
        <v>9</v>
      </c>
      <c r="S119" s="18" t="s">
        <v>36</v>
      </c>
      <c r="T119" s="18" t="s">
        <v>37</v>
      </c>
      <c r="U119" s="4"/>
      <c r="V119" s="4" t="s">
        <v>9</v>
      </c>
      <c r="W119" s="18" t="s">
        <v>36</v>
      </c>
      <c r="X119" s="18" t="s">
        <v>37</v>
      </c>
      <c r="Y119" s="4"/>
      <c r="Z119" s="4" t="s">
        <v>9</v>
      </c>
      <c r="AA119" s="18" t="s">
        <v>36</v>
      </c>
      <c r="AB119" s="18" t="s">
        <v>37</v>
      </c>
    </row>
    <row r="120" customFormat="false" ht="15" hidden="false" customHeight="false" outlineLevel="0" collapsed="false">
      <c r="A120" s="4" t="s">
        <v>33</v>
      </c>
      <c r="B120" s="4"/>
      <c r="C120" s="4"/>
      <c r="D120" s="4"/>
      <c r="E120" s="4"/>
      <c r="F120" s="4"/>
      <c r="H120" s="19"/>
      <c r="I120" s="4" t="s">
        <v>33</v>
      </c>
      <c r="J120" s="4"/>
      <c r="K120" s="4"/>
      <c r="L120" s="4"/>
      <c r="M120" s="4"/>
      <c r="N120" s="4"/>
      <c r="O120" s="5"/>
      <c r="P120" s="19"/>
      <c r="Q120" s="4" t="n">
        <v>0</v>
      </c>
      <c r="R120" s="19" t="n">
        <f aca="false">AVERAGE(V120,V126,V132)</f>
        <v>5.851</v>
      </c>
      <c r="S120" s="19" t="n">
        <f aca="false">AVERAGE(W120,W126,W132)</f>
        <v>5.81166666666667</v>
      </c>
      <c r="T120" s="19" t="n">
        <f aca="false">AVERAGE(X120,X126,X132)</f>
        <v>5.18966666666667</v>
      </c>
      <c r="U120" s="4"/>
      <c r="V120" s="19" t="n">
        <f aca="false">H121</f>
        <v>5.123</v>
      </c>
      <c r="W120" s="19" t="n">
        <f aca="false">P121</f>
        <v>5.118</v>
      </c>
      <c r="X120" s="20" t="n">
        <f aca="false">Enterolert!N88</f>
        <v>5.137</v>
      </c>
      <c r="Y120" s="4"/>
      <c r="Z120" s="20" t="n">
        <f aca="false">STDEV(V120,V126,V132)</f>
        <v>0.633911665770555</v>
      </c>
      <c r="AA120" s="20" t="n">
        <f aca="false">STDEV(W120,W126,W132)</f>
        <v>0.601117570308282</v>
      </c>
      <c r="AB120" s="20" t="n">
        <f aca="false">STDEV(X120,X126,X132)</f>
        <v>0.0562968323561223</v>
      </c>
    </row>
    <row r="121" customFormat="false" ht="15" hidden="false" customHeight="false" outlineLevel="0" collapsed="false">
      <c r="A121" s="4" t="s">
        <v>11</v>
      </c>
      <c r="B121" s="4"/>
      <c r="C121" s="4"/>
      <c r="D121" s="4" t="n">
        <v>14.6</v>
      </c>
      <c r="E121" s="4" t="n">
        <v>1</v>
      </c>
      <c r="F121" s="4"/>
      <c r="G121" s="12" t="n">
        <f aca="false">(E121*10^5+D121*10^4)/2</f>
        <v>123000</v>
      </c>
      <c r="H121" s="19" t="n">
        <v>5.123</v>
      </c>
      <c r="I121" s="4" t="s">
        <v>11</v>
      </c>
      <c r="J121" s="4"/>
      <c r="K121" s="4"/>
      <c r="L121" s="4" t="n">
        <v>13.6</v>
      </c>
      <c r="M121" s="4" t="n">
        <v>1</v>
      </c>
      <c r="N121" s="4"/>
      <c r="O121" s="5" t="n">
        <f aca="false">(M121*10^5+L121*10^4)/2</f>
        <v>118000</v>
      </c>
      <c r="P121" s="19" t="n">
        <v>5.118</v>
      </c>
      <c r="Q121" s="4" t="n">
        <v>7</v>
      </c>
      <c r="R121" s="19" t="n">
        <f aca="false">AVERAGE(V121,V127,V133)</f>
        <v>0.7</v>
      </c>
      <c r="S121" s="19" t="n">
        <f aca="false">AVERAGE(W121,W127,W133)</f>
        <v>0.7</v>
      </c>
      <c r="T121" s="19" t="n">
        <f aca="false">AVERAGE(X121,X127,X133)</f>
        <v>2.61</v>
      </c>
      <c r="U121" s="4"/>
      <c r="V121" s="19" t="n">
        <f aca="false">H122</f>
        <v>2.1</v>
      </c>
      <c r="W121" s="19" t="n">
        <f aca="false">P122</f>
        <v>2.1</v>
      </c>
      <c r="X121" s="20" t="n">
        <f aca="false">Enterolert!N89</f>
        <v>2.72</v>
      </c>
      <c r="Y121" s="4"/>
      <c r="Z121" s="20" t="n">
        <f aca="false">STDEV(V121,V127,V133)</f>
        <v>1.21243556529821</v>
      </c>
      <c r="AA121" s="20" t="n">
        <f aca="false">STDEV(W121,W127,W133)</f>
        <v>1.21243556529821</v>
      </c>
      <c r="AB121" s="20" t="n">
        <f aca="false">STDEV(X121,X127,X133)</f>
        <v>0.272213151776324</v>
      </c>
    </row>
    <row r="122" customFormat="false" ht="15" hidden="false" customHeight="false" outlineLevel="0" collapsed="false">
      <c r="A122" s="4" t="s">
        <v>14</v>
      </c>
      <c r="B122" s="4" t="n">
        <v>1</v>
      </c>
      <c r="C122" s="4"/>
      <c r="D122" s="4"/>
      <c r="E122" s="4"/>
      <c r="F122" s="4"/>
      <c r="G122" s="12" t="n">
        <f aca="false">(B122*10^2)</f>
        <v>100</v>
      </c>
      <c r="H122" s="19" t="n">
        <v>2.1</v>
      </c>
      <c r="I122" s="4" t="s">
        <v>14</v>
      </c>
      <c r="J122" s="4" t="n">
        <v>1</v>
      </c>
      <c r="K122" s="4"/>
      <c r="L122" s="4"/>
      <c r="M122" s="4"/>
      <c r="N122" s="4"/>
      <c r="O122" s="5" t="n">
        <f aca="false">(J122*10^2)</f>
        <v>100</v>
      </c>
      <c r="P122" s="19" t="n">
        <v>2.1</v>
      </c>
      <c r="Q122" s="4" t="n">
        <v>14</v>
      </c>
      <c r="R122" s="19" t="n">
        <f aca="false">AVERAGE(V122,V128,V134)</f>
        <v>0</v>
      </c>
      <c r="S122" s="19" t="n">
        <f aca="false">AVERAGE(W122,W128,W134)</f>
        <v>0</v>
      </c>
      <c r="T122" s="19" t="n">
        <f aca="false">AVERAGE(X122,X128,X134)</f>
        <v>2.57</v>
      </c>
      <c r="U122" s="4"/>
      <c r="V122" s="19" t="n">
        <f aca="false">H123</f>
        <v>0</v>
      </c>
      <c r="W122" s="19" t="n">
        <f aca="false">P123</f>
        <v>0</v>
      </c>
      <c r="X122" s="20" t="n">
        <f aca="false">Enterolert!N90</f>
        <v>2.1</v>
      </c>
      <c r="Y122" s="4"/>
      <c r="Z122" s="20" t="n">
        <f aca="false">STDEV(V122,V128,V134)</f>
        <v>0</v>
      </c>
      <c r="AA122" s="20" t="n">
        <f aca="false">STDEV(W122,W128,W134)</f>
        <v>0</v>
      </c>
      <c r="AB122" s="20" t="n">
        <f aca="false">STDEV(X122,X128,X134)</f>
        <v>0.407062648740952</v>
      </c>
    </row>
    <row r="123" customFormat="false" ht="15" hidden="false" customHeight="false" outlineLevel="0" collapsed="false">
      <c r="A123" s="4" t="s">
        <v>16</v>
      </c>
      <c r="B123" s="4" t="n">
        <v>0</v>
      </c>
      <c r="C123" s="4"/>
      <c r="D123" s="4"/>
      <c r="E123" s="4"/>
      <c r="F123" s="4"/>
      <c r="G123" s="12" t="n">
        <f aca="false">(B123*10^2)</f>
        <v>0</v>
      </c>
      <c r="H123" s="19" t="n">
        <v>0</v>
      </c>
      <c r="I123" s="4" t="s">
        <v>16</v>
      </c>
      <c r="J123" s="4" t="n">
        <v>0</v>
      </c>
      <c r="K123" s="4"/>
      <c r="L123" s="4"/>
      <c r="M123" s="4"/>
      <c r="N123" s="4"/>
      <c r="O123" s="5" t="n">
        <f aca="false">(J123*10^2)</f>
        <v>0</v>
      </c>
      <c r="P123" s="19" t="n">
        <v>0</v>
      </c>
      <c r="Q123" s="4" t="n">
        <v>21</v>
      </c>
      <c r="R123" s="19" t="n">
        <f aca="false">AVERAGE(V123,V129,V135)</f>
        <v>0</v>
      </c>
      <c r="S123" s="19" t="n">
        <f aca="false">AVERAGE(W123,W129,W135)</f>
        <v>0</v>
      </c>
      <c r="T123" s="19" t="n">
        <f aca="false">AVERAGE(X123,X129,X135)</f>
        <v>2.37</v>
      </c>
      <c r="U123" s="4"/>
      <c r="V123" s="19" t="n">
        <f aca="false">H124</f>
        <v>0</v>
      </c>
      <c r="W123" s="19" t="n">
        <f aca="false">P124</f>
        <v>0</v>
      </c>
      <c r="X123" s="20" t="n">
        <f aca="false">Enterolert!N91</f>
        <v>2.3</v>
      </c>
      <c r="Y123" s="4"/>
      <c r="Z123" s="20" t="n">
        <f aca="false">STDEV(V123,V129,V135)</f>
        <v>0</v>
      </c>
      <c r="AA123" s="20" t="n">
        <f aca="false">STDEV(W123,W129,W135)</f>
        <v>0</v>
      </c>
      <c r="AB123" s="20" t="n">
        <f aca="false">STDEV(X123,X129,X135)</f>
        <v>0.310966236109324</v>
      </c>
    </row>
    <row r="124" customFormat="false" ht="15" hidden="false" customHeight="false" outlineLevel="0" collapsed="false">
      <c r="A124" s="4" t="s">
        <v>17</v>
      </c>
      <c r="B124" s="4" t="n">
        <v>0</v>
      </c>
      <c r="C124" s="4"/>
      <c r="D124" s="4"/>
      <c r="E124" s="4"/>
      <c r="F124" s="4"/>
      <c r="G124" s="12" t="n">
        <f aca="false">(B124*10^2)</f>
        <v>0</v>
      </c>
      <c r="H124" s="19" t="n">
        <v>0</v>
      </c>
      <c r="I124" s="4" t="s">
        <v>17</v>
      </c>
      <c r="J124" s="4" t="n">
        <v>0</v>
      </c>
      <c r="K124" s="4"/>
      <c r="L124" s="4"/>
      <c r="M124" s="4"/>
      <c r="N124" s="4"/>
      <c r="O124" s="5" t="n">
        <f aca="false">(J124*10^2)</f>
        <v>0</v>
      </c>
      <c r="P124" s="19" t="n">
        <v>0</v>
      </c>
      <c r="Q124" s="4" t="n">
        <v>28</v>
      </c>
      <c r="R124" s="19" t="n">
        <f aca="false">AVERAGE(V124,V130,V136)</f>
        <v>0</v>
      </c>
      <c r="S124" s="19" t="n">
        <f aca="false">AVERAGE(W124,W130,W136)</f>
        <v>0</v>
      </c>
      <c r="T124" s="19" t="n">
        <f aca="false">AVERAGE(X124,X130,X136)</f>
        <v>2.27</v>
      </c>
      <c r="U124" s="4"/>
      <c r="V124" s="19" t="n">
        <f aca="false">H125</f>
        <v>0</v>
      </c>
      <c r="W124" s="19" t="n">
        <f aca="false">P125</f>
        <v>0</v>
      </c>
      <c r="X124" s="20" t="n">
        <f aca="false">Enterolert!N92</f>
        <v>2.1</v>
      </c>
      <c r="Y124" s="4"/>
      <c r="Z124" s="20" t="n">
        <f aca="false">STDEV(V124,V130,V136)</f>
        <v>0</v>
      </c>
      <c r="AA124" s="20" t="n">
        <f aca="false">STDEV(W124,W130,W136)</f>
        <v>0</v>
      </c>
      <c r="AB124" s="20" t="n">
        <f aca="false">STDEV(X124,X130,X136)</f>
        <v>0.157162336455017</v>
      </c>
    </row>
    <row r="125" customFormat="false" ht="15" hidden="false" customHeight="false" outlineLevel="0" collapsed="false">
      <c r="A125" s="4" t="s">
        <v>18</v>
      </c>
      <c r="B125" s="4" t="n">
        <v>0</v>
      </c>
      <c r="C125" s="4"/>
      <c r="D125" s="4"/>
      <c r="E125" s="4"/>
      <c r="F125" s="4"/>
      <c r="G125" s="12" t="n">
        <f aca="false">(B125*10^2)</f>
        <v>0</v>
      </c>
      <c r="H125" s="19" t="n">
        <v>0</v>
      </c>
      <c r="I125" s="4" t="s">
        <v>18</v>
      </c>
      <c r="J125" s="4" t="n">
        <v>0</v>
      </c>
      <c r="K125" s="4"/>
      <c r="L125" s="4"/>
      <c r="M125" s="4"/>
      <c r="N125" s="4"/>
      <c r="O125" s="5" t="n">
        <f aca="false">(J125*10^2)</f>
        <v>0</v>
      </c>
      <c r="P125" s="19" t="n">
        <v>0</v>
      </c>
      <c r="T125" s="4"/>
      <c r="U125" s="4"/>
      <c r="V125" s="19"/>
      <c r="W125" s="19"/>
      <c r="X125" s="20"/>
      <c r="Y125" s="4"/>
      <c r="Z125" s="4" t="s">
        <v>54</v>
      </c>
      <c r="AA125" s="4"/>
      <c r="AB125" s="4"/>
    </row>
    <row r="126" customFormat="false" ht="15" hidden="false" customHeight="false" outlineLevel="0" collapsed="false">
      <c r="A126" s="4"/>
      <c r="B126" s="4"/>
      <c r="C126" s="4"/>
      <c r="D126" s="4"/>
      <c r="E126" s="4"/>
      <c r="F126" s="4"/>
      <c r="H126" s="19"/>
      <c r="I126" s="4"/>
      <c r="J126" s="4"/>
      <c r="K126" s="4"/>
      <c r="L126" s="4"/>
      <c r="M126" s="4"/>
      <c r="N126" s="4"/>
      <c r="O126" s="5"/>
      <c r="P126" s="19"/>
      <c r="T126" s="4"/>
      <c r="U126" s="4"/>
      <c r="V126" s="19" t="n">
        <f aca="false">H128</f>
        <v>6.149</v>
      </c>
      <c r="W126" s="19" t="n">
        <f aca="false">P128</f>
        <v>6.137</v>
      </c>
      <c r="X126" s="20" t="n">
        <f aca="false">Enterolert!N95</f>
        <v>5.249</v>
      </c>
      <c r="Y126" s="4"/>
      <c r="Z126" s="20" t="n">
        <f aca="false">STDEV(V120,V126,V132)/SQRT(3)</f>
        <v>0.365989070875074</v>
      </c>
      <c r="AA126" s="20" t="n">
        <f aca="false">STDEV(W120,W126,W132)/SQRT(3)</f>
        <v>0.347055391032101</v>
      </c>
      <c r="AB126" s="20" t="n">
        <f aca="false">STDEV(X120,X126,X132)/SQRT(3)</f>
        <v>0.0325029913153304</v>
      </c>
    </row>
    <row r="127" customFormat="false" ht="15" hidden="false" customHeight="false" outlineLevel="0" collapsed="false">
      <c r="A127" s="4" t="s">
        <v>34</v>
      </c>
      <c r="B127" s="4"/>
      <c r="C127" s="4"/>
      <c r="D127" s="4"/>
      <c r="H127" s="19"/>
      <c r="I127" s="4" t="s">
        <v>34</v>
      </c>
      <c r="J127" s="4"/>
      <c r="K127" s="4"/>
      <c r="L127" s="4"/>
      <c r="M127" s="4"/>
      <c r="N127" s="4"/>
      <c r="O127" s="5"/>
      <c r="P127" s="19"/>
      <c r="T127" s="4"/>
      <c r="U127" s="4"/>
      <c r="V127" s="19" t="n">
        <f aca="false">H129</f>
        <v>0</v>
      </c>
      <c r="W127" s="19" t="n">
        <f aca="false">P129</f>
        <v>0</v>
      </c>
      <c r="X127" s="20" t="n">
        <f aca="false">Enterolert!N96</f>
        <v>2.81</v>
      </c>
      <c r="Y127" s="4"/>
      <c r="Z127" s="20" t="n">
        <f aca="false">STDEV(V121,V127,V133)/SQRT(3)</f>
        <v>0.7</v>
      </c>
      <c r="AA127" s="20" t="n">
        <f aca="false">STDEV(W121,W127,W133)/SQRT(3)</f>
        <v>0.7</v>
      </c>
      <c r="AB127" s="20" t="n">
        <f aca="false">STDEV(X121,X127,X133)/SQRT(3)</f>
        <v>0.157162336455017</v>
      </c>
    </row>
    <row r="128" customFormat="false" ht="15" hidden="false" customHeight="false" outlineLevel="0" collapsed="false">
      <c r="A128" s="4" t="s">
        <v>11</v>
      </c>
      <c r="B128" s="4"/>
      <c r="C128" s="4"/>
      <c r="D128" s="4"/>
      <c r="E128" s="4" t="n">
        <v>9.8</v>
      </c>
      <c r="F128" s="4" t="n">
        <v>2</v>
      </c>
      <c r="G128" s="12" t="n">
        <f aca="false">(E128*10^5+F128*10^6)/2</f>
        <v>1490000</v>
      </c>
      <c r="H128" s="19" t="n">
        <v>6.149</v>
      </c>
      <c r="I128" s="4" t="s">
        <v>11</v>
      </c>
      <c r="J128" s="4"/>
      <c r="K128" s="4"/>
      <c r="L128" s="4"/>
      <c r="M128" s="4" t="n">
        <v>7.4</v>
      </c>
      <c r="N128" s="4" t="n">
        <v>2</v>
      </c>
      <c r="O128" s="5" t="n">
        <f aca="false">(M128*10^5+N128*10^6)/2</f>
        <v>1370000</v>
      </c>
      <c r="P128" s="19" t="n">
        <v>6.137</v>
      </c>
      <c r="T128" s="4"/>
      <c r="U128" s="4"/>
      <c r="V128" s="19" t="n">
        <f aca="false">H130</f>
        <v>0</v>
      </c>
      <c r="W128" s="19" t="n">
        <f aca="false">P130</f>
        <v>0</v>
      </c>
      <c r="X128" s="20" t="n">
        <f aca="false">Enterolert!N97</f>
        <v>2.81</v>
      </c>
      <c r="Y128" s="4"/>
      <c r="Z128" s="20" t="n">
        <f aca="false">STDEV(V122,V128,V134)/SQRT(3)</f>
        <v>0</v>
      </c>
      <c r="AA128" s="20" t="n">
        <f aca="false">STDEV(W122,W128,W134)/SQRT(3)</f>
        <v>0</v>
      </c>
      <c r="AB128" s="20" t="n">
        <f aca="false">STDEV(X122,X128,X134)/SQRT(3)</f>
        <v>0.235017729827631</v>
      </c>
    </row>
    <row r="129" customFormat="false" ht="15" hidden="false" customHeight="false" outlineLevel="0" collapsed="false">
      <c r="A129" s="4" t="s">
        <v>14</v>
      </c>
      <c r="B129" s="4" t="n">
        <v>0</v>
      </c>
      <c r="C129" s="4"/>
      <c r="D129" s="4"/>
      <c r="E129" s="4"/>
      <c r="F129" s="4"/>
      <c r="G129" s="12" t="n">
        <f aca="false">(B129*10^2)</f>
        <v>0</v>
      </c>
      <c r="H129" s="19" t="n">
        <v>0</v>
      </c>
      <c r="I129" s="4" t="s">
        <v>14</v>
      </c>
      <c r="J129" s="4" t="n">
        <v>0</v>
      </c>
      <c r="K129" s="4"/>
      <c r="L129" s="4"/>
      <c r="M129" s="4"/>
      <c r="N129" s="4"/>
      <c r="O129" s="5" t="n">
        <f aca="false">(J129*10^2)</f>
        <v>0</v>
      </c>
      <c r="P129" s="19" t="n">
        <v>0</v>
      </c>
      <c r="T129" s="4"/>
      <c r="U129" s="4"/>
      <c r="V129" s="19" t="n">
        <f aca="false">H131</f>
        <v>0</v>
      </c>
      <c r="W129" s="19" t="n">
        <f aca="false">P131</f>
        <v>0</v>
      </c>
      <c r="X129" s="20" t="n">
        <f aca="false">Enterolert!N98</f>
        <v>2.1</v>
      </c>
      <c r="Y129" s="4"/>
      <c r="Z129" s="20" t="n">
        <f aca="false">STDEV(V123,V129,V135)/SQRT(3)</f>
        <v>0</v>
      </c>
      <c r="AA129" s="20" t="n">
        <f aca="false">STDEV(W123,W129,W135)/SQRT(3)</f>
        <v>0</v>
      </c>
      <c r="AB129" s="20" t="n">
        <f aca="false">STDEV(X123,X129,X135)/SQRT(3)</f>
        <v>0.179536440126603</v>
      </c>
    </row>
    <row r="130" customFormat="false" ht="15" hidden="false" customHeight="false" outlineLevel="0" collapsed="false">
      <c r="A130" s="4" t="s">
        <v>16</v>
      </c>
      <c r="B130" s="4" t="n">
        <v>0</v>
      </c>
      <c r="C130" s="4"/>
      <c r="D130" s="4"/>
      <c r="E130" s="4"/>
      <c r="F130" s="4"/>
      <c r="G130" s="12" t="n">
        <f aca="false">(B130*10^2)</f>
        <v>0</v>
      </c>
      <c r="H130" s="19" t="n">
        <v>0</v>
      </c>
      <c r="I130" s="4" t="s">
        <v>16</v>
      </c>
      <c r="J130" s="4" t="n">
        <v>0</v>
      </c>
      <c r="K130" s="4"/>
      <c r="L130" s="4"/>
      <c r="M130" s="4"/>
      <c r="N130" s="4"/>
      <c r="O130" s="5" t="n">
        <f aca="false">(J130*10^2)</f>
        <v>0</v>
      </c>
      <c r="P130" s="19" t="n">
        <v>0</v>
      </c>
      <c r="T130" s="4"/>
      <c r="U130" s="4"/>
      <c r="V130" s="19" t="n">
        <f aca="false">H132</f>
        <v>0</v>
      </c>
      <c r="W130" s="19" t="n">
        <f aca="false">P132</f>
        <v>0</v>
      </c>
      <c r="X130" s="20" t="n">
        <f aca="false">Enterolert!N99</f>
        <v>2.41</v>
      </c>
      <c r="Y130" s="4"/>
      <c r="Z130" s="20" t="n">
        <f aca="false">STDEV(V124,V130,V136)/SQRT(3)</f>
        <v>0</v>
      </c>
      <c r="AA130" s="20" t="n">
        <f aca="false">STDEV(W124,W130,W136)/SQRT(3)</f>
        <v>0</v>
      </c>
      <c r="AB130" s="20" t="n">
        <f aca="false">STDEV(X124,X130,X136)/SQRT(3)</f>
        <v>0.0907377172587747</v>
      </c>
    </row>
    <row r="131" customFormat="false" ht="15" hidden="false" customHeight="false" outlineLevel="0" collapsed="false">
      <c r="A131" s="4" t="s">
        <v>17</v>
      </c>
      <c r="B131" s="4" t="n">
        <v>0</v>
      </c>
      <c r="C131" s="4"/>
      <c r="D131" s="4"/>
      <c r="E131" s="4"/>
      <c r="F131" s="4"/>
      <c r="G131" s="12" t="n">
        <f aca="false">(B131*10^2)</f>
        <v>0</v>
      </c>
      <c r="H131" s="19" t="n">
        <v>0</v>
      </c>
      <c r="I131" s="4" t="s">
        <v>17</v>
      </c>
      <c r="J131" s="4" t="n">
        <v>0</v>
      </c>
      <c r="K131" s="4"/>
      <c r="L131" s="4"/>
      <c r="M131" s="4"/>
      <c r="N131" s="4"/>
      <c r="O131" s="5" t="n">
        <f aca="false">(J131*10^2)</f>
        <v>0</v>
      </c>
      <c r="P131" s="19" t="n">
        <v>0</v>
      </c>
      <c r="T131" s="4"/>
      <c r="U131" s="4"/>
      <c r="V131" s="19"/>
      <c r="W131" s="19"/>
      <c r="X131" s="20"/>
      <c r="Y131" s="4"/>
      <c r="Z131" s="4" t="s">
        <v>55</v>
      </c>
      <c r="AA131" s="4"/>
      <c r="AB131" s="4"/>
    </row>
    <row r="132" customFormat="false" ht="15" hidden="false" customHeight="false" outlineLevel="0" collapsed="false">
      <c r="A132" s="4" t="s">
        <v>18</v>
      </c>
      <c r="B132" s="4" t="n">
        <v>0</v>
      </c>
      <c r="C132" s="4"/>
      <c r="D132" s="4"/>
      <c r="E132" s="4"/>
      <c r="F132" s="4"/>
      <c r="G132" s="12" t="n">
        <f aca="false">(B132*10^2)</f>
        <v>0</v>
      </c>
      <c r="H132" s="19" t="n">
        <v>0</v>
      </c>
      <c r="I132" s="4" t="s">
        <v>18</v>
      </c>
      <c r="J132" s="4" t="n">
        <v>0</v>
      </c>
      <c r="K132" s="4"/>
      <c r="L132" s="4"/>
      <c r="M132" s="4"/>
      <c r="N132" s="4"/>
      <c r="O132" s="5" t="n">
        <f aca="false">(J132*10^2)</f>
        <v>0</v>
      </c>
      <c r="P132" s="19" t="n">
        <v>0</v>
      </c>
      <c r="T132" s="4"/>
      <c r="U132" s="4"/>
      <c r="V132" s="19" t="n">
        <f aca="false">H135</f>
        <v>6.281</v>
      </c>
      <c r="W132" s="19" t="n">
        <f aca="false">P135</f>
        <v>6.18</v>
      </c>
      <c r="X132" s="20" t="n">
        <f aca="false">Enterolert!N102</f>
        <v>5.183</v>
      </c>
      <c r="Y132" s="4"/>
      <c r="Z132" s="20" t="n">
        <f aca="false">Z126*2</f>
        <v>0.731978141750148</v>
      </c>
      <c r="AA132" s="20" t="n">
        <f aca="false">AA126*2</f>
        <v>0.694110782064201</v>
      </c>
      <c r="AB132" s="20" t="n">
        <f aca="false">AB126*2</f>
        <v>0.0650059826306609</v>
      </c>
    </row>
    <row r="133" customFormat="false" ht="15" hidden="false" customHeight="false" outlineLevel="0" collapsed="false">
      <c r="A133" s="4"/>
      <c r="B133" s="4"/>
      <c r="C133" s="4"/>
      <c r="D133" s="4"/>
      <c r="E133" s="4"/>
      <c r="F133" s="4"/>
      <c r="H133" s="19"/>
      <c r="I133" s="4"/>
      <c r="J133" s="4"/>
      <c r="K133" s="4"/>
      <c r="L133" s="4"/>
      <c r="M133" s="4"/>
      <c r="N133" s="4"/>
      <c r="O133" s="5"/>
      <c r="P133" s="19"/>
      <c r="T133" s="4"/>
      <c r="U133" s="4"/>
      <c r="V133" s="19" t="n">
        <f aca="false">H136</f>
        <v>0</v>
      </c>
      <c r="W133" s="19" t="n">
        <f aca="false">P136</f>
        <v>0</v>
      </c>
      <c r="X133" s="20" t="n">
        <f aca="false">Enterolert!N103</f>
        <v>2.3</v>
      </c>
      <c r="Y133" s="4"/>
      <c r="Z133" s="20" t="n">
        <f aca="false">Z127*2</f>
        <v>1.4</v>
      </c>
      <c r="AA133" s="20" t="n">
        <f aca="false">AA127*2</f>
        <v>1.4</v>
      </c>
      <c r="AB133" s="20" t="n">
        <f aca="false">AB127*2</f>
        <v>0.314324672910034</v>
      </c>
    </row>
    <row r="134" customFormat="false" ht="15" hidden="false" customHeight="false" outlineLevel="0" collapsed="false">
      <c r="A134" s="4" t="s">
        <v>35</v>
      </c>
      <c r="B134" s="4"/>
      <c r="C134" s="4"/>
      <c r="D134" s="4"/>
      <c r="E134" s="4"/>
      <c r="F134" s="4"/>
      <c r="H134" s="19"/>
      <c r="I134" s="4" t="s">
        <v>35</v>
      </c>
      <c r="J134" s="4"/>
      <c r="K134" s="4"/>
      <c r="L134" s="4"/>
      <c r="M134" s="4"/>
      <c r="N134" s="4"/>
      <c r="O134" s="5"/>
      <c r="P134" s="19"/>
      <c r="T134" s="4"/>
      <c r="U134" s="4"/>
      <c r="V134" s="19" t="n">
        <f aca="false">H137</f>
        <v>0</v>
      </c>
      <c r="W134" s="19" t="n">
        <f aca="false">P137</f>
        <v>0</v>
      </c>
      <c r="X134" s="20" t="n">
        <f aca="false">Enterolert!N104</f>
        <v>2.8</v>
      </c>
      <c r="Y134" s="4"/>
      <c r="Z134" s="20" t="n">
        <f aca="false">Z128*2</f>
        <v>0</v>
      </c>
      <c r="AA134" s="20" t="n">
        <f aca="false">AA128*2</f>
        <v>0</v>
      </c>
      <c r="AB134" s="20" t="n">
        <f aca="false">AB128*2</f>
        <v>0.470035459655262</v>
      </c>
    </row>
    <row r="135" customFormat="false" ht="15" hidden="false" customHeight="false" outlineLevel="0" collapsed="false">
      <c r="A135" s="4" t="s">
        <v>11</v>
      </c>
      <c r="B135" s="4"/>
      <c r="C135" s="4"/>
      <c r="D135" s="4"/>
      <c r="E135" s="4" t="n">
        <v>26.1</v>
      </c>
      <c r="F135" s="4" t="n">
        <v>3</v>
      </c>
      <c r="G135" s="12" t="n">
        <f aca="false">(E135*10^5+F135*10^6)/2</f>
        <v>2805000</v>
      </c>
      <c r="H135" s="19" t="n">
        <v>6.281</v>
      </c>
      <c r="I135" s="4" t="s">
        <v>11</v>
      </c>
      <c r="J135" s="4"/>
      <c r="K135" s="4"/>
      <c r="L135" s="4"/>
      <c r="M135" s="4" t="n">
        <v>6</v>
      </c>
      <c r="N135" s="4" t="n">
        <v>3</v>
      </c>
      <c r="O135" s="5" t="n">
        <f aca="false">(M135*10^5+N135*10^6)/2</f>
        <v>1800000</v>
      </c>
      <c r="P135" s="19" t="n">
        <v>6.18</v>
      </c>
      <c r="T135" s="4"/>
      <c r="U135" s="4"/>
      <c r="V135" s="19" t="n">
        <f aca="false">H138</f>
        <v>0</v>
      </c>
      <c r="W135" s="19" t="n">
        <f aca="false">P138</f>
        <v>0</v>
      </c>
      <c r="X135" s="20" t="n">
        <f aca="false">Enterolert!N105</f>
        <v>2.71</v>
      </c>
      <c r="Y135" s="4"/>
      <c r="Z135" s="20" t="n">
        <f aca="false">Z129*2</f>
        <v>0</v>
      </c>
      <c r="AA135" s="20" t="n">
        <f aca="false">AA129*2</f>
        <v>0</v>
      </c>
      <c r="AB135" s="20" t="n">
        <f aca="false">AB129*2</f>
        <v>0.359072880253206</v>
      </c>
    </row>
    <row r="136" customFormat="false" ht="15" hidden="false" customHeight="false" outlineLevel="0" collapsed="false">
      <c r="A136" s="4" t="s">
        <v>14</v>
      </c>
      <c r="B136" s="4" t="n">
        <v>0</v>
      </c>
      <c r="C136" s="4"/>
      <c r="D136" s="4"/>
      <c r="E136" s="4"/>
      <c r="F136" s="4"/>
      <c r="G136" s="12" t="n">
        <f aca="false">(B136*10^2)</f>
        <v>0</v>
      </c>
      <c r="H136" s="19" t="n">
        <v>0</v>
      </c>
      <c r="I136" s="4" t="s">
        <v>14</v>
      </c>
      <c r="J136" s="4" t="n">
        <v>0</v>
      </c>
      <c r="K136" s="4"/>
      <c r="L136" s="4"/>
      <c r="M136" s="4"/>
      <c r="N136" s="4"/>
      <c r="O136" s="5" t="n">
        <f aca="false">(J136*10^2)</f>
        <v>0</v>
      </c>
      <c r="P136" s="19" t="n">
        <v>0</v>
      </c>
      <c r="T136" s="4"/>
      <c r="U136" s="4"/>
      <c r="V136" s="19" t="n">
        <f aca="false">H139</f>
        <v>0</v>
      </c>
      <c r="W136" s="19" t="n">
        <f aca="false">P139</f>
        <v>0</v>
      </c>
      <c r="X136" s="20" t="n">
        <f aca="false">Enterolert!N106</f>
        <v>2.3</v>
      </c>
      <c r="Y136" s="4"/>
      <c r="Z136" s="20" t="n">
        <f aca="false">Z130*2</f>
        <v>0</v>
      </c>
      <c r="AA136" s="20" t="n">
        <f aca="false">AA130*2</f>
        <v>0</v>
      </c>
      <c r="AB136" s="20" t="n">
        <f aca="false">AB130*2</f>
        <v>0.181475434517549</v>
      </c>
    </row>
    <row r="137" customFormat="false" ht="15" hidden="false" customHeight="false" outlineLevel="0" collapsed="false">
      <c r="A137" s="4" t="s">
        <v>16</v>
      </c>
      <c r="B137" s="4" t="n">
        <v>0</v>
      </c>
      <c r="C137" s="4"/>
      <c r="D137" s="4"/>
      <c r="E137" s="4"/>
      <c r="F137" s="4"/>
      <c r="G137" s="12" t="n">
        <f aca="false">(B137*10^2)</f>
        <v>0</v>
      </c>
      <c r="H137" s="19" t="n">
        <v>0</v>
      </c>
      <c r="I137" s="4" t="s">
        <v>16</v>
      </c>
      <c r="J137" s="4" t="n">
        <v>0</v>
      </c>
      <c r="K137" s="4"/>
      <c r="L137" s="4"/>
      <c r="M137" s="4"/>
      <c r="N137" s="4"/>
      <c r="O137" s="5" t="n">
        <f aca="false">(J137*10^2)</f>
        <v>0</v>
      </c>
      <c r="P137" s="19" t="n">
        <v>0</v>
      </c>
      <c r="T137" s="4"/>
      <c r="U137" s="4"/>
      <c r="V137" s="19"/>
      <c r="W137" s="19"/>
      <c r="X137" s="20"/>
      <c r="Y137" s="4"/>
      <c r="Z137" s="20"/>
      <c r="AA137" s="20"/>
      <c r="AB137" s="20"/>
    </row>
    <row r="138" customFormat="false" ht="15" hidden="false" customHeight="false" outlineLevel="0" collapsed="false">
      <c r="A138" s="4" t="s">
        <v>17</v>
      </c>
      <c r="B138" s="4" t="n">
        <v>0</v>
      </c>
      <c r="C138" s="4"/>
      <c r="D138" s="4"/>
      <c r="E138" s="4"/>
      <c r="F138" s="4"/>
      <c r="G138" s="12" t="n">
        <f aca="false">(B138*10^2)</f>
        <v>0</v>
      </c>
      <c r="H138" s="19" t="n">
        <v>0</v>
      </c>
      <c r="I138" s="4" t="s">
        <v>17</v>
      </c>
      <c r="J138" s="4" t="n">
        <v>0</v>
      </c>
      <c r="K138" s="4"/>
      <c r="L138" s="4"/>
      <c r="M138" s="4"/>
      <c r="N138" s="4"/>
      <c r="O138" s="5" t="n">
        <f aca="false">(J138*10^2)</f>
        <v>0</v>
      </c>
      <c r="P138" s="19" t="n">
        <v>0</v>
      </c>
      <c r="T138" s="4"/>
      <c r="U138" s="4"/>
      <c r="V138" s="19"/>
      <c r="W138" s="19"/>
      <c r="X138" s="20"/>
      <c r="Y138" s="4"/>
      <c r="Z138" s="20"/>
      <c r="AA138" s="20"/>
      <c r="AB138" s="20"/>
    </row>
    <row r="139" customFormat="false" ht="15" hidden="false" customHeight="false" outlineLevel="0" collapsed="false">
      <c r="A139" s="4" t="s">
        <v>18</v>
      </c>
      <c r="B139" s="4" t="n">
        <v>0</v>
      </c>
      <c r="C139" s="4"/>
      <c r="D139" s="4"/>
      <c r="E139" s="4"/>
      <c r="F139" s="4"/>
      <c r="G139" s="12" t="n">
        <f aca="false">(B139*10^2)</f>
        <v>0</v>
      </c>
      <c r="H139" s="19" t="n">
        <v>0</v>
      </c>
      <c r="I139" s="4" t="s">
        <v>18</v>
      </c>
      <c r="J139" s="4" t="n">
        <v>0</v>
      </c>
      <c r="K139" s="4"/>
      <c r="L139" s="4"/>
      <c r="M139" s="4"/>
      <c r="N139" s="4"/>
      <c r="O139" s="5" t="n">
        <f aca="false">(J139*10^2)</f>
        <v>0</v>
      </c>
      <c r="P139" s="19" t="n">
        <v>0</v>
      </c>
      <c r="T139" s="4"/>
      <c r="U139" s="4"/>
      <c r="V139" s="19"/>
      <c r="W139" s="19"/>
      <c r="X139" s="20"/>
      <c r="Y139" s="4"/>
      <c r="Z139" s="20"/>
      <c r="AA139" s="20"/>
      <c r="AB139" s="20"/>
    </row>
  </sheetData>
  <mergeCells count="1">
    <mergeCell ref="A2:AD2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106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I3" activeCellId="0" sqref="I3"/>
    </sheetView>
  </sheetViews>
  <sheetFormatPr defaultRowHeight="15" zeroHeight="false" outlineLevelRow="0" outlineLevelCol="0"/>
  <cols>
    <col collapsed="false" customWidth="true" hidden="false" outlineLevel="0" max="1025" min="1" style="0" width="10.61"/>
  </cols>
  <sheetData>
    <row r="1" customFormat="false" ht="16" hidden="false" customHeight="false" outlineLevel="0" collapsed="false"/>
    <row r="2" customFormat="false" ht="15" hidden="false" customHeight="false" outlineLevel="0" collapsed="false">
      <c r="A2" s="32" t="s">
        <v>72</v>
      </c>
      <c r="B2" s="33"/>
      <c r="C2" s="33"/>
      <c r="D2" s="33"/>
      <c r="E2" s="33"/>
      <c r="F2" s="33"/>
      <c r="G2" s="34"/>
      <c r="I2" s="32" t="s">
        <v>73</v>
      </c>
      <c r="J2" s="33"/>
      <c r="K2" s="33"/>
      <c r="L2" s="33"/>
      <c r="M2" s="33"/>
      <c r="N2" s="34"/>
    </row>
    <row r="3" customFormat="false" ht="15" hidden="false" customHeight="false" outlineLevel="0" collapsed="false">
      <c r="A3" s="7" t="s">
        <v>10</v>
      </c>
      <c r="B3" s="5" t="n">
        <v>100</v>
      </c>
      <c r="C3" s="5" t="n">
        <v>1000</v>
      </c>
      <c r="D3" s="5" t="n">
        <v>10000</v>
      </c>
      <c r="E3" s="5" t="n">
        <v>100000</v>
      </c>
      <c r="F3" s="2" t="s">
        <v>8</v>
      </c>
      <c r="G3" s="35"/>
      <c r="I3" s="7" t="s">
        <v>21</v>
      </c>
      <c r="J3" s="5" t="n">
        <v>100</v>
      </c>
      <c r="K3" s="6"/>
      <c r="L3" s="5" t="n">
        <v>10000</v>
      </c>
      <c r="M3" s="2" t="s">
        <v>8</v>
      </c>
      <c r="N3" s="35"/>
      <c r="R3" s="0" t="s">
        <v>74</v>
      </c>
      <c r="S3" s="0" t="s">
        <v>75</v>
      </c>
      <c r="T3" s="0" t="s">
        <v>76</v>
      </c>
      <c r="U3" s="0" t="s">
        <v>77</v>
      </c>
      <c r="V3" s="0" t="s">
        <v>75</v>
      </c>
      <c r="W3" s="0" t="s">
        <v>76</v>
      </c>
    </row>
    <row r="4" customFormat="false" ht="15" hidden="false" customHeight="false" outlineLevel="0" collapsed="false">
      <c r="A4" s="7" t="s">
        <v>11</v>
      </c>
      <c r="B4" s="4"/>
      <c r="C4" s="6"/>
      <c r="D4" s="6" t="n">
        <v>3.1</v>
      </c>
      <c r="E4" s="6" t="n">
        <v>2</v>
      </c>
      <c r="F4" s="5" t="n">
        <f aca="false">(D4*10^4+E4*10^5)/2</f>
        <v>115500</v>
      </c>
      <c r="G4" s="36" t="n">
        <v>5.116</v>
      </c>
      <c r="I4" s="7" t="s">
        <v>11</v>
      </c>
      <c r="J4" s="4"/>
      <c r="K4" s="6" t="n">
        <v>46.7</v>
      </c>
      <c r="L4" s="6" t="n">
        <v>17.3</v>
      </c>
      <c r="M4" s="5" t="n">
        <f aca="false">(K4*10^3+L4*10^4)/2</f>
        <v>109850</v>
      </c>
      <c r="N4" s="36" t="n">
        <v>5.11</v>
      </c>
      <c r="Q4" s="0" t="n">
        <v>0</v>
      </c>
      <c r="R4" s="37" t="n">
        <f aca="false">AVERAGE(G4,G12,G20)</f>
        <v>5.153</v>
      </c>
      <c r="S4" s="0" t="n">
        <f aca="false">STDEV(G4,G12,G20)</f>
        <v>0.0428835632847834</v>
      </c>
      <c r="T4" s="0" t="n">
        <f aca="false">STDEV(G4,G12,G20)/SQRT(3)</f>
        <v>0.02475883680628</v>
      </c>
      <c r="U4" s="37" t="n">
        <f aca="false">AVERAGE(N4,N11,N18)</f>
        <v>5.16266666666667</v>
      </c>
      <c r="V4" s="38" t="n">
        <f aca="false">STDEV(N4,N11,N18)</f>
        <v>0.0477109351546721</v>
      </c>
      <c r="W4" s="38" t="n">
        <f aca="false">STDEV(N4,N11,N18)/SQRT(3)</f>
        <v>0.0275459212548387</v>
      </c>
    </row>
    <row r="5" customFormat="false" ht="15" hidden="false" customHeight="false" outlineLevel="0" collapsed="false">
      <c r="A5" s="7" t="s">
        <v>12</v>
      </c>
      <c r="B5" s="4"/>
      <c r="C5" s="6" t="n">
        <v>24.1</v>
      </c>
      <c r="D5" s="6"/>
      <c r="E5" s="6"/>
      <c r="F5" s="5" t="n">
        <f aca="false">(C5*10^3)</f>
        <v>24100</v>
      </c>
      <c r="G5" s="36" t="n">
        <v>4.241</v>
      </c>
      <c r="I5" s="7" t="s">
        <v>14</v>
      </c>
      <c r="J5" s="4" t="n">
        <v>27.2</v>
      </c>
      <c r="K5" s="6"/>
      <c r="L5" s="6"/>
      <c r="M5" s="5" t="n">
        <f aca="false">(J5*10^2)</f>
        <v>2720</v>
      </c>
      <c r="N5" s="36" t="n">
        <v>3.272</v>
      </c>
      <c r="Q5" s="0" t="n">
        <v>7</v>
      </c>
      <c r="R5" s="37" t="n">
        <f aca="false">AVERAGE(G7,G15,G23)</f>
        <v>2.733</v>
      </c>
      <c r="S5" s="38" t="n">
        <f aca="false">STDEV(G7,G15,G23)</f>
        <v>0.408628192859964</v>
      </c>
      <c r="T5" s="38" t="n">
        <f aca="false">STDEV(G7,G15,G23)/SQRT(3)</f>
        <v>0.235921597146171</v>
      </c>
      <c r="U5" s="37" t="n">
        <f aca="false">AVERAGE(N5,N12,N19)</f>
        <v>3.223</v>
      </c>
      <c r="V5" s="38" t="n">
        <f aca="false">STDEV(N5,N12,N19)</f>
        <v>0.0763740793725202</v>
      </c>
      <c r="W5" s="38" t="n">
        <f aca="false">STDEV(N5,N12,N19)/SQRT(3)</f>
        <v>0.0440945952848344</v>
      </c>
    </row>
    <row r="6" customFormat="false" ht="15" hidden="false" customHeight="false" outlineLevel="0" collapsed="false">
      <c r="A6" s="7" t="s">
        <v>13</v>
      </c>
      <c r="B6" s="4"/>
      <c r="C6" s="6" t="n">
        <v>29.5</v>
      </c>
      <c r="D6" s="6" t="n">
        <v>0</v>
      </c>
      <c r="E6" s="6"/>
      <c r="F6" s="5" t="n">
        <f aca="false">(C6*10^3)</f>
        <v>29500</v>
      </c>
      <c r="G6" s="36" t="n">
        <v>4.295</v>
      </c>
      <c r="I6" s="7" t="s">
        <v>16</v>
      </c>
      <c r="J6" s="11" t="n">
        <v>33.8</v>
      </c>
      <c r="K6" s="6"/>
      <c r="L6" s="6"/>
      <c r="M6" s="5" t="n">
        <f aca="false">(J6*10^2)</f>
        <v>3380</v>
      </c>
      <c r="N6" s="36" t="n">
        <v>3.338</v>
      </c>
      <c r="P6" s="39"/>
      <c r="Q6" s="0" t="n">
        <v>14</v>
      </c>
      <c r="R6" s="37" t="n">
        <f aca="false">AVERAGE(G8,G16,G24)</f>
        <v>3.031</v>
      </c>
      <c r="S6" s="38" t="n">
        <f aca="false">STDEV(G8,G16,G24)</f>
        <v>0.460869829778431</v>
      </c>
      <c r="T6" s="38" t="n">
        <f aca="false">STDEV(G8,G16,G24)/SQRT(3)</f>
        <v>0.266083320283954</v>
      </c>
      <c r="U6" s="37" t="n">
        <f aca="false">AVERAGE(N6,N13,N20)</f>
        <v>3.271</v>
      </c>
      <c r="V6" s="38" t="n">
        <f aca="false">STDEV(N6,N13,N20)</f>
        <v>0.0890112352458948</v>
      </c>
      <c r="W6" s="38" t="n">
        <f aca="false">STDEV(N6,N13,N20)/SQRT(3)</f>
        <v>0.0513906606301185</v>
      </c>
    </row>
    <row r="7" customFormat="false" ht="15" hidden="false" customHeight="false" outlineLevel="0" collapsed="false">
      <c r="A7" s="7" t="s">
        <v>14</v>
      </c>
      <c r="B7" s="4" t="n">
        <v>6.1</v>
      </c>
      <c r="C7" s="6"/>
      <c r="D7" s="6"/>
      <c r="E7" s="6"/>
      <c r="F7" s="5" t="n">
        <f aca="false">(B7*10^2)</f>
        <v>610</v>
      </c>
      <c r="G7" s="36" t="n">
        <v>2.61</v>
      </c>
      <c r="I7" s="7" t="s">
        <v>17</v>
      </c>
      <c r="J7" s="11" t="n">
        <v>10.2</v>
      </c>
      <c r="K7" s="6"/>
      <c r="L7" s="6"/>
      <c r="M7" s="5" t="n">
        <f aca="false">(J7*10^2)</f>
        <v>1020</v>
      </c>
      <c r="N7" s="36" t="n">
        <v>3.102</v>
      </c>
      <c r="P7" s="39"/>
      <c r="Q7" s="0" t="n">
        <v>21</v>
      </c>
      <c r="R7" s="37" t="n">
        <f aca="false">AVERAGE(G9,G17,G25)</f>
        <v>3.144</v>
      </c>
      <c r="S7" s="38" t="n">
        <f aca="false">STDEV(G9,G17,G25)</f>
        <v>0.0230651251893417</v>
      </c>
      <c r="T7" s="38" t="n">
        <f aca="false">STDEV(G9,G17,G25)/SQRT(3)</f>
        <v>0.0133166562369589</v>
      </c>
      <c r="U7" s="37" t="n">
        <f aca="false">AVERAGE(N7,N14,N21)</f>
        <v>3.127</v>
      </c>
      <c r="V7" s="38" t="n">
        <f aca="false">STDEV(N7,N14,N21)</f>
        <v>0.024062418831032</v>
      </c>
      <c r="W7" s="38" t="n">
        <f aca="false">STDEV(N7,N14,N21)/SQRT(3)</f>
        <v>0.0138924439894498</v>
      </c>
    </row>
    <row r="8" customFormat="false" ht="15" hidden="false" customHeight="false" outlineLevel="0" collapsed="false">
      <c r="A8" s="7" t="s">
        <v>16</v>
      </c>
      <c r="B8" s="4" t="n">
        <v>5</v>
      </c>
      <c r="C8" s="6"/>
      <c r="D8" s="6"/>
      <c r="E8" s="6"/>
      <c r="F8" s="5" t="n">
        <f aca="false">(B8*10^2)</f>
        <v>500</v>
      </c>
      <c r="G8" s="36" t="n">
        <v>2.5</v>
      </c>
      <c r="I8" s="7" t="s">
        <v>18</v>
      </c>
      <c r="J8" s="4" t="n">
        <v>2</v>
      </c>
      <c r="K8" s="6"/>
      <c r="L8" s="6"/>
      <c r="M8" s="5" t="n">
        <f aca="false">(J8*10^2)</f>
        <v>200</v>
      </c>
      <c r="N8" s="36" t="n">
        <v>2.2</v>
      </c>
      <c r="Q8" s="0" t="n">
        <v>28</v>
      </c>
      <c r="R8" s="37" t="n">
        <f aca="false">AVERAGE(G10,G18,G26)</f>
        <v>1.53333333333333</v>
      </c>
      <c r="S8" s="38" t="n">
        <f aca="false">STDEV(G10,G18,G26)</f>
        <v>1.33166562369588</v>
      </c>
      <c r="T8" s="38" t="n">
        <f aca="false">STDEV(G10,G18,G26)/SQRT(3)</f>
        <v>0.768837506311386</v>
      </c>
      <c r="U8" s="37" t="n">
        <f aca="false">AVERAGE(N8,N15,N22)</f>
        <v>2.13333333333333</v>
      </c>
      <c r="V8" s="38" t="n">
        <f aca="false">STDEV(N8,N15,N22)</f>
        <v>0.0577350269189626</v>
      </c>
      <c r="W8" s="38" t="n">
        <f aca="false">STDEV(N8,N15,N22)/SQRT(3)</f>
        <v>0.0333333333333334</v>
      </c>
    </row>
    <row r="9" customFormat="false" ht="15" hidden="false" customHeight="false" outlineLevel="0" collapsed="false">
      <c r="A9" s="7" t="s">
        <v>17</v>
      </c>
      <c r="B9" s="4" t="n">
        <v>12.2</v>
      </c>
      <c r="C9" s="6"/>
      <c r="D9" s="6"/>
      <c r="E9" s="6"/>
      <c r="F9" s="5" t="n">
        <f aca="false">(B9*10^2)</f>
        <v>1220</v>
      </c>
      <c r="G9" s="36" t="n">
        <v>3.122</v>
      </c>
      <c r="I9" s="7"/>
      <c r="J9" s="4"/>
      <c r="K9" s="6"/>
      <c r="L9" s="6"/>
      <c r="M9" s="6"/>
      <c r="N9" s="36"/>
      <c r="R9" s="37"/>
    </row>
    <row r="10" customFormat="false" ht="15" hidden="false" customHeight="false" outlineLevel="0" collapsed="false">
      <c r="A10" s="7" t="s">
        <v>18</v>
      </c>
      <c r="B10" s="4" t="n">
        <v>0</v>
      </c>
      <c r="C10" s="6"/>
      <c r="D10" s="6"/>
      <c r="E10" s="6"/>
      <c r="F10" s="5" t="n">
        <f aca="false">(B10*10^2)</f>
        <v>0</v>
      </c>
      <c r="G10" s="36" t="n">
        <v>0</v>
      </c>
      <c r="I10" s="7" t="s">
        <v>22</v>
      </c>
      <c r="J10" s="5" t="n">
        <v>100</v>
      </c>
      <c r="K10" s="5" t="n">
        <v>1000</v>
      </c>
      <c r="L10" s="5" t="n">
        <v>10000</v>
      </c>
      <c r="M10" s="2" t="s">
        <v>8</v>
      </c>
      <c r="N10" s="36"/>
    </row>
    <row r="11" customFormat="false" ht="15" hidden="false" customHeight="false" outlineLevel="0" collapsed="false">
      <c r="A11" s="7" t="s">
        <v>19</v>
      </c>
      <c r="B11" s="4"/>
      <c r="C11" s="5" t="n">
        <v>1000</v>
      </c>
      <c r="D11" s="5" t="n">
        <v>10000</v>
      </c>
      <c r="E11" s="5" t="n">
        <v>100000</v>
      </c>
      <c r="F11" s="2" t="s">
        <v>8</v>
      </c>
      <c r="G11" s="36"/>
      <c r="I11" s="7" t="s">
        <v>11</v>
      </c>
      <c r="J11" s="4"/>
      <c r="K11" s="6"/>
      <c r="L11" s="6" t="n">
        <v>20.3</v>
      </c>
      <c r="M11" s="5" t="n">
        <f aca="false">(L11*10^4)</f>
        <v>203000</v>
      </c>
      <c r="N11" s="36" t="n">
        <v>5.203</v>
      </c>
    </row>
    <row r="12" customFormat="false" ht="15" hidden="false" customHeight="false" outlineLevel="0" collapsed="false">
      <c r="A12" s="7" t="s">
        <v>11</v>
      </c>
      <c r="B12" s="4"/>
      <c r="C12" s="6"/>
      <c r="D12" s="6" t="n">
        <v>19.9</v>
      </c>
      <c r="E12" s="6" t="n">
        <v>2</v>
      </c>
      <c r="F12" s="5" t="n">
        <f aca="false">(E12*10^5+D12*10^4)/2</f>
        <v>199500</v>
      </c>
      <c r="G12" s="36" t="n">
        <v>5.2</v>
      </c>
      <c r="I12" s="7" t="s">
        <v>14</v>
      </c>
      <c r="J12" s="4" t="n">
        <v>26.2</v>
      </c>
      <c r="K12" s="6"/>
      <c r="L12" s="6"/>
      <c r="M12" s="5" t="n">
        <f aca="false">(J12*10^2)</f>
        <v>2620</v>
      </c>
      <c r="N12" s="36" t="n">
        <v>3.262</v>
      </c>
    </row>
    <row r="13" customFormat="false" ht="15" hidden="false" customHeight="false" outlineLevel="0" collapsed="false">
      <c r="A13" s="7" t="s">
        <v>12</v>
      </c>
      <c r="B13" s="4"/>
      <c r="C13" s="6" t="n">
        <v>8.4</v>
      </c>
      <c r="D13" s="6"/>
      <c r="E13" s="6"/>
      <c r="F13" s="5" t="n">
        <f aca="false">(C13*10^3)</f>
        <v>8400</v>
      </c>
      <c r="G13" s="36" t="n">
        <v>3.84</v>
      </c>
      <c r="I13" s="7" t="s">
        <v>16</v>
      </c>
      <c r="J13" s="11" t="n">
        <v>30.5</v>
      </c>
      <c r="K13" s="6"/>
      <c r="L13" s="6"/>
      <c r="M13" s="5" t="n">
        <f aca="false">(J13*10^2)</f>
        <v>3050</v>
      </c>
      <c r="N13" s="36" t="n">
        <v>3.305</v>
      </c>
      <c r="P13" s="39"/>
    </row>
    <row r="14" customFormat="false" ht="15" hidden="false" customHeight="false" outlineLevel="0" collapsed="false">
      <c r="A14" s="7" t="s">
        <v>13</v>
      </c>
      <c r="B14" s="4"/>
      <c r="C14" s="6" t="n">
        <v>13.4</v>
      </c>
      <c r="D14" s="6"/>
      <c r="E14" s="6"/>
      <c r="F14" s="5" t="n">
        <f aca="false">(C14*10^3)</f>
        <v>13400</v>
      </c>
      <c r="G14" s="36" t="n">
        <v>4.134</v>
      </c>
      <c r="I14" s="7" t="s">
        <v>17</v>
      </c>
      <c r="J14" s="4" t="n">
        <v>15</v>
      </c>
      <c r="K14" s="6"/>
      <c r="L14" s="6"/>
      <c r="M14" s="5" t="n">
        <f aca="false">(J14*10^2)</f>
        <v>1500</v>
      </c>
      <c r="N14" s="36" t="n">
        <v>3.15</v>
      </c>
      <c r="P14" s="39"/>
    </row>
    <row r="15" customFormat="false" ht="15" hidden="false" customHeight="false" outlineLevel="0" collapsed="false">
      <c r="A15" s="7" t="s">
        <v>14</v>
      </c>
      <c r="B15" s="4" t="n">
        <v>18.9</v>
      </c>
      <c r="C15" s="6"/>
      <c r="D15" s="6"/>
      <c r="E15" s="6"/>
      <c r="F15" s="5" t="n">
        <f aca="false">(B15*10^2)</f>
        <v>1890</v>
      </c>
      <c r="G15" s="36" t="n">
        <v>3.189</v>
      </c>
      <c r="I15" s="7" t="s">
        <v>18</v>
      </c>
      <c r="J15" s="4" t="n">
        <v>1</v>
      </c>
      <c r="K15" s="6"/>
      <c r="L15" s="6"/>
      <c r="M15" s="5" t="n">
        <f aca="false">(J15*10^2)</f>
        <v>100</v>
      </c>
      <c r="N15" s="36" t="n">
        <v>2.1</v>
      </c>
    </row>
    <row r="16" customFormat="false" ht="15" hidden="false" customHeight="false" outlineLevel="0" collapsed="false">
      <c r="A16" s="7" t="s">
        <v>16</v>
      </c>
      <c r="B16" s="4" t="n">
        <v>26.6</v>
      </c>
      <c r="C16" s="6"/>
      <c r="D16" s="6"/>
      <c r="E16" s="6"/>
      <c r="F16" s="5" t="n">
        <f aca="false">(B16*10^2)</f>
        <v>2660</v>
      </c>
      <c r="G16" s="36" t="n">
        <v>3.266</v>
      </c>
      <c r="I16" s="7"/>
      <c r="J16" s="4"/>
      <c r="K16" s="6"/>
      <c r="L16" s="6"/>
      <c r="M16" s="6"/>
      <c r="N16" s="36"/>
    </row>
    <row r="17" customFormat="false" ht="15" hidden="false" customHeight="false" outlineLevel="0" collapsed="false">
      <c r="A17" s="7" t="s">
        <v>17</v>
      </c>
      <c r="B17" s="4" t="n">
        <v>16.8</v>
      </c>
      <c r="C17" s="6"/>
      <c r="D17" s="6"/>
      <c r="E17" s="6"/>
      <c r="F17" s="5" t="n">
        <f aca="false">(B17*10^2)</f>
        <v>1680</v>
      </c>
      <c r="G17" s="36" t="n">
        <v>3.168</v>
      </c>
      <c r="I17" s="7" t="s">
        <v>23</v>
      </c>
      <c r="J17" s="5" t="n">
        <v>100</v>
      </c>
      <c r="K17" s="5" t="n">
        <v>1000</v>
      </c>
      <c r="L17" s="5" t="n">
        <v>10000</v>
      </c>
      <c r="M17" s="2" t="s">
        <v>8</v>
      </c>
      <c r="N17" s="36"/>
    </row>
    <row r="18" customFormat="false" ht="15" hidden="false" customHeight="false" outlineLevel="0" collapsed="false">
      <c r="A18" s="7" t="s">
        <v>18</v>
      </c>
      <c r="B18" s="4" t="n">
        <v>4</v>
      </c>
      <c r="C18" s="6"/>
      <c r="D18" s="6"/>
      <c r="E18" s="6"/>
      <c r="F18" s="5" t="n">
        <f aca="false">(B18*10^2)</f>
        <v>400</v>
      </c>
      <c r="G18" s="36" t="n">
        <v>2.4</v>
      </c>
      <c r="I18" s="7" t="s">
        <v>11</v>
      </c>
      <c r="J18" s="4"/>
      <c r="K18" s="6"/>
      <c r="L18" s="6" t="n">
        <v>17.5</v>
      </c>
      <c r="M18" s="5" t="n">
        <f aca="false">(L18*10^4)</f>
        <v>175000</v>
      </c>
      <c r="N18" s="36" t="n">
        <v>5.175</v>
      </c>
    </row>
    <row r="19" customFormat="false" ht="15" hidden="false" customHeight="false" outlineLevel="0" collapsed="false">
      <c r="A19" s="7" t="s">
        <v>20</v>
      </c>
      <c r="B19" s="4"/>
      <c r="C19" s="5" t="n">
        <v>1000</v>
      </c>
      <c r="D19" s="5" t="n">
        <v>10000</v>
      </c>
      <c r="E19" s="5" t="n">
        <v>100000</v>
      </c>
      <c r="F19" s="2" t="s">
        <v>8</v>
      </c>
      <c r="G19" s="36"/>
      <c r="I19" s="7" t="s">
        <v>14</v>
      </c>
      <c r="J19" s="4" t="n">
        <v>13.5</v>
      </c>
      <c r="K19" s="6"/>
      <c r="L19" s="6"/>
      <c r="M19" s="5" t="n">
        <f aca="false">(J19*10^2)</f>
        <v>1350</v>
      </c>
      <c r="N19" s="36" t="n">
        <v>3.135</v>
      </c>
    </row>
    <row r="20" customFormat="false" ht="15" hidden="false" customHeight="false" outlineLevel="0" collapsed="false">
      <c r="A20" s="7" t="s">
        <v>11</v>
      </c>
      <c r="B20" s="4"/>
      <c r="C20" s="6"/>
      <c r="D20" s="6" t="n">
        <v>8.5</v>
      </c>
      <c r="E20" s="6" t="n">
        <v>2</v>
      </c>
      <c r="F20" s="5" t="n">
        <f aca="false">(E20*10^5+D20*10^4)/2</f>
        <v>142500</v>
      </c>
      <c r="G20" s="36" t="n">
        <v>5.143</v>
      </c>
      <c r="I20" s="7" t="s">
        <v>16</v>
      </c>
      <c r="J20" s="11" t="n">
        <v>17</v>
      </c>
      <c r="K20" s="6"/>
      <c r="L20" s="6"/>
      <c r="M20" s="5" t="n">
        <f aca="false">(J20*10^2)</f>
        <v>1700</v>
      </c>
      <c r="N20" s="36" t="n">
        <v>3.17</v>
      </c>
      <c r="P20" s="39"/>
    </row>
    <row r="21" customFormat="false" ht="15" hidden="false" customHeight="false" outlineLevel="0" collapsed="false">
      <c r="A21" s="7" t="s">
        <v>12</v>
      </c>
      <c r="B21" s="4"/>
      <c r="C21" s="6" t="n">
        <v>6.3</v>
      </c>
      <c r="D21" s="6"/>
      <c r="E21" s="6"/>
      <c r="F21" s="5" t="n">
        <f aca="false">(C21*10^3)</f>
        <v>6300</v>
      </c>
      <c r="G21" s="36" t="n">
        <v>3.63</v>
      </c>
      <c r="I21" s="7" t="s">
        <v>17</v>
      </c>
      <c r="J21" s="11" t="n">
        <v>12.1</v>
      </c>
      <c r="K21" s="6"/>
      <c r="L21" s="6"/>
      <c r="M21" s="5" t="n">
        <f aca="false">(J21*10^2)</f>
        <v>1210</v>
      </c>
      <c r="N21" s="36" t="n">
        <v>3.129</v>
      </c>
      <c r="P21" s="39"/>
    </row>
    <row r="22" customFormat="false" ht="15" hidden="false" customHeight="false" outlineLevel="0" collapsed="false">
      <c r="A22" s="7" t="s">
        <v>13</v>
      </c>
      <c r="B22" s="4"/>
      <c r="C22" s="6" t="n">
        <v>19.9</v>
      </c>
      <c r="D22" s="6"/>
      <c r="E22" s="6"/>
      <c r="F22" s="5" t="n">
        <f aca="false">(C22*10^3)</f>
        <v>19900</v>
      </c>
      <c r="G22" s="36" t="n">
        <v>4.199</v>
      </c>
      <c r="I22" s="7" t="s">
        <v>18</v>
      </c>
      <c r="J22" s="4" t="n">
        <v>2</v>
      </c>
      <c r="K22" s="6"/>
      <c r="L22" s="6"/>
      <c r="M22" s="5" t="n">
        <f aca="false">(J22*10^2)</f>
        <v>200</v>
      </c>
      <c r="N22" s="36" t="n">
        <v>2.1</v>
      </c>
    </row>
    <row r="23" customFormat="false" ht="15" hidden="false" customHeight="false" outlineLevel="0" collapsed="false">
      <c r="A23" s="7" t="s">
        <v>14</v>
      </c>
      <c r="B23" s="4" t="n">
        <v>4</v>
      </c>
      <c r="C23" s="6"/>
      <c r="D23" s="6"/>
      <c r="E23" s="6"/>
      <c r="F23" s="5" t="n">
        <f aca="false">(B23*10^2)</f>
        <v>400</v>
      </c>
      <c r="G23" s="36" t="n">
        <v>2.4</v>
      </c>
      <c r="I23" s="7"/>
      <c r="J23" s="4"/>
      <c r="K23" s="6"/>
      <c r="L23" s="6"/>
      <c r="M23" s="6"/>
      <c r="N23" s="36"/>
    </row>
    <row r="24" customFormat="false" ht="15" hidden="false" customHeight="false" outlineLevel="0" collapsed="false">
      <c r="A24" s="7" t="s">
        <v>16</v>
      </c>
      <c r="B24" s="4" t="n">
        <v>32.7</v>
      </c>
      <c r="C24" s="6"/>
      <c r="D24" s="6"/>
      <c r="E24" s="6"/>
      <c r="F24" s="5" t="n">
        <f aca="false">(B24*10^2)</f>
        <v>3270</v>
      </c>
      <c r="G24" s="36" t="n">
        <v>3.327</v>
      </c>
      <c r="I24" s="7" t="s">
        <v>24</v>
      </c>
      <c r="J24" s="5" t="n">
        <v>100</v>
      </c>
      <c r="K24" s="5" t="n">
        <v>1000</v>
      </c>
      <c r="L24" s="5" t="n">
        <v>10000</v>
      </c>
      <c r="M24" s="2" t="s">
        <v>8</v>
      </c>
      <c r="N24" s="36"/>
    </row>
    <row r="25" customFormat="false" ht="15" hidden="false" customHeight="false" outlineLevel="0" collapsed="false">
      <c r="A25" s="7" t="s">
        <v>17</v>
      </c>
      <c r="B25" s="4" t="n">
        <v>14.2</v>
      </c>
      <c r="C25" s="6"/>
      <c r="D25" s="6"/>
      <c r="E25" s="6"/>
      <c r="F25" s="5" t="n">
        <f aca="false">(B25*10^2)</f>
        <v>1420</v>
      </c>
      <c r="G25" s="36" t="n">
        <v>3.142</v>
      </c>
      <c r="I25" s="7" t="s">
        <v>11</v>
      </c>
      <c r="J25" s="4"/>
      <c r="K25" s="6"/>
      <c r="L25" s="6" t="n">
        <v>8.4</v>
      </c>
      <c r="M25" s="5" t="n">
        <f aca="false">(L25*10^4)</f>
        <v>84000</v>
      </c>
      <c r="N25" s="36" t="n">
        <v>4.84</v>
      </c>
    </row>
    <row r="26" customFormat="false" ht="16" hidden="false" customHeight="false" outlineLevel="0" collapsed="false">
      <c r="A26" s="8" t="s">
        <v>18</v>
      </c>
      <c r="B26" s="9" t="n">
        <v>2</v>
      </c>
      <c r="C26" s="10"/>
      <c r="D26" s="10"/>
      <c r="E26" s="10"/>
      <c r="F26" s="40" t="n">
        <f aca="false">(B26*10^2)</f>
        <v>200</v>
      </c>
      <c r="G26" s="41" t="n">
        <v>2.2</v>
      </c>
      <c r="I26" s="7" t="s">
        <v>14</v>
      </c>
      <c r="J26" s="4" t="n">
        <v>14.6</v>
      </c>
      <c r="K26" s="6"/>
      <c r="L26" s="6"/>
      <c r="M26" s="5" t="n">
        <f aca="false">(J26*10^2)</f>
        <v>1460</v>
      </c>
      <c r="N26" s="36" t="n">
        <v>3.146</v>
      </c>
    </row>
    <row r="27" customFormat="false" ht="15" hidden="false" customHeight="false" outlineLevel="0" collapsed="false">
      <c r="I27" s="7" t="s">
        <v>16</v>
      </c>
      <c r="J27" s="4" t="n">
        <v>9.1</v>
      </c>
      <c r="K27" s="6"/>
      <c r="L27" s="6"/>
      <c r="M27" s="5" t="n">
        <f aca="false">(J27*10^2)</f>
        <v>910</v>
      </c>
      <c r="N27" s="36" t="n">
        <v>2.91</v>
      </c>
    </row>
    <row r="28" customFormat="false" ht="15" hidden="false" customHeight="false" outlineLevel="0" collapsed="false">
      <c r="I28" s="7" t="s">
        <v>17</v>
      </c>
      <c r="J28" s="4" t="n">
        <v>5</v>
      </c>
      <c r="K28" s="6"/>
      <c r="L28" s="6"/>
      <c r="M28" s="5" t="n">
        <f aca="false">(J28*10^2)</f>
        <v>500</v>
      </c>
      <c r="N28" s="36" t="n">
        <v>2.5</v>
      </c>
      <c r="P28" s="39"/>
    </row>
    <row r="29" customFormat="false" ht="15" hidden="false" customHeight="false" outlineLevel="0" collapsed="false">
      <c r="I29" s="7" t="s">
        <v>18</v>
      </c>
      <c r="J29" s="4" t="n">
        <v>1</v>
      </c>
      <c r="K29" s="6"/>
      <c r="L29" s="6"/>
      <c r="M29" s="5" t="n">
        <f aca="false">(J29*10^2)</f>
        <v>100</v>
      </c>
      <c r="N29" s="36" t="n">
        <v>2.1</v>
      </c>
    </row>
    <row r="30" customFormat="false" ht="15" hidden="false" customHeight="false" outlineLevel="0" collapsed="false">
      <c r="I30" s="7"/>
      <c r="J30" s="4"/>
      <c r="K30" s="6"/>
      <c r="L30" s="6"/>
      <c r="M30" s="6"/>
      <c r="N30" s="36"/>
    </row>
    <row r="31" customFormat="false" ht="15" hidden="false" customHeight="false" outlineLevel="0" collapsed="false">
      <c r="I31" s="7" t="s">
        <v>25</v>
      </c>
      <c r="J31" s="5" t="n">
        <v>100</v>
      </c>
      <c r="K31" s="5" t="n">
        <v>1000</v>
      </c>
      <c r="L31" s="5" t="n">
        <v>10000</v>
      </c>
      <c r="M31" s="2" t="s">
        <v>8</v>
      </c>
      <c r="N31" s="36"/>
    </row>
    <row r="32" customFormat="false" ht="15" hidden="false" customHeight="false" outlineLevel="0" collapsed="false">
      <c r="I32" s="7" t="s">
        <v>11</v>
      </c>
      <c r="J32" s="4"/>
      <c r="K32" s="6"/>
      <c r="L32" s="6" t="n">
        <v>3.1</v>
      </c>
      <c r="M32" s="5" t="n">
        <f aca="false">(L32*10^4)</f>
        <v>31000</v>
      </c>
      <c r="N32" s="36" t="n">
        <v>4.31</v>
      </c>
    </row>
    <row r="33" customFormat="false" ht="15" hidden="false" customHeight="false" outlineLevel="0" collapsed="false">
      <c r="I33" s="7" t="s">
        <v>14</v>
      </c>
      <c r="J33" s="4" t="n">
        <v>7.5</v>
      </c>
      <c r="K33" s="6"/>
      <c r="L33" s="6"/>
      <c r="M33" s="5" t="n">
        <f aca="false">(J33*10^2)</f>
        <v>750</v>
      </c>
      <c r="N33" s="36" t="n">
        <v>2.75</v>
      </c>
    </row>
    <row r="34" customFormat="false" ht="15" hidden="false" customHeight="false" outlineLevel="0" collapsed="false">
      <c r="I34" s="7" t="s">
        <v>16</v>
      </c>
      <c r="J34" s="4" t="n">
        <v>9.6</v>
      </c>
      <c r="K34" s="6"/>
      <c r="L34" s="6"/>
      <c r="M34" s="5" t="n">
        <f aca="false">(J34*10^2)</f>
        <v>960</v>
      </c>
      <c r="N34" s="36" t="n">
        <v>2.96</v>
      </c>
    </row>
    <row r="35" customFormat="false" ht="15" hidden="false" customHeight="false" outlineLevel="0" collapsed="false">
      <c r="I35" s="7" t="s">
        <v>17</v>
      </c>
      <c r="J35" s="4" t="n">
        <v>7.2</v>
      </c>
      <c r="K35" s="6"/>
      <c r="L35" s="6"/>
      <c r="M35" s="5" t="n">
        <f aca="false">(J35*10^2)</f>
        <v>720</v>
      </c>
      <c r="N35" s="36" t="n">
        <v>2.72</v>
      </c>
    </row>
    <row r="36" customFormat="false" ht="15" hidden="false" customHeight="false" outlineLevel="0" collapsed="false">
      <c r="I36" s="7" t="s">
        <v>18</v>
      </c>
      <c r="J36" s="4" t="n">
        <v>4</v>
      </c>
      <c r="K36" s="6"/>
      <c r="L36" s="6"/>
      <c r="M36" s="5" t="n">
        <f aca="false">(J36*10^2)</f>
        <v>400</v>
      </c>
      <c r="N36" s="36" t="n">
        <v>2.4</v>
      </c>
    </row>
    <row r="37" customFormat="false" ht="15" hidden="false" customHeight="false" outlineLevel="0" collapsed="false">
      <c r="I37" s="7"/>
      <c r="J37" s="4"/>
      <c r="K37" s="6"/>
      <c r="L37" s="6"/>
      <c r="M37" s="6"/>
      <c r="N37" s="36"/>
    </row>
    <row r="38" customFormat="false" ht="15" hidden="false" customHeight="false" outlineLevel="0" collapsed="false">
      <c r="I38" s="7" t="s">
        <v>26</v>
      </c>
      <c r="J38" s="5" t="n">
        <v>100</v>
      </c>
      <c r="K38" s="5" t="n">
        <v>1000</v>
      </c>
      <c r="L38" s="5" t="n">
        <v>10000</v>
      </c>
      <c r="M38" s="2" t="s">
        <v>8</v>
      </c>
      <c r="N38" s="36"/>
    </row>
    <row r="39" customFormat="false" ht="15" hidden="false" customHeight="false" outlineLevel="0" collapsed="false">
      <c r="I39" s="7" t="s">
        <v>11</v>
      </c>
      <c r="J39" s="4"/>
      <c r="K39" s="6"/>
      <c r="L39" s="6" t="n">
        <v>6.3</v>
      </c>
      <c r="M39" s="5" t="n">
        <f aca="false">(L39*10^4)</f>
        <v>63000</v>
      </c>
      <c r="N39" s="36" t="n">
        <v>4.63</v>
      </c>
    </row>
    <row r="40" customFormat="false" ht="15" hidden="false" customHeight="false" outlineLevel="0" collapsed="false">
      <c r="I40" s="7" t="s">
        <v>14</v>
      </c>
      <c r="J40" s="4" t="n">
        <v>9.8</v>
      </c>
      <c r="K40" s="6"/>
      <c r="L40" s="6"/>
      <c r="M40" s="5" t="n">
        <f aca="false">(J40*10^2)</f>
        <v>980</v>
      </c>
      <c r="N40" s="36" t="n">
        <v>2.98</v>
      </c>
    </row>
    <row r="41" customFormat="false" ht="15" hidden="false" customHeight="false" outlineLevel="0" collapsed="false">
      <c r="I41" s="7" t="s">
        <v>16</v>
      </c>
      <c r="J41" s="4" t="n">
        <v>9.2</v>
      </c>
      <c r="K41" s="6"/>
      <c r="L41" s="6"/>
      <c r="M41" s="5" t="n">
        <f aca="false">(J41*10^2)</f>
        <v>920</v>
      </c>
      <c r="N41" s="36" t="n">
        <v>2.92</v>
      </c>
    </row>
    <row r="42" customFormat="false" ht="15" hidden="false" customHeight="false" outlineLevel="0" collapsed="false">
      <c r="I42" s="7" t="s">
        <v>17</v>
      </c>
      <c r="J42" s="4" t="n">
        <v>4</v>
      </c>
      <c r="K42" s="6"/>
      <c r="L42" s="6"/>
      <c r="M42" s="5" t="n">
        <f aca="false">(J42*10^2)</f>
        <v>400</v>
      </c>
      <c r="N42" s="36" t="n">
        <v>2.4</v>
      </c>
    </row>
    <row r="43" customFormat="false" ht="15" hidden="false" customHeight="false" outlineLevel="0" collapsed="false">
      <c r="I43" s="7" t="s">
        <v>18</v>
      </c>
      <c r="J43" s="4" t="n">
        <v>1</v>
      </c>
      <c r="K43" s="6"/>
      <c r="L43" s="6"/>
      <c r="M43" s="5" t="n">
        <f aca="false">(J43*10^2)</f>
        <v>100</v>
      </c>
      <c r="N43" s="36" t="n">
        <v>2.1</v>
      </c>
    </row>
    <row r="44" customFormat="false" ht="15" hidden="false" customHeight="false" outlineLevel="0" collapsed="false">
      <c r="I44" s="7"/>
      <c r="J44" s="4"/>
      <c r="K44" s="6"/>
      <c r="L44" s="6"/>
      <c r="M44" s="6"/>
      <c r="N44" s="36"/>
    </row>
    <row r="45" customFormat="false" ht="15" hidden="false" customHeight="false" outlineLevel="0" collapsed="false">
      <c r="I45" s="7" t="s">
        <v>27</v>
      </c>
      <c r="J45" s="5" t="n">
        <v>100</v>
      </c>
      <c r="K45" s="5" t="n">
        <v>1000</v>
      </c>
      <c r="L45" s="5" t="n">
        <v>10000</v>
      </c>
      <c r="M45" s="2" t="s">
        <v>8</v>
      </c>
      <c r="N45" s="36"/>
    </row>
    <row r="46" customFormat="false" ht="15" hidden="false" customHeight="false" outlineLevel="0" collapsed="false">
      <c r="I46" s="7" t="s">
        <v>11</v>
      </c>
      <c r="J46" s="4"/>
      <c r="K46" s="6" t="n">
        <v>116.2</v>
      </c>
      <c r="L46" s="6"/>
      <c r="M46" s="5" t="n">
        <f aca="false">(K46*10^3)</f>
        <v>116200</v>
      </c>
      <c r="N46" s="36" t="n">
        <v>5.116</v>
      </c>
    </row>
    <row r="47" customFormat="false" ht="15" hidden="false" customHeight="false" outlineLevel="0" collapsed="false">
      <c r="I47" s="7" t="s">
        <v>14</v>
      </c>
      <c r="J47" s="4" t="n">
        <v>5.2</v>
      </c>
      <c r="K47" s="6"/>
      <c r="L47" s="6"/>
      <c r="M47" s="5" t="n">
        <f aca="false">(J47*10^2)</f>
        <v>520</v>
      </c>
      <c r="N47" s="36" t="n">
        <v>2.52</v>
      </c>
    </row>
    <row r="48" customFormat="false" ht="15" hidden="false" customHeight="false" outlineLevel="0" collapsed="false">
      <c r="I48" s="7" t="s">
        <v>16</v>
      </c>
      <c r="J48" s="4" t="n">
        <v>14.6</v>
      </c>
      <c r="K48" s="6"/>
      <c r="L48" s="6"/>
      <c r="M48" s="5" t="n">
        <f aca="false">(J48*10^2)</f>
        <v>1460</v>
      </c>
      <c r="N48" s="36" t="n">
        <v>3.146</v>
      </c>
    </row>
    <row r="49" customFormat="false" ht="15" hidden="false" customHeight="false" outlineLevel="0" collapsed="false">
      <c r="I49" s="7" t="s">
        <v>17</v>
      </c>
      <c r="J49" s="4" t="n">
        <v>6.2</v>
      </c>
      <c r="K49" s="6"/>
      <c r="L49" s="6"/>
      <c r="M49" s="5" t="n">
        <f aca="false">(J49*10^2)</f>
        <v>620</v>
      </c>
      <c r="N49" s="36" t="n">
        <v>2.62</v>
      </c>
    </row>
    <row r="50" customFormat="false" ht="15" hidden="false" customHeight="false" outlineLevel="0" collapsed="false">
      <c r="I50" s="7" t="s">
        <v>18</v>
      </c>
      <c r="J50" s="4" t="n">
        <v>4</v>
      </c>
      <c r="K50" s="6"/>
      <c r="L50" s="6"/>
      <c r="M50" s="5" t="n">
        <f aca="false">(J50*10^2)</f>
        <v>400</v>
      </c>
      <c r="N50" s="36" t="n">
        <v>2.4</v>
      </c>
    </row>
    <row r="51" customFormat="false" ht="15" hidden="false" customHeight="false" outlineLevel="0" collapsed="false">
      <c r="I51" s="7"/>
      <c r="J51" s="4"/>
      <c r="K51" s="6"/>
      <c r="L51" s="6"/>
      <c r="M51" s="5"/>
      <c r="N51" s="36"/>
    </row>
    <row r="52" customFormat="false" ht="15" hidden="false" customHeight="false" outlineLevel="0" collapsed="false">
      <c r="I52" s="7" t="s">
        <v>28</v>
      </c>
      <c r="J52" s="5" t="n">
        <v>100</v>
      </c>
      <c r="K52" s="5" t="n">
        <v>1000</v>
      </c>
      <c r="L52" s="5" t="n">
        <v>10000</v>
      </c>
      <c r="M52" s="2" t="s">
        <v>8</v>
      </c>
      <c r="N52" s="36"/>
    </row>
    <row r="53" customFormat="false" ht="15" hidden="false" customHeight="false" outlineLevel="0" collapsed="false">
      <c r="I53" s="7" t="s">
        <v>11</v>
      </c>
      <c r="J53" s="4"/>
      <c r="K53" s="6" t="n">
        <v>90.9</v>
      </c>
      <c r="L53" s="6"/>
      <c r="M53" s="5" t="n">
        <f aca="false">(K53*10^3)</f>
        <v>90900</v>
      </c>
      <c r="N53" s="36" t="n">
        <v>4.909</v>
      </c>
    </row>
    <row r="54" customFormat="false" ht="15" hidden="false" customHeight="false" outlineLevel="0" collapsed="false">
      <c r="I54" s="7" t="s">
        <v>14</v>
      </c>
      <c r="J54" s="4" t="n">
        <v>28.8</v>
      </c>
      <c r="K54" s="6"/>
      <c r="L54" s="6"/>
      <c r="M54" s="5" t="n">
        <f aca="false">(J54*10^2)</f>
        <v>2880</v>
      </c>
      <c r="N54" s="36" t="n">
        <v>3.288</v>
      </c>
    </row>
    <row r="55" customFormat="false" ht="15" hidden="false" customHeight="false" outlineLevel="0" collapsed="false">
      <c r="I55" s="7" t="s">
        <v>16</v>
      </c>
      <c r="J55" s="4" t="n">
        <v>20.3</v>
      </c>
      <c r="K55" s="6"/>
      <c r="L55" s="6"/>
      <c r="M55" s="5" t="n">
        <f aca="false">(J55*10^2)</f>
        <v>2030</v>
      </c>
      <c r="N55" s="36" t="n">
        <v>3.203</v>
      </c>
    </row>
    <row r="56" customFormat="false" ht="15" hidden="false" customHeight="false" outlineLevel="0" collapsed="false">
      <c r="I56" s="7" t="s">
        <v>17</v>
      </c>
      <c r="J56" s="4" t="n">
        <v>7</v>
      </c>
      <c r="K56" s="6"/>
      <c r="L56" s="6"/>
      <c r="M56" s="5" t="n">
        <f aca="false">(J56*10^2)</f>
        <v>700</v>
      </c>
      <c r="N56" s="36" t="n">
        <v>2.7</v>
      </c>
    </row>
    <row r="57" customFormat="false" ht="15" hidden="false" customHeight="false" outlineLevel="0" collapsed="false">
      <c r="I57" s="7" t="s">
        <v>18</v>
      </c>
      <c r="J57" s="4" t="n">
        <v>2</v>
      </c>
      <c r="K57" s="6"/>
      <c r="L57" s="6"/>
      <c r="M57" s="5" t="n">
        <f aca="false">(J57*10^2)</f>
        <v>200</v>
      </c>
      <c r="N57" s="36" t="n">
        <v>2.2</v>
      </c>
    </row>
    <row r="58" customFormat="false" ht="15" hidden="false" customHeight="false" outlineLevel="0" collapsed="false">
      <c r="I58" s="7"/>
      <c r="J58" s="4"/>
      <c r="K58" s="6"/>
      <c r="L58" s="6"/>
      <c r="M58" s="6"/>
      <c r="N58" s="36"/>
    </row>
    <row r="59" customFormat="false" ht="15" hidden="false" customHeight="false" outlineLevel="0" collapsed="false">
      <c r="I59" s="7" t="s">
        <v>29</v>
      </c>
      <c r="J59" s="5" t="n">
        <v>100</v>
      </c>
      <c r="K59" s="5" t="n">
        <v>1000</v>
      </c>
      <c r="L59" s="5" t="n">
        <v>10000</v>
      </c>
      <c r="M59" s="2" t="s">
        <v>8</v>
      </c>
      <c r="N59" s="36"/>
    </row>
    <row r="60" customFormat="false" ht="15" hidden="false" customHeight="false" outlineLevel="0" collapsed="false">
      <c r="I60" s="7" t="s">
        <v>11</v>
      </c>
      <c r="J60" s="4"/>
      <c r="K60" s="6" t="n">
        <v>77.1</v>
      </c>
      <c r="L60" s="6"/>
      <c r="M60" s="5" t="n">
        <f aca="false">(K60*10^3)</f>
        <v>77100</v>
      </c>
      <c r="N60" s="36" t="n">
        <v>4.771</v>
      </c>
    </row>
    <row r="61" customFormat="false" ht="15" hidden="false" customHeight="false" outlineLevel="0" collapsed="false">
      <c r="I61" s="7" t="s">
        <v>14</v>
      </c>
      <c r="J61" s="4" t="n">
        <v>25.9</v>
      </c>
      <c r="K61" s="6"/>
      <c r="L61" s="6"/>
      <c r="M61" s="5" t="n">
        <f aca="false">(J61*10^2)</f>
        <v>2590</v>
      </c>
      <c r="N61" s="36" t="n">
        <v>3.259</v>
      </c>
    </row>
    <row r="62" customFormat="false" ht="15" hidden="false" customHeight="false" outlineLevel="0" collapsed="false">
      <c r="I62" s="7" t="s">
        <v>16</v>
      </c>
      <c r="J62" s="4" t="n">
        <v>6.3</v>
      </c>
      <c r="K62" s="6"/>
      <c r="L62" s="6"/>
      <c r="M62" s="5" t="n">
        <f aca="false">(J62*10^2)</f>
        <v>630</v>
      </c>
      <c r="N62" s="36" t="n">
        <v>2.663</v>
      </c>
    </row>
    <row r="63" customFormat="false" ht="15" hidden="false" customHeight="false" outlineLevel="0" collapsed="false">
      <c r="I63" s="7" t="s">
        <v>17</v>
      </c>
      <c r="J63" s="4" t="n">
        <v>8</v>
      </c>
      <c r="K63" s="6"/>
      <c r="L63" s="6"/>
      <c r="M63" s="5" t="n">
        <f aca="false">(J63*10^2)</f>
        <v>800</v>
      </c>
      <c r="N63" s="36" t="n">
        <v>2.8</v>
      </c>
    </row>
    <row r="64" customFormat="false" ht="15" hidden="false" customHeight="false" outlineLevel="0" collapsed="false">
      <c r="I64" s="7" t="s">
        <v>18</v>
      </c>
      <c r="J64" s="4" t="n">
        <v>2</v>
      </c>
      <c r="K64" s="6"/>
      <c r="L64" s="6"/>
      <c r="M64" s="5" t="n">
        <f aca="false">(J64*10^2)</f>
        <v>200</v>
      </c>
      <c r="N64" s="36" t="n">
        <v>2.2</v>
      </c>
    </row>
    <row r="65" customFormat="false" ht="15" hidden="false" customHeight="false" outlineLevel="0" collapsed="false">
      <c r="I65" s="7"/>
      <c r="J65" s="4"/>
      <c r="K65" s="6"/>
      <c r="L65" s="6"/>
      <c r="M65" s="6"/>
      <c r="N65" s="36"/>
    </row>
    <row r="66" customFormat="false" ht="15" hidden="false" customHeight="false" outlineLevel="0" collapsed="false">
      <c r="I66" s="7" t="s">
        <v>30</v>
      </c>
      <c r="J66" s="5" t="n">
        <v>100</v>
      </c>
      <c r="K66" s="5" t="n">
        <v>1000</v>
      </c>
      <c r="L66" s="5" t="n">
        <v>10000</v>
      </c>
      <c r="M66" s="2" t="s">
        <v>8</v>
      </c>
      <c r="N66" s="36"/>
    </row>
    <row r="67" customFormat="false" ht="15" hidden="false" customHeight="false" outlineLevel="0" collapsed="false">
      <c r="I67" s="7" t="s">
        <v>11</v>
      </c>
      <c r="J67" s="4"/>
      <c r="K67" s="6"/>
      <c r="L67" s="6" t="n">
        <v>14.5</v>
      </c>
      <c r="M67" s="5" t="n">
        <f aca="false">(L67*10^4)</f>
        <v>145000</v>
      </c>
      <c r="N67" s="36" t="n">
        <v>5.145</v>
      </c>
    </row>
    <row r="68" customFormat="false" ht="15" hidden="false" customHeight="false" outlineLevel="0" collapsed="false">
      <c r="I68" s="7" t="s">
        <v>14</v>
      </c>
      <c r="J68" s="4" t="n">
        <v>3</v>
      </c>
      <c r="K68" s="6"/>
      <c r="L68" s="6"/>
      <c r="M68" s="5" t="n">
        <f aca="false">(J68*10^2)</f>
        <v>300</v>
      </c>
      <c r="N68" s="36" t="n">
        <v>2.3</v>
      </c>
    </row>
    <row r="69" customFormat="false" ht="15" hidden="false" customHeight="false" outlineLevel="0" collapsed="false">
      <c r="I69" s="7" t="s">
        <v>16</v>
      </c>
      <c r="J69" s="4" t="n">
        <v>5.2</v>
      </c>
      <c r="K69" s="6"/>
      <c r="L69" s="6"/>
      <c r="M69" s="5" t="n">
        <f aca="false">(J69*10^2)</f>
        <v>520</v>
      </c>
      <c r="N69" s="36" t="n">
        <v>2.52</v>
      </c>
    </row>
    <row r="70" customFormat="false" ht="15" hidden="false" customHeight="false" outlineLevel="0" collapsed="false">
      <c r="I70" s="7" t="s">
        <v>17</v>
      </c>
      <c r="J70" s="4" t="n">
        <v>5</v>
      </c>
      <c r="K70" s="6"/>
      <c r="L70" s="6"/>
      <c r="M70" s="5" t="n">
        <f aca="false">(J70*10^2)</f>
        <v>500</v>
      </c>
      <c r="N70" s="36" t="n">
        <v>2.5</v>
      </c>
    </row>
    <row r="71" customFormat="false" ht="15" hidden="false" customHeight="false" outlineLevel="0" collapsed="false">
      <c r="I71" s="7" t="s">
        <v>18</v>
      </c>
      <c r="J71" s="4" t="n">
        <v>2</v>
      </c>
      <c r="K71" s="6"/>
      <c r="L71" s="6"/>
      <c r="M71" s="5" t="n">
        <f aca="false">(J71*10^2)</f>
        <v>200</v>
      </c>
      <c r="N71" s="36" t="n">
        <v>2.2</v>
      </c>
    </row>
    <row r="72" customFormat="false" ht="15" hidden="false" customHeight="false" outlineLevel="0" collapsed="false">
      <c r="I72" s="7"/>
      <c r="J72" s="4"/>
      <c r="K72" s="6"/>
      <c r="L72" s="6"/>
      <c r="M72" s="6"/>
      <c r="N72" s="36"/>
    </row>
    <row r="73" customFormat="false" ht="15" hidden="false" customHeight="false" outlineLevel="0" collapsed="false">
      <c r="I73" s="7" t="s">
        <v>31</v>
      </c>
      <c r="J73" s="5" t="n">
        <v>100</v>
      </c>
      <c r="K73" s="5" t="n">
        <v>1000</v>
      </c>
      <c r="L73" s="5" t="n">
        <v>10000</v>
      </c>
      <c r="M73" s="2" t="s">
        <v>8</v>
      </c>
      <c r="N73" s="36"/>
    </row>
    <row r="74" customFormat="false" ht="15" hidden="false" customHeight="false" outlineLevel="0" collapsed="false">
      <c r="I74" s="7" t="s">
        <v>11</v>
      </c>
      <c r="J74" s="4"/>
      <c r="K74" s="6"/>
      <c r="L74" s="6" t="n">
        <v>12.8</v>
      </c>
      <c r="M74" s="5" t="n">
        <f aca="false">(L74*10^4)</f>
        <v>128000</v>
      </c>
      <c r="N74" s="36" t="n">
        <v>5.128</v>
      </c>
    </row>
    <row r="75" customFormat="false" ht="15" hidden="false" customHeight="false" outlineLevel="0" collapsed="false">
      <c r="I75" s="7" t="s">
        <v>14</v>
      </c>
      <c r="J75" s="4" t="n">
        <v>2</v>
      </c>
      <c r="K75" s="6"/>
      <c r="L75" s="6"/>
      <c r="M75" s="5" t="n">
        <f aca="false">(J75*10^2)</f>
        <v>200</v>
      </c>
      <c r="N75" s="36" t="n">
        <v>2.2</v>
      </c>
    </row>
    <row r="76" customFormat="false" ht="15" hidden="false" customHeight="false" outlineLevel="0" collapsed="false">
      <c r="I76" s="7" t="s">
        <v>16</v>
      </c>
      <c r="J76" s="4" t="n">
        <v>5</v>
      </c>
      <c r="K76" s="6"/>
      <c r="L76" s="6"/>
      <c r="M76" s="5" t="n">
        <f aca="false">(J76*10^2)</f>
        <v>500</v>
      </c>
      <c r="N76" s="36" t="n">
        <v>2.5</v>
      </c>
    </row>
    <row r="77" customFormat="false" ht="15" hidden="false" customHeight="false" outlineLevel="0" collapsed="false">
      <c r="I77" s="7" t="s">
        <v>17</v>
      </c>
      <c r="J77" s="4" t="n">
        <v>3</v>
      </c>
      <c r="K77" s="6"/>
      <c r="L77" s="6"/>
      <c r="M77" s="5" t="n">
        <f aca="false">(J77*10^2)</f>
        <v>300</v>
      </c>
      <c r="N77" s="36" t="n">
        <v>2.3</v>
      </c>
    </row>
    <row r="78" customFormat="false" ht="15" hidden="false" customHeight="false" outlineLevel="0" collapsed="false">
      <c r="I78" s="7" t="s">
        <v>18</v>
      </c>
      <c r="J78" s="4" t="n">
        <v>1</v>
      </c>
      <c r="K78" s="6"/>
      <c r="L78" s="6"/>
      <c r="M78" s="5" t="n">
        <f aca="false">(J78*10^2)</f>
        <v>100</v>
      </c>
      <c r="N78" s="36" t="n">
        <v>2.1</v>
      </c>
    </row>
    <row r="79" customFormat="false" ht="15" hidden="false" customHeight="false" outlineLevel="0" collapsed="false">
      <c r="I79" s="7"/>
      <c r="J79" s="4"/>
      <c r="K79" s="6"/>
      <c r="L79" s="6"/>
      <c r="M79" s="6"/>
      <c r="N79" s="36"/>
    </row>
    <row r="80" customFormat="false" ht="15" hidden="false" customHeight="false" outlineLevel="0" collapsed="false">
      <c r="I80" s="7" t="s">
        <v>32</v>
      </c>
      <c r="J80" s="5" t="n">
        <v>100</v>
      </c>
      <c r="K80" s="5" t="n">
        <v>1000</v>
      </c>
      <c r="L80" s="5" t="n">
        <v>10000</v>
      </c>
      <c r="M80" s="2" t="s">
        <v>8</v>
      </c>
      <c r="N80" s="36"/>
    </row>
    <row r="81" customFormat="false" ht="15" hidden="false" customHeight="false" outlineLevel="0" collapsed="false">
      <c r="I81" s="7" t="s">
        <v>11</v>
      </c>
      <c r="J81" s="4"/>
      <c r="K81" s="6"/>
      <c r="L81" s="6" t="n">
        <v>17.6</v>
      </c>
      <c r="M81" s="5" t="n">
        <f aca="false">(L81*10^4)</f>
        <v>176000</v>
      </c>
      <c r="N81" s="36" t="n">
        <v>5.176</v>
      </c>
    </row>
    <row r="82" customFormat="false" ht="15" hidden="false" customHeight="false" outlineLevel="0" collapsed="false">
      <c r="I82" s="7" t="s">
        <v>14</v>
      </c>
      <c r="J82" s="4" t="n">
        <v>3</v>
      </c>
      <c r="K82" s="6"/>
      <c r="L82" s="6"/>
      <c r="M82" s="5" t="n">
        <f aca="false">(J82*10^2)</f>
        <v>300</v>
      </c>
      <c r="N82" s="36" t="n">
        <v>2.3</v>
      </c>
    </row>
    <row r="83" customFormat="false" ht="15" hidden="false" customHeight="false" outlineLevel="0" collapsed="false">
      <c r="I83" s="7" t="s">
        <v>16</v>
      </c>
      <c r="J83" s="4" t="n">
        <v>3</v>
      </c>
      <c r="K83" s="6"/>
      <c r="L83" s="6"/>
      <c r="M83" s="5" t="n">
        <f aca="false">(J83*10^2)</f>
        <v>300</v>
      </c>
      <c r="N83" s="36" t="n">
        <v>2.3</v>
      </c>
    </row>
    <row r="84" customFormat="false" ht="15" hidden="false" customHeight="false" outlineLevel="0" collapsed="false">
      <c r="I84" s="7" t="s">
        <v>17</v>
      </c>
      <c r="J84" s="4" t="n">
        <v>0</v>
      </c>
      <c r="K84" s="6"/>
      <c r="L84" s="6"/>
      <c r="M84" s="5" t="n">
        <f aca="false">(J84*10^2)</f>
        <v>0</v>
      </c>
      <c r="N84" s="36" t="n">
        <v>0</v>
      </c>
    </row>
    <row r="85" customFormat="false" ht="15" hidden="false" customHeight="false" outlineLevel="0" collapsed="false">
      <c r="I85" s="7" t="s">
        <v>18</v>
      </c>
      <c r="J85" s="4" t="n">
        <v>2</v>
      </c>
      <c r="K85" s="6"/>
      <c r="L85" s="6"/>
      <c r="M85" s="5" t="n">
        <f aca="false">(J85*10^2)</f>
        <v>200</v>
      </c>
      <c r="N85" s="36" t="n">
        <v>2.2</v>
      </c>
    </row>
    <row r="86" customFormat="false" ht="15" hidden="false" customHeight="false" outlineLevel="0" collapsed="false">
      <c r="I86" s="7"/>
      <c r="J86" s="6"/>
      <c r="K86" s="6"/>
      <c r="L86" s="6"/>
      <c r="M86" s="6"/>
      <c r="N86" s="35"/>
    </row>
    <row r="87" customFormat="false" ht="15" hidden="false" customHeight="false" outlineLevel="0" collapsed="false">
      <c r="I87" s="7" t="s">
        <v>33</v>
      </c>
      <c r="J87" s="5" t="n">
        <v>100</v>
      </c>
      <c r="K87" s="5" t="n">
        <v>1000</v>
      </c>
      <c r="L87" s="5" t="n">
        <v>10000</v>
      </c>
      <c r="M87" s="2" t="s">
        <v>8</v>
      </c>
      <c r="N87" s="35"/>
    </row>
    <row r="88" customFormat="false" ht="15" hidden="false" customHeight="false" outlineLevel="0" collapsed="false">
      <c r="I88" s="7" t="s">
        <v>11</v>
      </c>
      <c r="J88" s="6"/>
      <c r="K88" s="6"/>
      <c r="L88" s="6" t="n">
        <v>13.7</v>
      </c>
      <c r="M88" s="5" t="n">
        <f aca="false">(L88*10^4)</f>
        <v>137000</v>
      </c>
      <c r="N88" s="36" t="n">
        <v>5.137</v>
      </c>
    </row>
    <row r="89" customFormat="false" ht="15" hidden="false" customHeight="false" outlineLevel="0" collapsed="false">
      <c r="I89" s="7" t="s">
        <v>14</v>
      </c>
      <c r="J89" s="6" t="n">
        <v>7.2</v>
      </c>
      <c r="K89" s="6"/>
      <c r="L89" s="6"/>
      <c r="M89" s="5" t="n">
        <f aca="false">(J89*10^2)</f>
        <v>720</v>
      </c>
      <c r="N89" s="36" t="n">
        <v>2.72</v>
      </c>
    </row>
    <row r="90" customFormat="false" ht="15" hidden="false" customHeight="false" outlineLevel="0" collapsed="false">
      <c r="I90" s="7" t="s">
        <v>16</v>
      </c>
      <c r="J90" s="6" t="n">
        <v>1</v>
      </c>
      <c r="K90" s="6"/>
      <c r="L90" s="6"/>
      <c r="M90" s="5" t="n">
        <f aca="false">(J90*10^2)</f>
        <v>100</v>
      </c>
      <c r="N90" s="36" t="n">
        <v>2.1</v>
      </c>
    </row>
    <row r="91" customFormat="false" ht="15" hidden="false" customHeight="false" outlineLevel="0" collapsed="false">
      <c r="I91" s="7" t="s">
        <v>17</v>
      </c>
      <c r="J91" s="6" t="n">
        <v>3</v>
      </c>
      <c r="K91" s="6"/>
      <c r="L91" s="6"/>
      <c r="M91" s="5" t="n">
        <f aca="false">(J91*10^2)</f>
        <v>300</v>
      </c>
      <c r="N91" s="36" t="n">
        <v>2.3</v>
      </c>
    </row>
    <row r="92" customFormat="false" ht="15" hidden="false" customHeight="false" outlineLevel="0" collapsed="false">
      <c r="I92" s="7" t="s">
        <v>18</v>
      </c>
      <c r="J92" s="6" t="n">
        <v>1</v>
      </c>
      <c r="K92" s="6"/>
      <c r="L92" s="6"/>
      <c r="M92" s="5" t="n">
        <f aca="false">(J92*10^2)</f>
        <v>100</v>
      </c>
      <c r="N92" s="36" t="n">
        <v>2.1</v>
      </c>
    </row>
    <row r="93" customFormat="false" ht="15" hidden="false" customHeight="false" outlineLevel="0" collapsed="false">
      <c r="I93" s="7"/>
      <c r="J93" s="6"/>
      <c r="K93" s="6"/>
      <c r="L93" s="6"/>
      <c r="M93" s="6"/>
      <c r="N93" s="36"/>
    </row>
    <row r="94" customFormat="false" ht="15" hidden="false" customHeight="false" outlineLevel="0" collapsed="false">
      <c r="I94" s="7" t="s">
        <v>34</v>
      </c>
      <c r="J94" s="5" t="n">
        <v>100</v>
      </c>
      <c r="K94" s="5" t="n">
        <v>1000</v>
      </c>
      <c r="L94" s="5" t="n">
        <v>10000</v>
      </c>
      <c r="M94" s="2" t="s">
        <v>8</v>
      </c>
      <c r="N94" s="36"/>
    </row>
    <row r="95" customFormat="false" ht="15" hidden="false" customHeight="false" outlineLevel="0" collapsed="false">
      <c r="I95" s="7" t="s">
        <v>11</v>
      </c>
      <c r="J95" s="6"/>
      <c r="K95" s="6"/>
      <c r="L95" s="6" t="n">
        <v>24.9</v>
      </c>
      <c r="M95" s="5" t="n">
        <f aca="false">(L95*10^4)</f>
        <v>249000</v>
      </c>
      <c r="N95" s="36" t="n">
        <v>5.249</v>
      </c>
    </row>
    <row r="96" customFormat="false" ht="15" hidden="false" customHeight="false" outlineLevel="0" collapsed="false">
      <c r="I96" s="7" t="s">
        <v>14</v>
      </c>
      <c r="J96" s="6" t="n">
        <v>8.1</v>
      </c>
      <c r="K96" s="6"/>
      <c r="L96" s="6"/>
      <c r="M96" s="5" t="n">
        <f aca="false">(J96*10^2)</f>
        <v>810</v>
      </c>
      <c r="N96" s="36" t="n">
        <v>2.81</v>
      </c>
    </row>
    <row r="97" customFormat="false" ht="15" hidden="false" customHeight="false" outlineLevel="0" collapsed="false">
      <c r="I97" s="7" t="s">
        <v>16</v>
      </c>
      <c r="J97" s="6" t="n">
        <v>8.1</v>
      </c>
      <c r="K97" s="6"/>
      <c r="L97" s="6"/>
      <c r="M97" s="5" t="n">
        <f aca="false">(J97*10^2)</f>
        <v>810</v>
      </c>
      <c r="N97" s="36" t="n">
        <v>2.81</v>
      </c>
    </row>
    <row r="98" customFormat="false" ht="15" hidden="false" customHeight="false" outlineLevel="0" collapsed="false">
      <c r="I98" s="7" t="s">
        <v>17</v>
      </c>
      <c r="J98" s="6" t="n">
        <v>1</v>
      </c>
      <c r="K98" s="6"/>
      <c r="L98" s="6"/>
      <c r="M98" s="5" t="n">
        <f aca="false">(J98*10^2)</f>
        <v>100</v>
      </c>
      <c r="N98" s="36" t="n">
        <v>2.1</v>
      </c>
    </row>
    <row r="99" customFormat="false" ht="15" hidden="false" customHeight="false" outlineLevel="0" collapsed="false">
      <c r="I99" s="7" t="s">
        <v>18</v>
      </c>
      <c r="J99" s="6" t="n">
        <v>4.1</v>
      </c>
      <c r="K99" s="6"/>
      <c r="L99" s="6"/>
      <c r="M99" s="5" t="n">
        <f aca="false">(J99*10^2)</f>
        <v>410</v>
      </c>
      <c r="N99" s="36" t="n">
        <v>2.41</v>
      </c>
    </row>
    <row r="100" customFormat="false" ht="15" hidden="false" customHeight="false" outlineLevel="0" collapsed="false">
      <c r="I100" s="7"/>
      <c r="J100" s="6"/>
      <c r="K100" s="6"/>
      <c r="L100" s="6"/>
      <c r="M100" s="6"/>
      <c r="N100" s="36"/>
    </row>
    <row r="101" customFormat="false" ht="15" hidden="false" customHeight="false" outlineLevel="0" collapsed="false">
      <c r="I101" s="7" t="s">
        <v>35</v>
      </c>
      <c r="J101" s="5" t="n">
        <v>100</v>
      </c>
      <c r="K101" s="5" t="n">
        <v>1000</v>
      </c>
      <c r="L101" s="5" t="n">
        <v>10000</v>
      </c>
      <c r="M101" s="2" t="s">
        <v>8</v>
      </c>
      <c r="N101" s="36"/>
    </row>
    <row r="102" customFormat="false" ht="15" hidden="false" customHeight="false" outlineLevel="0" collapsed="false">
      <c r="I102" s="7" t="s">
        <v>11</v>
      </c>
      <c r="J102" s="6"/>
      <c r="K102" s="6"/>
      <c r="L102" s="6" t="n">
        <v>18.3</v>
      </c>
      <c r="M102" s="5" t="n">
        <f aca="false">(L102*10^4)</f>
        <v>183000</v>
      </c>
      <c r="N102" s="36" t="n">
        <v>5.183</v>
      </c>
    </row>
    <row r="103" customFormat="false" ht="15" hidden="false" customHeight="false" outlineLevel="0" collapsed="false">
      <c r="I103" s="7" t="s">
        <v>14</v>
      </c>
      <c r="J103" s="6" t="n">
        <v>3</v>
      </c>
      <c r="K103" s="6"/>
      <c r="L103" s="6"/>
      <c r="M103" s="5" t="n">
        <f aca="false">(J103*10^2)</f>
        <v>300</v>
      </c>
      <c r="N103" s="36" t="n">
        <v>2.3</v>
      </c>
    </row>
    <row r="104" customFormat="false" ht="15" hidden="false" customHeight="false" outlineLevel="0" collapsed="false">
      <c r="I104" s="7" t="s">
        <v>16</v>
      </c>
      <c r="J104" s="6" t="n">
        <v>8</v>
      </c>
      <c r="K104" s="6"/>
      <c r="L104" s="6"/>
      <c r="M104" s="5" t="n">
        <f aca="false">(J104*10^2)</f>
        <v>800</v>
      </c>
      <c r="N104" s="36" t="n">
        <v>2.8</v>
      </c>
    </row>
    <row r="105" customFormat="false" ht="15" hidden="false" customHeight="false" outlineLevel="0" collapsed="false">
      <c r="I105" s="7" t="s">
        <v>17</v>
      </c>
      <c r="J105" s="6" t="n">
        <v>7.1</v>
      </c>
      <c r="K105" s="6"/>
      <c r="L105" s="6"/>
      <c r="M105" s="5" t="n">
        <f aca="false">(J105*10^2)</f>
        <v>710</v>
      </c>
      <c r="N105" s="36" t="n">
        <v>2.71</v>
      </c>
    </row>
    <row r="106" customFormat="false" ht="16" hidden="false" customHeight="false" outlineLevel="0" collapsed="false">
      <c r="I106" s="7" t="s">
        <v>18</v>
      </c>
      <c r="J106" s="10" t="n">
        <v>3</v>
      </c>
      <c r="K106" s="10"/>
      <c r="L106" s="10"/>
      <c r="M106" s="5" t="n">
        <f aca="false">(J106*10^2)</f>
        <v>300</v>
      </c>
      <c r="N106" s="41" t="n">
        <v>2.3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259</TotalTime>
  <Application>LibreOffice/5.4.2.2$Linux_X86_64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2016-06-21T14:25:51Z</dcterms:created>
  <dc:creator>Stephen Nolan</dc:creator>
  <dc:description/>
  <dc:language>en-US</dc:language>
  <cp:lastModifiedBy/>
  <dcterms:modified xsi:type="dcterms:W3CDTF">2018-03-09T17:36:44Z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