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5100" windowHeight="14340" tabRatio="923" activeTab="11"/>
  </bookViews>
  <sheets>
    <sheet name="clean_VS" sheetId="1" r:id="rId1"/>
    <sheet name="COD_standards" sheetId="2" r:id="rId2"/>
    <sheet name="clean_COD" sheetId="3" r:id="rId3"/>
    <sheet name="clean_NH3" sheetId="4" r:id="rId4"/>
    <sheet name="clean_pH" sheetId="5" r:id="rId5"/>
    <sheet name="clean_CH4" sheetId="6" r:id="rId6"/>
    <sheet name="Day 0" sheetId="7" r:id="rId7"/>
    <sheet name="Day 7" sheetId="8" r:id="rId8"/>
    <sheet name="Day 14" sheetId="9" r:id="rId9"/>
    <sheet name="Day 21" sheetId="10" r:id="rId10"/>
    <sheet name="Day 28" sheetId="11" r:id="rId11"/>
    <sheet name="CH4 Day 2" sheetId="12" r:id="rId12"/>
    <sheet name="CH4 Day 5" sheetId="13" r:id="rId13"/>
    <sheet name="CH4 Day 7" sheetId="14" r:id="rId14"/>
    <sheet name="CH4 Day 9" sheetId="15" r:id="rId15"/>
    <sheet name="CH4 Day 14" sheetId="16" r:id="rId16"/>
    <sheet name="CH4 Day 21" sheetId="17" r:id="rId17"/>
    <sheet name="CH4 Day28" sheetId="18" r:id="rId18"/>
    <sheet name="CH4 Day Final" sheetId="19" r:id="rId19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0" i="12" l="1"/>
  <c r="J20" i="12"/>
  <c r="R11" i="2"/>
  <c r="S11" i="2"/>
  <c r="H11" i="2"/>
  <c r="I11" i="2"/>
  <c r="E11" i="2"/>
  <c r="R9" i="2"/>
  <c r="S9" i="2"/>
  <c r="O9" i="2"/>
  <c r="R7" i="2"/>
  <c r="S7" i="2"/>
  <c r="O7" i="2"/>
  <c r="R5" i="2"/>
  <c r="S5" i="2"/>
  <c r="O5" i="2"/>
  <c r="R3" i="2"/>
  <c r="S3" i="2"/>
  <c r="O3" i="2"/>
  <c r="J53" i="16"/>
  <c r="J56" i="16"/>
  <c r="J59" i="16"/>
  <c r="J62" i="16"/>
  <c r="J65" i="16"/>
  <c r="J50" i="16"/>
  <c r="J17" i="16"/>
  <c r="J20" i="16"/>
  <c r="J23" i="16"/>
  <c r="J26" i="16"/>
  <c r="J29" i="16"/>
  <c r="J32" i="16"/>
  <c r="J35" i="16"/>
  <c r="J38" i="16"/>
  <c r="J41" i="16"/>
  <c r="J14" i="16"/>
  <c r="J11" i="16"/>
  <c r="D44" i="16"/>
  <c r="I44" i="16"/>
  <c r="K20" i="14"/>
  <c r="J29" i="13"/>
  <c r="J62" i="17"/>
  <c r="J20" i="17"/>
  <c r="J44" i="16"/>
  <c r="K47" i="14"/>
  <c r="J64" i="12"/>
  <c r="J58" i="12"/>
  <c r="J49" i="12"/>
  <c r="J29" i="12"/>
  <c r="T25" i="19"/>
  <c r="AC25" i="19"/>
  <c r="U25" i="19"/>
  <c r="AD25" i="19"/>
  <c r="V25" i="19"/>
  <c r="AE25" i="19"/>
  <c r="W25" i="19"/>
  <c r="AF25" i="19"/>
  <c r="X25" i="19"/>
  <c r="AG25" i="19"/>
  <c r="Y25" i="19"/>
  <c r="AH25" i="19"/>
  <c r="Z25" i="19"/>
  <c r="AI25" i="19"/>
  <c r="AA25" i="19"/>
  <c r="AJ25" i="19"/>
  <c r="T24" i="19"/>
  <c r="AC24" i="19"/>
  <c r="U24" i="19"/>
  <c r="AD24" i="19"/>
  <c r="V24" i="19"/>
  <c r="AE24" i="19"/>
  <c r="W24" i="19"/>
  <c r="AF24" i="19"/>
  <c r="X24" i="19"/>
  <c r="AG24" i="19"/>
  <c r="Y24" i="19"/>
  <c r="AH24" i="19"/>
  <c r="Z24" i="19"/>
  <c r="AI24" i="19"/>
  <c r="AA24" i="19"/>
  <c r="AJ24" i="19"/>
  <c r="T23" i="19"/>
  <c r="AC23" i="19"/>
  <c r="U23" i="19"/>
  <c r="AD23" i="19"/>
  <c r="V23" i="19"/>
  <c r="AE23" i="19"/>
  <c r="W23" i="19"/>
  <c r="AF23" i="19"/>
  <c r="X23" i="19"/>
  <c r="AG23" i="19"/>
  <c r="Y23" i="19"/>
  <c r="AH23" i="19"/>
  <c r="Z23" i="19"/>
  <c r="AI23" i="19"/>
  <c r="AA23" i="19"/>
  <c r="AJ23" i="19"/>
  <c r="T22" i="19"/>
  <c r="AC22" i="19"/>
  <c r="U22" i="19"/>
  <c r="AD22" i="19"/>
  <c r="V22" i="19"/>
  <c r="AE22" i="19"/>
  <c r="W22" i="19"/>
  <c r="AF22" i="19"/>
  <c r="X22" i="19"/>
  <c r="AG22" i="19"/>
  <c r="Y22" i="19"/>
  <c r="AH22" i="19"/>
  <c r="Z22" i="19"/>
  <c r="AI22" i="19"/>
  <c r="AA22" i="19"/>
  <c r="AJ22" i="19"/>
  <c r="T21" i="19"/>
  <c r="AC21" i="19"/>
  <c r="U21" i="19"/>
  <c r="AD21" i="19"/>
  <c r="V21" i="19"/>
  <c r="AE21" i="19"/>
  <c r="W21" i="19"/>
  <c r="AF21" i="19"/>
  <c r="X21" i="19"/>
  <c r="AG21" i="19"/>
  <c r="Y21" i="19"/>
  <c r="AH21" i="19"/>
  <c r="Z21" i="19"/>
  <c r="AI21" i="19"/>
  <c r="AA21" i="19"/>
  <c r="AJ21" i="19"/>
  <c r="T20" i="19"/>
  <c r="AC20" i="19"/>
  <c r="U20" i="19"/>
  <c r="AD20" i="19"/>
  <c r="V20" i="19"/>
  <c r="AE20" i="19"/>
  <c r="W20" i="19"/>
  <c r="AF20" i="19"/>
  <c r="X20" i="19"/>
  <c r="AG20" i="19"/>
  <c r="Y20" i="19"/>
  <c r="AH20" i="19"/>
  <c r="Z20" i="19"/>
  <c r="AI20" i="19"/>
  <c r="AA20" i="19"/>
  <c r="AJ20" i="19"/>
  <c r="AS19" i="19"/>
  <c r="AR19" i="19"/>
  <c r="AQ19" i="19"/>
  <c r="AP19" i="19"/>
  <c r="AO19" i="19"/>
  <c r="AN19" i="19"/>
  <c r="AM19" i="19"/>
  <c r="AL19" i="19"/>
  <c r="T19" i="19"/>
  <c r="AC19" i="19"/>
  <c r="U19" i="19"/>
  <c r="AD19" i="19"/>
  <c r="V19" i="19"/>
  <c r="AE19" i="19"/>
  <c r="W19" i="19"/>
  <c r="AF19" i="19"/>
  <c r="X19" i="19"/>
  <c r="AG19" i="19"/>
  <c r="Y19" i="19"/>
  <c r="AH19" i="19"/>
  <c r="Z19" i="19"/>
  <c r="AI19" i="19"/>
  <c r="AA19" i="19"/>
  <c r="AJ19" i="19"/>
  <c r="AS18" i="19"/>
  <c r="AR18" i="19"/>
  <c r="AQ18" i="19"/>
  <c r="AP18" i="19"/>
  <c r="AO18" i="19"/>
  <c r="AN18" i="19"/>
  <c r="AM18" i="19"/>
  <c r="AL18" i="19"/>
  <c r="AA18" i="19"/>
  <c r="Z18" i="19"/>
  <c r="Y18" i="19"/>
  <c r="X18" i="19"/>
  <c r="W18" i="19"/>
  <c r="V18" i="19"/>
  <c r="T18" i="19"/>
  <c r="AC18" i="19"/>
  <c r="U18" i="19"/>
  <c r="AD18" i="19"/>
  <c r="AE18" i="19"/>
  <c r="AF18" i="19"/>
  <c r="AG18" i="19"/>
  <c r="AH18" i="19"/>
  <c r="AI18" i="19"/>
  <c r="AJ18" i="19"/>
  <c r="AA17" i="19"/>
  <c r="Z17" i="19"/>
  <c r="Y17" i="19"/>
  <c r="X17" i="19"/>
  <c r="W17" i="19"/>
  <c r="V17" i="19"/>
  <c r="T17" i="19"/>
  <c r="AC17" i="19"/>
  <c r="U17" i="19"/>
  <c r="AD17" i="19"/>
  <c r="AE17" i="19"/>
  <c r="AF17" i="19"/>
  <c r="AG17" i="19"/>
  <c r="AH17" i="19"/>
  <c r="AI17" i="19"/>
  <c r="AJ17" i="19"/>
  <c r="AS17" i="19"/>
  <c r="AR17" i="19"/>
  <c r="AQ17" i="19"/>
  <c r="AP17" i="19"/>
  <c r="AO17" i="19"/>
  <c r="AN17" i="19"/>
  <c r="AM17" i="19"/>
  <c r="AL17" i="19"/>
  <c r="AA14" i="19"/>
  <c r="Z14" i="19"/>
  <c r="Y14" i="19"/>
  <c r="X14" i="19"/>
  <c r="W14" i="19"/>
  <c r="V14" i="19"/>
  <c r="T14" i="19"/>
  <c r="AC14" i="19"/>
  <c r="U14" i="19"/>
  <c r="AD14" i="19"/>
  <c r="AE14" i="19"/>
  <c r="AF14" i="19"/>
  <c r="AG14" i="19"/>
  <c r="AH14" i="19"/>
  <c r="AI14" i="19"/>
  <c r="AJ14" i="19"/>
  <c r="AA15" i="19"/>
  <c r="Z15" i="19"/>
  <c r="Y15" i="19"/>
  <c r="X15" i="19"/>
  <c r="W15" i="19"/>
  <c r="V15" i="19"/>
  <c r="T15" i="19"/>
  <c r="AC15" i="19"/>
  <c r="U15" i="19"/>
  <c r="AD15" i="19"/>
  <c r="AE15" i="19"/>
  <c r="AF15" i="19"/>
  <c r="AG15" i="19"/>
  <c r="AH15" i="19"/>
  <c r="AI15" i="19"/>
  <c r="AJ15" i="19"/>
  <c r="AA16" i="19"/>
  <c r="Z16" i="19"/>
  <c r="Y16" i="19"/>
  <c r="X16" i="19"/>
  <c r="W16" i="19"/>
  <c r="V16" i="19"/>
  <c r="T16" i="19"/>
  <c r="AC16" i="19"/>
  <c r="U16" i="19"/>
  <c r="AD16" i="19"/>
  <c r="AE16" i="19"/>
  <c r="AF16" i="19"/>
  <c r="AG16" i="19"/>
  <c r="AH16" i="19"/>
  <c r="AI16" i="19"/>
  <c r="AJ16" i="19"/>
  <c r="AS16" i="19"/>
  <c r="AR16" i="19"/>
  <c r="AQ16" i="19"/>
  <c r="AP16" i="19"/>
  <c r="AO16" i="19"/>
  <c r="AN16" i="19"/>
  <c r="AM16" i="19"/>
  <c r="AL16" i="19"/>
  <c r="AA11" i="19"/>
  <c r="Z11" i="19"/>
  <c r="Y11" i="19"/>
  <c r="X11" i="19"/>
  <c r="W11" i="19"/>
  <c r="V11" i="19"/>
  <c r="T11" i="19"/>
  <c r="AC11" i="19"/>
  <c r="U11" i="19"/>
  <c r="AD11" i="19"/>
  <c r="AE11" i="19"/>
  <c r="AF11" i="19"/>
  <c r="AG11" i="19"/>
  <c r="AH11" i="19"/>
  <c r="AI11" i="19"/>
  <c r="AJ11" i="19"/>
  <c r="AA12" i="19"/>
  <c r="Z12" i="19"/>
  <c r="Y12" i="19"/>
  <c r="X12" i="19"/>
  <c r="W12" i="19"/>
  <c r="V12" i="19"/>
  <c r="T12" i="19"/>
  <c r="AC12" i="19"/>
  <c r="U12" i="19"/>
  <c r="AD12" i="19"/>
  <c r="AE12" i="19"/>
  <c r="AF12" i="19"/>
  <c r="AG12" i="19"/>
  <c r="AH12" i="19"/>
  <c r="AI12" i="19"/>
  <c r="AJ12" i="19"/>
  <c r="AA13" i="19"/>
  <c r="Z13" i="19"/>
  <c r="Y13" i="19"/>
  <c r="X13" i="19"/>
  <c r="W13" i="19"/>
  <c r="V13" i="19"/>
  <c r="T13" i="19"/>
  <c r="AC13" i="19"/>
  <c r="U13" i="19"/>
  <c r="AD13" i="19"/>
  <c r="AE13" i="19"/>
  <c r="AF13" i="19"/>
  <c r="AG13" i="19"/>
  <c r="AH13" i="19"/>
  <c r="AI13" i="19"/>
  <c r="AJ13" i="19"/>
  <c r="AS15" i="19"/>
  <c r="AR15" i="19"/>
  <c r="AQ15" i="19"/>
  <c r="AP15" i="19"/>
  <c r="AO15" i="19"/>
  <c r="AN15" i="19"/>
  <c r="AM15" i="19"/>
  <c r="AL15" i="19"/>
  <c r="R8" i="19"/>
  <c r="AA8" i="19"/>
  <c r="Z8" i="19"/>
  <c r="Y8" i="19"/>
  <c r="X8" i="19"/>
  <c r="W8" i="19"/>
  <c r="V8" i="19"/>
  <c r="T8" i="19"/>
  <c r="AC8" i="19"/>
  <c r="U8" i="19"/>
  <c r="AD8" i="19"/>
  <c r="AE8" i="19"/>
  <c r="AF8" i="19"/>
  <c r="AG8" i="19"/>
  <c r="AH8" i="19"/>
  <c r="AI8" i="19"/>
  <c r="AJ8" i="19"/>
  <c r="R9" i="19"/>
  <c r="AA9" i="19"/>
  <c r="Z9" i="19"/>
  <c r="Y9" i="19"/>
  <c r="X9" i="19"/>
  <c r="W9" i="19"/>
  <c r="V9" i="19"/>
  <c r="T9" i="19"/>
  <c r="AC9" i="19"/>
  <c r="U9" i="19"/>
  <c r="AD9" i="19"/>
  <c r="AE9" i="19"/>
  <c r="AF9" i="19"/>
  <c r="AG9" i="19"/>
  <c r="AH9" i="19"/>
  <c r="AI9" i="19"/>
  <c r="AJ9" i="19"/>
  <c r="R10" i="19"/>
  <c r="AA10" i="19"/>
  <c r="Z10" i="19"/>
  <c r="Y10" i="19"/>
  <c r="X10" i="19"/>
  <c r="W10" i="19"/>
  <c r="V10" i="19"/>
  <c r="T10" i="19"/>
  <c r="AC10" i="19"/>
  <c r="U10" i="19"/>
  <c r="AD10" i="19"/>
  <c r="AE10" i="19"/>
  <c r="AF10" i="19"/>
  <c r="AG10" i="19"/>
  <c r="AH10" i="19"/>
  <c r="AI10" i="19"/>
  <c r="AJ10" i="19"/>
  <c r="AS14" i="19"/>
  <c r="AR14" i="19"/>
  <c r="AQ14" i="19"/>
  <c r="AP14" i="19"/>
  <c r="AO14" i="19"/>
  <c r="AN14" i="19"/>
  <c r="AM14" i="19"/>
  <c r="AL14" i="19"/>
  <c r="AS13" i="19"/>
  <c r="AR13" i="19"/>
  <c r="AQ13" i="19"/>
  <c r="AP13" i="19"/>
  <c r="AO13" i="19"/>
  <c r="AN13" i="19"/>
  <c r="AM13" i="19"/>
  <c r="AS12" i="19"/>
  <c r="AR12" i="19"/>
  <c r="AQ12" i="19"/>
  <c r="AP12" i="19"/>
  <c r="AO12" i="19"/>
  <c r="AN12" i="19"/>
  <c r="AM12" i="19"/>
  <c r="AL12" i="19"/>
  <c r="AS11" i="19"/>
  <c r="AR11" i="19"/>
  <c r="AQ11" i="19"/>
  <c r="AP11" i="19"/>
  <c r="AO11" i="19"/>
  <c r="AN11" i="19"/>
  <c r="AM11" i="19"/>
  <c r="AL11" i="19"/>
  <c r="AS10" i="19"/>
  <c r="AR10" i="19"/>
  <c r="AQ10" i="19"/>
  <c r="AP10" i="19"/>
  <c r="AO10" i="19"/>
  <c r="AN10" i="19"/>
  <c r="AM10" i="19"/>
  <c r="AL10" i="19"/>
  <c r="AS9" i="19"/>
  <c r="AR9" i="19"/>
  <c r="AQ9" i="19"/>
  <c r="AP9" i="19"/>
  <c r="AO9" i="19"/>
  <c r="AN9" i="19"/>
  <c r="AM9" i="19"/>
  <c r="AL9" i="19"/>
  <c r="AS8" i="19"/>
  <c r="AR8" i="19"/>
  <c r="AQ8" i="19"/>
  <c r="AP8" i="19"/>
  <c r="AO8" i="19"/>
  <c r="AN8" i="19"/>
  <c r="AM8" i="19"/>
  <c r="AL8" i="19"/>
  <c r="C58" i="18"/>
  <c r="C3" i="18"/>
  <c r="D3" i="18"/>
  <c r="C6" i="18"/>
  <c r="E5" i="18"/>
  <c r="D58" i="18"/>
  <c r="I58" i="18"/>
  <c r="F58" i="18"/>
  <c r="H58" i="18"/>
  <c r="C55" i="18"/>
  <c r="D55" i="18"/>
  <c r="I55" i="18"/>
  <c r="F55" i="18"/>
  <c r="H55" i="18"/>
  <c r="C52" i="18"/>
  <c r="D52" i="18"/>
  <c r="I52" i="18"/>
  <c r="F52" i="18"/>
  <c r="H52" i="18"/>
  <c r="C49" i="18"/>
  <c r="D49" i="18"/>
  <c r="I49" i="18"/>
  <c r="F49" i="18"/>
  <c r="H49" i="18"/>
  <c r="C46" i="18"/>
  <c r="D46" i="18"/>
  <c r="I46" i="18"/>
  <c r="F46" i="18"/>
  <c r="H46" i="18"/>
  <c r="C43" i="18"/>
  <c r="D43" i="18"/>
  <c r="I43" i="18"/>
  <c r="F43" i="18"/>
  <c r="H43" i="18"/>
  <c r="C41" i="18"/>
  <c r="D41" i="18"/>
  <c r="I41" i="18"/>
  <c r="F41" i="18"/>
  <c r="H41" i="18"/>
  <c r="C38" i="18"/>
  <c r="D38" i="18"/>
  <c r="I38" i="18"/>
  <c r="F38" i="18"/>
  <c r="H38" i="18"/>
  <c r="C36" i="18"/>
  <c r="D36" i="18"/>
  <c r="I36" i="18"/>
  <c r="F36" i="18"/>
  <c r="H36" i="18"/>
  <c r="C33" i="18"/>
  <c r="D33" i="18"/>
  <c r="I33" i="18"/>
  <c r="F33" i="18"/>
  <c r="H33" i="18"/>
  <c r="C30" i="18"/>
  <c r="D30" i="18"/>
  <c r="I30" i="18"/>
  <c r="F30" i="18"/>
  <c r="H30" i="18"/>
  <c r="C27" i="18"/>
  <c r="D27" i="18"/>
  <c r="I27" i="18"/>
  <c r="F27" i="18"/>
  <c r="H27" i="18"/>
  <c r="C24" i="18"/>
  <c r="D24" i="18"/>
  <c r="I24" i="18"/>
  <c r="F24" i="18"/>
  <c r="H24" i="18"/>
  <c r="C21" i="18"/>
  <c r="D21" i="18"/>
  <c r="I21" i="18"/>
  <c r="F21" i="18"/>
  <c r="H21" i="18"/>
  <c r="C20" i="18"/>
  <c r="D20" i="18"/>
  <c r="I20" i="18"/>
  <c r="F20" i="18"/>
  <c r="H20" i="18"/>
  <c r="C17" i="18"/>
  <c r="D17" i="18"/>
  <c r="I17" i="18"/>
  <c r="F17" i="18"/>
  <c r="H17" i="18"/>
  <c r="C14" i="18"/>
  <c r="D14" i="18"/>
  <c r="I14" i="18"/>
  <c r="F14" i="18"/>
  <c r="H14" i="18"/>
  <c r="C11" i="18"/>
  <c r="D11" i="18"/>
  <c r="I11" i="18"/>
  <c r="F11" i="18"/>
  <c r="H11" i="18"/>
  <c r="C89" i="17"/>
  <c r="C3" i="17"/>
  <c r="D3" i="17"/>
  <c r="C6" i="17"/>
  <c r="E5" i="17"/>
  <c r="D89" i="17"/>
  <c r="J89" i="17"/>
  <c r="F89" i="17"/>
  <c r="H89" i="17"/>
  <c r="C86" i="17"/>
  <c r="D86" i="17"/>
  <c r="J86" i="17"/>
  <c r="F86" i="17"/>
  <c r="H86" i="17"/>
  <c r="C83" i="17"/>
  <c r="D83" i="17"/>
  <c r="J83" i="17"/>
  <c r="F83" i="17"/>
  <c r="H83" i="17"/>
  <c r="C80" i="17"/>
  <c r="D80" i="17"/>
  <c r="J80" i="17"/>
  <c r="F80" i="17"/>
  <c r="H80" i="17"/>
  <c r="C77" i="17"/>
  <c r="D77" i="17"/>
  <c r="J77" i="17"/>
  <c r="F77" i="17"/>
  <c r="H77" i="17"/>
  <c r="C74" i="17"/>
  <c r="D74" i="17"/>
  <c r="J74" i="17"/>
  <c r="F74" i="17"/>
  <c r="H74" i="17"/>
  <c r="C71" i="17"/>
  <c r="D71" i="17"/>
  <c r="J71" i="17"/>
  <c r="F71" i="17"/>
  <c r="H71" i="17"/>
  <c r="I71" i="17"/>
  <c r="C68" i="17"/>
  <c r="D68" i="17"/>
  <c r="F68" i="17"/>
  <c r="H68" i="17"/>
  <c r="C65" i="17"/>
  <c r="D65" i="17"/>
  <c r="F65" i="17"/>
  <c r="H65" i="17"/>
  <c r="C62" i="17"/>
  <c r="D62" i="17"/>
  <c r="F62" i="17"/>
  <c r="H62" i="17"/>
  <c r="I62" i="17"/>
  <c r="C59" i="17"/>
  <c r="D59" i="17"/>
  <c r="F59" i="17"/>
  <c r="H59" i="17"/>
  <c r="C56" i="17"/>
  <c r="D56" i="17"/>
  <c r="F56" i="17"/>
  <c r="J56" i="17"/>
  <c r="H56" i="17"/>
  <c r="I56" i="17"/>
  <c r="C53" i="17"/>
  <c r="D53" i="17"/>
  <c r="F53" i="17"/>
  <c r="H53" i="17"/>
  <c r="C50" i="17"/>
  <c r="D50" i="17"/>
  <c r="F50" i="17"/>
  <c r="J50" i="17"/>
  <c r="H50" i="17"/>
  <c r="I50" i="17"/>
  <c r="C47" i="17"/>
  <c r="D47" i="17"/>
  <c r="F47" i="17"/>
  <c r="H47" i="17"/>
  <c r="C44" i="17"/>
  <c r="D44" i="17"/>
  <c r="F44" i="17"/>
  <c r="J44" i="17"/>
  <c r="H44" i="17"/>
  <c r="I44" i="17"/>
  <c r="C41" i="17"/>
  <c r="D41" i="17"/>
  <c r="F41" i="17"/>
  <c r="H41" i="17"/>
  <c r="C38" i="17"/>
  <c r="D38" i="17"/>
  <c r="F38" i="17"/>
  <c r="J38" i="17"/>
  <c r="H38" i="17"/>
  <c r="I38" i="17"/>
  <c r="C35" i="17"/>
  <c r="D35" i="17"/>
  <c r="F35" i="17"/>
  <c r="H35" i="17"/>
  <c r="C32" i="17"/>
  <c r="D32" i="17"/>
  <c r="F32" i="17"/>
  <c r="J32" i="17"/>
  <c r="H32" i="17"/>
  <c r="I32" i="17"/>
  <c r="C29" i="17"/>
  <c r="D29" i="17"/>
  <c r="F29" i="17"/>
  <c r="H29" i="17"/>
  <c r="C26" i="17"/>
  <c r="D26" i="17"/>
  <c r="F26" i="17"/>
  <c r="J26" i="17"/>
  <c r="H26" i="17"/>
  <c r="I26" i="17"/>
  <c r="C23" i="17"/>
  <c r="D23" i="17"/>
  <c r="F23" i="17"/>
  <c r="H23" i="17"/>
  <c r="C20" i="17"/>
  <c r="D20" i="17"/>
  <c r="F20" i="17"/>
  <c r="H20" i="17"/>
  <c r="I20" i="17"/>
  <c r="C17" i="17"/>
  <c r="D17" i="17"/>
  <c r="J17" i="17"/>
  <c r="F17" i="17"/>
  <c r="H17" i="17"/>
  <c r="C14" i="17"/>
  <c r="D14" i="17"/>
  <c r="J14" i="17"/>
  <c r="F14" i="17"/>
  <c r="H14" i="17"/>
  <c r="C11" i="17"/>
  <c r="D11" i="17"/>
  <c r="J11" i="17"/>
  <c r="F11" i="17"/>
  <c r="H11" i="17"/>
  <c r="C65" i="16"/>
  <c r="C3" i="16"/>
  <c r="D3" i="16"/>
  <c r="C6" i="16"/>
  <c r="E5" i="16"/>
  <c r="D65" i="16"/>
  <c r="F65" i="16"/>
  <c r="H65" i="16"/>
  <c r="C62" i="16"/>
  <c r="D62" i="16"/>
  <c r="F62" i="16"/>
  <c r="H62" i="16"/>
  <c r="C59" i="16"/>
  <c r="D59" i="16"/>
  <c r="F59" i="16"/>
  <c r="H59" i="16"/>
  <c r="C56" i="16"/>
  <c r="D56" i="16"/>
  <c r="F56" i="16"/>
  <c r="H56" i="16"/>
  <c r="C53" i="16"/>
  <c r="D53" i="16"/>
  <c r="F53" i="16"/>
  <c r="H53" i="16"/>
  <c r="C50" i="16"/>
  <c r="D50" i="16"/>
  <c r="F50" i="16"/>
  <c r="H50" i="16"/>
  <c r="C47" i="16"/>
  <c r="D47" i="16"/>
  <c r="F47" i="16"/>
  <c r="H47" i="16"/>
  <c r="C44" i="16"/>
  <c r="F44" i="16"/>
  <c r="H44" i="16"/>
  <c r="C41" i="16"/>
  <c r="D41" i="16"/>
  <c r="F41" i="16"/>
  <c r="H41" i="16"/>
  <c r="C38" i="16"/>
  <c r="D38" i="16"/>
  <c r="F38" i="16"/>
  <c r="H38" i="16"/>
  <c r="C35" i="16"/>
  <c r="D35" i="16"/>
  <c r="F35" i="16"/>
  <c r="H35" i="16"/>
  <c r="C32" i="16"/>
  <c r="D32" i="16"/>
  <c r="F32" i="16"/>
  <c r="H32" i="16"/>
  <c r="C29" i="16"/>
  <c r="D29" i="16"/>
  <c r="F29" i="16"/>
  <c r="H29" i="16"/>
  <c r="C26" i="16"/>
  <c r="D26" i="16"/>
  <c r="F26" i="16"/>
  <c r="H26" i="16"/>
  <c r="C23" i="16"/>
  <c r="D23" i="16"/>
  <c r="F23" i="16"/>
  <c r="H23" i="16"/>
  <c r="C20" i="16"/>
  <c r="D20" i="16"/>
  <c r="F20" i="16"/>
  <c r="H20" i="16"/>
  <c r="C17" i="16"/>
  <c r="D17" i="16"/>
  <c r="F17" i="16"/>
  <c r="H17" i="16"/>
  <c r="C14" i="16"/>
  <c r="D14" i="16"/>
  <c r="F14" i="16"/>
  <c r="H14" i="16"/>
  <c r="C11" i="16"/>
  <c r="D11" i="16"/>
  <c r="F11" i="16"/>
  <c r="H11" i="16"/>
  <c r="C71" i="15"/>
  <c r="C3" i="15"/>
  <c r="D3" i="15"/>
  <c r="C6" i="15"/>
  <c r="E5" i="15"/>
  <c r="D71" i="15"/>
  <c r="J71" i="15"/>
  <c r="F71" i="15"/>
  <c r="H71" i="15"/>
  <c r="C68" i="15"/>
  <c r="D68" i="15"/>
  <c r="J68" i="15"/>
  <c r="F68" i="15"/>
  <c r="H68" i="15"/>
  <c r="E66" i="15"/>
  <c r="C65" i="15"/>
  <c r="D65" i="15"/>
  <c r="J65" i="15"/>
  <c r="F65" i="15"/>
  <c r="H65" i="15"/>
  <c r="C62" i="15"/>
  <c r="D62" i="15"/>
  <c r="J62" i="15"/>
  <c r="F62" i="15"/>
  <c r="H62" i="15"/>
  <c r="C59" i="15"/>
  <c r="D59" i="15"/>
  <c r="J59" i="15"/>
  <c r="F59" i="15"/>
  <c r="H59" i="15"/>
  <c r="C56" i="15"/>
  <c r="D56" i="15"/>
  <c r="J56" i="15"/>
  <c r="F56" i="15"/>
  <c r="H56" i="15"/>
  <c r="C53" i="15"/>
  <c r="D53" i="15"/>
  <c r="F53" i="15"/>
  <c r="H53" i="15"/>
  <c r="C50" i="15"/>
  <c r="D50" i="15"/>
  <c r="F50" i="15"/>
  <c r="J50" i="15"/>
  <c r="H50" i="15"/>
  <c r="I50" i="15"/>
  <c r="C47" i="15"/>
  <c r="D47" i="15"/>
  <c r="J47" i="15"/>
  <c r="F47" i="15"/>
  <c r="H47" i="15"/>
  <c r="C44" i="15"/>
  <c r="D44" i="15"/>
  <c r="F44" i="15"/>
  <c r="H44" i="15"/>
  <c r="C41" i="15"/>
  <c r="D41" i="15"/>
  <c r="F41" i="15"/>
  <c r="J41" i="15"/>
  <c r="H41" i="15"/>
  <c r="I41" i="15"/>
  <c r="C38" i="15"/>
  <c r="D38" i="15"/>
  <c r="J38" i="15"/>
  <c r="F38" i="15"/>
  <c r="H38" i="15"/>
  <c r="C35" i="15"/>
  <c r="D35" i="15"/>
  <c r="J35" i="15"/>
  <c r="F35" i="15"/>
  <c r="H35" i="15"/>
  <c r="C32" i="15"/>
  <c r="D32" i="15"/>
  <c r="F32" i="15"/>
  <c r="H32" i="15"/>
  <c r="C29" i="15"/>
  <c r="D29" i="15"/>
  <c r="F29" i="15"/>
  <c r="J29" i="15"/>
  <c r="H29" i="15"/>
  <c r="I29" i="15"/>
  <c r="C26" i="15"/>
  <c r="D26" i="15"/>
  <c r="J26" i="15"/>
  <c r="F26" i="15"/>
  <c r="H26" i="15"/>
  <c r="C23" i="15"/>
  <c r="D23" i="15"/>
  <c r="J23" i="15"/>
  <c r="F23" i="15"/>
  <c r="H23" i="15"/>
  <c r="C20" i="15"/>
  <c r="D20" i="15"/>
  <c r="J20" i="15"/>
  <c r="F20" i="15"/>
  <c r="H20" i="15"/>
  <c r="C17" i="15"/>
  <c r="D17" i="15"/>
  <c r="J17" i="15"/>
  <c r="F17" i="15"/>
  <c r="H17" i="15"/>
  <c r="C14" i="15"/>
  <c r="D14" i="15"/>
  <c r="J14" i="15"/>
  <c r="F14" i="15"/>
  <c r="H14" i="15"/>
  <c r="C11" i="15"/>
  <c r="D11" i="15"/>
  <c r="J11" i="15"/>
  <c r="F11" i="15"/>
  <c r="H11" i="15"/>
  <c r="C68" i="14"/>
  <c r="I3" i="14"/>
  <c r="J3" i="14"/>
  <c r="I6" i="14"/>
  <c r="K5" i="14"/>
  <c r="E68" i="14"/>
  <c r="K68" i="14"/>
  <c r="G68" i="14"/>
  <c r="I68" i="14"/>
  <c r="C65" i="14"/>
  <c r="C3" i="14"/>
  <c r="E3" i="14"/>
  <c r="C6" i="14"/>
  <c r="F5" i="14"/>
  <c r="E65" i="14"/>
  <c r="K65" i="14"/>
  <c r="G65" i="14"/>
  <c r="I65" i="14"/>
  <c r="C62" i="14"/>
  <c r="E62" i="14"/>
  <c r="K62" i="14"/>
  <c r="G62" i="14"/>
  <c r="I62" i="14"/>
  <c r="C59" i="14"/>
  <c r="E59" i="14"/>
  <c r="K59" i="14"/>
  <c r="G59" i="14"/>
  <c r="I59" i="14"/>
  <c r="C56" i="14"/>
  <c r="E56" i="14"/>
  <c r="K56" i="14"/>
  <c r="G56" i="14"/>
  <c r="I56" i="14"/>
  <c r="C53" i="14"/>
  <c r="E53" i="14"/>
  <c r="K53" i="14"/>
  <c r="G53" i="14"/>
  <c r="I53" i="14"/>
  <c r="C50" i="14"/>
  <c r="E50" i="14"/>
  <c r="G50" i="14"/>
  <c r="I50" i="14"/>
  <c r="C47" i="14"/>
  <c r="E47" i="14"/>
  <c r="G47" i="14"/>
  <c r="I47" i="14"/>
  <c r="J47" i="14"/>
  <c r="C44" i="14"/>
  <c r="E44" i="14"/>
  <c r="K44" i="14"/>
  <c r="G44" i="14"/>
  <c r="I44" i="14"/>
  <c r="C41" i="14"/>
  <c r="E41" i="14"/>
  <c r="K41" i="14"/>
  <c r="G41" i="14"/>
  <c r="I41" i="14"/>
  <c r="C38" i="14"/>
  <c r="E38" i="14"/>
  <c r="K38" i="14"/>
  <c r="G38" i="14"/>
  <c r="I38" i="14"/>
  <c r="C35" i="14"/>
  <c r="E35" i="14"/>
  <c r="K35" i="14"/>
  <c r="G35" i="14"/>
  <c r="I35" i="14"/>
  <c r="C32" i="14"/>
  <c r="E32" i="14"/>
  <c r="K32" i="14"/>
  <c r="G32" i="14"/>
  <c r="I32" i="14"/>
  <c r="C29" i="14"/>
  <c r="E29" i="14"/>
  <c r="K29" i="14"/>
  <c r="G29" i="14"/>
  <c r="I29" i="14"/>
  <c r="C26" i="14"/>
  <c r="E26" i="14"/>
  <c r="K26" i="14"/>
  <c r="G26" i="14"/>
  <c r="I26" i="14"/>
  <c r="C23" i="14"/>
  <c r="E23" i="14"/>
  <c r="G23" i="14"/>
  <c r="I23" i="14"/>
  <c r="C20" i="14"/>
  <c r="E20" i="14"/>
  <c r="G20" i="14"/>
  <c r="I20" i="14"/>
  <c r="J20" i="14"/>
  <c r="C17" i="14"/>
  <c r="E17" i="14"/>
  <c r="K17" i="14"/>
  <c r="G17" i="14"/>
  <c r="I17" i="14"/>
  <c r="C14" i="14"/>
  <c r="E14" i="14"/>
  <c r="K14" i="14"/>
  <c r="G14" i="14"/>
  <c r="I14" i="14"/>
  <c r="C11" i="14"/>
  <c r="E11" i="14"/>
  <c r="K11" i="14"/>
  <c r="G11" i="14"/>
  <c r="I11" i="14"/>
  <c r="C97" i="13"/>
  <c r="C3" i="13"/>
  <c r="D3" i="13"/>
  <c r="C6" i="13"/>
  <c r="E5" i="13"/>
  <c r="D97" i="13"/>
  <c r="J97" i="13"/>
  <c r="F97" i="13"/>
  <c r="H97" i="13"/>
  <c r="C94" i="13"/>
  <c r="D94" i="13"/>
  <c r="J94" i="13"/>
  <c r="F94" i="13"/>
  <c r="H94" i="13"/>
  <c r="C91" i="13"/>
  <c r="D91" i="13"/>
  <c r="J91" i="13"/>
  <c r="F91" i="13"/>
  <c r="H91" i="13"/>
  <c r="C88" i="13"/>
  <c r="D88" i="13"/>
  <c r="J88" i="13"/>
  <c r="F88" i="13"/>
  <c r="H88" i="13"/>
  <c r="C85" i="13"/>
  <c r="D85" i="13"/>
  <c r="J85" i="13"/>
  <c r="F85" i="13"/>
  <c r="H85" i="13"/>
  <c r="C82" i="13"/>
  <c r="D82" i="13"/>
  <c r="J82" i="13"/>
  <c r="F82" i="13"/>
  <c r="H82" i="13"/>
  <c r="C80" i="13"/>
  <c r="D80" i="13"/>
  <c r="F80" i="13"/>
  <c r="H80" i="13"/>
  <c r="C77" i="13"/>
  <c r="D77" i="13"/>
  <c r="F77" i="13"/>
  <c r="J77" i="13"/>
  <c r="H77" i="13"/>
  <c r="I77" i="13"/>
  <c r="C74" i="13"/>
  <c r="D74" i="13"/>
  <c r="F74" i="13"/>
  <c r="H74" i="13"/>
  <c r="C71" i="13"/>
  <c r="D71" i="13"/>
  <c r="F71" i="13"/>
  <c r="J71" i="13"/>
  <c r="H71" i="13"/>
  <c r="I71" i="13"/>
  <c r="C68" i="13"/>
  <c r="D68" i="13"/>
  <c r="F68" i="13"/>
  <c r="H68" i="13"/>
  <c r="C66" i="13"/>
  <c r="D66" i="13"/>
  <c r="F66" i="13"/>
  <c r="J66" i="13"/>
  <c r="H66" i="13"/>
  <c r="I66" i="13"/>
  <c r="C64" i="13"/>
  <c r="D64" i="13"/>
  <c r="F64" i="13"/>
  <c r="H64" i="13"/>
  <c r="C61" i="13"/>
  <c r="D61" i="13"/>
  <c r="F61" i="13"/>
  <c r="J61" i="13"/>
  <c r="H61" i="13"/>
  <c r="I61" i="13"/>
  <c r="C58" i="13"/>
  <c r="D58" i="13"/>
  <c r="F58" i="13"/>
  <c r="H58" i="13"/>
  <c r="C55" i="13"/>
  <c r="D55" i="13"/>
  <c r="F55" i="13"/>
  <c r="J55" i="13"/>
  <c r="H55" i="13"/>
  <c r="I55" i="13"/>
  <c r="C52" i="13"/>
  <c r="D52" i="13"/>
  <c r="F52" i="13"/>
  <c r="H52" i="13"/>
  <c r="C49" i="13"/>
  <c r="D49" i="13"/>
  <c r="F49" i="13"/>
  <c r="J49" i="13"/>
  <c r="H49" i="13"/>
  <c r="I49" i="13"/>
  <c r="C46" i="13"/>
  <c r="D46" i="13"/>
  <c r="F46" i="13"/>
  <c r="H46" i="13"/>
  <c r="C43" i="13"/>
  <c r="D43" i="13"/>
  <c r="F43" i="13"/>
  <c r="J43" i="13"/>
  <c r="H43" i="13"/>
  <c r="I43" i="13"/>
  <c r="C41" i="13"/>
  <c r="D41" i="13"/>
  <c r="F41" i="13"/>
  <c r="H41" i="13"/>
  <c r="C38" i="13"/>
  <c r="D38" i="13"/>
  <c r="F38" i="13"/>
  <c r="J38" i="13"/>
  <c r="H38" i="13"/>
  <c r="I38" i="13"/>
  <c r="C35" i="13"/>
  <c r="D35" i="13"/>
  <c r="F35" i="13"/>
  <c r="H35" i="13"/>
  <c r="C32" i="13"/>
  <c r="D32" i="13"/>
  <c r="F32" i="13"/>
  <c r="H32" i="13"/>
  <c r="C29" i="13"/>
  <c r="D29" i="13"/>
  <c r="F29" i="13"/>
  <c r="H29" i="13"/>
  <c r="I29" i="13"/>
  <c r="C26" i="13"/>
  <c r="D26" i="13"/>
  <c r="F26" i="13"/>
  <c r="H26" i="13"/>
  <c r="C23" i="13"/>
  <c r="D23" i="13"/>
  <c r="F23" i="13"/>
  <c r="J23" i="13"/>
  <c r="H23" i="13"/>
  <c r="I23" i="13"/>
  <c r="C20" i="13"/>
  <c r="D20" i="13"/>
  <c r="F20" i="13"/>
  <c r="H20" i="13"/>
  <c r="C17" i="13"/>
  <c r="D17" i="13"/>
  <c r="F17" i="13"/>
  <c r="J17" i="13"/>
  <c r="H17" i="13"/>
  <c r="I17" i="13"/>
  <c r="C14" i="13"/>
  <c r="D14" i="13"/>
  <c r="F14" i="13"/>
  <c r="H14" i="13"/>
  <c r="C11" i="13"/>
  <c r="D11" i="13"/>
  <c r="F11" i="13"/>
  <c r="J11" i="13"/>
  <c r="H11" i="13"/>
  <c r="I11" i="13"/>
  <c r="C88" i="12"/>
  <c r="C3" i="12"/>
  <c r="D3" i="12"/>
  <c r="C6" i="12"/>
  <c r="E5" i="12"/>
  <c r="D88" i="12"/>
  <c r="J88" i="12"/>
  <c r="F88" i="12"/>
  <c r="H88" i="12"/>
  <c r="C85" i="12"/>
  <c r="D85" i="12"/>
  <c r="J85" i="12"/>
  <c r="F85" i="12"/>
  <c r="H85" i="12"/>
  <c r="C82" i="12"/>
  <c r="D82" i="12"/>
  <c r="J82" i="12"/>
  <c r="F82" i="12"/>
  <c r="H82" i="12"/>
  <c r="C79" i="12"/>
  <c r="D79" i="12"/>
  <c r="J79" i="12"/>
  <c r="F79" i="12"/>
  <c r="H79" i="12"/>
  <c r="C76" i="12"/>
  <c r="D76" i="12"/>
  <c r="J76" i="12"/>
  <c r="F76" i="12"/>
  <c r="H76" i="12"/>
  <c r="C73" i="12"/>
  <c r="D73" i="12"/>
  <c r="J73" i="12"/>
  <c r="F73" i="12"/>
  <c r="H73" i="12"/>
  <c r="C70" i="12"/>
  <c r="D70" i="12"/>
  <c r="F70" i="12"/>
  <c r="H70" i="12"/>
  <c r="C67" i="12"/>
  <c r="D67" i="12"/>
  <c r="F67" i="12"/>
  <c r="H67" i="12"/>
  <c r="C61" i="12"/>
  <c r="D61" i="12"/>
  <c r="F61" i="12"/>
  <c r="C64" i="12"/>
  <c r="D64" i="12"/>
  <c r="F64" i="12"/>
  <c r="H64" i="12"/>
  <c r="I64" i="12"/>
  <c r="H61" i="12"/>
  <c r="C58" i="12"/>
  <c r="D58" i="12"/>
  <c r="F58" i="12"/>
  <c r="H58" i="12"/>
  <c r="I58" i="12"/>
  <c r="C55" i="12"/>
  <c r="D55" i="12"/>
  <c r="J55" i="12"/>
  <c r="F55" i="12"/>
  <c r="H55" i="12"/>
  <c r="I55" i="12"/>
  <c r="C52" i="12"/>
  <c r="D52" i="12"/>
  <c r="F52" i="12"/>
  <c r="H52" i="12"/>
  <c r="C49" i="12"/>
  <c r="D49" i="12"/>
  <c r="F49" i="12"/>
  <c r="H49" i="12"/>
  <c r="I49" i="12"/>
  <c r="C46" i="12"/>
  <c r="D46" i="12"/>
  <c r="F46" i="12"/>
  <c r="H46" i="12"/>
  <c r="C43" i="12"/>
  <c r="D43" i="12"/>
  <c r="F43" i="12"/>
  <c r="H43" i="12"/>
  <c r="C37" i="12"/>
  <c r="D37" i="12"/>
  <c r="F37" i="12"/>
  <c r="C40" i="12"/>
  <c r="D40" i="12"/>
  <c r="F40" i="12"/>
  <c r="H40" i="12"/>
  <c r="I40" i="12"/>
  <c r="J37" i="12"/>
  <c r="H37" i="12"/>
  <c r="I37" i="12"/>
  <c r="C34" i="12"/>
  <c r="D34" i="12"/>
  <c r="J34" i="12"/>
  <c r="F34" i="12"/>
  <c r="H34" i="12"/>
  <c r="I34" i="12"/>
  <c r="C32" i="12"/>
  <c r="D32" i="12"/>
  <c r="F32" i="12"/>
  <c r="H32" i="12"/>
  <c r="C29" i="12"/>
  <c r="D29" i="12"/>
  <c r="F29" i="12"/>
  <c r="H29" i="12"/>
  <c r="I29" i="12"/>
  <c r="C26" i="12"/>
  <c r="D26" i="12"/>
  <c r="F26" i="12"/>
  <c r="H26" i="12"/>
  <c r="C23" i="12"/>
  <c r="D23" i="12"/>
  <c r="F23" i="12"/>
  <c r="H23" i="12"/>
  <c r="C17" i="12"/>
  <c r="D17" i="12"/>
  <c r="F17" i="12"/>
  <c r="C20" i="12"/>
  <c r="D20" i="12"/>
  <c r="F20" i="12"/>
  <c r="H20" i="12"/>
  <c r="I20" i="12"/>
  <c r="H17" i="12"/>
  <c r="C14" i="12"/>
  <c r="D14" i="12"/>
  <c r="F14" i="12"/>
  <c r="H14" i="12"/>
  <c r="C11" i="12"/>
  <c r="D11" i="12"/>
  <c r="F11" i="12"/>
  <c r="H11" i="12"/>
  <c r="T46" i="11"/>
  <c r="T101" i="11"/>
  <c r="W46" i="11"/>
  <c r="X46" i="11"/>
  <c r="U101" i="11"/>
  <c r="V101" i="11"/>
  <c r="X101" i="11"/>
  <c r="T100" i="11"/>
  <c r="U100" i="11"/>
  <c r="V100" i="11"/>
  <c r="X100" i="11"/>
  <c r="T99" i="11"/>
  <c r="U99" i="11"/>
  <c r="V99" i="11"/>
  <c r="X99" i="11"/>
  <c r="Y99" i="11"/>
  <c r="T98" i="11"/>
  <c r="U98" i="11"/>
  <c r="V98" i="11"/>
  <c r="X98" i="11"/>
  <c r="T97" i="11"/>
  <c r="U97" i="11"/>
  <c r="V97" i="11"/>
  <c r="X97" i="11"/>
  <c r="T96" i="11"/>
  <c r="U96" i="11"/>
  <c r="V96" i="11"/>
  <c r="X96" i="11"/>
  <c r="Y96" i="11"/>
  <c r="T95" i="11"/>
  <c r="U95" i="11"/>
  <c r="V95" i="11"/>
  <c r="X95" i="11"/>
  <c r="T94" i="11"/>
  <c r="U94" i="11"/>
  <c r="V94" i="11"/>
  <c r="X94" i="11"/>
  <c r="T93" i="11"/>
  <c r="U93" i="11"/>
  <c r="V93" i="11"/>
  <c r="X93" i="11"/>
  <c r="Y93" i="11"/>
  <c r="T92" i="11"/>
  <c r="U92" i="11"/>
  <c r="V92" i="11"/>
  <c r="X92" i="11"/>
  <c r="T91" i="11"/>
  <c r="U91" i="11"/>
  <c r="V91" i="11"/>
  <c r="X91" i="11"/>
  <c r="T90" i="11"/>
  <c r="U90" i="11"/>
  <c r="V90" i="11"/>
  <c r="X90" i="11"/>
  <c r="Y90" i="11"/>
  <c r="T89" i="11"/>
  <c r="U89" i="11"/>
  <c r="V89" i="11"/>
  <c r="X89" i="11"/>
  <c r="T88" i="11"/>
  <c r="U88" i="11"/>
  <c r="V88" i="11"/>
  <c r="X88" i="11"/>
  <c r="T87" i="11"/>
  <c r="U87" i="11"/>
  <c r="V87" i="11"/>
  <c r="X87" i="11"/>
  <c r="Y87" i="11"/>
  <c r="T86" i="11"/>
  <c r="U86" i="11"/>
  <c r="V86" i="11"/>
  <c r="X86" i="11"/>
  <c r="T85" i="11"/>
  <c r="U85" i="11"/>
  <c r="V85" i="11"/>
  <c r="X85" i="11"/>
  <c r="T84" i="11"/>
  <c r="U84" i="11"/>
  <c r="V84" i="11"/>
  <c r="X84" i="11"/>
  <c r="Y84" i="11"/>
  <c r="I43" i="11"/>
  <c r="E43" i="11"/>
  <c r="L43" i="11"/>
  <c r="D84" i="11"/>
  <c r="F84" i="11"/>
  <c r="T83" i="11"/>
  <c r="U83" i="11"/>
  <c r="V83" i="11"/>
  <c r="X83" i="11"/>
  <c r="I42" i="11"/>
  <c r="E42" i="11"/>
  <c r="L42" i="11"/>
  <c r="D83" i="11"/>
  <c r="E83" i="11"/>
  <c r="H83" i="11"/>
  <c r="F83" i="11"/>
  <c r="T82" i="11"/>
  <c r="U82" i="11"/>
  <c r="V82" i="11"/>
  <c r="X82" i="11"/>
  <c r="I41" i="11"/>
  <c r="E41" i="11"/>
  <c r="L41" i="11"/>
  <c r="D82" i="11"/>
  <c r="F82" i="11"/>
  <c r="T81" i="11"/>
  <c r="U81" i="11"/>
  <c r="V81" i="11"/>
  <c r="X81" i="11"/>
  <c r="Y81" i="11"/>
  <c r="I40" i="11"/>
  <c r="E40" i="11"/>
  <c r="L40" i="11"/>
  <c r="D81" i="11"/>
  <c r="E81" i="11"/>
  <c r="H81" i="11"/>
  <c r="F81" i="11"/>
  <c r="T80" i="11"/>
  <c r="U80" i="11"/>
  <c r="V80" i="11"/>
  <c r="X80" i="11"/>
  <c r="I39" i="11"/>
  <c r="E39" i="11"/>
  <c r="L39" i="11"/>
  <c r="D80" i="11"/>
  <c r="F80" i="11"/>
  <c r="T79" i="11"/>
  <c r="U79" i="11"/>
  <c r="V79" i="11"/>
  <c r="X79" i="11"/>
  <c r="I38" i="11"/>
  <c r="E38" i="11"/>
  <c r="L38" i="11"/>
  <c r="D79" i="11"/>
  <c r="E79" i="11"/>
  <c r="H79" i="11"/>
  <c r="F79" i="11"/>
  <c r="T78" i="11"/>
  <c r="U78" i="11"/>
  <c r="V78" i="11"/>
  <c r="X78" i="11"/>
  <c r="Y78" i="11"/>
  <c r="I37" i="11"/>
  <c r="E37" i="11"/>
  <c r="L37" i="11"/>
  <c r="D78" i="11"/>
  <c r="F78" i="11"/>
  <c r="T77" i="11"/>
  <c r="U77" i="11"/>
  <c r="V77" i="11"/>
  <c r="X77" i="11"/>
  <c r="I36" i="11"/>
  <c r="E36" i="11"/>
  <c r="L36" i="11"/>
  <c r="D77" i="11"/>
  <c r="E77" i="11"/>
  <c r="H77" i="11"/>
  <c r="F77" i="11"/>
  <c r="T76" i="11"/>
  <c r="U76" i="11"/>
  <c r="V76" i="11"/>
  <c r="X76" i="11"/>
  <c r="I35" i="11"/>
  <c r="E35" i="11"/>
  <c r="L35" i="11"/>
  <c r="D76" i="11"/>
  <c r="F76" i="11"/>
  <c r="T75" i="11"/>
  <c r="U75" i="11"/>
  <c r="V75" i="11"/>
  <c r="X75" i="11"/>
  <c r="Y75" i="11"/>
  <c r="I34" i="11"/>
  <c r="E34" i="11"/>
  <c r="L34" i="11"/>
  <c r="D75" i="11"/>
  <c r="E75" i="11"/>
  <c r="H75" i="11"/>
  <c r="F75" i="11"/>
  <c r="T74" i="11"/>
  <c r="U74" i="11"/>
  <c r="V74" i="11"/>
  <c r="X74" i="11"/>
  <c r="I33" i="11"/>
  <c r="E33" i="11"/>
  <c r="L33" i="11"/>
  <c r="D74" i="11"/>
  <c r="F74" i="11"/>
  <c r="T73" i="11"/>
  <c r="U73" i="11"/>
  <c r="V73" i="11"/>
  <c r="X73" i="11"/>
  <c r="I32" i="11"/>
  <c r="E32" i="11"/>
  <c r="L32" i="11"/>
  <c r="D73" i="11"/>
  <c r="E73" i="11"/>
  <c r="H73" i="11"/>
  <c r="F73" i="11"/>
  <c r="T72" i="11"/>
  <c r="U72" i="11"/>
  <c r="V72" i="11"/>
  <c r="X72" i="11"/>
  <c r="Y72" i="11"/>
  <c r="I31" i="11"/>
  <c r="E31" i="11"/>
  <c r="L31" i="11"/>
  <c r="D72" i="11"/>
  <c r="F72" i="11"/>
  <c r="T71" i="11"/>
  <c r="U71" i="11"/>
  <c r="V71" i="11"/>
  <c r="X71" i="11"/>
  <c r="I30" i="11"/>
  <c r="E30" i="11"/>
  <c r="L30" i="11"/>
  <c r="D71" i="11"/>
  <c r="E71" i="11"/>
  <c r="H71" i="11"/>
  <c r="F71" i="11"/>
  <c r="T70" i="11"/>
  <c r="U70" i="11"/>
  <c r="V70" i="11"/>
  <c r="X70" i="11"/>
  <c r="I29" i="11"/>
  <c r="E29" i="11"/>
  <c r="L29" i="11"/>
  <c r="D70" i="11"/>
  <c r="F70" i="11"/>
  <c r="T69" i="11"/>
  <c r="U69" i="11"/>
  <c r="V69" i="11"/>
  <c r="X69" i="11"/>
  <c r="Y69" i="11"/>
  <c r="I28" i="11"/>
  <c r="E28" i="11"/>
  <c r="L28" i="11"/>
  <c r="D69" i="11"/>
  <c r="E69" i="11"/>
  <c r="H69" i="11"/>
  <c r="F69" i="11"/>
  <c r="T68" i="11"/>
  <c r="U68" i="11"/>
  <c r="V68" i="11"/>
  <c r="X68" i="11"/>
  <c r="I27" i="11"/>
  <c r="E27" i="11"/>
  <c r="L27" i="11"/>
  <c r="D68" i="11"/>
  <c r="F68" i="11"/>
  <c r="T67" i="11"/>
  <c r="U67" i="11"/>
  <c r="V67" i="11"/>
  <c r="X67" i="11"/>
  <c r="I26" i="11"/>
  <c r="E26" i="11"/>
  <c r="L26" i="11"/>
  <c r="D67" i="11"/>
  <c r="E67" i="11"/>
  <c r="H67" i="11"/>
  <c r="F67" i="11"/>
  <c r="T66" i="11"/>
  <c r="U66" i="11"/>
  <c r="V66" i="11"/>
  <c r="X66" i="11"/>
  <c r="Y66" i="11"/>
  <c r="I25" i="11"/>
  <c r="E25" i="11"/>
  <c r="L25" i="11"/>
  <c r="D66" i="11"/>
  <c r="F66" i="11"/>
  <c r="T65" i="11"/>
  <c r="U65" i="11"/>
  <c r="V65" i="11"/>
  <c r="X65" i="11"/>
  <c r="I24" i="11"/>
  <c r="E24" i="11"/>
  <c r="L24" i="11"/>
  <c r="D65" i="11"/>
  <c r="E65" i="11"/>
  <c r="H65" i="11"/>
  <c r="F65" i="11"/>
  <c r="T64" i="11"/>
  <c r="U64" i="11"/>
  <c r="V64" i="11"/>
  <c r="X64" i="11"/>
  <c r="I23" i="11"/>
  <c r="E23" i="11"/>
  <c r="L23" i="11"/>
  <c r="D64" i="11"/>
  <c r="F64" i="11"/>
  <c r="T63" i="11"/>
  <c r="U63" i="11"/>
  <c r="V63" i="11"/>
  <c r="X63" i="11"/>
  <c r="Y63" i="11"/>
  <c r="I22" i="11"/>
  <c r="E22" i="11"/>
  <c r="L22" i="11"/>
  <c r="D63" i="11"/>
  <c r="E63" i="11"/>
  <c r="H63" i="11"/>
  <c r="F63" i="11"/>
  <c r="T62" i="11"/>
  <c r="U62" i="11"/>
  <c r="V62" i="11"/>
  <c r="X62" i="11"/>
  <c r="I21" i="11"/>
  <c r="E21" i="11"/>
  <c r="L21" i="11"/>
  <c r="D62" i="11"/>
  <c r="F62" i="11"/>
  <c r="T61" i="11"/>
  <c r="U61" i="11"/>
  <c r="V61" i="11"/>
  <c r="X61" i="11"/>
  <c r="I20" i="11"/>
  <c r="E20" i="11"/>
  <c r="L20" i="11"/>
  <c r="D61" i="11"/>
  <c r="E61" i="11"/>
  <c r="H61" i="11"/>
  <c r="F61" i="11"/>
  <c r="T60" i="11"/>
  <c r="U60" i="11"/>
  <c r="V60" i="11"/>
  <c r="X60" i="11"/>
  <c r="Y60" i="11"/>
  <c r="I19" i="11"/>
  <c r="E19" i="11"/>
  <c r="L19" i="11"/>
  <c r="D60" i="11"/>
  <c r="F60" i="11"/>
  <c r="T59" i="11"/>
  <c r="U59" i="11"/>
  <c r="V59" i="11"/>
  <c r="X59" i="11"/>
  <c r="I18" i="11"/>
  <c r="E18" i="11"/>
  <c r="L18" i="11"/>
  <c r="D59" i="11"/>
  <c r="E59" i="11"/>
  <c r="H59" i="11"/>
  <c r="F59" i="11"/>
  <c r="T58" i="11"/>
  <c r="U58" i="11"/>
  <c r="V58" i="11"/>
  <c r="X58" i="11"/>
  <c r="I17" i="11"/>
  <c r="E17" i="11"/>
  <c r="L17" i="11"/>
  <c r="D58" i="11"/>
  <c r="F58" i="11"/>
  <c r="T57" i="11"/>
  <c r="U57" i="11"/>
  <c r="V57" i="11"/>
  <c r="X57" i="11"/>
  <c r="Y57" i="11"/>
  <c r="I16" i="11"/>
  <c r="E16" i="11"/>
  <c r="L16" i="11"/>
  <c r="D57" i="11"/>
  <c r="E57" i="11"/>
  <c r="H57" i="11"/>
  <c r="F57" i="11"/>
  <c r="T56" i="11"/>
  <c r="U56" i="11"/>
  <c r="V56" i="11"/>
  <c r="X56" i="11"/>
  <c r="I15" i="11"/>
  <c r="E15" i="11"/>
  <c r="L15" i="11"/>
  <c r="D56" i="11"/>
  <c r="F56" i="11"/>
  <c r="T55" i="11"/>
  <c r="U55" i="11"/>
  <c r="V55" i="11"/>
  <c r="X55" i="11"/>
  <c r="I14" i="11"/>
  <c r="E14" i="11"/>
  <c r="L14" i="11"/>
  <c r="D55" i="11"/>
  <c r="E55" i="11"/>
  <c r="H55" i="11"/>
  <c r="F55" i="11"/>
  <c r="T54" i="11"/>
  <c r="U54" i="11"/>
  <c r="V54" i="11"/>
  <c r="X54" i="11"/>
  <c r="Y54" i="11"/>
  <c r="I13" i="11"/>
  <c r="E13" i="11"/>
  <c r="L13" i="11"/>
  <c r="D54" i="11"/>
  <c r="F54" i="11"/>
  <c r="T53" i="11"/>
  <c r="U53" i="11"/>
  <c r="V53" i="11"/>
  <c r="X53" i="11"/>
  <c r="I11" i="11"/>
  <c r="E11" i="11"/>
  <c r="L11" i="11"/>
  <c r="D52" i="11"/>
  <c r="I12" i="11"/>
  <c r="E12" i="11"/>
  <c r="L12" i="11"/>
  <c r="D53" i="11"/>
  <c r="E52" i="11"/>
  <c r="H53" i="11"/>
  <c r="F53" i="11"/>
  <c r="T52" i="11"/>
  <c r="U52" i="11"/>
  <c r="V52" i="11"/>
  <c r="X52" i="11"/>
  <c r="F52" i="11"/>
  <c r="T51" i="11"/>
  <c r="U51" i="11"/>
  <c r="V51" i="11"/>
  <c r="X51" i="11"/>
  <c r="Y51" i="11"/>
  <c r="I10" i="11"/>
  <c r="E10" i="11"/>
  <c r="L10" i="11"/>
  <c r="D51" i="11"/>
  <c r="F51" i="11"/>
  <c r="T50" i="11"/>
  <c r="U50" i="11"/>
  <c r="V50" i="11"/>
  <c r="X50" i="11"/>
  <c r="I8" i="11"/>
  <c r="E8" i="11"/>
  <c r="L8" i="11"/>
  <c r="D49" i="11"/>
  <c r="I9" i="11"/>
  <c r="E9" i="11"/>
  <c r="L9" i="11"/>
  <c r="D50" i="11"/>
  <c r="E49" i="11"/>
  <c r="H50" i="11"/>
  <c r="F50" i="11"/>
  <c r="T49" i="11"/>
  <c r="U49" i="11"/>
  <c r="V49" i="11"/>
  <c r="X49" i="11"/>
  <c r="F49" i="11"/>
  <c r="T48" i="11"/>
  <c r="U48" i="11"/>
  <c r="V48" i="11"/>
  <c r="X48" i="11"/>
  <c r="Y48" i="11"/>
  <c r="I7" i="11"/>
  <c r="E7" i="11"/>
  <c r="L7" i="11"/>
  <c r="D48" i="11"/>
  <c r="F48" i="11"/>
  <c r="I5" i="11"/>
  <c r="E5" i="11"/>
  <c r="L5" i="11"/>
  <c r="D46" i="11"/>
  <c r="I6" i="11"/>
  <c r="E6" i="11"/>
  <c r="L6" i="11"/>
  <c r="D47" i="11"/>
  <c r="E46" i="11"/>
  <c r="H47" i="11"/>
  <c r="F47" i="11"/>
  <c r="F46" i="11"/>
  <c r="T6" i="11"/>
  <c r="T43" i="11"/>
  <c r="W6" i="11"/>
  <c r="X6" i="11"/>
  <c r="U43" i="11"/>
  <c r="V43" i="11"/>
  <c r="X43" i="11"/>
  <c r="H43" i="11"/>
  <c r="M43" i="11"/>
  <c r="K43" i="11"/>
  <c r="T42" i="11"/>
  <c r="U42" i="11"/>
  <c r="V42" i="11"/>
  <c r="X42" i="11"/>
  <c r="Y42" i="11"/>
  <c r="O42" i="11"/>
  <c r="H42" i="11"/>
  <c r="M42" i="11"/>
  <c r="K42" i="11"/>
  <c r="T41" i="11"/>
  <c r="U41" i="11"/>
  <c r="V41" i="11"/>
  <c r="X41" i="11"/>
  <c r="H41" i="11"/>
  <c r="M41" i="11"/>
  <c r="K41" i="11"/>
  <c r="T40" i="11"/>
  <c r="U40" i="11"/>
  <c r="V40" i="11"/>
  <c r="X40" i="11"/>
  <c r="Y40" i="11"/>
  <c r="O40" i="11"/>
  <c r="H40" i="11"/>
  <c r="M40" i="11"/>
  <c r="K40" i="11"/>
  <c r="T39" i="11"/>
  <c r="U39" i="11"/>
  <c r="V39" i="11"/>
  <c r="X39" i="11"/>
  <c r="H39" i="11"/>
  <c r="M39" i="11"/>
  <c r="K39" i="11"/>
  <c r="T38" i="11"/>
  <c r="U38" i="11"/>
  <c r="V38" i="11"/>
  <c r="X38" i="11"/>
  <c r="Y38" i="11"/>
  <c r="O38" i="11"/>
  <c r="H38" i="11"/>
  <c r="K38" i="11"/>
  <c r="N38" i="11"/>
  <c r="M38" i="11"/>
  <c r="J38" i="11"/>
  <c r="T37" i="11"/>
  <c r="U37" i="11"/>
  <c r="V37" i="11"/>
  <c r="X37" i="11"/>
  <c r="H37" i="11"/>
  <c r="M37" i="11"/>
  <c r="K37" i="11"/>
  <c r="T36" i="11"/>
  <c r="U36" i="11"/>
  <c r="V36" i="11"/>
  <c r="X36" i="11"/>
  <c r="Y36" i="11"/>
  <c r="O36" i="11"/>
  <c r="H36" i="11"/>
  <c r="M36" i="11"/>
  <c r="K36" i="11"/>
  <c r="T35" i="11"/>
  <c r="U35" i="11"/>
  <c r="V35" i="11"/>
  <c r="X35" i="11"/>
  <c r="H35" i="11"/>
  <c r="M35" i="11"/>
  <c r="K35" i="11"/>
  <c r="T34" i="11"/>
  <c r="U34" i="11"/>
  <c r="V34" i="11"/>
  <c r="X34" i="11"/>
  <c r="Y34" i="11"/>
  <c r="O34" i="11"/>
  <c r="H34" i="11"/>
  <c r="M34" i="11"/>
  <c r="K34" i="11"/>
  <c r="T33" i="11"/>
  <c r="U33" i="11"/>
  <c r="V33" i="11"/>
  <c r="X33" i="11"/>
  <c r="H33" i="11"/>
  <c r="M33" i="11"/>
  <c r="K33" i="11"/>
  <c r="T32" i="11"/>
  <c r="U32" i="11"/>
  <c r="V32" i="11"/>
  <c r="X32" i="11"/>
  <c r="Y32" i="11"/>
  <c r="O32" i="11"/>
  <c r="H32" i="11"/>
  <c r="K32" i="11"/>
  <c r="N32" i="11"/>
  <c r="M32" i="11"/>
  <c r="J32" i="11"/>
  <c r="T31" i="11"/>
  <c r="U31" i="11"/>
  <c r="V31" i="11"/>
  <c r="X31" i="11"/>
  <c r="H31" i="11"/>
  <c r="M31" i="11"/>
  <c r="K31" i="11"/>
  <c r="T30" i="11"/>
  <c r="U30" i="11"/>
  <c r="V30" i="11"/>
  <c r="X30" i="11"/>
  <c r="Y30" i="11"/>
  <c r="O30" i="11"/>
  <c r="H30" i="11"/>
  <c r="M30" i="11"/>
  <c r="K30" i="11"/>
  <c r="T29" i="11"/>
  <c r="U29" i="11"/>
  <c r="V29" i="11"/>
  <c r="X29" i="11"/>
  <c r="H29" i="11"/>
  <c r="M29" i="11"/>
  <c r="K29" i="11"/>
  <c r="T28" i="11"/>
  <c r="U28" i="11"/>
  <c r="V28" i="11"/>
  <c r="X28" i="11"/>
  <c r="Y28" i="11"/>
  <c r="O28" i="11"/>
  <c r="H28" i="11"/>
  <c r="M28" i="11"/>
  <c r="K28" i="11"/>
  <c r="T27" i="11"/>
  <c r="U27" i="11"/>
  <c r="V27" i="11"/>
  <c r="X27" i="11"/>
  <c r="H27" i="11"/>
  <c r="M27" i="11"/>
  <c r="K27" i="11"/>
  <c r="AD26" i="11"/>
  <c r="T26" i="11"/>
  <c r="U26" i="11"/>
  <c r="V26" i="11"/>
  <c r="X26" i="11"/>
  <c r="Y26" i="11"/>
  <c r="O26" i="11"/>
  <c r="H26" i="11"/>
  <c r="K26" i="11"/>
  <c r="N26" i="11"/>
  <c r="M26" i="11"/>
  <c r="J26" i="11"/>
  <c r="AD25" i="11"/>
  <c r="T25" i="11"/>
  <c r="U25" i="11"/>
  <c r="V25" i="11"/>
  <c r="X25" i="11"/>
  <c r="H25" i="11"/>
  <c r="M25" i="11"/>
  <c r="K25" i="11"/>
  <c r="AD24" i="11"/>
  <c r="AE24" i="11"/>
  <c r="T24" i="11"/>
  <c r="U24" i="11"/>
  <c r="V24" i="11"/>
  <c r="X24" i="11"/>
  <c r="Y24" i="11"/>
  <c r="O24" i="11"/>
  <c r="H24" i="11"/>
  <c r="M24" i="11"/>
  <c r="K24" i="11"/>
  <c r="AD23" i="11"/>
  <c r="T23" i="11"/>
  <c r="U23" i="11"/>
  <c r="V23" i="11"/>
  <c r="X23" i="11"/>
  <c r="H23" i="11"/>
  <c r="M23" i="11"/>
  <c r="K23" i="11"/>
  <c r="AD22" i="11"/>
  <c r="T22" i="11"/>
  <c r="U22" i="11"/>
  <c r="V22" i="11"/>
  <c r="X22" i="11"/>
  <c r="Y22" i="11"/>
  <c r="O22" i="11"/>
  <c r="H22" i="11"/>
  <c r="M22" i="11"/>
  <c r="K22" i="11"/>
  <c r="AJ21" i="11"/>
  <c r="AD21" i="11"/>
  <c r="AE21" i="11"/>
  <c r="T21" i="11"/>
  <c r="U21" i="11"/>
  <c r="V21" i="11"/>
  <c r="X21" i="11"/>
  <c r="H21" i="11"/>
  <c r="M21" i="11"/>
  <c r="K21" i="11"/>
  <c r="AD20" i="11"/>
  <c r="T20" i="11"/>
  <c r="U20" i="11"/>
  <c r="V20" i="11"/>
  <c r="X20" i="11"/>
  <c r="Y20" i="11"/>
  <c r="O20" i="11"/>
  <c r="H20" i="11"/>
  <c r="K20" i="11"/>
  <c r="N20" i="11"/>
  <c r="M20" i="11"/>
  <c r="J20" i="11"/>
  <c r="AD19" i="11"/>
  <c r="T19" i="11"/>
  <c r="U19" i="11"/>
  <c r="V19" i="11"/>
  <c r="X19" i="11"/>
  <c r="H19" i="11"/>
  <c r="M19" i="11"/>
  <c r="K19" i="11"/>
  <c r="AJ18" i="11"/>
  <c r="AD18" i="11"/>
  <c r="AE18" i="11"/>
  <c r="T18" i="11"/>
  <c r="U18" i="11"/>
  <c r="V18" i="11"/>
  <c r="X18" i="11"/>
  <c r="Y18" i="11"/>
  <c r="O18" i="11"/>
  <c r="H18" i="11"/>
  <c r="M18" i="11"/>
  <c r="K18" i="11"/>
  <c r="AD17" i="11"/>
  <c r="T17" i="11"/>
  <c r="U17" i="11"/>
  <c r="V17" i="11"/>
  <c r="X17" i="11"/>
  <c r="H17" i="11"/>
  <c r="M17" i="11"/>
  <c r="K17" i="11"/>
  <c r="AD16" i="11"/>
  <c r="T16" i="11"/>
  <c r="U16" i="11"/>
  <c r="V16" i="11"/>
  <c r="X16" i="11"/>
  <c r="Y16" i="11"/>
  <c r="O16" i="11"/>
  <c r="H16" i="11"/>
  <c r="M16" i="11"/>
  <c r="K16" i="11"/>
  <c r="AJ15" i="11"/>
  <c r="AD15" i="11"/>
  <c r="AE15" i="11"/>
  <c r="T15" i="11"/>
  <c r="U15" i="11"/>
  <c r="V15" i="11"/>
  <c r="X15" i="11"/>
  <c r="H15" i="11"/>
  <c r="M15" i="11"/>
  <c r="K15" i="11"/>
  <c r="AD14" i="11"/>
  <c r="T14" i="11"/>
  <c r="U14" i="11"/>
  <c r="V14" i="11"/>
  <c r="X14" i="11"/>
  <c r="Y14" i="11"/>
  <c r="O14" i="11"/>
  <c r="H14" i="11"/>
  <c r="K14" i="11"/>
  <c r="N14" i="11"/>
  <c r="M14" i="11"/>
  <c r="J14" i="11"/>
  <c r="AD13" i="11"/>
  <c r="T13" i="11"/>
  <c r="U13" i="11"/>
  <c r="V13" i="11"/>
  <c r="X13" i="11"/>
  <c r="H13" i="11"/>
  <c r="M13" i="11"/>
  <c r="K13" i="11"/>
  <c r="AJ12" i="11"/>
  <c r="AD12" i="11"/>
  <c r="AE12" i="11"/>
  <c r="T12" i="11"/>
  <c r="U12" i="11"/>
  <c r="V12" i="11"/>
  <c r="X12" i="11"/>
  <c r="Y12" i="11"/>
  <c r="H12" i="11"/>
  <c r="M12" i="11"/>
  <c r="K12" i="11"/>
  <c r="AD11" i="11"/>
  <c r="T11" i="11"/>
  <c r="U11" i="11"/>
  <c r="V11" i="11"/>
  <c r="X11" i="11"/>
  <c r="O11" i="11"/>
  <c r="H11" i="11"/>
  <c r="K11" i="11"/>
  <c r="N11" i="11"/>
  <c r="M11" i="11"/>
  <c r="J11" i="11"/>
  <c r="AD10" i="11"/>
  <c r="AE10" i="11"/>
  <c r="T10" i="11"/>
  <c r="U10" i="11"/>
  <c r="V10" i="11"/>
  <c r="X10" i="11"/>
  <c r="Y10" i="11"/>
  <c r="H10" i="11"/>
  <c r="M10" i="11"/>
  <c r="K10" i="11"/>
  <c r="AJ9" i="11"/>
  <c r="AD9" i="11"/>
  <c r="T9" i="11"/>
  <c r="U9" i="11"/>
  <c r="V9" i="11"/>
  <c r="X9" i="11"/>
  <c r="H9" i="11"/>
  <c r="M9" i="11"/>
  <c r="K9" i="11"/>
  <c r="AD8" i="11"/>
  <c r="AE8" i="11"/>
  <c r="T8" i="11"/>
  <c r="U8" i="11"/>
  <c r="V8" i="11"/>
  <c r="X8" i="11"/>
  <c r="Y8" i="11"/>
  <c r="O8" i="11"/>
  <c r="H8" i="11"/>
  <c r="K8" i="11"/>
  <c r="N8" i="11"/>
  <c r="M8" i="11"/>
  <c r="J8" i="11"/>
  <c r="AD7" i="11"/>
  <c r="H7" i="11"/>
  <c r="M7" i="11"/>
  <c r="K7" i="11"/>
  <c r="AJ6" i="11"/>
  <c r="AD6" i="11"/>
  <c r="AE6" i="11"/>
  <c r="H6" i="11"/>
  <c r="M6" i="11"/>
  <c r="K6" i="11"/>
  <c r="O5" i="11"/>
  <c r="H5" i="11"/>
  <c r="K5" i="11"/>
  <c r="N5" i="11"/>
  <c r="M5" i="11"/>
  <c r="J5" i="11"/>
  <c r="T49" i="10"/>
  <c r="T89" i="10"/>
  <c r="W49" i="10"/>
  <c r="X49" i="10"/>
  <c r="U89" i="10"/>
  <c r="V89" i="10"/>
  <c r="X89" i="10"/>
  <c r="T88" i="10"/>
  <c r="U88" i="10"/>
  <c r="V88" i="10"/>
  <c r="X88" i="10"/>
  <c r="Y88" i="10"/>
  <c r="T87" i="10"/>
  <c r="U87" i="10"/>
  <c r="V87" i="10"/>
  <c r="X87" i="10"/>
  <c r="T86" i="10"/>
  <c r="U86" i="10"/>
  <c r="V86" i="10"/>
  <c r="X86" i="10"/>
  <c r="Y86" i="10"/>
  <c r="T85" i="10"/>
  <c r="U85" i="10"/>
  <c r="V85" i="10"/>
  <c r="X85" i="10"/>
  <c r="T84" i="10"/>
  <c r="U84" i="10"/>
  <c r="V84" i="10"/>
  <c r="X84" i="10"/>
  <c r="Y84" i="10"/>
  <c r="I43" i="10"/>
  <c r="E43" i="10"/>
  <c r="L43" i="10"/>
  <c r="D84" i="10"/>
  <c r="F84" i="10"/>
  <c r="T83" i="10"/>
  <c r="U83" i="10"/>
  <c r="V83" i="10"/>
  <c r="X83" i="10"/>
  <c r="I42" i="10"/>
  <c r="E42" i="10"/>
  <c r="L42" i="10"/>
  <c r="D83" i="10"/>
  <c r="E83" i="10"/>
  <c r="H83" i="10"/>
  <c r="F83" i="10"/>
  <c r="T82" i="10"/>
  <c r="U82" i="10"/>
  <c r="V82" i="10"/>
  <c r="X82" i="10"/>
  <c r="Y82" i="10"/>
  <c r="I41" i="10"/>
  <c r="E41" i="10"/>
  <c r="L41" i="10"/>
  <c r="D82" i="10"/>
  <c r="F82" i="10"/>
  <c r="T81" i="10"/>
  <c r="U81" i="10"/>
  <c r="V81" i="10"/>
  <c r="X81" i="10"/>
  <c r="I40" i="10"/>
  <c r="E40" i="10"/>
  <c r="L40" i="10"/>
  <c r="D81" i="10"/>
  <c r="E81" i="10"/>
  <c r="H81" i="10"/>
  <c r="F81" i="10"/>
  <c r="T80" i="10"/>
  <c r="U80" i="10"/>
  <c r="V80" i="10"/>
  <c r="X80" i="10"/>
  <c r="Y80" i="10"/>
  <c r="I39" i="10"/>
  <c r="E39" i="10"/>
  <c r="L39" i="10"/>
  <c r="D80" i="10"/>
  <c r="F80" i="10"/>
  <c r="T79" i="10"/>
  <c r="U79" i="10"/>
  <c r="V79" i="10"/>
  <c r="X79" i="10"/>
  <c r="I38" i="10"/>
  <c r="E38" i="10"/>
  <c r="L38" i="10"/>
  <c r="D79" i="10"/>
  <c r="E79" i="10"/>
  <c r="H79" i="10"/>
  <c r="F79" i="10"/>
  <c r="T78" i="10"/>
  <c r="U78" i="10"/>
  <c r="V78" i="10"/>
  <c r="X78" i="10"/>
  <c r="Y78" i="10"/>
  <c r="I37" i="10"/>
  <c r="E37" i="10"/>
  <c r="L37" i="10"/>
  <c r="D78" i="10"/>
  <c r="F78" i="10"/>
  <c r="T77" i="10"/>
  <c r="U77" i="10"/>
  <c r="V77" i="10"/>
  <c r="X77" i="10"/>
  <c r="I36" i="10"/>
  <c r="E36" i="10"/>
  <c r="L36" i="10"/>
  <c r="D77" i="10"/>
  <c r="E77" i="10"/>
  <c r="H77" i="10"/>
  <c r="F77" i="10"/>
  <c r="T76" i="10"/>
  <c r="U76" i="10"/>
  <c r="V76" i="10"/>
  <c r="X76" i="10"/>
  <c r="Y76" i="10"/>
  <c r="I35" i="10"/>
  <c r="E35" i="10"/>
  <c r="L35" i="10"/>
  <c r="D76" i="10"/>
  <c r="F76" i="10"/>
  <c r="T75" i="10"/>
  <c r="U75" i="10"/>
  <c r="V75" i="10"/>
  <c r="X75" i="10"/>
  <c r="I34" i="10"/>
  <c r="E34" i="10"/>
  <c r="L34" i="10"/>
  <c r="D75" i="10"/>
  <c r="E75" i="10"/>
  <c r="H75" i="10"/>
  <c r="F75" i="10"/>
  <c r="T74" i="10"/>
  <c r="U74" i="10"/>
  <c r="V74" i="10"/>
  <c r="X74" i="10"/>
  <c r="Y74" i="10"/>
  <c r="I33" i="10"/>
  <c r="E33" i="10"/>
  <c r="L33" i="10"/>
  <c r="D74" i="10"/>
  <c r="F74" i="10"/>
  <c r="T73" i="10"/>
  <c r="U73" i="10"/>
  <c r="V73" i="10"/>
  <c r="X73" i="10"/>
  <c r="I32" i="10"/>
  <c r="E32" i="10"/>
  <c r="L32" i="10"/>
  <c r="D73" i="10"/>
  <c r="E73" i="10"/>
  <c r="H73" i="10"/>
  <c r="F73" i="10"/>
  <c r="T72" i="10"/>
  <c r="U72" i="10"/>
  <c r="V72" i="10"/>
  <c r="X72" i="10"/>
  <c r="Y72" i="10"/>
  <c r="I31" i="10"/>
  <c r="E31" i="10"/>
  <c r="L31" i="10"/>
  <c r="D72" i="10"/>
  <c r="F72" i="10"/>
  <c r="T71" i="10"/>
  <c r="U71" i="10"/>
  <c r="V71" i="10"/>
  <c r="X71" i="10"/>
  <c r="I30" i="10"/>
  <c r="E30" i="10"/>
  <c r="L30" i="10"/>
  <c r="D71" i="10"/>
  <c r="E71" i="10"/>
  <c r="H71" i="10"/>
  <c r="F71" i="10"/>
  <c r="T70" i="10"/>
  <c r="U70" i="10"/>
  <c r="V70" i="10"/>
  <c r="X70" i="10"/>
  <c r="Y70" i="10"/>
  <c r="I29" i="10"/>
  <c r="E29" i="10"/>
  <c r="L29" i="10"/>
  <c r="D70" i="10"/>
  <c r="F70" i="10"/>
  <c r="T69" i="10"/>
  <c r="U69" i="10"/>
  <c r="V69" i="10"/>
  <c r="X69" i="10"/>
  <c r="I28" i="10"/>
  <c r="E28" i="10"/>
  <c r="L28" i="10"/>
  <c r="D69" i="10"/>
  <c r="E69" i="10"/>
  <c r="H69" i="10"/>
  <c r="F69" i="10"/>
  <c r="T68" i="10"/>
  <c r="U68" i="10"/>
  <c r="V68" i="10"/>
  <c r="X68" i="10"/>
  <c r="Y68" i="10"/>
  <c r="I27" i="10"/>
  <c r="E27" i="10"/>
  <c r="L27" i="10"/>
  <c r="D68" i="10"/>
  <c r="F68" i="10"/>
  <c r="T67" i="10"/>
  <c r="U67" i="10"/>
  <c r="V67" i="10"/>
  <c r="X67" i="10"/>
  <c r="I26" i="10"/>
  <c r="E26" i="10"/>
  <c r="L26" i="10"/>
  <c r="D67" i="10"/>
  <c r="E67" i="10"/>
  <c r="H67" i="10"/>
  <c r="F67" i="10"/>
  <c r="T66" i="10"/>
  <c r="U66" i="10"/>
  <c r="V66" i="10"/>
  <c r="X66" i="10"/>
  <c r="Y66" i="10"/>
  <c r="I25" i="10"/>
  <c r="E25" i="10"/>
  <c r="L25" i="10"/>
  <c r="D66" i="10"/>
  <c r="F66" i="10"/>
  <c r="T65" i="10"/>
  <c r="U65" i="10"/>
  <c r="V65" i="10"/>
  <c r="X65" i="10"/>
  <c r="I24" i="10"/>
  <c r="E24" i="10"/>
  <c r="L24" i="10"/>
  <c r="D65" i="10"/>
  <c r="E65" i="10"/>
  <c r="H65" i="10"/>
  <c r="F65" i="10"/>
  <c r="T64" i="10"/>
  <c r="U64" i="10"/>
  <c r="V64" i="10"/>
  <c r="X64" i="10"/>
  <c r="Y64" i="10"/>
  <c r="I23" i="10"/>
  <c r="E23" i="10"/>
  <c r="L23" i="10"/>
  <c r="D64" i="10"/>
  <c r="F64" i="10"/>
  <c r="T63" i="10"/>
  <c r="U63" i="10"/>
  <c r="V63" i="10"/>
  <c r="X63" i="10"/>
  <c r="I22" i="10"/>
  <c r="E22" i="10"/>
  <c r="L22" i="10"/>
  <c r="D63" i="10"/>
  <c r="E63" i="10"/>
  <c r="H63" i="10"/>
  <c r="F63" i="10"/>
  <c r="T62" i="10"/>
  <c r="U62" i="10"/>
  <c r="V62" i="10"/>
  <c r="X62" i="10"/>
  <c r="Y62" i="10"/>
  <c r="I21" i="10"/>
  <c r="E21" i="10"/>
  <c r="L21" i="10"/>
  <c r="D62" i="10"/>
  <c r="F62" i="10"/>
  <c r="T61" i="10"/>
  <c r="U61" i="10"/>
  <c r="V61" i="10"/>
  <c r="X61" i="10"/>
  <c r="I20" i="10"/>
  <c r="E20" i="10"/>
  <c r="L20" i="10"/>
  <c r="D61" i="10"/>
  <c r="E61" i="10"/>
  <c r="H61" i="10"/>
  <c r="F61" i="10"/>
  <c r="T60" i="10"/>
  <c r="U60" i="10"/>
  <c r="V60" i="10"/>
  <c r="X60" i="10"/>
  <c r="Y60" i="10"/>
  <c r="I19" i="10"/>
  <c r="E19" i="10"/>
  <c r="L19" i="10"/>
  <c r="D60" i="10"/>
  <c r="F60" i="10"/>
  <c r="T59" i="10"/>
  <c r="U59" i="10"/>
  <c r="V59" i="10"/>
  <c r="X59" i="10"/>
  <c r="I18" i="10"/>
  <c r="E18" i="10"/>
  <c r="L18" i="10"/>
  <c r="D59" i="10"/>
  <c r="E59" i="10"/>
  <c r="H59" i="10"/>
  <c r="F59" i="10"/>
  <c r="T58" i="10"/>
  <c r="U58" i="10"/>
  <c r="V58" i="10"/>
  <c r="X58" i="10"/>
  <c r="I17" i="10"/>
  <c r="E17" i="10"/>
  <c r="L17" i="10"/>
  <c r="D58" i="10"/>
  <c r="F58" i="10"/>
  <c r="T57" i="10"/>
  <c r="U57" i="10"/>
  <c r="V57" i="10"/>
  <c r="X57" i="10"/>
  <c r="Y57" i="10"/>
  <c r="I16" i="10"/>
  <c r="E16" i="10"/>
  <c r="L16" i="10"/>
  <c r="D57" i="10"/>
  <c r="E57" i="10"/>
  <c r="H57" i="10"/>
  <c r="F57" i="10"/>
  <c r="T56" i="10"/>
  <c r="U56" i="10"/>
  <c r="V56" i="10"/>
  <c r="X56" i="10"/>
  <c r="I15" i="10"/>
  <c r="E15" i="10"/>
  <c r="L15" i="10"/>
  <c r="D56" i="10"/>
  <c r="F56" i="10"/>
  <c r="T55" i="10"/>
  <c r="U55" i="10"/>
  <c r="V55" i="10"/>
  <c r="X55" i="10"/>
  <c r="I14" i="10"/>
  <c r="E14" i="10"/>
  <c r="L14" i="10"/>
  <c r="D55" i="10"/>
  <c r="E55" i="10"/>
  <c r="H55" i="10"/>
  <c r="F55" i="10"/>
  <c r="T54" i="10"/>
  <c r="U54" i="10"/>
  <c r="V54" i="10"/>
  <c r="X54" i="10"/>
  <c r="Y54" i="10"/>
  <c r="I13" i="10"/>
  <c r="E13" i="10"/>
  <c r="L13" i="10"/>
  <c r="D54" i="10"/>
  <c r="F54" i="10"/>
  <c r="T53" i="10"/>
  <c r="U53" i="10"/>
  <c r="V53" i="10"/>
  <c r="X53" i="10"/>
  <c r="I11" i="10"/>
  <c r="E11" i="10"/>
  <c r="L11" i="10"/>
  <c r="D52" i="10"/>
  <c r="I12" i="10"/>
  <c r="E12" i="10"/>
  <c r="L12" i="10"/>
  <c r="D53" i="10"/>
  <c r="E52" i="10"/>
  <c r="H53" i="10"/>
  <c r="F53" i="10"/>
  <c r="T52" i="10"/>
  <c r="U52" i="10"/>
  <c r="V52" i="10"/>
  <c r="X52" i="10"/>
  <c r="F52" i="10"/>
  <c r="T51" i="10"/>
  <c r="U51" i="10"/>
  <c r="V51" i="10"/>
  <c r="X51" i="10"/>
  <c r="Y51" i="10"/>
  <c r="I10" i="10"/>
  <c r="E10" i="10"/>
  <c r="L10" i="10"/>
  <c r="D51" i="10"/>
  <c r="F51" i="10"/>
  <c r="I8" i="10"/>
  <c r="E8" i="10"/>
  <c r="L8" i="10"/>
  <c r="D49" i="10"/>
  <c r="I9" i="10"/>
  <c r="E9" i="10"/>
  <c r="L9" i="10"/>
  <c r="D50" i="10"/>
  <c r="E49" i="10"/>
  <c r="H50" i="10"/>
  <c r="F50" i="10"/>
  <c r="F49" i="10"/>
  <c r="I7" i="10"/>
  <c r="E7" i="10"/>
  <c r="L7" i="10"/>
  <c r="D48" i="10"/>
  <c r="F48" i="10"/>
  <c r="I5" i="10"/>
  <c r="E5" i="10"/>
  <c r="L5" i="10"/>
  <c r="D46" i="10"/>
  <c r="I6" i="10"/>
  <c r="E6" i="10"/>
  <c r="L6" i="10"/>
  <c r="D47" i="10"/>
  <c r="E46" i="10"/>
  <c r="H47" i="10"/>
  <c r="F47" i="10"/>
  <c r="T6" i="10"/>
  <c r="T46" i="10"/>
  <c r="W6" i="10"/>
  <c r="X6" i="10"/>
  <c r="U46" i="10"/>
  <c r="V46" i="10"/>
  <c r="X46" i="10"/>
  <c r="F46" i="10"/>
  <c r="T45" i="10"/>
  <c r="U45" i="10"/>
  <c r="V45" i="10"/>
  <c r="X45" i="10"/>
  <c r="Y45" i="10"/>
  <c r="T44" i="10"/>
  <c r="U44" i="10"/>
  <c r="V44" i="10"/>
  <c r="X44" i="10"/>
  <c r="T43" i="10"/>
  <c r="U43" i="10"/>
  <c r="V43" i="10"/>
  <c r="X43" i="10"/>
  <c r="Y43" i="10"/>
  <c r="H43" i="10"/>
  <c r="M43" i="10"/>
  <c r="K43" i="10"/>
  <c r="T42" i="10"/>
  <c r="U42" i="10"/>
  <c r="V42" i="10"/>
  <c r="X42" i="10"/>
  <c r="O42" i="10"/>
  <c r="H42" i="10"/>
  <c r="M42" i="10"/>
  <c r="K42" i="10"/>
  <c r="T41" i="10"/>
  <c r="U41" i="10"/>
  <c r="V41" i="10"/>
  <c r="X41" i="10"/>
  <c r="Y41" i="10"/>
  <c r="H41" i="10"/>
  <c r="M41" i="10"/>
  <c r="K41" i="10"/>
  <c r="T40" i="10"/>
  <c r="U40" i="10"/>
  <c r="V40" i="10"/>
  <c r="X40" i="10"/>
  <c r="O40" i="10"/>
  <c r="H40" i="10"/>
  <c r="M40" i="10"/>
  <c r="K40" i="10"/>
  <c r="T39" i="10"/>
  <c r="U39" i="10"/>
  <c r="V39" i="10"/>
  <c r="X39" i="10"/>
  <c r="Y39" i="10"/>
  <c r="H39" i="10"/>
  <c r="M39" i="10"/>
  <c r="K39" i="10"/>
  <c r="T38" i="10"/>
  <c r="U38" i="10"/>
  <c r="V38" i="10"/>
  <c r="X38" i="10"/>
  <c r="O38" i="10"/>
  <c r="H38" i="10"/>
  <c r="K38" i="10"/>
  <c r="N38" i="10"/>
  <c r="M38" i="10"/>
  <c r="J38" i="10"/>
  <c r="T37" i="10"/>
  <c r="U37" i="10"/>
  <c r="V37" i="10"/>
  <c r="X37" i="10"/>
  <c r="Y37" i="10"/>
  <c r="H37" i="10"/>
  <c r="M37" i="10"/>
  <c r="K37" i="10"/>
  <c r="T36" i="10"/>
  <c r="U36" i="10"/>
  <c r="V36" i="10"/>
  <c r="X36" i="10"/>
  <c r="O36" i="10"/>
  <c r="H36" i="10"/>
  <c r="M36" i="10"/>
  <c r="K36" i="10"/>
  <c r="T35" i="10"/>
  <c r="U35" i="10"/>
  <c r="V35" i="10"/>
  <c r="X35" i="10"/>
  <c r="Y35" i="10"/>
  <c r="H35" i="10"/>
  <c r="M35" i="10"/>
  <c r="K35" i="10"/>
  <c r="T34" i="10"/>
  <c r="U34" i="10"/>
  <c r="V34" i="10"/>
  <c r="X34" i="10"/>
  <c r="O34" i="10"/>
  <c r="H34" i="10"/>
  <c r="M34" i="10"/>
  <c r="K34" i="10"/>
  <c r="T33" i="10"/>
  <c r="U33" i="10"/>
  <c r="V33" i="10"/>
  <c r="X33" i="10"/>
  <c r="Y33" i="10"/>
  <c r="H33" i="10"/>
  <c r="M33" i="10"/>
  <c r="K33" i="10"/>
  <c r="T32" i="10"/>
  <c r="U32" i="10"/>
  <c r="V32" i="10"/>
  <c r="X32" i="10"/>
  <c r="O32" i="10"/>
  <c r="H32" i="10"/>
  <c r="K32" i="10"/>
  <c r="N32" i="10"/>
  <c r="M32" i="10"/>
  <c r="J32" i="10"/>
  <c r="T31" i="10"/>
  <c r="U31" i="10"/>
  <c r="V31" i="10"/>
  <c r="X31" i="10"/>
  <c r="Y31" i="10"/>
  <c r="H31" i="10"/>
  <c r="M31" i="10"/>
  <c r="K31" i="10"/>
  <c r="T30" i="10"/>
  <c r="U30" i="10"/>
  <c r="V30" i="10"/>
  <c r="X30" i="10"/>
  <c r="O30" i="10"/>
  <c r="H30" i="10"/>
  <c r="M30" i="10"/>
  <c r="K30" i="10"/>
  <c r="T29" i="10"/>
  <c r="U29" i="10"/>
  <c r="V29" i="10"/>
  <c r="X29" i="10"/>
  <c r="Y29" i="10"/>
  <c r="H29" i="10"/>
  <c r="M29" i="10"/>
  <c r="K29" i="10"/>
  <c r="T28" i="10"/>
  <c r="U28" i="10"/>
  <c r="V28" i="10"/>
  <c r="X28" i="10"/>
  <c r="O28" i="10"/>
  <c r="H28" i="10"/>
  <c r="M28" i="10"/>
  <c r="K28" i="10"/>
  <c r="T27" i="10"/>
  <c r="U27" i="10"/>
  <c r="V27" i="10"/>
  <c r="X27" i="10"/>
  <c r="Y27" i="10"/>
  <c r="H27" i="10"/>
  <c r="M27" i="10"/>
  <c r="K27" i="10"/>
  <c r="T26" i="10"/>
  <c r="U26" i="10"/>
  <c r="V26" i="10"/>
  <c r="X26" i="10"/>
  <c r="O26" i="10"/>
  <c r="H26" i="10"/>
  <c r="K26" i="10"/>
  <c r="N26" i="10"/>
  <c r="M26" i="10"/>
  <c r="J26" i="10"/>
  <c r="AD25" i="10"/>
  <c r="T25" i="10"/>
  <c r="U25" i="10"/>
  <c r="V25" i="10"/>
  <c r="X25" i="10"/>
  <c r="Y25" i="10"/>
  <c r="H25" i="10"/>
  <c r="M25" i="10"/>
  <c r="K25" i="10"/>
  <c r="AD24" i="10"/>
  <c r="T24" i="10"/>
  <c r="U24" i="10"/>
  <c r="V24" i="10"/>
  <c r="X24" i="10"/>
  <c r="O24" i="10"/>
  <c r="H24" i="10"/>
  <c r="M24" i="10"/>
  <c r="K24" i="10"/>
  <c r="AD23" i="10"/>
  <c r="AE23" i="10"/>
  <c r="T23" i="10"/>
  <c r="U23" i="10"/>
  <c r="V23" i="10"/>
  <c r="X23" i="10"/>
  <c r="Y23" i="10"/>
  <c r="H23" i="10"/>
  <c r="M23" i="10"/>
  <c r="K23" i="10"/>
  <c r="AD22" i="10"/>
  <c r="T22" i="10"/>
  <c r="U22" i="10"/>
  <c r="V22" i="10"/>
  <c r="X22" i="10"/>
  <c r="O22" i="10"/>
  <c r="H22" i="10"/>
  <c r="M22" i="10"/>
  <c r="K22" i="10"/>
  <c r="AD21" i="10"/>
  <c r="T21" i="10"/>
  <c r="U21" i="10"/>
  <c r="V21" i="10"/>
  <c r="X21" i="10"/>
  <c r="Y21" i="10"/>
  <c r="H21" i="10"/>
  <c r="M21" i="10"/>
  <c r="K21" i="10"/>
  <c r="AI20" i="10"/>
  <c r="AD20" i="10"/>
  <c r="AE20" i="10"/>
  <c r="T20" i="10"/>
  <c r="U20" i="10"/>
  <c r="V20" i="10"/>
  <c r="X20" i="10"/>
  <c r="O20" i="10"/>
  <c r="H20" i="10"/>
  <c r="K20" i="10"/>
  <c r="N20" i="10"/>
  <c r="M20" i="10"/>
  <c r="J20" i="10"/>
  <c r="AD19" i="10"/>
  <c r="T19" i="10"/>
  <c r="U19" i="10"/>
  <c r="V19" i="10"/>
  <c r="X19" i="10"/>
  <c r="Y19" i="10"/>
  <c r="H19" i="10"/>
  <c r="M19" i="10"/>
  <c r="K19" i="10"/>
  <c r="AD18" i="10"/>
  <c r="T18" i="10"/>
  <c r="U18" i="10"/>
  <c r="V18" i="10"/>
  <c r="X18" i="10"/>
  <c r="O18" i="10"/>
  <c r="H18" i="10"/>
  <c r="M18" i="10"/>
  <c r="K18" i="10"/>
  <c r="AI17" i="10"/>
  <c r="AD17" i="10"/>
  <c r="AE17" i="10"/>
  <c r="T17" i="10"/>
  <c r="U17" i="10"/>
  <c r="V17" i="10"/>
  <c r="X17" i="10"/>
  <c r="Y17" i="10"/>
  <c r="H17" i="10"/>
  <c r="M17" i="10"/>
  <c r="K17" i="10"/>
  <c r="AD16" i="10"/>
  <c r="T16" i="10"/>
  <c r="U16" i="10"/>
  <c r="V16" i="10"/>
  <c r="X16" i="10"/>
  <c r="O16" i="10"/>
  <c r="H16" i="10"/>
  <c r="M16" i="10"/>
  <c r="K16" i="10"/>
  <c r="AD15" i="10"/>
  <c r="T15" i="10"/>
  <c r="U15" i="10"/>
  <c r="V15" i="10"/>
  <c r="X15" i="10"/>
  <c r="H15" i="10"/>
  <c r="M15" i="10"/>
  <c r="K15" i="10"/>
  <c r="AI14" i="10"/>
  <c r="AD14" i="10"/>
  <c r="AE14" i="10"/>
  <c r="T14" i="10"/>
  <c r="U14" i="10"/>
  <c r="V14" i="10"/>
  <c r="X14" i="10"/>
  <c r="Y14" i="10"/>
  <c r="O14" i="10"/>
  <c r="H14" i="10"/>
  <c r="K14" i="10"/>
  <c r="N14" i="10"/>
  <c r="M14" i="10"/>
  <c r="J14" i="10"/>
  <c r="AD13" i="10"/>
  <c r="T13" i="10"/>
  <c r="U13" i="10"/>
  <c r="V13" i="10"/>
  <c r="X13" i="10"/>
  <c r="H13" i="10"/>
  <c r="M13" i="10"/>
  <c r="K13" i="10"/>
  <c r="AD12" i="10"/>
  <c r="T12" i="10"/>
  <c r="U12" i="10"/>
  <c r="V12" i="10"/>
  <c r="X12" i="10"/>
  <c r="H12" i="10"/>
  <c r="M12" i="10"/>
  <c r="K12" i="10"/>
  <c r="AI11" i="10"/>
  <c r="AD11" i="10"/>
  <c r="AE11" i="10"/>
  <c r="T11" i="10"/>
  <c r="U11" i="10"/>
  <c r="V11" i="10"/>
  <c r="X11" i="10"/>
  <c r="Y11" i="10"/>
  <c r="O11" i="10"/>
  <c r="H11" i="10"/>
  <c r="K11" i="10"/>
  <c r="N11" i="10"/>
  <c r="M11" i="10"/>
  <c r="J11" i="10"/>
  <c r="AD10" i="10"/>
  <c r="T10" i="10"/>
  <c r="U10" i="10"/>
  <c r="V10" i="10"/>
  <c r="X10" i="10"/>
  <c r="H10" i="10"/>
  <c r="M10" i="10"/>
  <c r="K10" i="10"/>
  <c r="AD9" i="10"/>
  <c r="AE9" i="10"/>
  <c r="T9" i="10"/>
  <c r="U9" i="10"/>
  <c r="V9" i="10"/>
  <c r="X9" i="10"/>
  <c r="H9" i="10"/>
  <c r="M9" i="10"/>
  <c r="K9" i="10"/>
  <c r="AI8" i="10"/>
  <c r="AD8" i="10"/>
  <c r="T8" i="10"/>
  <c r="U8" i="10"/>
  <c r="V8" i="10"/>
  <c r="X8" i="10"/>
  <c r="Y8" i="10"/>
  <c r="O8" i="10"/>
  <c r="H8" i="10"/>
  <c r="K8" i="10"/>
  <c r="N8" i="10"/>
  <c r="M8" i="10"/>
  <c r="J8" i="10"/>
  <c r="AD7" i="10"/>
  <c r="AE7" i="10"/>
  <c r="H7" i="10"/>
  <c r="M7" i="10"/>
  <c r="K7" i="10"/>
  <c r="AD6" i="10"/>
  <c r="H6" i="10"/>
  <c r="M6" i="10"/>
  <c r="K6" i="10"/>
  <c r="AI5" i="10"/>
  <c r="AD5" i="10"/>
  <c r="AE5" i="10"/>
  <c r="O5" i="10"/>
  <c r="H5" i="10"/>
  <c r="K5" i="10"/>
  <c r="N5" i="10"/>
  <c r="M5" i="10"/>
  <c r="J5" i="10"/>
  <c r="T49" i="9"/>
  <c r="T89" i="9"/>
  <c r="W49" i="9"/>
  <c r="X49" i="9"/>
  <c r="U89" i="9"/>
  <c r="V89" i="9"/>
  <c r="X89" i="9"/>
  <c r="T88" i="9"/>
  <c r="U88" i="9"/>
  <c r="V88" i="9"/>
  <c r="X88" i="9"/>
  <c r="Y88" i="9"/>
  <c r="T87" i="9"/>
  <c r="U87" i="9"/>
  <c r="V87" i="9"/>
  <c r="X87" i="9"/>
  <c r="T86" i="9"/>
  <c r="U86" i="9"/>
  <c r="V86" i="9"/>
  <c r="X86" i="9"/>
  <c r="Y86" i="9"/>
  <c r="T85" i="9"/>
  <c r="U85" i="9"/>
  <c r="V85" i="9"/>
  <c r="X85" i="9"/>
  <c r="T84" i="9"/>
  <c r="U84" i="9"/>
  <c r="V84" i="9"/>
  <c r="X84" i="9"/>
  <c r="Y84" i="9"/>
  <c r="I43" i="9"/>
  <c r="E43" i="9"/>
  <c r="L43" i="9"/>
  <c r="D84" i="9"/>
  <c r="F84" i="9"/>
  <c r="T83" i="9"/>
  <c r="U83" i="9"/>
  <c r="V83" i="9"/>
  <c r="X83" i="9"/>
  <c r="I42" i="9"/>
  <c r="E42" i="9"/>
  <c r="L42" i="9"/>
  <c r="D83" i="9"/>
  <c r="E83" i="9"/>
  <c r="H83" i="9"/>
  <c r="F83" i="9"/>
  <c r="T82" i="9"/>
  <c r="U82" i="9"/>
  <c r="V82" i="9"/>
  <c r="X82" i="9"/>
  <c r="Y82" i="9"/>
  <c r="I41" i="9"/>
  <c r="E41" i="9"/>
  <c r="L41" i="9"/>
  <c r="D82" i="9"/>
  <c r="F82" i="9"/>
  <c r="T81" i="9"/>
  <c r="U81" i="9"/>
  <c r="V81" i="9"/>
  <c r="X81" i="9"/>
  <c r="I40" i="9"/>
  <c r="E40" i="9"/>
  <c r="L40" i="9"/>
  <c r="D81" i="9"/>
  <c r="E81" i="9"/>
  <c r="H81" i="9"/>
  <c r="F81" i="9"/>
  <c r="T80" i="9"/>
  <c r="U80" i="9"/>
  <c r="V80" i="9"/>
  <c r="X80" i="9"/>
  <c r="Y80" i="9"/>
  <c r="I39" i="9"/>
  <c r="E39" i="9"/>
  <c r="L39" i="9"/>
  <c r="D80" i="9"/>
  <c r="F80" i="9"/>
  <c r="T79" i="9"/>
  <c r="U79" i="9"/>
  <c r="V79" i="9"/>
  <c r="X79" i="9"/>
  <c r="I38" i="9"/>
  <c r="E38" i="9"/>
  <c r="L38" i="9"/>
  <c r="D79" i="9"/>
  <c r="E79" i="9"/>
  <c r="H79" i="9"/>
  <c r="F79" i="9"/>
  <c r="T78" i="9"/>
  <c r="U78" i="9"/>
  <c r="V78" i="9"/>
  <c r="X78" i="9"/>
  <c r="Y78" i="9"/>
  <c r="I37" i="9"/>
  <c r="E37" i="9"/>
  <c r="L37" i="9"/>
  <c r="D78" i="9"/>
  <c r="F78" i="9"/>
  <c r="T77" i="9"/>
  <c r="U77" i="9"/>
  <c r="V77" i="9"/>
  <c r="X77" i="9"/>
  <c r="I36" i="9"/>
  <c r="E36" i="9"/>
  <c r="L36" i="9"/>
  <c r="D77" i="9"/>
  <c r="E77" i="9"/>
  <c r="H77" i="9"/>
  <c r="F77" i="9"/>
  <c r="T76" i="9"/>
  <c r="U76" i="9"/>
  <c r="V76" i="9"/>
  <c r="X76" i="9"/>
  <c r="Y76" i="9"/>
  <c r="I35" i="9"/>
  <c r="E35" i="9"/>
  <c r="L35" i="9"/>
  <c r="D76" i="9"/>
  <c r="F76" i="9"/>
  <c r="T75" i="9"/>
  <c r="U75" i="9"/>
  <c r="V75" i="9"/>
  <c r="X75" i="9"/>
  <c r="I34" i="9"/>
  <c r="E34" i="9"/>
  <c r="L34" i="9"/>
  <c r="D75" i="9"/>
  <c r="E75" i="9"/>
  <c r="H75" i="9"/>
  <c r="F75" i="9"/>
  <c r="T74" i="9"/>
  <c r="U74" i="9"/>
  <c r="V74" i="9"/>
  <c r="X74" i="9"/>
  <c r="Y74" i="9"/>
  <c r="I33" i="9"/>
  <c r="E33" i="9"/>
  <c r="L33" i="9"/>
  <c r="D74" i="9"/>
  <c r="F74" i="9"/>
  <c r="T73" i="9"/>
  <c r="U73" i="9"/>
  <c r="V73" i="9"/>
  <c r="X73" i="9"/>
  <c r="I32" i="9"/>
  <c r="E32" i="9"/>
  <c r="L32" i="9"/>
  <c r="D73" i="9"/>
  <c r="E73" i="9"/>
  <c r="H73" i="9"/>
  <c r="F73" i="9"/>
  <c r="T72" i="9"/>
  <c r="U72" i="9"/>
  <c r="V72" i="9"/>
  <c r="X72" i="9"/>
  <c r="Y72" i="9"/>
  <c r="I31" i="9"/>
  <c r="E31" i="9"/>
  <c r="L31" i="9"/>
  <c r="D72" i="9"/>
  <c r="F72" i="9"/>
  <c r="T71" i="9"/>
  <c r="U71" i="9"/>
  <c r="V71" i="9"/>
  <c r="X71" i="9"/>
  <c r="I30" i="9"/>
  <c r="E30" i="9"/>
  <c r="L30" i="9"/>
  <c r="D71" i="9"/>
  <c r="E71" i="9"/>
  <c r="H71" i="9"/>
  <c r="F71" i="9"/>
  <c r="T70" i="9"/>
  <c r="U70" i="9"/>
  <c r="V70" i="9"/>
  <c r="X70" i="9"/>
  <c r="Y70" i="9"/>
  <c r="I29" i="9"/>
  <c r="E29" i="9"/>
  <c r="L29" i="9"/>
  <c r="D70" i="9"/>
  <c r="F70" i="9"/>
  <c r="T69" i="9"/>
  <c r="U69" i="9"/>
  <c r="V69" i="9"/>
  <c r="X69" i="9"/>
  <c r="I28" i="9"/>
  <c r="E28" i="9"/>
  <c r="L28" i="9"/>
  <c r="D69" i="9"/>
  <c r="E69" i="9"/>
  <c r="H69" i="9"/>
  <c r="F69" i="9"/>
  <c r="T68" i="9"/>
  <c r="U68" i="9"/>
  <c r="V68" i="9"/>
  <c r="X68" i="9"/>
  <c r="Y68" i="9"/>
  <c r="I27" i="9"/>
  <c r="E27" i="9"/>
  <c r="L27" i="9"/>
  <c r="D68" i="9"/>
  <c r="F68" i="9"/>
  <c r="T67" i="9"/>
  <c r="U67" i="9"/>
  <c r="V67" i="9"/>
  <c r="X67" i="9"/>
  <c r="I26" i="9"/>
  <c r="E26" i="9"/>
  <c r="L26" i="9"/>
  <c r="D67" i="9"/>
  <c r="E67" i="9"/>
  <c r="H67" i="9"/>
  <c r="F67" i="9"/>
  <c r="T66" i="9"/>
  <c r="U66" i="9"/>
  <c r="V66" i="9"/>
  <c r="X66" i="9"/>
  <c r="Y66" i="9"/>
  <c r="I25" i="9"/>
  <c r="E25" i="9"/>
  <c r="L25" i="9"/>
  <c r="D66" i="9"/>
  <c r="F66" i="9"/>
  <c r="T65" i="9"/>
  <c r="U65" i="9"/>
  <c r="V65" i="9"/>
  <c r="X65" i="9"/>
  <c r="I24" i="9"/>
  <c r="E24" i="9"/>
  <c r="L24" i="9"/>
  <c r="D65" i="9"/>
  <c r="E65" i="9"/>
  <c r="H65" i="9"/>
  <c r="F65" i="9"/>
  <c r="T64" i="9"/>
  <c r="U64" i="9"/>
  <c r="V64" i="9"/>
  <c r="X64" i="9"/>
  <c r="Y64" i="9"/>
  <c r="I23" i="9"/>
  <c r="E23" i="9"/>
  <c r="L23" i="9"/>
  <c r="D64" i="9"/>
  <c r="F64" i="9"/>
  <c r="T63" i="9"/>
  <c r="U63" i="9"/>
  <c r="V63" i="9"/>
  <c r="X63" i="9"/>
  <c r="I22" i="9"/>
  <c r="E22" i="9"/>
  <c r="L22" i="9"/>
  <c r="D63" i="9"/>
  <c r="E63" i="9"/>
  <c r="H63" i="9"/>
  <c r="F63" i="9"/>
  <c r="T62" i="9"/>
  <c r="U62" i="9"/>
  <c r="V62" i="9"/>
  <c r="X62" i="9"/>
  <c r="Y62" i="9"/>
  <c r="I21" i="9"/>
  <c r="E21" i="9"/>
  <c r="L21" i="9"/>
  <c r="D62" i="9"/>
  <c r="F62" i="9"/>
  <c r="T61" i="9"/>
  <c r="U61" i="9"/>
  <c r="V61" i="9"/>
  <c r="X61" i="9"/>
  <c r="I20" i="9"/>
  <c r="E20" i="9"/>
  <c r="L20" i="9"/>
  <c r="D61" i="9"/>
  <c r="E61" i="9"/>
  <c r="H61" i="9"/>
  <c r="F61" i="9"/>
  <c r="T60" i="9"/>
  <c r="U60" i="9"/>
  <c r="V60" i="9"/>
  <c r="X60" i="9"/>
  <c r="Y60" i="9"/>
  <c r="I19" i="9"/>
  <c r="E19" i="9"/>
  <c r="L19" i="9"/>
  <c r="D60" i="9"/>
  <c r="F60" i="9"/>
  <c r="T59" i="9"/>
  <c r="U59" i="9"/>
  <c r="V59" i="9"/>
  <c r="X59" i="9"/>
  <c r="I18" i="9"/>
  <c r="E18" i="9"/>
  <c r="L18" i="9"/>
  <c r="D59" i="9"/>
  <c r="E59" i="9"/>
  <c r="H59" i="9"/>
  <c r="F59" i="9"/>
  <c r="T58" i="9"/>
  <c r="U58" i="9"/>
  <c r="V58" i="9"/>
  <c r="X58" i="9"/>
  <c r="I17" i="9"/>
  <c r="E17" i="9"/>
  <c r="L17" i="9"/>
  <c r="D58" i="9"/>
  <c r="F58" i="9"/>
  <c r="T57" i="9"/>
  <c r="U57" i="9"/>
  <c r="V57" i="9"/>
  <c r="X57" i="9"/>
  <c r="Y57" i="9"/>
  <c r="I16" i="9"/>
  <c r="E16" i="9"/>
  <c r="L16" i="9"/>
  <c r="D57" i="9"/>
  <c r="E57" i="9"/>
  <c r="H57" i="9"/>
  <c r="F57" i="9"/>
  <c r="T56" i="9"/>
  <c r="U56" i="9"/>
  <c r="V56" i="9"/>
  <c r="X56" i="9"/>
  <c r="I15" i="9"/>
  <c r="E15" i="9"/>
  <c r="L15" i="9"/>
  <c r="D56" i="9"/>
  <c r="F56" i="9"/>
  <c r="T55" i="9"/>
  <c r="U55" i="9"/>
  <c r="V55" i="9"/>
  <c r="X55" i="9"/>
  <c r="I14" i="9"/>
  <c r="E14" i="9"/>
  <c r="L14" i="9"/>
  <c r="D55" i="9"/>
  <c r="E55" i="9"/>
  <c r="H55" i="9"/>
  <c r="F55" i="9"/>
  <c r="T54" i="9"/>
  <c r="U54" i="9"/>
  <c r="V54" i="9"/>
  <c r="X54" i="9"/>
  <c r="Y54" i="9"/>
  <c r="I13" i="9"/>
  <c r="E13" i="9"/>
  <c r="L13" i="9"/>
  <c r="D54" i="9"/>
  <c r="F54" i="9"/>
  <c r="T53" i="9"/>
  <c r="U53" i="9"/>
  <c r="V53" i="9"/>
  <c r="X53" i="9"/>
  <c r="I11" i="9"/>
  <c r="E11" i="9"/>
  <c r="L11" i="9"/>
  <c r="D52" i="9"/>
  <c r="I12" i="9"/>
  <c r="E12" i="9"/>
  <c r="L12" i="9"/>
  <c r="D53" i="9"/>
  <c r="E52" i="9"/>
  <c r="H53" i="9"/>
  <c r="F53" i="9"/>
  <c r="T52" i="9"/>
  <c r="U52" i="9"/>
  <c r="V52" i="9"/>
  <c r="X52" i="9"/>
  <c r="F52" i="9"/>
  <c r="T51" i="9"/>
  <c r="U51" i="9"/>
  <c r="V51" i="9"/>
  <c r="X51" i="9"/>
  <c r="Y51" i="9"/>
  <c r="I10" i="9"/>
  <c r="E10" i="9"/>
  <c r="L10" i="9"/>
  <c r="D51" i="9"/>
  <c r="F51" i="9"/>
  <c r="I8" i="9"/>
  <c r="E8" i="9"/>
  <c r="L8" i="9"/>
  <c r="D49" i="9"/>
  <c r="I9" i="9"/>
  <c r="E9" i="9"/>
  <c r="L9" i="9"/>
  <c r="D50" i="9"/>
  <c r="E49" i="9"/>
  <c r="H50" i="9"/>
  <c r="F50" i="9"/>
  <c r="F49" i="9"/>
  <c r="I7" i="9"/>
  <c r="E7" i="9"/>
  <c r="L7" i="9"/>
  <c r="D48" i="9"/>
  <c r="F48" i="9"/>
  <c r="I5" i="9"/>
  <c r="E5" i="9"/>
  <c r="L5" i="9"/>
  <c r="D46" i="9"/>
  <c r="I6" i="9"/>
  <c r="E6" i="9"/>
  <c r="L6" i="9"/>
  <c r="D47" i="9"/>
  <c r="E46" i="9"/>
  <c r="H47" i="9"/>
  <c r="F47" i="9"/>
  <c r="T6" i="9"/>
  <c r="T46" i="9"/>
  <c r="W6" i="9"/>
  <c r="X6" i="9"/>
  <c r="U46" i="9"/>
  <c r="V46" i="9"/>
  <c r="X46" i="9"/>
  <c r="F46" i="9"/>
  <c r="T45" i="9"/>
  <c r="U45" i="9"/>
  <c r="V45" i="9"/>
  <c r="X45" i="9"/>
  <c r="Y45" i="9"/>
  <c r="T44" i="9"/>
  <c r="U44" i="9"/>
  <c r="V44" i="9"/>
  <c r="X44" i="9"/>
  <c r="T43" i="9"/>
  <c r="U43" i="9"/>
  <c r="V43" i="9"/>
  <c r="X43" i="9"/>
  <c r="Y43" i="9"/>
  <c r="H43" i="9"/>
  <c r="M43" i="9"/>
  <c r="K43" i="9"/>
  <c r="T42" i="9"/>
  <c r="U42" i="9"/>
  <c r="V42" i="9"/>
  <c r="X42" i="9"/>
  <c r="O42" i="9"/>
  <c r="H42" i="9"/>
  <c r="M42" i="9"/>
  <c r="K42" i="9"/>
  <c r="T41" i="9"/>
  <c r="U41" i="9"/>
  <c r="V41" i="9"/>
  <c r="X41" i="9"/>
  <c r="Y41" i="9"/>
  <c r="H41" i="9"/>
  <c r="M41" i="9"/>
  <c r="K41" i="9"/>
  <c r="T40" i="9"/>
  <c r="U40" i="9"/>
  <c r="V40" i="9"/>
  <c r="X40" i="9"/>
  <c r="O40" i="9"/>
  <c r="H40" i="9"/>
  <c r="M40" i="9"/>
  <c r="K40" i="9"/>
  <c r="T39" i="9"/>
  <c r="U39" i="9"/>
  <c r="V39" i="9"/>
  <c r="X39" i="9"/>
  <c r="Y39" i="9"/>
  <c r="H39" i="9"/>
  <c r="M39" i="9"/>
  <c r="K39" i="9"/>
  <c r="T38" i="9"/>
  <c r="U38" i="9"/>
  <c r="V38" i="9"/>
  <c r="X38" i="9"/>
  <c r="O38" i="9"/>
  <c r="H38" i="9"/>
  <c r="K38" i="9"/>
  <c r="N38" i="9"/>
  <c r="M38" i="9"/>
  <c r="J38" i="9"/>
  <c r="T37" i="9"/>
  <c r="U37" i="9"/>
  <c r="V37" i="9"/>
  <c r="X37" i="9"/>
  <c r="Y37" i="9"/>
  <c r="H37" i="9"/>
  <c r="M37" i="9"/>
  <c r="K37" i="9"/>
  <c r="T36" i="9"/>
  <c r="U36" i="9"/>
  <c r="V36" i="9"/>
  <c r="X36" i="9"/>
  <c r="O36" i="9"/>
  <c r="H36" i="9"/>
  <c r="M36" i="9"/>
  <c r="K36" i="9"/>
  <c r="T35" i="9"/>
  <c r="U35" i="9"/>
  <c r="V35" i="9"/>
  <c r="X35" i="9"/>
  <c r="Y35" i="9"/>
  <c r="H35" i="9"/>
  <c r="M35" i="9"/>
  <c r="K35" i="9"/>
  <c r="T34" i="9"/>
  <c r="U34" i="9"/>
  <c r="V34" i="9"/>
  <c r="X34" i="9"/>
  <c r="O34" i="9"/>
  <c r="H34" i="9"/>
  <c r="M34" i="9"/>
  <c r="K34" i="9"/>
  <c r="T33" i="9"/>
  <c r="U33" i="9"/>
  <c r="V33" i="9"/>
  <c r="X33" i="9"/>
  <c r="Y33" i="9"/>
  <c r="H33" i="9"/>
  <c r="M33" i="9"/>
  <c r="K33" i="9"/>
  <c r="T32" i="9"/>
  <c r="U32" i="9"/>
  <c r="V32" i="9"/>
  <c r="X32" i="9"/>
  <c r="O32" i="9"/>
  <c r="H32" i="9"/>
  <c r="K32" i="9"/>
  <c r="N32" i="9"/>
  <c r="M32" i="9"/>
  <c r="J32" i="9"/>
  <c r="T31" i="9"/>
  <c r="U31" i="9"/>
  <c r="V31" i="9"/>
  <c r="X31" i="9"/>
  <c r="Y31" i="9"/>
  <c r="H31" i="9"/>
  <c r="M31" i="9"/>
  <c r="K31" i="9"/>
  <c r="T30" i="9"/>
  <c r="U30" i="9"/>
  <c r="V30" i="9"/>
  <c r="X30" i="9"/>
  <c r="O30" i="9"/>
  <c r="H30" i="9"/>
  <c r="M30" i="9"/>
  <c r="K30" i="9"/>
  <c r="T29" i="9"/>
  <c r="U29" i="9"/>
  <c r="V29" i="9"/>
  <c r="X29" i="9"/>
  <c r="Y29" i="9"/>
  <c r="H29" i="9"/>
  <c r="M29" i="9"/>
  <c r="K29" i="9"/>
  <c r="T28" i="9"/>
  <c r="U28" i="9"/>
  <c r="V28" i="9"/>
  <c r="X28" i="9"/>
  <c r="O28" i="9"/>
  <c r="H28" i="9"/>
  <c r="M28" i="9"/>
  <c r="K28" i="9"/>
  <c r="T27" i="9"/>
  <c r="U27" i="9"/>
  <c r="V27" i="9"/>
  <c r="X27" i="9"/>
  <c r="Y27" i="9"/>
  <c r="H27" i="9"/>
  <c r="M27" i="9"/>
  <c r="K27" i="9"/>
  <c r="AD26" i="9"/>
  <c r="T26" i="9"/>
  <c r="U26" i="9"/>
  <c r="V26" i="9"/>
  <c r="X26" i="9"/>
  <c r="O26" i="9"/>
  <c r="H26" i="9"/>
  <c r="K26" i="9"/>
  <c r="N26" i="9"/>
  <c r="M26" i="9"/>
  <c r="J26" i="9"/>
  <c r="AD25" i="9"/>
  <c r="T25" i="9"/>
  <c r="U25" i="9"/>
  <c r="V25" i="9"/>
  <c r="X25" i="9"/>
  <c r="Y25" i="9"/>
  <c r="H25" i="9"/>
  <c r="M25" i="9"/>
  <c r="K25" i="9"/>
  <c r="AD24" i="9"/>
  <c r="AE24" i="9"/>
  <c r="T24" i="9"/>
  <c r="U24" i="9"/>
  <c r="V24" i="9"/>
  <c r="X24" i="9"/>
  <c r="O24" i="9"/>
  <c r="H24" i="9"/>
  <c r="M24" i="9"/>
  <c r="K24" i="9"/>
  <c r="AD23" i="9"/>
  <c r="T23" i="9"/>
  <c r="U23" i="9"/>
  <c r="V23" i="9"/>
  <c r="X23" i="9"/>
  <c r="Y23" i="9"/>
  <c r="H23" i="9"/>
  <c r="M23" i="9"/>
  <c r="K23" i="9"/>
  <c r="AD22" i="9"/>
  <c r="T22" i="9"/>
  <c r="U22" i="9"/>
  <c r="V22" i="9"/>
  <c r="X22" i="9"/>
  <c r="O22" i="9"/>
  <c r="H22" i="9"/>
  <c r="M22" i="9"/>
  <c r="K22" i="9"/>
  <c r="AI21" i="9"/>
  <c r="AD21" i="9"/>
  <c r="AE21" i="9"/>
  <c r="T21" i="9"/>
  <c r="U21" i="9"/>
  <c r="V21" i="9"/>
  <c r="X21" i="9"/>
  <c r="Y21" i="9"/>
  <c r="H21" i="9"/>
  <c r="M21" i="9"/>
  <c r="K21" i="9"/>
  <c r="AD20" i="9"/>
  <c r="T20" i="9"/>
  <c r="U20" i="9"/>
  <c r="V20" i="9"/>
  <c r="X20" i="9"/>
  <c r="O20" i="9"/>
  <c r="H20" i="9"/>
  <c r="K20" i="9"/>
  <c r="N20" i="9"/>
  <c r="M20" i="9"/>
  <c r="J20" i="9"/>
  <c r="AD19" i="9"/>
  <c r="T19" i="9"/>
  <c r="U19" i="9"/>
  <c r="V19" i="9"/>
  <c r="X19" i="9"/>
  <c r="Y19" i="9"/>
  <c r="H19" i="9"/>
  <c r="M19" i="9"/>
  <c r="K19" i="9"/>
  <c r="AI18" i="9"/>
  <c r="AD18" i="9"/>
  <c r="AE18" i="9"/>
  <c r="T18" i="9"/>
  <c r="U18" i="9"/>
  <c r="V18" i="9"/>
  <c r="X18" i="9"/>
  <c r="O18" i="9"/>
  <c r="H18" i="9"/>
  <c r="M18" i="9"/>
  <c r="K18" i="9"/>
  <c r="AD17" i="9"/>
  <c r="T17" i="9"/>
  <c r="U17" i="9"/>
  <c r="V17" i="9"/>
  <c r="X17" i="9"/>
  <c r="Y17" i="9"/>
  <c r="H17" i="9"/>
  <c r="M17" i="9"/>
  <c r="K17" i="9"/>
  <c r="AD16" i="9"/>
  <c r="T16" i="9"/>
  <c r="U16" i="9"/>
  <c r="V16" i="9"/>
  <c r="X16" i="9"/>
  <c r="O16" i="9"/>
  <c r="H16" i="9"/>
  <c r="M16" i="9"/>
  <c r="K16" i="9"/>
  <c r="AI15" i="9"/>
  <c r="AD15" i="9"/>
  <c r="AE15" i="9"/>
  <c r="T15" i="9"/>
  <c r="U15" i="9"/>
  <c r="V15" i="9"/>
  <c r="X15" i="9"/>
  <c r="H15" i="9"/>
  <c r="M15" i="9"/>
  <c r="K15" i="9"/>
  <c r="AD14" i="9"/>
  <c r="T14" i="9"/>
  <c r="U14" i="9"/>
  <c r="V14" i="9"/>
  <c r="X14" i="9"/>
  <c r="Y14" i="9"/>
  <c r="O14" i="9"/>
  <c r="H14" i="9"/>
  <c r="K14" i="9"/>
  <c r="N14" i="9"/>
  <c r="M14" i="9"/>
  <c r="J14" i="9"/>
  <c r="AD13" i="9"/>
  <c r="T13" i="9"/>
  <c r="U13" i="9"/>
  <c r="V13" i="9"/>
  <c r="X13" i="9"/>
  <c r="H13" i="9"/>
  <c r="M13" i="9"/>
  <c r="K13" i="9"/>
  <c r="AI12" i="9"/>
  <c r="AD12" i="9"/>
  <c r="AE12" i="9"/>
  <c r="T12" i="9"/>
  <c r="U12" i="9"/>
  <c r="V12" i="9"/>
  <c r="X12" i="9"/>
  <c r="H12" i="9"/>
  <c r="M12" i="9"/>
  <c r="K12" i="9"/>
  <c r="AD11" i="9"/>
  <c r="T11" i="9"/>
  <c r="U11" i="9"/>
  <c r="V11" i="9"/>
  <c r="X11" i="9"/>
  <c r="Y11" i="9"/>
  <c r="O11" i="9"/>
  <c r="H11" i="9"/>
  <c r="K11" i="9"/>
  <c r="N11" i="9"/>
  <c r="M11" i="9"/>
  <c r="J11" i="9"/>
  <c r="AD10" i="9"/>
  <c r="AE10" i="9"/>
  <c r="T10" i="9"/>
  <c r="U10" i="9"/>
  <c r="V10" i="9"/>
  <c r="X10" i="9"/>
  <c r="H10" i="9"/>
  <c r="M10" i="9"/>
  <c r="K10" i="9"/>
  <c r="AI9" i="9"/>
  <c r="AD9" i="9"/>
  <c r="T9" i="9"/>
  <c r="U9" i="9"/>
  <c r="V9" i="9"/>
  <c r="X9" i="9"/>
  <c r="H9" i="9"/>
  <c r="M9" i="9"/>
  <c r="K9" i="9"/>
  <c r="AD8" i="9"/>
  <c r="AE8" i="9"/>
  <c r="T8" i="9"/>
  <c r="U8" i="9"/>
  <c r="V8" i="9"/>
  <c r="X8" i="9"/>
  <c r="Y8" i="9"/>
  <c r="O8" i="9"/>
  <c r="H8" i="9"/>
  <c r="K8" i="9"/>
  <c r="N8" i="9"/>
  <c r="M8" i="9"/>
  <c r="J8" i="9"/>
  <c r="AD7" i="9"/>
  <c r="H7" i="9"/>
  <c r="M7" i="9"/>
  <c r="K7" i="9"/>
  <c r="AI6" i="9"/>
  <c r="AD6" i="9"/>
  <c r="AE6" i="9"/>
  <c r="H6" i="9"/>
  <c r="M6" i="9"/>
  <c r="K6" i="9"/>
  <c r="O5" i="9"/>
  <c r="H5" i="9"/>
  <c r="K5" i="9"/>
  <c r="N5" i="9"/>
  <c r="M5" i="9"/>
  <c r="J5" i="9"/>
  <c r="T49" i="8"/>
  <c r="T86" i="8"/>
  <c r="W49" i="8"/>
  <c r="X49" i="8"/>
  <c r="U86" i="8"/>
  <c r="V86" i="8"/>
  <c r="X86" i="8"/>
  <c r="T85" i="8"/>
  <c r="U85" i="8"/>
  <c r="V85" i="8"/>
  <c r="X85" i="8"/>
  <c r="Y85" i="8"/>
  <c r="T84" i="8"/>
  <c r="U84" i="8"/>
  <c r="V84" i="8"/>
  <c r="X84" i="8"/>
  <c r="T83" i="8"/>
  <c r="U83" i="8"/>
  <c r="V83" i="8"/>
  <c r="X83" i="8"/>
  <c r="Y83" i="8"/>
  <c r="I42" i="8"/>
  <c r="E42" i="8"/>
  <c r="L42" i="8"/>
  <c r="D83" i="8"/>
  <c r="F83" i="8"/>
  <c r="T82" i="8"/>
  <c r="U82" i="8"/>
  <c r="V82" i="8"/>
  <c r="X82" i="8"/>
  <c r="I41" i="8"/>
  <c r="E41" i="8"/>
  <c r="L41" i="8"/>
  <c r="D82" i="8"/>
  <c r="E82" i="8"/>
  <c r="H82" i="8"/>
  <c r="F82" i="8"/>
  <c r="T81" i="8"/>
  <c r="U81" i="8"/>
  <c r="V81" i="8"/>
  <c r="X81" i="8"/>
  <c r="Y81" i="8"/>
  <c r="I40" i="8"/>
  <c r="E40" i="8"/>
  <c r="L40" i="8"/>
  <c r="D81" i="8"/>
  <c r="F81" i="8"/>
  <c r="T80" i="8"/>
  <c r="U80" i="8"/>
  <c r="V80" i="8"/>
  <c r="X80" i="8"/>
  <c r="I39" i="8"/>
  <c r="E39" i="8"/>
  <c r="L39" i="8"/>
  <c r="D80" i="8"/>
  <c r="E80" i="8"/>
  <c r="H80" i="8"/>
  <c r="F80" i="8"/>
  <c r="T79" i="8"/>
  <c r="U79" i="8"/>
  <c r="V79" i="8"/>
  <c r="X79" i="8"/>
  <c r="Y79" i="8"/>
  <c r="I38" i="8"/>
  <c r="E38" i="8"/>
  <c r="L38" i="8"/>
  <c r="D79" i="8"/>
  <c r="F79" i="8"/>
  <c r="T78" i="8"/>
  <c r="U78" i="8"/>
  <c r="V78" i="8"/>
  <c r="X78" i="8"/>
  <c r="I37" i="8"/>
  <c r="E37" i="8"/>
  <c r="L37" i="8"/>
  <c r="D78" i="8"/>
  <c r="E78" i="8"/>
  <c r="H78" i="8"/>
  <c r="F78" i="8"/>
  <c r="T77" i="8"/>
  <c r="U77" i="8"/>
  <c r="V77" i="8"/>
  <c r="X77" i="8"/>
  <c r="Y77" i="8"/>
  <c r="I36" i="8"/>
  <c r="E36" i="8"/>
  <c r="L36" i="8"/>
  <c r="D77" i="8"/>
  <c r="F77" i="8"/>
  <c r="T76" i="8"/>
  <c r="U76" i="8"/>
  <c r="V76" i="8"/>
  <c r="X76" i="8"/>
  <c r="I35" i="8"/>
  <c r="E35" i="8"/>
  <c r="L35" i="8"/>
  <c r="D76" i="8"/>
  <c r="E76" i="8"/>
  <c r="H76" i="8"/>
  <c r="F76" i="8"/>
  <c r="T75" i="8"/>
  <c r="U75" i="8"/>
  <c r="V75" i="8"/>
  <c r="X75" i="8"/>
  <c r="Y75" i="8"/>
  <c r="I34" i="8"/>
  <c r="E34" i="8"/>
  <c r="L34" i="8"/>
  <c r="D75" i="8"/>
  <c r="F75" i="8"/>
  <c r="T74" i="8"/>
  <c r="U74" i="8"/>
  <c r="V74" i="8"/>
  <c r="X74" i="8"/>
  <c r="I33" i="8"/>
  <c r="E33" i="8"/>
  <c r="L33" i="8"/>
  <c r="D74" i="8"/>
  <c r="E74" i="8"/>
  <c r="H74" i="8"/>
  <c r="F74" i="8"/>
  <c r="T73" i="8"/>
  <c r="U73" i="8"/>
  <c r="V73" i="8"/>
  <c r="X73" i="8"/>
  <c r="Y73" i="8"/>
  <c r="I32" i="8"/>
  <c r="E32" i="8"/>
  <c r="L32" i="8"/>
  <c r="D73" i="8"/>
  <c r="F73" i="8"/>
  <c r="T72" i="8"/>
  <c r="U72" i="8"/>
  <c r="V72" i="8"/>
  <c r="X72" i="8"/>
  <c r="I31" i="8"/>
  <c r="E31" i="8"/>
  <c r="L31" i="8"/>
  <c r="D72" i="8"/>
  <c r="E72" i="8"/>
  <c r="H72" i="8"/>
  <c r="F72" i="8"/>
  <c r="T71" i="8"/>
  <c r="U71" i="8"/>
  <c r="V71" i="8"/>
  <c r="X71" i="8"/>
  <c r="Y71" i="8"/>
  <c r="I30" i="8"/>
  <c r="E30" i="8"/>
  <c r="L30" i="8"/>
  <c r="D71" i="8"/>
  <c r="F71" i="8"/>
  <c r="T70" i="8"/>
  <c r="U70" i="8"/>
  <c r="V70" i="8"/>
  <c r="X70" i="8"/>
  <c r="I29" i="8"/>
  <c r="E29" i="8"/>
  <c r="L29" i="8"/>
  <c r="D70" i="8"/>
  <c r="E70" i="8"/>
  <c r="H70" i="8"/>
  <c r="F70" i="8"/>
  <c r="T69" i="8"/>
  <c r="U69" i="8"/>
  <c r="V69" i="8"/>
  <c r="X69" i="8"/>
  <c r="Y69" i="8"/>
  <c r="I28" i="8"/>
  <c r="E28" i="8"/>
  <c r="L28" i="8"/>
  <c r="D69" i="8"/>
  <c r="F69" i="8"/>
  <c r="T68" i="8"/>
  <c r="U68" i="8"/>
  <c r="V68" i="8"/>
  <c r="X68" i="8"/>
  <c r="I27" i="8"/>
  <c r="E27" i="8"/>
  <c r="L27" i="8"/>
  <c r="D68" i="8"/>
  <c r="E68" i="8"/>
  <c r="H68" i="8"/>
  <c r="F68" i="8"/>
  <c r="T67" i="8"/>
  <c r="U67" i="8"/>
  <c r="V67" i="8"/>
  <c r="X67" i="8"/>
  <c r="Y67" i="8"/>
  <c r="I26" i="8"/>
  <c r="E26" i="8"/>
  <c r="L26" i="8"/>
  <c r="D67" i="8"/>
  <c r="F67" i="8"/>
  <c r="T66" i="8"/>
  <c r="U66" i="8"/>
  <c r="V66" i="8"/>
  <c r="X66" i="8"/>
  <c r="I25" i="8"/>
  <c r="E25" i="8"/>
  <c r="L25" i="8"/>
  <c r="D66" i="8"/>
  <c r="E66" i="8"/>
  <c r="H66" i="8"/>
  <c r="F66" i="8"/>
  <c r="T65" i="8"/>
  <c r="U65" i="8"/>
  <c r="V65" i="8"/>
  <c r="X65" i="8"/>
  <c r="Y65" i="8"/>
  <c r="I24" i="8"/>
  <c r="E24" i="8"/>
  <c r="L24" i="8"/>
  <c r="D65" i="8"/>
  <c r="F65" i="8"/>
  <c r="T64" i="8"/>
  <c r="U64" i="8"/>
  <c r="V64" i="8"/>
  <c r="X64" i="8"/>
  <c r="I23" i="8"/>
  <c r="E23" i="8"/>
  <c r="L23" i="8"/>
  <c r="D64" i="8"/>
  <c r="E64" i="8"/>
  <c r="H64" i="8"/>
  <c r="F64" i="8"/>
  <c r="T63" i="8"/>
  <c r="U63" i="8"/>
  <c r="V63" i="8"/>
  <c r="X63" i="8"/>
  <c r="Y63" i="8"/>
  <c r="I22" i="8"/>
  <c r="E22" i="8"/>
  <c r="L22" i="8"/>
  <c r="D63" i="8"/>
  <c r="F63" i="8"/>
  <c r="T62" i="8"/>
  <c r="U62" i="8"/>
  <c r="V62" i="8"/>
  <c r="X62" i="8"/>
  <c r="I21" i="8"/>
  <c r="E21" i="8"/>
  <c r="L21" i="8"/>
  <c r="D62" i="8"/>
  <c r="E62" i="8"/>
  <c r="H62" i="8"/>
  <c r="F62" i="8"/>
  <c r="T61" i="8"/>
  <c r="U61" i="8"/>
  <c r="V61" i="8"/>
  <c r="X61" i="8"/>
  <c r="Y61" i="8"/>
  <c r="I20" i="8"/>
  <c r="E20" i="8"/>
  <c r="L20" i="8"/>
  <c r="D61" i="8"/>
  <c r="F61" i="8"/>
  <c r="T60" i="8"/>
  <c r="U60" i="8"/>
  <c r="V60" i="8"/>
  <c r="X60" i="8"/>
  <c r="I19" i="8"/>
  <c r="E19" i="8"/>
  <c r="L19" i="8"/>
  <c r="D60" i="8"/>
  <c r="E60" i="8"/>
  <c r="H60" i="8"/>
  <c r="F60" i="8"/>
  <c r="T59" i="8"/>
  <c r="U59" i="8"/>
  <c r="V59" i="8"/>
  <c r="X59" i="8"/>
  <c r="Y59" i="8"/>
  <c r="I18" i="8"/>
  <c r="E18" i="8"/>
  <c r="L18" i="8"/>
  <c r="D59" i="8"/>
  <c r="F59" i="8"/>
  <c r="T58" i="8"/>
  <c r="U58" i="8"/>
  <c r="V58" i="8"/>
  <c r="X58" i="8"/>
  <c r="I17" i="8"/>
  <c r="E17" i="8"/>
  <c r="L17" i="8"/>
  <c r="D58" i="8"/>
  <c r="E58" i="8"/>
  <c r="H58" i="8"/>
  <c r="F58" i="8"/>
  <c r="T57" i="8"/>
  <c r="U57" i="8"/>
  <c r="V57" i="8"/>
  <c r="X57" i="8"/>
  <c r="Y57" i="8"/>
  <c r="I16" i="8"/>
  <c r="E16" i="8"/>
  <c r="L16" i="8"/>
  <c r="D57" i="8"/>
  <c r="F57" i="8"/>
  <c r="T56" i="8"/>
  <c r="U56" i="8"/>
  <c r="V56" i="8"/>
  <c r="X56" i="8"/>
  <c r="I15" i="8"/>
  <c r="E15" i="8"/>
  <c r="L15" i="8"/>
  <c r="D56" i="8"/>
  <c r="E56" i="8"/>
  <c r="H56" i="8"/>
  <c r="F56" i="8"/>
  <c r="T55" i="8"/>
  <c r="U55" i="8"/>
  <c r="V55" i="8"/>
  <c r="X55" i="8"/>
  <c r="Y55" i="8"/>
  <c r="I14" i="8"/>
  <c r="E14" i="8"/>
  <c r="L14" i="8"/>
  <c r="D55" i="8"/>
  <c r="F55" i="8"/>
  <c r="T54" i="8"/>
  <c r="U54" i="8"/>
  <c r="V54" i="8"/>
  <c r="X54" i="8"/>
  <c r="I13" i="8"/>
  <c r="E13" i="8"/>
  <c r="L13" i="8"/>
  <c r="D54" i="8"/>
  <c r="E54" i="8"/>
  <c r="H54" i="8"/>
  <c r="F54" i="8"/>
  <c r="T53" i="8"/>
  <c r="U53" i="8"/>
  <c r="V53" i="8"/>
  <c r="X53" i="8"/>
  <c r="Y53" i="8"/>
  <c r="I12" i="8"/>
  <c r="E12" i="8"/>
  <c r="L12" i="8"/>
  <c r="D53" i="8"/>
  <c r="F53" i="8"/>
  <c r="T52" i="8"/>
  <c r="U52" i="8"/>
  <c r="V52" i="8"/>
  <c r="X52" i="8"/>
  <c r="I10" i="8"/>
  <c r="E10" i="8"/>
  <c r="L10" i="8"/>
  <c r="D51" i="8"/>
  <c r="I11" i="8"/>
  <c r="E11" i="8"/>
  <c r="L11" i="8"/>
  <c r="D52" i="8"/>
  <c r="E51" i="8"/>
  <c r="H52" i="8"/>
  <c r="F52" i="8"/>
  <c r="T51" i="8"/>
  <c r="U51" i="8"/>
  <c r="V51" i="8"/>
  <c r="X51" i="8"/>
  <c r="Y51" i="8"/>
  <c r="F51" i="8"/>
  <c r="I9" i="8"/>
  <c r="E9" i="8"/>
  <c r="L9" i="8"/>
  <c r="D50" i="8"/>
  <c r="F50" i="8"/>
  <c r="I7" i="8"/>
  <c r="E7" i="8"/>
  <c r="L7" i="8"/>
  <c r="D48" i="8"/>
  <c r="I8" i="8"/>
  <c r="E8" i="8"/>
  <c r="L8" i="8"/>
  <c r="D49" i="8"/>
  <c r="E48" i="8"/>
  <c r="H49" i="8"/>
  <c r="F49" i="8"/>
  <c r="F48" i="8"/>
  <c r="I6" i="8"/>
  <c r="E6" i="8"/>
  <c r="L6" i="8"/>
  <c r="D47" i="8"/>
  <c r="F47" i="8"/>
  <c r="I4" i="8"/>
  <c r="E4" i="8"/>
  <c r="L4" i="8"/>
  <c r="D45" i="8"/>
  <c r="I5" i="8"/>
  <c r="E5" i="8"/>
  <c r="L5" i="8"/>
  <c r="D46" i="8"/>
  <c r="E45" i="8"/>
  <c r="H46" i="8"/>
  <c r="F46" i="8"/>
  <c r="F45" i="8"/>
  <c r="T6" i="8"/>
  <c r="T43" i="8"/>
  <c r="W6" i="8"/>
  <c r="X6" i="8"/>
  <c r="U43" i="8"/>
  <c r="V43" i="8"/>
  <c r="X43" i="8"/>
  <c r="T42" i="8"/>
  <c r="U42" i="8"/>
  <c r="V42" i="8"/>
  <c r="X42" i="8"/>
  <c r="Y42" i="8"/>
  <c r="H42" i="8"/>
  <c r="M42" i="8"/>
  <c r="K42" i="8"/>
  <c r="T41" i="8"/>
  <c r="U41" i="8"/>
  <c r="V41" i="8"/>
  <c r="X41" i="8"/>
  <c r="O41" i="8"/>
  <c r="H41" i="8"/>
  <c r="M41" i="8"/>
  <c r="K41" i="8"/>
  <c r="T40" i="8"/>
  <c r="U40" i="8"/>
  <c r="V40" i="8"/>
  <c r="X40" i="8"/>
  <c r="Y40" i="8"/>
  <c r="H40" i="8"/>
  <c r="M40" i="8"/>
  <c r="K40" i="8"/>
  <c r="T39" i="8"/>
  <c r="U39" i="8"/>
  <c r="V39" i="8"/>
  <c r="X39" i="8"/>
  <c r="O39" i="8"/>
  <c r="H39" i="8"/>
  <c r="M39" i="8"/>
  <c r="K39" i="8"/>
  <c r="T38" i="8"/>
  <c r="U38" i="8"/>
  <c r="V38" i="8"/>
  <c r="X38" i="8"/>
  <c r="Y38" i="8"/>
  <c r="H38" i="8"/>
  <c r="M38" i="8"/>
  <c r="K38" i="8"/>
  <c r="T37" i="8"/>
  <c r="U37" i="8"/>
  <c r="V37" i="8"/>
  <c r="X37" i="8"/>
  <c r="O37" i="8"/>
  <c r="H37" i="8"/>
  <c r="K37" i="8"/>
  <c r="N37" i="8"/>
  <c r="M37" i="8"/>
  <c r="J37" i="8"/>
  <c r="T36" i="8"/>
  <c r="U36" i="8"/>
  <c r="V36" i="8"/>
  <c r="X36" i="8"/>
  <c r="Y36" i="8"/>
  <c r="H36" i="8"/>
  <c r="M36" i="8"/>
  <c r="K36" i="8"/>
  <c r="T35" i="8"/>
  <c r="U35" i="8"/>
  <c r="V35" i="8"/>
  <c r="X35" i="8"/>
  <c r="O35" i="8"/>
  <c r="H35" i="8"/>
  <c r="M35" i="8"/>
  <c r="K35" i="8"/>
  <c r="T34" i="8"/>
  <c r="U34" i="8"/>
  <c r="V34" i="8"/>
  <c r="X34" i="8"/>
  <c r="Y34" i="8"/>
  <c r="H34" i="8"/>
  <c r="M34" i="8"/>
  <c r="K34" i="8"/>
  <c r="T33" i="8"/>
  <c r="U33" i="8"/>
  <c r="V33" i="8"/>
  <c r="X33" i="8"/>
  <c r="O33" i="8"/>
  <c r="H33" i="8"/>
  <c r="M33" i="8"/>
  <c r="K33" i="8"/>
  <c r="T32" i="8"/>
  <c r="U32" i="8"/>
  <c r="V32" i="8"/>
  <c r="X32" i="8"/>
  <c r="Y32" i="8"/>
  <c r="H32" i="8"/>
  <c r="M32" i="8"/>
  <c r="K32" i="8"/>
  <c r="T31" i="8"/>
  <c r="U31" i="8"/>
  <c r="V31" i="8"/>
  <c r="X31" i="8"/>
  <c r="O31" i="8"/>
  <c r="H31" i="8"/>
  <c r="K31" i="8"/>
  <c r="N31" i="8"/>
  <c r="M31" i="8"/>
  <c r="J31" i="8"/>
  <c r="T30" i="8"/>
  <c r="U30" i="8"/>
  <c r="V30" i="8"/>
  <c r="X30" i="8"/>
  <c r="Y30" i="8"/>
  <c r="H30" i="8"/>
  <c r="M30" i="8"/>
  <c r="K30" i="8"/>
  <c r="T29" i="8"/>
  <c r="U29" i="8"/>
  <c r="V29" i="8"/>
  <c r="X29" i="8"/>
  <c r="O29" i="8"/>
  <c r="H29" i="8"/>
  <c r="M29" i="8"/>
  <c r="K29" i="8"/>
  <c r="T28" i="8"/>
  <c r="U28" i="8"/>
  <c r="V28" i="8"/>
  <c r="X28" i="8"/>
  <c r="Y28" i="8"/>
  <c r="H28" i="8"/>
  <c r="M28" i="8"/>
  <c r="K28" i="8"/>
  <c r="T27" i="8"/>
  <c r="U27" i="8"/>
  <c r="V27" i="8"/>
  <c r="X27" i="8"/>
  <c r="O27" i="8"/>
  <c r="H27" i="8"/>
  <c r="M27" i="8"/>
  <c r="K27" i="8"/>
  <c r="AD26" i="8"/>
  <c r="T26" i="8"/>
  <c r="U26" i="8"/>
  <c r="V26" i="8"/>
  <c r="X26" i="8"/>
  <c r="Y26" i="8"/>
  <c r="H26" i="8"/>
  <c r="M26" i="8"/>
  <c r="K26" i="8"/>
  <c r="AD25" i="8"/>
  <c r="T25" i="8"/>
  <c r="U25" i="8"/>
  <c r="V25" i="8"/>
  <c r="X25" i="8"/>
  <c r="O25" i="8"/>
  <c r="H25" i="8"/>
  <c r="K25" i="8"/>
  <c r="N25" i="8"/>
  <c r="M25" i="8"/>
  <c r="J25" i="8"/>
  <c r="AD24" i="8"/>
  <c r="AE24" i="8"/>
  <c r="T24" i="8"/>
  <c r="U24" i="8"/>
  <c r="V24" i="8"/>
  <c r="X24" i="8"/>
  <c r="Y24" i="8"/>
  <c r="H24" i="8"/>
  <c r="M24" i="8"/>
  <c r="K24" i="8"/>
  <c r="AD23" i="8"/>
  <c r="T23" i="8"/>
  <c r="U23" i="8"/>
  <c r="V23" i="8"/>
  <c r="X23" i="8"/>
  <c r="O23" i="8"/>
  <c r="H23" i="8"/>
  <c r="M23" i="8"/>
  <c r="K23" i="8"/>
  <c r="AD22" i="8"/>
  <c r="T22" i="8"/>
  <c r="U22" i="8"/>
  <c r="V22" i="8"/>
  <c r="X22" i="8"/>
  <c r="Y22" i="8"/>
  <c r="H22" i="8"/>
  <c r="M22" i="8"/>
  <c r="K22" i="8"/>
  <c r="AI21" i="8"/>
  <c r="AD21" i="8"/>
  <c r="AE21" i="8"/>
  <c r="T21" i="8"/>
  <c r="U21" i="8"/>
  <c r="V21" i="8"/>
  <c r="X21" i="8"/>
  <c r="O21" i="8"/>
  <c r="H21" i="8"/>
  <c r="M21" i="8"/>
  <c r="K21" i="8"/>
  <c r="AD20" i="8"/>
  <c r="T20" i="8"/>
  <c r="U20" i="8"/>
  <c r="V20" i="8"/>
  <c r="X20" i="8"/>
  <c r="Y20" i="8"/>
  <c r="H20" i="8"/>
  <c r="M20" i="8"/>
  <c r="K20" i="8"/>
  <c r="AD19" i="8"/>
  <c r="T19" i="8"/>
  <c r="U19" i="8"/>
  <c r="V19" i="8"/>
  <c r="X19" i="8"/>
  <c r="O19" i="8"/>
  <c r="H19" i="8"/>
  <c r="K19" i="8"/>
  <c r="N19" i="8"/>
  <c r="M19" i="8"/>
  <c r="J19" i="8"/>
  <c r="AI18" i="8"/>
  <c r="AD18" i="8"/>
  <c r="AE18" i="8"/>
  <c r="T18" i="8"/>
  <c r="U18" i="8"/>
  <c r="V18" i="8"/>
  <c r="X18" i="8"/>
  <c r="Y18" i="8"/>
  <c r="H18" i="8"/>
  <c r="M18" i="8"/>
  <c r="K18" i="8"/>
  <c r="AD17" i="8"/>
  <c r="T17" i="8"/>
  <c r="U17" i="8"/>
  <c r="V17" i="8"/>
  <c r="X17" i="8"/>
  <c r="O17" i="8"/>
  <c r="H17" i="8"/>
  <c r="M17" i="8"/>
  <c r="K17" i="8"/>
  <c r="AD16" i="8"/>
  <c r="T16" i="8"/>
  <c r="U16" i="8"/>
  <c r="V16" i="8"/>
  <c r="X16" i="8"/>
  <c r="Y16" i="8"/>
  <c r="H16" i="8"/>
  <c r="M16" i="8"/>
  <c r="K16" i="8"/>
  <c r="AI15" i="8"/>
  <c r="AD15" i="8"/>
  <c r="AE15" i="8"/>
  <c r="T15" i="8"/>
  <c r="U15" i="8"/>
  <c r="V15" i="8"/>
  <c r="X15" i="8"/>
  <c r="O15" i="8"/>
  <c r="H15" i="8"/>
  <c r="M15" i="8"/>
  <c r="K15" i="8"/>
  <c r="AD14" i="8"/>
  <c r="T14" i="8"/>
  <c r="U14" i="8"/>
  <c r="V14" i="8"/>
  <c r="X14" i="8"/>
  <c r="Y14" i="8"/>
  <c r="H14" i="8"/>
  <c r="M14" i="8"/>
  <c r="K14" i="8"/>
  <c r="AD13" i="8"/>
  <c r="T13" i="8"/>
  <c r="U13" i="8"/>
  <c r="V13" i="8"/>
  <c r="X13" i="8"/>
  <c r="O13" i="8"/>
  <c r="H13" i="8"/>
  <c r="K13" i="8"/>
  <c r="N13" i="8"/>
  <c r="M13" i="8"/>
  <c r="J13" i="8"/>
  <c r="AI12" i="8"/>
  <c r="AD12" i="8"/>
  <c r="AE12" i="8"/>
  <c r="T12" i="8"/>
  <c r="U12" i="8"/>
  <c r="V12" i="8"/>
  <c r="X12" i="8"/>
  <c r="Y12" i="8"/>
  <c r="H12" i="8"/>
  <c r="M12" i="8"/>
  <c r="K12" i="8"/>
  <c r="AD11" i="8"/>
  <c r="T11" i="8"/>
  <c r="U11" i="8"/>
  <c r="V11" i="8"/>
  <c r="X11" i="8"/>
  <c r="H11" i="8"/>
  <c r="M11" i="8"/>
  <c r="K11" i="8"/>
  <c r="AD10" i="8"/>
  <c r="AE10" i="8"/>
  <c r="T10" i="8"/>
  <c r="U10" i="8"/>
  <c r="V10" i="8"/>
  <c r="X10" i="8"/>
  <c r="Y10" i="8"/>
  <c r="O10" i="8"/>
  <c r="H10" i="8"/>
  <c r="K10" i="8"/>
  <c r="N10" i="8"/>
  <c r="M10" i="8"/>
  <c r="J10" i="8"/>
  <c r="AI9" i="8"/>
  <c r="AD9" i="8"/>
  <c r="T9" i="8"/>
  <c r="U9" i="8"/>
  <c r="V9" i="8"/>
  <c r="X9" i="8"/>
  <c r="H9" i="8"/>
  <c r="M9" i="8"/>
  <c r="K9" i="8"/>
  <c r="AD8" i="8"/>
  <c r="AE8" i="8"/>
  <c r="T8" i="8"/>
  <c r="U8" i="8"/>
  <c r="V8" i="8"/>
  <c r="X8" i="8"/>
  <c r="Y8" i="8"/>
  <c r="H8" i="8"/>
  <c r="M8" i="8"/>
  <c r="K8" i="8"/>
  <c r="AD7" i="8"/>
  <c r="O7" i="8"/>
  <c r="H7" i="8"/>
  <c r="K7" i="8"/>
  <c r="N7" i="8"/>
  <c r="M7" i="8"/>
  <c r="J7" i="8"/>
  <c r="AI6" i="8"/>
  <c r="AD6" i="8"/>
  <c r="AE6" i="8"/>
  <c r="H6" i="8"/>
  <c r="M6" i="8"/>
  <c r="K6" i="8"/>
  <c r="H5" i="8"/>
  <c r="M5" i="8"/>
  <c r="K5" i="8"/>
  <c r="O4" i="8"/>
  <c r="H4" i="8"/>
  <c r="K4" i="8"/>
  <c r="N4" i="8"/>
  <c r="M4" i="8"/>
  <c r="J4" i="8"/>
  <c r="T86" i="7"/>
  <c r="T103" i="7"/>
  <c r="W86" i="7"/>
  <c r="X86" i="7"/>
  <c r="U103" i="7"/>
  <c r="V103" i="7"/>
  <c r="X103" i="7"/>
  <c r="T102" i="7"/>
  <c r="U102" i="7"/>
  <c r="V102" i="7"/>
  <c r="X102" i="7"/>
  <c r="T101" i="7"/>
  <c r="U101" i="7"/>
  <c r="V101" i="7"/>
  <c r="X101" i="7"/>
  <c r="T100" i="7"/>
  <c r="U100" i="7"/>
  <c r="V100" i="7"/>
  <c r="X100" i="7"/>
  <c r="Y100" i="7"/>
  <c r="T99" i="7"/>
  <c r="U99" i="7"/>
  <c r="V99" i="7"/>
  <c r="X99" i="7"/>
  <c r="T97" i="7"/>
  <c r="U97" i="7"/>
  <c r="V97" i="7"/>
  <c r="X97" i="7"/>
  <c r="T96" i="7"/>
  <c r="U96" i="7"/>
  <c r="V96" i="7"/>
  <c r="X96" i="7"/>
  <c r="Y96" i="7"/>
  <c r="T95" i="7"/>
  <c r="U95" i="7"/>
  <c r="V95" i="7"/>
  <c r="X95" i="7"/>
  <c r="T94" i="7"/>
  <c r="U94" i="7"/>
  <c r="V94" i="7"/>
  <c r="X94" i="7"/>
  <c r="T93" i="7"/>
  <c r="U93" i="7"/>
  <c r="V93" i="7"/>
  <c r="X93" i="7"/>
  <c r="T92" i="7"/>
  <c r="U92" i="7"/>
  <c r="V92" i="7"/>
  <c r="X92" i="7"/>
  <c r="Y92" i="7"/>
  <c r="T91" i="7"/>
  <c r="U91" i="7"/>
  <c r="V91" i="7"/>
  <c r="X91" i="7"/>
  <c r="T90" i="7"/>
  <c r="U90" i="7"/>
  <c r="V90" i="7"/>
  <c r="X90" i="7"/>
  <c r="T89" i="7"/>
  <c r="U89" i="7"/>
  <c r="V89" i="7"/>
  <c r="X89" i="7"/>
  <c r="I42" i="7"/>
  <c r="E42" i="7"/>
  <c r="L42" i="7"/>
  <c r="D89" i="7"/>
  <c r="T88" i="7"/>
  <c r="U88" i="7"/>
  <c r="V88" i="7"/>
  <c r="X88" i="7"/>
  <c r="Y88" i="7"/>
  <c r="I41" i="7"/>
  <c r="E41" i="7"/>
  <c r="L41" i="7"/>
  <c r="D88" i="7"/>
  <c r="E88" i="7"/>
  <c r="I40" i="7"/>
  <c r="E40" i="7"/>
  <c r="L40" i="7"/>
  <c r="D87" i="7"/>
  <c r="I39" i="7"/>
  <c r="E39" i="7"/>
  <c r="L39" i="7"/>
  <c r="D86" i="7"/>
  <c r="E86" i="7"/>
  <c r="I38" i="7"/>
  <c r="E38" i="7"/>
  <c r="L38" i="7"/>
  <c r="D85" i="7"/>
  <c r="I37" i="7"/>
  <c r="E37" i="7"/>
  <c r="L37" i="7"/>
  <c r="D84" i="7"/>
  <c r="E84" i="7"/>
  <c r="I36" i="7"/>
  <c r="E36" i="7"/>
  <c r="L36" i="7"/>
  <c r="D83" i="7"/>
  <c r="T45" i="7"/>
  <c r="T82" i="7"/>
  <c r="W45" i="7"/>
  <c r="X45" i="7"/>
  <c r="U82" i="7"/>
  <c r="V82" i="7"/>
  <c r="X82" i="7"/>
  <c r="I35" i="7"/>
  <c r="E35" i="7"/>
  <c r="L35" i="7"/>
  <c r="D82" i="7"/>
  <c r="E82" i="7"/>
  <c r="T81" i="7"/>
  <c r="U81" i="7"/>
  <c r="V81" i="7"/>
  <c r="X81" i="7"/>
  <c r="Y81" i="7"/>
  <c r="I34" i="7"/>
  <c r="E34" i="7"/>
  <c r="L34" i="7"/>
  <c r="D81" i="7"/>
  <c r="T80" i="7"/>
  <c r="U80" i="7"/>
  <c r="V80" i="7"/>
  <c r="X80" i="7"/>
  <c r="I33" i="7"/>
  <c r="E33" i="7"/>
  <c r="L33" i="7"/>
  <c r="D80" i="7"/>
  <c r="E80" i="7"/>
  <c r="T79" i="7"/>
  <c r="U79" i="7"/>
  <c r="V79" i="7"/>
  <c r="X79" i="7"/>
  <c r="Y79" i="7"/>
  <c r="I32" i="7"/>
  <c r="E32" i="7"/>
  <c r="L32" i="7"/>
  <c r="D79" i="7"/>
  <c r="T78" i="7"/>
  <c r="U78" i="7"/>
  <c r="V78" i="7"/>
  <c r="X78" i="7"/>
  <c r="I31" i="7"/>
  <c r="E31" i="7"/>
  <c r="L31" i="7"/>
  <c r="D78" i="7"/>
  <c r="E78" i="7"/>
  <c r="T77" i="7"/>
  <c r="U77" i="7"/>
  <c r="V77" i="7"/>
  <c r="X77" i="7"/>
  <c r="Y77" i="7"/>
  <c r="I30" i="7"/>
  <c r="E30" i="7"/>
  <c r="L30" i="7"/>
  <c r="D77" i="7"/>
  <c r="T76" i="7"/>
  <c r="U76" i="7"/>
  <c r="V76" i="7"/>
  <c r="X76" i="7"/>
  <c r="I29" i="7"/>
  <c r="E29" i="7"/>
  <c r="L29" i="7"/>
  <c r="D76" i="7"/>
  <c r="E76" i="7"/>
  <c r="T75" i="7"/>
  <c r="U75" i="7"/>
  <c r="V75" i="7"/>
  <c r="X75" i="7"/>
  <c r="Y75" i="7"/>
  <c r="I28" i="7"/>
  <c r="E28" i="7"/>
  <c r="L28" i="7"/>
  <c r="D75" i="7"/>
  <c r="T74" i="7"/>
  <c r="U74" i="7"/>
  <c r="V74" i="7"/>
  <c r="X74" i="7"/>
  <c r="I27" i="7"/>
  <c r="E27" i="7"/>
  <c r="L27" i="7"/>
  <c r="D74" i="7"/>
  <c r="E74" i="7"/>
  <c r="T73" i="7"/>
  <c r="U73" i="7"/>
  <c r="V73" i="7"/>
  <c r="X73" i="7"/>
  <c r="Y73" i="7"/>
  <c r="I26" i="7"/>
  <c r="E26" i="7"/>
  <c r="L26" i="7"/>
  <c r="D73" i="7"/>
  <c r="T72" i="7"/>
  <c r="U72" i="7"/>
  <c r="V72" i="7"/>
  <c r="X72" i="7"/>
  <c r="I25" i="7"/>
  <c r="E25" i="7"/>
  <c r="L25" i="7"/>
  <c r="D72" i="7"/>
  <c r="E72" i="7"/>
  <c r="T71" i="7"/>
  <c r="U71" i="7"/>
  <c r="V71" i="7"/>
  <c r="X71" i="7"/>
  <c r="Y71" i="7"/>
  <c r="I24" i="7"/>
  <c r="E24" i="7"/>
  <c r="L24" i="7"/>
  <c r="D71" i="7"/>
  <c r="T70" i="7"/>
  <c r="U70" i="7"/>
  <c r="V70" i="7"/>
  <c r="X70" i="7"/>
  <c r="I23" i="7"/>
  <c r="E23" i="7"/>
  <c r="L23" i="7"/>
  <c r="D70" i="7"/>
  <c r="E70" i="7"/>
  <c r="T69" i="7"/>
  <c r="U69" i="7"/>
  <c r="V69" i="7"/>
  <c r="X69" i="7"/>
  <c r="Y69" i="7"/>
  <c r="I22" i="7"/>
  <c r="E22" i="7"/>
  <c r="L22" i="7"/>
  <c r="D69" i="7"/>
  <c r="T68" i="7"/>
  <c r="U68" i="7"/>
  <c r="V68" i="7"/>
  <c r="X68" i="7"/>
  <c r="I21" i="7"/>
  <c r="E21" i="7"/>
  <c r="L21" i="7"/>
  <c r="D68" i="7"/>
  <c r="E68" i="7"/>
  <c r="T67" i="7"/>
  <c r="U67" i="7"/>
  <c r="V67" i="7"/>
  <c r="X67" i="7"/>
  <c r="Y67" i="7"/>
  <c r="I20" i="7"/>
  <c r="E20" i="7"/>
  <c r="L20" i="7"/>
  <c r="D67" i="7"/>
  <c r="T66" i="7"/>
  <c r="U66" i="7"/>
  <c r="V66" i="7"/>
  <c r="X66" i="7"/>
  <c r="I19" i="7"/>
  <c r="E19" i="7"/>
  <c r="L19" i="7"/>
  <c r="D66" i="7"/>
  <c r="E66" i="7"/>
  <c r="T65" i="7"/>
  <c r="U65" i="7"/>
  <c r="V65" i="7"/>
  <c r="X65" i="7"/>
  <c r="Y65" i="7"/>
  <c r="I18" i="7"/>
  <c r="E18" i="7"/>
  <c r="L18" i="7"/>
  <c r="D65" i="7"/>
  <c r="T64" i="7"/>
  <c r="U64" i="7"/>
  <c r="V64" i="7"/>
  <c r="X64" i="7"/>
  <c r="I17" i="7"/>
  <c r="E17" i="7"/>
  <c r="L17" i="7"/>
  <c r="D64" i="7"/>
  <c r="E64" i="7"/>
  <c r="T63" i="7"/>
  <c r="U63" i="7"/>
  <c r="V63" i="7"/>
  <c r="X63" i="7"/>
  <c r="Y63" i="7"/>
  <c r="I16" i="7"/>
  <c r="E16" i="7"/>
  <c r="L16" i="7"/>
  <c r="D63" i="7"/>
  <c r="T62" i="7"/>
  <c r="U62" i="7"/>
  <c r="V62" i="7"/>
  <c r="X62" i="7"/>
  <c r="I15" i="7"/>
  <c r="E15" i="7"/>
  <c r="L15" i="7"/>
  <c r="D62" i="7"/>
  <c r="E62" i="7"/>
  <c r="T61" i="7"/>
  <c r="U61" i="7"/>
  <c r="V61" i="7"/>
  <c r="X61" i="7"/>
  <c r="Y61" i="7"/>
  <c r="I14" i="7"/>
  <c r="E14" i="7"/>
  <c r="L14" i="7"/>
  <c r="D61" i="7"/>
  <c r="T60" i="7"/>
  <c r="U60" i="7"/>
  <c r="V60" i="7"/>
  <c r="X60" i="7"/>
  <c r="I13" i="7"/>
  <c r="E13" i="7"/>
  <c r="L13" i="7"/>
  <c r="D60" i="7"/>
  <c r="E60" i="7"/>
  <c r="T59" i="7"/>
  <c r="U59" i="7"/>
  <c r="V59" i="7"/>
  <c r="X59" i="7"/>
  <c r="Y59" i="7"/>
  <c r="I12" i="7"/>
  <c r="E12" i="7"/>
  <c r="L12" i="7"/>
  <c r="D59" i="7"/>
  <c r="T58" i="7"/>
  <c r="U58" i="7"/>
  <c r="V58" i="7"/>
  <c r="X58" i="7"/>
  <c r="I11" i="7"/>
  <c r="E11" i="7"/>
  <c r="L11" i="7"/>
  <c r="D58" i="7"/>
  <c r="T57" i="7"/>
  <c r="U57" i="7"/>
  <c r="V57" i="7"/>
  <c r="X57" i="7"/>
  <c r="Y57" i="7"/>
  <c r="I10" i="7"/>
  <c r="E10" i="7"/>
  <c r="L10" i="7"/>
  <c r="D57" i="7"/>
  <c r="E57" i="7"/>
  <c r="T56" i="7"/>
  <c r="U56" i="7"/>
  <c r="V56" i="7"/>
  <c r="X56" i="7"/>
  <c r="I9" i="7"/>
  <c r="E9" i="7"/>
  <c r="L9" i="7"/>
  <c r="D56" i="7"/>
  <c r="T55" i="7"/>
  <c r="U55" i="7"/>
  <c r="V55" i="7"/>
  <c r="X55" i="7"/>
  <c r="Y55" i="7"/>
  <c r="I8" i="7"/>
  <c r="E8" i="7"/>
  <c r="L8" i="7"/>
  <c r="D55" i="7"/>
  <c r="T54" i="7"/>
  <c r="U54" i="7"/>
  <c r="V54" i="7"/>
  <c r="X54" i="7"/>
  <c r="I7" i="7"/>
  <c r="E7" i="7"/>
  <c r="L7" i="7"/>
  <c r="D54" i="7"/>
  <c r="E54" i="7"/>
  <c r="T53" i="7"/>
  <c r="U53" i="7"/>
  <c r="V53" i="7"/>
  <c r="X53" i="7"/>
  <c r="Y53" i="7"/>
  <c r="I6" i="7"/>
  <c r="E6" i="7"/>
  <c r="L6" i="7"/>
  <c r="D53" i="7"/>
  <c r="T52" i="7"/>
  <c r="U52" i="7"/>
  <c r="V52" i="7"/>
  <c r="X52" i="7"/>
  <c r="I5" i="7"/>
  <c r="E5" i="7"/>
  <c r="L5" i="7"/>
  <c r="D52" i="7"/>
  <c r="T51" i="7"/>
  <c r="U51" i="7"/>
  <c r="V51" i="7"/>
  <c r="X51" i="7"/>
  <c r="Y51" i="7"/>
  <c r="I4" i="7"/>
  <c r="E4" i="7"/>
  <c r="L4" i="7"/>
  <c r="D51" i="7"/>
  <c r="E51" i="7"/>
  <c r="T50" i="7"/>
  <c r="U50" i="7"/>
  <c r="V50" i="7"/>
  <c r="X50" i="7"/>
  <c r="T49" i="7"/>
  <c r="U49" i="7"/>
  <c r="V49" i="7"/>
  <c r="X49" i="7"/>
  <c r="Y49" i="7"/>
  <c r="T48" i="7"/>
  <c r="U48" i="7"/>
  <c r="V48" i="7"/>
  <c r="X48" i="7"/>
  <c r="I48" i="7"/>
  <c r="H48" i="7"/>
  <c r="M48" i="7"/>
  <c r="E48" i="7"/>
  <c r="L48" i="7"/>
  <c r="K48" i="7"/>
  <c r="T47" i="7"/>
  <c r="U47" i="7"/>
  <c r="V47" i="7"/>
  <c r="X47" i="7"/>
  <c r="Y47" i="7"/>
  <c r="I47" i="7"/>
  <c r="H47" i="7"/>
  <c r="M47" i="7"/>
  <c r="E47" i="7"/>
  <c r="L47" i="7"/>
  <c r="K47" i="7"/>
  <c r="I46" i="7"/>
  <c r="H46" i="7"/>
  <c r="M46" i="7"/>
  <c r="E46" i="7"/>
  <c r="L46" i="7"/>
  <c r="K46" i="7"/>
  <c r="I45" i="7"/>
  <c r="H45" i="7"/>
  <c r="M45" i="7"/>
  <c r="E45" i="7"/>
  <c r="L45" i="7"/>
  <c r="K45" i="7"/>
  <c r="I44" i="7"/>
  <c r="E44" i="7"/>
  <c r="L44" i="7"/>
  <c r="O44" i="7"/>
  <c r="H44" i="7"/>
  <c r="K44" i="7"/>
  <c r="N44" i="7"/>
  <c r="M44" i="7"/>
  <c r="J44" i="7"/>
  <c r="T5" i="7"/>
  <c r="T42" i="7"/>
  <c r="W5" i="7"/>
  <c r="X5" i="7"/>
  <c r="U42" i="7"/>
  <c r="V42" i="7"/>
  <c r="X42" i="7"/>
  <c r="H42" i="7"/>
  <c r="M42" i="7"/>
  <c r="K42" i="7"/>
  <c r="T41" i="7"/>
  <c r="U41" i="7"/>
  <c r="V41" i="7"/>
  <c r="X41" i="7"/>
  <c r="Y41" i="7"/>
  <c r="O41" i="7"/>
  <c r="H41" i="7"/>
  <c r="M41" i="7"/>
  <c r="K41" i="7"/>
  <c r="T40" i="7"/>
  <c r="U40" i="7"/>
  <c r="V40" i="7"/>
  <c r="X40" i="7"/>
  <c r="H40" i="7"/>
  <c r="M40" i="7"/>
  <c r="K40" i="7"/>
  <c r="T39" i="7"/>
  <c r="U39" i="7"/>
  <c r="V39" i="7"/>
  <c r="X39" i="7"/>
  <c r="Y39" i="7"/>
  <c r="O39" i="7"/>
  <c r="H39" i="7"/>
  <c r="M39" i="7"/>
  <c r="K39" i="7"/>
  <c r="T38" i="7"/>
  <c r="U38" i="7"/>
  <c r="V38" i="7"/>
  <c r="X38" i="7"/>
  <c r="H38" i="7"/>
  <c r="M38" i="7"/>
  <c r="K38" i="7"/>
  <c r="T37" i="7"/>
  <c r="U37" i="7"/>
  <c r="V37" i="7"/>
  <c r="X37" i="7"/>
  <c r="Y37" i="7"/>
  <c r="O37" i="7"/>
  <c r="H37" i="7"/>
  <c r="K37" i="7"/>
  <c r="N37" i="7"/>
  <c r="M37" i="7"/>
  <c r="J37" i="7"/>
  <c r="T36" i="7"/>
  <c r="U36" i="7"/>
  <c r="V36" i="7"/>
  <c r="X36" i="7"/>
  <c r="H36" i="7"/>
  <c r="M36" i="7"/>
  <c r="K36" i="7"/>
  <c r="T35" i="7"/>
  <c r="U35" i="7"/>
  <c r="V35" i="7"/>
  <c r="X35" i="7"/>
  <c r="Y35" i="7"/>
  <c r="O35" i="7"/>
  <c r="H35" i="7"/>
  <c r="M35" i="7"/>
  <c r="K35" i="7"/>
  <c r="T34" i="7"/>
  <c r="U34" i="7"/>
  <c r="V34" i="7"/>
  <c r="X34" i="7"/>
  <c r="H34" i="7"/>
  <c r="M34" i="7"/>
  <c r="K34" i="7"/>
  <c r="T33" i="7"/>
  <c r="U33" i="7"/>
  <c r="V33" i="7"/>
  <c r="X33" i="7"/>
  <c r="Y33" i="7"/>
  <c r="O33" i="7"/>
  <c r="H33" i="7"/>
  <c r="M33" i="7"/>
  <c r="K33" i="7"/>
  <c r="T32" i="7"/>
  <c r="U32" i="7"/>
  <c r="V32" i="7"/>
  <c r="X32" i="7"/>
  <c r="H32" i="7"/>
  <c r="M32" i="7"/>
  <c r="K32" i="7"/>
  <c r="T31" i="7"/>
  <c r="U31" i="7"/>
  <c r="V31" i="7"/>
  <c r="X31" i="7"/>
  <c r="Y31" i="7"/>
  <c r="O31" i="7"/>
  <c r="H31" i="7"/>
  <c r="K31" i="7"/>
  <c r="N31" i="7"/>
  <c r="M31" i="7"/>
  <c r="J31" i="7"/>
  <c r="T30" i="7"/>
  <c r="U30" i="7"/>
  <c r="V30" i="7"/>
  <c r="X30" i="7"/>
  <c r="H30" i="7"/>
  <c r="M30" i="7"/>
  <c r="K30" i="7"/>
  <c r="T29" i="7"/>
  <c r="U29" i="7"/>
  <c r="V29" i="7"/>
  <c r="X29" i="7"/>
  <c r="Y29" i="7"/>
  <c r="O29" i="7"/>
  <c r="H29" i="7"/>
  <c r="M29" i="7"/>
  <c r="K29" i="7"/>
  <c r="T28" i="7"/>
  <c r="U28" i="7"/>
  <c r="V28" i="7"/>
  <c r="X28" i="7"/>
  <c r="H28" i="7"/>
  <c r="M28" i="7"/>
  <c r="K28" i="7"/>
  <c r="T27" i="7"/>
  <c r="U27" i="7"/>
  <c r="V27" i="7"/>
  <c r="X27" i="7"/>
  <c r="Y27" i="7"/>
  <c r="O27" i="7"/>
  <c r="H27" i="7"/>
  <c r="M27" i="7"/>
  <c r="K27" i="7"/>
  <c r="T26" i="7"/>
  <c r="U26" i="7"/>
  <c r="V26" i="7"/>
  <c r="X26" i="7"/>
  <c r="H26" i="7"/>
  <c r="M26" i="7"/>
  <c r="K26" i="7"/>
  <c r="AD25" i="7"/>
  <c r="T25" i="7"/>
  <c r="U25" i="7"/>
  <c r="V25" i="7"/>
  <c r="X25" i="7"/>
  <c r="Y25" i="7"/>
  <c r="O25" i="7"/>
  <c r="H25" i="7"/>
  <c r="K25" i="7"/>
  <c r="N25" i="7"/>
  <c r="M25" i="7"/>
  <c r="J25" i="7"/>
  <c r="AD24" i="7"/>
  <c r="T24" i="7"/>
  <c r="U24" i="7"/>
  <c r="V24" i="7"/>
  <c r="X24" i="7"/>
  <c r="H24" i="7"/>
  <c r="M24" i="7"/>
  <c r="K24" i="7"/>
  <c r="AI23" i="7"/>
  <c r="AD23" i="7"/>
  <c r="AE23" i="7"/>
  <c r="T23" i="7"/>
  <c r="U23" i="7"/>
  <c r="V23" i="7"/>
  <c r="X23" i="7"/>
  <c r="Y23" i="7"/>
  <c r="O23" i="7"/>
  <c r="H23" i="7"/>
  <c r="M23" i="7"/>
  <c r="K23" i="7"/>
  <c r="AD22" i="7"/>
  <c r="T22" i="7"/>
  <c r="U22" i="7"/>
  <c r="V22" i="7"/>
  <c r="X22" i="7"/>
  <c r="H22" i="7"/>
  <c r="M22" i="7"/>
  <c r="K22" i="7"/>
  <c r="AD21" i="7"/>
  <c r="T21" i="7"/>
  <c r="U21" i="7"/>
  <c r="V21" i="7"/>
  <c r="X21" i="7"/>
  <c r="Y21" i="7"/>
  <c r="O21" i="7"/>
  <c r="H21" i="7"/>
  <c r="M21" i="7"/>
  <c r="K21" i="7"/>
  <c r="AI20" i="7"/>
  <c r="AD20" i="7"/>
  <c r="AE20" i="7"/>
  <c r="T20" i="7"/>
  <c r="U20" i="7"/>
  <c r="V20" i="7"/>
  <c r="X20" i="7"/>
  <c r="H20" i="7"/>
  <c r="M20" i="7"/>
  <c r="K20" i="7"/>
  <c r="AD19" i="7"/>
  <c r="T19" i="7"/>
  <c r="U19" i="7"/>
  <c r="V19" i="7"/>
  <c r="X19" i="7"/>
  <c r="Y19" i="7"/>
  <c r="O19" i="7"/>
  <c r="H19" i="7"/>
  <c r="K19" i="7"/>
  <c r="N19" i="7"/>
  <c r="M19" i="7"/>
  <c r="J19" i="7"/>
  <c r="AD18" i="7"/>
  <c r="T18" i="7"/>
  <c r="U18" i="7"/>
  <c r="V18" i="7"/>
  <c r="X18" i="7"/>
  <c r="H18" i="7"/>
  <c r="M18" i="7"/>
  <c r="K18" i="7"/>
  <c r="AI17" i="7"/>
  <c r="AD17" i="7"/>
  <c r="AE17" i="7"/>
  <c r="T17" i="7"/>
  <c r="U17" i="7"/>
  <c r="V17" i="7"/>
  <c r="X17" i="7"/>
  <c r="Y17" i="7"/>
  <c r="O17" i="7"/>
  <c r="H17" i="7"/>
  <c r="M17" i="7"/>
  <c r="K17" i="7"/>
  <c r="AD16" i="7"/>
  <c r="T16" i="7"/>
  <c r="U16" i="7"/>
  <c r="V16" i="7"/>
  <c r="X16" i="7"/>
  <c r="H16" i="7"/>
  <c r="M16" i="7"/>
  <c r="K16" i="7"/>
  <c r="AD15" i="7"/>
  <c r="T15" i="7"/>
  <c r="U15" i="7"/>
  <c r="V15" i="7"/>
  <c r="X15" i="7"/>
  <c r="Y15" i="7"/>
  <c r="O15" i="7"/>
  <c r="H15" i="7"/>
  <c r="M15" i="7"/>
  <c r="K15" i="7"/>
  <c r="AI14" i="7"/>
  <c r="AD14" i="7"/>
  <c r="AE14" i="7"/>
  <c r="T14" i="7"/>
  <c r="U14" i="7"/>
  <c r="V14" i="7"/>
  <c r="X14" i="7"/>
  <c r="H14" i="7"/>
  <c r="M14" i="7"/>
  <c r="K14" i="7"/>
  <c r="AD13" i="7"/>
  <c r="T13" i="7"/>
  <c r="U13" i="7"/>
  <c r="V13" i="7"/>
  <c r="X13" i="7"/>
  <c r="Y13" i="7"/>
  <c r="O13" i="7"/>
  <c r="H13" i="7"/>
  <c r="K13" i="7"/>
  <c r="N13" i="7"/>
  <c r="M13" i="7"/>
  <c r="J13" i="7"/>
  <c r="AD12" i="7"/>
  <c r="T12" i="7"/>
  <c r="U12" i="7"/>
  <c r="V12" i="7"/>
  <c r="X12" i="7"/>
  <c r="H12" i="7"/>
  <c r="M12" i="7"/>
  <c r="K12" i="7"/>
  <c r="AI11" i="7"/>
  <c r="AD11" i="7"/>
  <c r="AE11" i="7"/>
  <c r="T11" i="7"/>
  <c r="U11" i="7"/>
  <c r="V11" i="7"/>
  <c r="X11" i="7"/>
  <c r="Y11" i="7"/>
  <c r="H11" i="7"/>
  <c r="M11" i="7"/>
  <c r="K11" i="7"/>
  <c r="AD10" i="7"/>
  <c r="T10" i="7"/>
  <c r="U10" i="7"/>
  <c r="V10" i="7"/>
  <c r="X10" i="7"/>
  <c r="O10" i="7"/>
  <c r="H10" i="7"/>
  <c r="K10" i="7"/>
  <c r="N10" i="7"/>
  <c r="M10" i="7"/>
  <c r="J10" i="7"/>
  <c r="AD9" i="7"/>
  <c r="AE9" i="7"/>
  <c r="T9" i="7"/>
  <c r="U9" i="7"/>
  <c r="V9" i="7"/>
  <c r="X9" i="7"/>
  <c r="Y9" i="7"/>
  <c r="H9" i="7"/>
  <c r="M9" i="7"/>
  <c r="K9" i="7"/>
  <c r="AI8" i="7"/>
  <c r="AD8" i="7"/>
  <c r="T8" i="7"/>
  <c r="U8" i="7"/>
  <c r="V8" i="7"/>
  <c r="X8" i="7"/>
  <c r="H8" i="7"/>
  <c r="M8" i="7"/>
  <c r="K8" i="7"/>
  <c r="AD7" i="7"/>
  <c r="AE7" i="7"/>
  <c r="T7" i="7"/>
  <c r="U7" i="7"/>
  <c r="V7" i="7"/>
  <c r="X7" i="7"/>
  <c r="Y7" i="7"/>
  <c r="O7" i="7"/>
  <c r="H7" i="7"/>
  <c r="K7" i="7"/>
  <c r="N7" i="7"/>
  <c r="M7" i="7"/>
  <c r="J7" i="7"/>
  <c r="AD6" i="7"/>
  <c r="H6" i="7"/>
  <c r="M6" i="7"/>
  <c r="K6" i="7"/>
  <c r="AI5" i="7"/>
  <c r="AD5" i="7"/>
  <c r="AE5" i="7"/>
  <c r="H5" i="7"/>
  <c r="M5" i="7"/>
  <c r="K5" i="7"/>
  <c r="O4" i="7"/>
  <c r="H4" i="7"/>
  <c r="K4" i="7"/>
  <c r="N4" i="7"/>
  <c r="M4" i="7"/>
  <c r="J4" i="7"/>
  <c r="J86" i="3"/>
  <c r="J82" i="3"/>
  <c r="J78" i="3"/>
  <c r="J74" i="3"/>
  <c r="H9" i="2"/>
  <c r="I9" i="2"/>
  <c r="E9" i="2"/>
  <c r="H7" i="2"/>
  <c r="I7" i="2"/>
  <c r="E7" i="2"/>
  <c r="H5" i="2"/>
  <c r="I5" i="2"/>
  <c r="E5" i="2"/>
  <c r="H3" i="2"/>
  <c r="I3" i="2"/>
  <c r="E3" i="2"/>
</calcChain>
</file>

<file path=xl/sharedStrings.xml><?xml version="1.0" encoding="utf-8"?>
<sst xmlns="http://schemas.openxmlformats.org/spreadsheetml/2006/main" count="4319" uniqueCount="222">
  <si>
    <t>day</t>
  </si>
  <si>
    <t>measure</t>
  </si>
  <si>
    <t>id</t>
  </si>
  <si>
    <t>glass_weight</t>
  </si>
  <si>
    <t>wet_combined_weight</t>
  </si>
  <si>
    <t>wet_sample_weight</t>
  </si>
  <si>
    <t>dry_weights</t>
  </si>
  <si>
    <t>ash_weight</t>
  </si>
  <si>
    <t>total_solids</t>
  </si>
  <si>
    <t>volitile_solids</t>
  </si>
  <si>
    <t>average_vs</t>
  </si>
  <si>
    <t>ts_percent</t>
  </si>
  <si>
    <t>vs_percent</t>
  </si>
  <si>
    <t>vs_total</t>
  </si>
  <si>
    <t>average_ts_percent</t>
  </si>
  <si>
    <t>average_cs_percent</t>
  </si>
  <si>
    <t>VS</t>
  </si>
  <si>
    <t>R1A</t>
  </si>
  <si>
    <t>R1B</t>
  </si>
  <si>
    <t>R1C</t>
  </si>
  <si>
    <t>R2A</t>
  </si>
  <si>
    <t>R2B</t>
  </si>
  <si>
    <t>R2C</t>
  </si>
  <si>
    <t>R3A</t>
  </si>
  <si>
    <t>R3B</t>
  </si>
  <si>
    <t>R3C</t>
  </si>
  <si>
    <t>P0R1A</t>
  </si>
  <si>
    <t>P0R1B</t>
  </si>
  <si>
    <t>P0R2A</t>
  </si>
  <si>
    <t>P0R2B</t>
  </si>
  <si>
    <t>P0R3A</t>
  </si>
  <si>
    <t>P0R3B</t>
  </si>
  <si>
    <t>P1R1A</t>
  </si>
  <si>
    <t>P1R1B</t>
  </si>
  <si>
    <t>P1R2A</t>
  </si>
  <si>
    <t>P1R2B</t>
  </si>
  <si>
    <t>P1R3A</t>
  </si>
  <si>
    <t>P1R3B</t>
  </si>
  <si>
    <t>P2R1A</t>
  </si>
  <si>
    <t>P2R1B</t>
  </si>
  <si>
    <t>P2R2A</t>
  </si>
  <si>
    <t>P2R2B</t>
  </si>
  <si>
    <t>P2R3A</t>
  </si>
  <si>
    <t>P2R3B</t>
  </si>
  <si>
    <t>P3R1A</t>
  </si>
  <si>
    <t>P3R1B</t>
  </si>
  <si>
    <t>P3R2A</t>
  </si>
  <si>
    <t>P3R2B</t>
  </si>
  <si>
    <t>P3R3A</t>
  </si>
  <si>
    <t>P3R3B</t>
  </si>
  <si>
    <t>P4R1A</t>
  </si>
  <si>
    <t>P4R1B</t>
  </si>
  <si>
    <t>P4R2A</t>
  </si>
  <si>
    <t>P4R2B</t>
  </si>
  <si>
    <t>P4R3A</t>
  </si>
  <si>
    <t>P4R3B</t>
  </si>
  <si>
    <t>FS1</t>
  </si>
  <si>
    <t>FS2</t>
  </si>
  <si>
    <t>FS3</t>
  </si>
  <si>
    <t>FS4</t>
  </si>
  <si>
    <t>FS5</t>
  </si>
  <si>
    <t>concentration</t>
  </si>
  <si>
    <t>blank_value</t>
  </si>
  <si>
    <t>Blank 1</t>
  </si>
  <si>
    <t>Blk mean</t>
  </si>
  <si>
    <t>Standard 1</t>
  </si>
  <si>
    <t>mean</t>
  </si>
  <si>
    <t>molarity</t>
  </si>
  <si>
    <t>Blank 2</t>
  </si>
  <si>
    <t>Standard 2</t>
  </si>
  <si>
    <t>GC_val</t>
  </si>
  <si>
    <t>standard_value</t>
  </si>
  <si>
    <t>standard_molarity</t>
  </si>
  <si>
    <t>dilute_COD</t>
  </si>
  <si>
    <t>dilution</t>
  </si>
  <si>
    <t>COD_mg_per_l</t>
  </si>
  <si>
    <t>ave_COD_mg_per_l</t>
  </si>
  <si>
    <t>sCOD</t>
  </si>
  <si>
    <t>tCOD</t>
  </si>
  <si>
    <t>-</t>
  </si>
  <si>
    <t>P1R1C</t>
  </si>
  <si>
    <t>P1R2C</t>
  </si>
  <si>
    <t>P1R3C</t>
  </si>
  <si>
    <t>P2R1C</t>
  </si>
  <si>
    <t>P2R2C</t>
  </si>
  <si>
    <t>P2R3C</t>
  </si>
  <si>
    <t>P3R1C</t>
  </si>
  <si>
    <t>P3R2C</t>
  </si>
  <si>
    <t>P3R3C</t>
  </si>
  <si>
    <t>P4R1C</t>
  </si>
  <si>
    <t>P4R2C</t>
  </si>
  <si>
    <t>P4R3C</t>
  </si>
  <si>
    <t>dilue_value_1_in_50</t>
  </si>
  <si>
    <t>mg_nh3_per_L</t>
  </si>
  <si>
    <t>average_mg_nh3_per_L</t>
  </si>
  <si>
    <t>NH3</t>
  </si>
  <si>
    <t>P0R1</t>
  </si>
  <si>
    <t>P0R2</t>
  </si>
  <si>
    <t>P0R3</t>
  </si>
  <si>
    <t>P1R1</t>
  </si>
  <si>
    <t>P1R2</t>
  </si>
  <si>
    <t>P1R3</t>
  </si>
  <si>
    <t>P2R1</t>
  </si>
  <si>
    <t>P2R2</t>
  </si>
  <si>
    <t>P2R3</t>
  </si>
  <si>
    <t>P3R1</t>
  </si>
  <si>
    <t>P3R2</t>
  </si>
  <si>
    <t>P3R3</t>
  </si>
  <si>
    <t>P4R1</t>
  </si>
  <si>
    <t>P4R2</t>
  </si>
  <si>
    <t>P4R3</t>
  </si>
  <si>
    <t>pH</t>
  </si>
  <si>
    <t>average_pH</t>
  </si>
  <si>
    <t>R1</t>
  </si>
  <si>
    <t>R2</t>
  </si>
  <si>
    <t>R3</t>
  </si>
  <si>
    <t>FSA</t>
  </si>
  <si>
    <t>FSB</t>
  </si>
  <si>
    <t>ch4_standard_1_percent</t>
  </si>
  <si>
    <t>GC_value</t>
  </si>
  <si>
    <t>tech_average</t>
  </si>
  <si>
    <t>percent_CH4</t>
  </si>
  <si>
    <t>biogas_volumn_ml</t>
  </si>
  <si>
    <t>methane_volume</t>
  </si>
  <si>
    <t>stp_at_37_normalizing_factor</t>
  </si>
  <si>
    <t>normalized_methane_volume_ml</t>
  </si>
  <si>
    <t>combined_normalized_methane_volume_ml</t>
  </si>
  <si>
    <t>combined_methane_percent</t>
  </si>
  <si>
    <t>CH4</t>
  </si>
  <si>
    <t>P0R1C</t>
  </si>
  <si>
    <t>P0R1D6</t>
  </si>
  <si>
    <t>P5R1</t>
  </si>
  <si>
    <t>P5R2</t>
  </si>
  <si>
    <t>P5R3</t>
  </si>
  <si>
    <t>UCD Spike 1 - Day 0</t>
  </si>
  <si>
    <t>TS and VS analysis. Day 0</t>
  </si>
  <si>
    <t>Glass weights</t>
  </si>
  <si>
    <t>Wet weights</t>
  </si>
  <si>
    <t>Sample wet weights</t>
  </si>
  <si>
    <t>Dry weights</t>
  </si>
  <si>
    <t>Ash</t>
  </si>
  <si>
    <t>TS</t>
  </si>
  <si>
    <t>Average VSS</t>
  </si>
  <si>
    <t>%TS</t>
  </si>
  <si>
    <t>%VS</t>
  </si>
  <si>
    <t>VS total</t>
  </si>
  <si>
    <t>Average %TS</t>
  </si>
  <si>
    <t>Average %VS</t>
  </si>
  <si>
    <t>COD Analysis</t>
  </si>
  <si>
    <t>Ammonia</t>
  </si>
  <si>
    <t>1 in 50</t>
  </si>
  <si>
    <t>mg/L</t>
  </si>
  <si>
    <t>Ave</t>
  </si>
  <si>
    <t>Sample COD</t>
  </si>
  <si>
    <t>COD mg/l</t>
  </si>
  <si>
    <t>Average</t>
  </si>
  <si>
    <t>BATCH</t>
  </si>
  <si>
    <t>FS</t>
  </si>
  <si>
    <t>tCOD 1/200</t>
  </si>
  <si>
    <t>FS s200</t>
  </si>
  <si>
    <t>FS s400</t>
  </si>
  <si>
    <t>FS t500</t>
  </si>
  <si>
    <t>FS t1000</t>
  </si>
  <si>
    <t>TS and VS analysis. Day 7</t>
  </si>
  <si>
    <t>Soluble 1/50</t>
  </si>
  <si>
    <t>AVE VS</t>
  </si>
  <si>
    <t>Total VS</t>
  </si>
  <si>
    <t>R1 gVS</t>
  </si>
  <si>
    <t>R2 gVS</t>
  </si>
  <si>
    <t>R3 gVS</t>
  </si>
  <si>
    <t>P1R1 gVS</t>
  </si>
  <si>
    <t>P1R2 gVS</t>
  </si>
  <si>
    <t>P1R3 gVS</t>
  </si>
  <si>
    <t>P2R1 gVS</t>
  </si>
  <si>
    <t>P2R2 gVS</t>
  </si>
  <si>
    <t>P2R3 gVS</t>
  </si>
  <si>
    <t>P3R1 gVS</t>
  </si>
  <si>
    <t>P3R2 gVS</t>
  </si>
  <si>
    <t>P3R3 gVS</t>
  </si>
  <si>
    <t>P4R1 gVS</t>
  </si>
  <si>
    <t>P4R2 gVS</t>
  </si>
  <si>
    <t>P4R3 gVS</t>
  </si>
  <si>
    <t>P5R1 gVS</t>
  </si>
  <si>
    <t>P5R2 gVS</t>
  </si>
  <si>
    <t>P5R3 gVS</t>
  </si>
  <si>
    <t>TS and VS analysis. Day 14</t>
  </si>
  <si>
    <t>TS and VS analysis. Day 21</t>
  </si>
  <si>
    <t>TS and VS analysis. Day 28</t>
  </si>
  <si>
    <t>blank</t>
  </si>
  <si>
    <t>Reactor&amp;Vial</t>
  </si>
  <si>
    <t>50% CH4</t>
  </si>
  <si>
    <t>1% CH4</t>
  </si>
  <si>
    <t>100% CH4</t>
  </si>
  <si>
    <t>Volume of biogas</t>
  </si>
  <si>
    <t>CH4 experimental</t>
  </si>
  <si>
    <t>STP @37C</t>
  </si>
  <si>
    <t>CH4 Combined</t>
  </si>
  <si>
    <t>% Combined</t>
  </si>
  <si>
    <t>D6</t>
  </si>
  <si>
    <t>D7</t>
  </si>
  <si>
    <t>100% CH5</t>
  </si>
  <si>
    <t>5 Combined</t>
  </si>
  <si>
    <t>STP @ 37C</t>
  </si>
  <si>
    <t>CH4%</t>
  </si>
  <si>
    <t>Biogas Volume</t>
  </si>
  <si>
    <t>Cumulative</t>
  </si>
  <si>
    <t>Averages</t>
  </si>
  <si>
    <t>10L</t>
  </si>
  <si>
    <t>P0</t>
  </si>
  <si>
    <t>P1</t>
  </si>
  <si>
    <t>P2</t>
  </si>
  <si>
    <t>P3</t>
  </si>
  <si>
    <t>P4</t>
  </si>
  <si>
    <t>CH4 5</t>
  </si>
  <si>
    <t>Soluble 1/200</t>
  </si>
  <si>
    <t>Digestate weight</t>
  </si>
  <si>
    <t>UCD Spike - Day 14</t>
  </si>
  <si>
    <t>UCD Spike - Day 7</t>
  </si>
  <si>
    <t>UCD Spike - Day 21</t>
  </si>
  <si>
    <t>UCD Spike - Day 28</t>
  </si>
  <si>
    <t>sCOD blanks</t>
  </si>
  <si>
    <t>tCOD_blanks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</si>
</sst>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d\-mmm"/>
    <numFmt numFmtId="166" formatCode="0.000000"/>
    <numFmt numFmtId="168" formatCode="0.000"/>
  </numFmts>
  <fonts count="7" x14ac:knownFonts="1">
    <font>
      <sz val="11"/>
      <color rgb="FF000000"/>
      <name val="Calibri"/>
      <family val="2"/>
      <charset val="1"/>
    </font>
    <font>
      <sz val="10"/>
      <color rgb="FF0000FF"/>
      <name val="Arial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</font>
    <font>
      <sz val="20"/>
      <color rgb="FFFF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0" xfId="0" applyFont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164" fontId="0" fillId="0" borderId="0" xfId="0" applyNumberFormat="1" applyFont="1" applyBorder="1"/>
    <xf numFmtId="165" fontId="0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2" fontId="0" fillId="0" borderId="0" xfId="0" applyNumberFormat="1" applyFont="1" applyBorder="1"/>
    <xf numFmtId="0" fontId="0" fillId="0" borderId="0" xfId="0" applyFont="1" applyBorder="1" applyAlignment="1">
      <alignment horizontal="right" wrapText="1"/>
    </xf>
    <xf numFmtId="0" fontId="0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0" fillId="0" borderId="0" xfId="0"/>
    <xf numFmtId="0" fontId="0" fillId="0" borderId="0" xfId="0" applyBorder="1"/>
    <xf numFmtId="0" fontId="4" fillId="0" borderId="0" xfId="0" applyFont="1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2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 wrapText="1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2" xfId="0" applyBorder="1"/>
    <xf numFmtId="0" fontId="0" fillId="0" borderId="3" xfId="0" applyBorder="1"/>
    <xf numFmtId="1" fontId="0" fillId="0" borderId="0" xfId="0" applyNumberFormat="1"/>
    <xf numFmtId="2" fontId="0" fillId="0" borderId="0" xfId="0" applyNumberFormat="1"/>
    <xf numFmtId="164" fontId="0" fillId="0" borderId="0" xfId="0" applyNumberFormat="1" applyFont="1" applyBorder="1" applyAlignment="1">
      <alignment vertical="center"/>
    </xf>
    <xf numFmtId="168" fontId="0" fillId="0" borderId="0" xfId="0" applyNumberFormat="1"/>
    <xf numFmtId="0" fontId="0" fillId="0" borderId="0" xfId="0" applyFont="1" applyFill="1" applyBorder="1"/>
    <xf numFmtId="0" fontId="0" fillId="0" borderId="0" xfId="0" applyNumberFormat="1" applyBorder="1"/>
    <xf numFmtId="0" fontId="0" fillId="0" borderId="0" xfId="0" applyNumberFormat="1" applyFont="1" applyBorder="1"/>
    <xf numFmtId="0" fontId="0" fillId="0" borderId="0" xfId="0" applyAlignment="1">
      <alignment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E9945"/>
      <rgbColor rgb="FF800080"/>
      <rgbColor rgb="FF008080"/>
      <rgbColor rgb="FFC0D2A7"/>
      <rgbColor rgb="FF878787"/>
      <rgbColor rgb="FFA5B5D3"/>
      <rgbColor rgb="FF9D3E3B"/>
      <rgbColor rgb="FFFFFFCC"/>
      <rgbColor rgb="FFCCFFFF"/>
      <rgbColor rgb="FF660066"/>
      <rgbColor rgb="FFFF8080"/>
      <rgbColor rgb="FF3D679A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AD8"/>
      <rgbColor rgb="FFD4A5A4"/>
      <rgbColor rgb="FFB4AAC5"/>
      <rgbColor rgb="FFF5BDA2"/>
      <rgbColor rgb="FF4A7EBB"/>
      <rgbColor rgb="FF46AAC4"/>
      <rgbColor rgb="FF98B855"/>
      <rgbColor rgb="FFFFCC00"/>
      <rgbColor rgb="FFF59240"/>
      <rgbColor rgb="FFCB7934"/>
      <rgbColor rgb="FF7D5FA0"/>
      <rgbColor rgb="FF969696"/>
      <rgbColor rgb="FF003366"/>
      <rgbColor rgb="FF398BA2"/>
      <rgbColor rgb="FF003300"/>
      <rgbColor rgb="FF333300"/>
      <rgbColor rgb="FF993300"/>
      <rgbColor rgb="FFBE4B48"/>
      <rgbColor rgb="FF674F8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Final'!$AB$11:$AB$11</c:f>
              <c:strCache>
                <c:ptCount val="1"/>
                <c:pt idx="0">
                  <c:v>P0R1</c:v>
                </c:pt>
              </c:strCache>
            </c:strRef>
          </c:tx>
          <c:spPr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Final'!$AC$11:$AJ$11</c:f>
              <c:numCache>
                <c:formatCode>0</c:formatCode>
                <c:ptCount val="8"/>
                <c:pt idx="0">
                  <c:v>0.0</c:v>
                </c:pt>
                <c:pt idx="1">
                  <c:v>9.649242007794353</c:v>
                </c:pt>
                <c:pt idx="2">
                  <c:v>34.94076171583099</c:v>
                </c:pt>
                <c:pt idx="3">
                  <c:v>50.97902926051526</c:v>
                </c:pt>
                <c:pt idx="4">
                  <c:v>64.39900337539185</c:v>
                </c:pt>
                <c:pt idx="5">
                  <c:v>70.06949246565891</c:v>
                </c:pt>
                <c:pt idx="6">
                  <c:v>80.14262375158791</c:v>
                </c:pt>
                <c:pt idx="7">
                  <c:v>81.02763442197506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Final'!$AB$12:$AB$12</c:f>
              <c:strCache>
                <c:ptCount val="1"/>
                <c:pt idx="0">
                  <c:v>P0R2</c:v>
                </c:pt>
              </c:strCache>
            </c:strRef>
          </c:tx>
          <c:spPr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Final'!$AC$12:$AJ$12</c:f>
              <c:numCache>
                <c:formatCode>0</c:formatCode>
                <c:ptCount val="8"/>
                <c:pt idx="0">
                  <c:v>0.0</c:v>
                </c:pt>
                <c:pt idx="1">
                  <c:v>7.131879082843485</c:v>
                </c:pt>
                <c:pt idx="2">
                  <c:v>26.6213516433112</c:v>
                </c:pt>
                <c:pt idx="3">
                  <c:v>31.29833729475689</c:v>
                </c:pt>
                <c:pt idx="4">
                  <c:v>40.94256523655548</c:v>
                </c:pt>
                <c:pt idx="5">
                  <c:v>45.09837323655548</c:v>
                </c:pt>
                <c:pt idx="6">
                  <c:v>51.22301215535132</c:v>
                </c:pt>
                <c:pt idx="7">
                  <c:v>56.6901445401596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Final'!$AB$13:$AB$13</c:f>
              <c:strCache>
                <c:ptCount val="1"/>
                <c:pt idx="0">
                  <c:v>P0R3</c:v>
                </c:pt>
              </c:strCache>
            </c:strRef>
          </c:tx>
          <c:spPr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Final'!$AC$13:$AJ$13</c:f>
              <c:numCache>
                <c:formatCode>0</c:formatCode>
                <c:ptCount val="8"/>
                <c:pt idx="0">
                  <c:v>0.0</c:v>
                </c:pt>
                <c:pt idx="1">
                  <c:v>5.947063952495295</c:v>
                </c:pt>
                <c:pt idx="2">
                  <c:v>28.90536155699577</c:v>
                </c:pt>
                <c:pt idx="3">
                  <c:v>36.28005338185478</c:v>
                </c:pt>
                <c:pt idx="4">
                  <c:v>46.34542550251979</c:v>
                </c:pt>
                <c:pt idx="5">
                  <c:v>51.3556510263606</c:v>
                </c:pt>
                <c:pt idx="6">
                  <c:v>57.6137024002059</c:v>
                </c:pt>
                <c:pt idx="7">
                  <c:v>61.02888426651111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Final'!$AB$14:$AB$14</c:f>
              <c:strCache>
                <c:ptCount val="1"/>
                <c:pt idx="0">
                  <c:v>P1R1</c:v>
                </c:pt>
              </c:strCache>
            </c:strRef>
          </c:tx>
          <c:spPr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Final'!$AC$14:$AJ$14</c:f>
              <c:numCache>
                <c:formatCode>0</c:formatCode>
                <c:ptCount val="8"/>
                <c:pt idx="0">
                  <c:v>0.0</c:v>
                </c:pt>
                <c:pt idx="1">
                  <c:v>7.029346923659854</c:v>
                </c:pt>
                <c:pt idx="2">
                  <c:v>22.80816805284288</c:v>
                </c:pt>
                <c:pt idx="3">
                  <c:v>31.29604623311627</c:v>
                </c:pt>
                <c:pt idx="4">
                  <c:v>40.27057843464942</c:v>
                </c:pt>
                <c:pt idx="5">
                  <c:v>44.70096050739929</c:v>
                </c:pt>
                <c:pt idx="6">
                  <c:v>52.27032103659822</c:v>
                </c:pt>
                <c:pt idx="7">
                  <c:v>58.64402948490102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Final'!$AB$15:$AB$15</c:f>
              <c:strCache>
                <c:ptCount val="1"/>
                <c:pt idx="0">
                  <c:v>P1R2</c:v>
                </c:pt>
              </c:strCache>
            </c:strRef>
          </c:tx>
          <c:spPr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Final'!$AC$15:$AJ$15</c:f>
              <c:numCache>
                <c:formatCode>0</c:formatCode>
                <c:ptCount val="8"/>
                <c:pt idx="0">
                  <c:v>0.0</c:v>
                </c:pt>
                <c:pt idx="1">
                  <c:v>12.2789238607339</c:v>
                </c:pt>
                <c:pt idx="2">
                  <c:v>27.38073233196763</c:v>
                </c:pt>
                <c:pt idx="3">
                  <c:v>36.14460667531856</c:v>
                </c:pt>
                <c:pt idx="4">
                  <c:v>43.37205783</c:v>
                </c:pt>
                <c:pt idx="5">
                  <c:v>48.58384983</c:v>
                </c:pt>
                <c:pt idx="6">
                  <c:v>56.29249542497828</c:v>
                </c:pt>
                <c:pt idx="7">
                  <c:v>59.89916430225315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Final'!$AB$16:$AB$16</c:f>
              <c:strCache>
                <c:ptCount val="1"/>
                <c:pt idx="0">
                  <c:v>P1R3</c:v>
                </c:pt>
              </c:strCache>
            </c:strRef>
          </c:tx>
          <c:spPr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Final'!$AC$16:$AJ$16</c:f>
              <c:numCache>
                <c:formatCode>0</c:formatCode>
                <c:ptCount val="8"/>
                <c:pt idx="0">
                  <c:v>0.0</c:v>
                </c:pt>
                <c:pt idx="1">
                  <c:v>9.91741033901465</c:v>
                </c:pt>
                <c:pt idx="2">
                  <c:v>21.40229092105263</c:v>
                </c:pt>
                <c:pt idx="3">
                  <c:v>31.47909331053402</c:v>
                </c:pt>
                <c:pt idx="4">
                  <c:v>36.5231221751818</c:v>
                </c:pt>
                <c:pt idx="5">
                  <c:v>41.04532456168953</c:v>
                </c:pt>
                <c:pt idx="6">
                  <c:v>46.47112491956923</c:v>
                </c:pt>
                <c:pt idx="7">
                  <c:v>48.67529769853327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Final'!$AB$17:$AB$17</c:f>
              <c:strCache>
                <c:ptCount val="1"/>
                <c:pt idx="0">
                  <c:v>P2R1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Final'!$AC$17:$AJ$17</c:f>
              <c:numCache>
                <c:formatCode>0</c:formatCode>
                <c:ptCount val="8"/>
                <c:pt idx="0">
                  <c:v>0.0</c:v>
                </c:pt>
                <c:pt idx="1">
                  <c:v>6.821466204242324</c:v>
                </c:pt>
                <c:pt idx="2">
                  <c:v>31.42878855503169</c:v>
                </c:pt>
                <c:pt idx="3">
                  <c:v>38.36346072481375</c:v>
                </c:pt>
                <c:pt idx="4">
                  <c:v>45.08543538118493</c:v>
                </c:pt>
                <c:pt idx="5">
                  <c:v>49.76923538118493</c:v>
                </c:pt>
                <c:pt idx="6">
                  <c:v>59.59793365255848</c:v>
                </c:pt>
                <c:pt idx="7">
                  <c:v>60.54110690769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Final'!$AB$18:$AB$18</c:f>
              <c:strCache>
                <c:ptCount val="1"/>
                <c:pt idx="0">
                  <c:v>P2R2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Final'!$AC$18:$AJ$18</c:f>
              <c:numCache>
                <c:formatCode>0</c:formatCode>
                <c:ptCount val="8"/>
                <c:pt idx="0">
                  <c:v>0.0</c:v>
                </c:pt>
                <c:pt idx="1">
                  <c:v>8.694465410188223</c:v>
                </c:pt>
                <c:pt idx="2">
                  <c:v>33.28081502800514</c:v>
                </c:pt>
                <c:pt idx="3">
                  <c:v>40.96703382171579</c:v>
                </c:pt>
                <c:pt idx="4">
                  <c:v>46.98461120899596</c:v>
                </c:pt>
                <c:pt idx="5">
                  <c:v>58.47235418633406</c:v>
                </c:pt>
                <c:pt idx="6">
                  <c:v>68.11222491157857</c:v>
                </c:pt>
                <c:pt idx="7">
                  <c:v>71.37983411781227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Final'!$AB$19:$AB$19</c:f>
              <c:strCache>
                <c:ptCount val="1"/>
                <c:pt idx="0">
                  <c:v>P2R3</c:v>
                </c:pt>
              </c:strCache>
            </c:strRef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Final'!$AC$19:$AJ$19</c:f>
              <c:numCache>
                <c:formatCode>0</c:formatCode>
                <c:ptCount val="8"/>
                <c:pt idx="0">
                  <c:v>0.0</c:v>
                </c:pt>
                <c:pt idx="1">
                  <c:v>9.56388908129389</c:v>
                </c:pt>
                <c:pt idx="2">
                  <c:v>35.96462704005016</c:v>
                </c:pt>
                <c:pt idx="3">
                  <c:v>50.01673988367905</c:v>
                </c:pt>
                <c:pt idx="4">
                  <c:v>64.45110844501488</c:v>
                </c:pt>
                <c:pt idx="5">
                  <c:v>74.91822538943317</c:v>
                </c:pt>
                <c:pt idx="6">
                  <c:v>80.67415286300655</c:v>
                </c:pt>
                <c:pt idx="7">
                  <c:v>82.1632245497356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Final'!$AB$20:$AB$20</c:f>
              <c:strCache>
                <c:ptCount val="1"/>
                <c:pt idx="0">
                  <c:v>P3R1</c:v>
                </c:pt>
              </c:strCache>
            </c:strRef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Final'!$AC$20:$AJ$20</c:f>
              <c:numCache>
                <c:formatCode>0</c:formatCode>
                <c:ptCount val="8"/>
                <c:pt idx="0">
                  <c:v>0.0</c:v>
                </c:pt>
                <c:pt idx="1">
                  <c:v>5.752041349236309</c:v>
                </c:pt>
                <c:pt idx="2">
                  <c:v>26.28350467944328</c:v>
                </c:pt>
                <c:pt idx="3">
                  <c:v>36.25058206186493</c:v>
                </c:pt>
                <c:pt idx="4">
                  <c:v>44.33264347516905</c:v>
                </c:pt>
                <c:pt idx="5">
                  <c:v>51.05651192031141</c:v>
                </c:pt>
                <c:pt idx="6">
                  <c:v>57.81540356434812</c:v>
                </c:pt>
                <c:pt idx="7">
                  <c:v>60.47912980629094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Final'!$AB$21:$AB$21</c:f>
              <c:strCache>
                <c:ptCount val="1"/>
                <c:pt idx="0">
                  <c:v>P3R2</c:v>
                </c:pt>
              </c:strCache>
            </c:strRef>
          </c:tx>
          <c:spPr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Final'!$AC$21:$AJ$21</c:f>
              <c:numCache>
                <c:formatCode>0</c:formatCode>
                <c:ptCount val="8"/>
                <c:pt idx="0">
                  <c:v>0.0</c:v>
                </c:pt>
                <c:pt idx="1">
                  <c:v>5.922843135955367</c:v>
                </c:pt>
                <c:pt idx="2">
                  <c:v>26.5729273158257</c:v>
                </c:pt>
                <c:pt idx="3">
                  <c:v>38.96669757365848</c:v>
                </c:pt>
                <c:pt idx="4">
                  <c:v>46.46845014786887</c:v>
                </c:pt>
                <c:pt idx="5">
                  <c:v>54.76265646962094</c:v>
                </c:pt>
                <c:pt idx="6">
                  <c:v>61.51161028019345</c:v>
                </c:pt>
                <c:pt idx="7">
                  <c:v>64.68168074146211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Final'!$AB$22:$AB$22</c:f>
              <c:strCache>
                <c:ptCount val="1"/>
                <c:pt idx="0">
                  <c:v>P3R3</c:v>
                </c:pt>
              </c:strCache>
            </c:strRef>
          </c:tx>
          <c:spPr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Final'!$AC$22:$AJ$22</c:f>
              <c:numCache>
                <c:formatCode>0</c:formatCode>
                <c:ptCount val="8"/>
                <c:pt idx="0">
                  <c:v>0.0</c:v>
                </c:pt>
                <c:pt idx="1">
                  <c:v>4.872467058673984</c:v>
                </c:pt>
                <c:pt idx="2">
                  <c:v>26.09426930013986</c:v>
                </c:pt>
                <c:pt idx="3">
                  <c:v>38.45311403403137</c:v>
                </c:pt>
                <c:pt idx="4">
                  <c:v>44.62434829020193</c:v>
                </c:pt>
                <c:pt idx="5">
                  <c:v>51.11527627386277</c:v>
                </c:pt>
                <c:pt idx="6">
                  <c:v>55.63130334544631</c:v>
                </c:pt>
                <c:pt idx="7">
                  <c:v>59.63251114931052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Final'!$AB$23:$AB$23</c:f>
              <c:strCache>
                <c:ptCount val="1"/>
                <c:pt idx="0">
                  <c:v>P4R1</c:v>
                </c:pt>
              </c:strCache>
            </c:strRef>
          </c:tx>
          <c:spPr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Final'!$AC$23:$AJ$23</c:f>
              <c:numCache>
                <c:formatCode>0</c:formatCode>
                <c:ptCount val="8"/>
                <c:pt idx="0">
                  <c:v>0.0</c:v>
                </c:pt>
                <c:pt idx="1">
                  <c:v>7.254280779208857</c:v>
                </c:pt>
                <c:pt idx="2">
                  <c:v>28.9736931527005</c:v>
                </c:pt>
                <c:pt idx="3">
                  <c:v>40.5370401271629</c:v>
                </c:pt>
                <c:pt idx="4">
                  <c:v>47.83577839757611</c:v>
                </c:pt>
                <c:pt idx="5">
                  <c:v>52.62549499345414</c:v>
                </c:pt>
                <c:pt idx="6">
                  <c:v>70.62053911479121</c:v>
                </c:pt>
                <c:pt idx="7">
                  <c:v>73.53347921668578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Final'!$AB$24:$AB$24</c:f>
              <c:strCache>
                <c:ptCount val="1"/>
                <c:pt idx="0">
                  <c:v>P4R2</c:v>
                </c:pt>
              </c:strCache>
            </c:strRef>
          </c:tx>
          <c:spPr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Final'!$AC$24:$AJ$24</c:f>
              <c:numCache>
                <c:formatCode>0</c:formatCode>
                <c:ptCount val="8"/>
                <c:pt idx="0">
                  <c:v>0.0</c:v>
                </c:pt>
                <c:pt idx="1">
                  <c:v>9.871405226592278</c:v>
                </c:pt>
                <c:pt idx="2">
                  <c:v>29.36704815306503</c:v>
                </c:pt>
                <c:pt idx="3">
                  <c:v>39.84620539886554</c:v>
                </c:pt>
                <c:pt idx="4">
                  <c:v>46.93693149569285</c:v>
                </c:pt>
                <c:pt idx="5">
                  <c:v>54.92281081806284</c:v>
                </c:pt>
                <c:pt idx="6">
                  <c:v>60.91888926162087</c:v>
                </c:pt>
                <c:pt idx="7">
                  <c:v>62.56931198834094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Final'!$AB$25:$AB$25</c:f>
              <c:strCache>
                <c:ptCount val="1"/>
                <c:pt idx="0">
                  <c:v>P4R3</c:v>
                </c:pt>
              </c:strCache>
            </c:strRef>
          </c:tx>
          <c:spPr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Final'!$AC$7:$AJ$7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Final'!$AC$25:$AJ$25</c:f>
              <c:numCache>
                <c:formatCode>0</c:formatCode>
                <c:ptCount val="8"/>
                <c:pt idx="0">
                  <c:v>0.0</c:v>
                </c:pt>
                <c:pt idx="1">
                  <c:v>10.31445778922307</c:v>
                </c:pt>
                <c:pt idx="2">
                  <c:v>36.46075246723843</c:v>
                </c:pt>
                <c:pt idx="3">
                  <c:v>49.60763200931034</c:v>
                </c:pt>
                <c:pt idx="4">
                  <c:v>59.19540325041181</c:v>
                </c:pt>
                <c:pt idx="5">
                  <c:v>65.26391555907055</c:v>
                </c:pt>
                <c:pt idx="6">
                  <c:v>71.8239065252902</c:v>
                </c:pt>
                <c:pt idx="7">
                  <c:v>75.00810149966563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74216"/>
        <c:axId val="2133469768"/>
      </c:scatterChart>
      <c:valAx>
        <c:axId val="-210917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3469768"/>
        <c:crosses val="autoZero"/>
        <c:crossBetween val="midCat"/>
      </c:valAx>
      <c:valAx>
        <c:axId val="21334697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917421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Final'!$A$8:$A$8</c:f>
              <c:strCache>
                <c:ptCount val="1"/>
                <c:pt idx="0">
                  <c:v>R1</c:v>
                </c:pt>
              </c:strCache>
            </c:strRef>
          </c:tx>
          <c:spPr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Final'!$B$8:$I$8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27.8902187831148</c:v>
                </c:pt>
                <c:pt idx="2">
                  <c:v>66.36265003313071</c:v>
                </c:pt>
                <c:pt idx="3">
                  <c:v>48.1136015072643</c:v>
                </c:pt>
                <c:pt idx="4">
                  <c:v>70.9289025243566</c:v>
                </c:pt>
                <c:pt idx="5">
                  <c:v>60.5001502492559</c:v>
                </c:pt>
                <c:pt idx="6">
                  <c:v>66.4668580542078</c:v>
                </c:pt>
                <c:pt idx="7">
                  <c:v>65.869700976178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Final'!$A$9:$A$9</c:f>
              <c:strCache>
                <c:ptCount val="1"/>
                <c:pt idx="0">
                  <c:v>R2</c:v>
                </c:pt>
              </c:strCache>
            </c:strRef>
          </c:tx>
          <c:spPr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Final'!$B$9:$I$9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32.6888847061402</c:v>
                </c:pt>
                <c:pt idx="2">
                  <c:v>61.2390259508592</c:v>
                </c:pt>
                <c:pt idx="3">
                  <c:v>75.09921450355159</c:v>
                </c:pt>
                <c:pt idx="4">
                  <c:v>71.7994003847389</c:v>
                </c:pt>
                <c:pt idx="5">
                  <c:v>64.3714436381133</c:v>
                </c:pt>
                <c:pt idx="6">
                  <c:v>49.5541046401296</c:v>
                </c:pt>
                <c:pt idx="7">
                  <c:v>64.4695537125679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Final'!$A$10:$A$10</c:f>
              <c:strCache>
                <c:ptCount val="1"/>
                <c:pt idx="0">
                  <c:v>R3</c:v>
                </c:pt>
              </c:strCache>
            </c:strRef>
          </c:tx>
          <c:spPr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Final'!$B$10:$I$10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34.4182019714253</c:v>
                </c:pt>
                <c:pt idx="2">
                  <c:v>62.7088446757328</c:v>
                </c:pt>
                <c:pt idx="3">
                  <c:v>66.4803197791558</c:v>
                </c:pt>
                <c:pt idx="4">
                  <c:v>68.4967578305356</c:v>
                </c:pt>
                <c:pt idx="5">
                  <c:v>61.4104736593177</c:v>
                </c:pt>
                <c:pt idx="6">
                  <c:v>64.40443855010049</c:v>
                </c:pt>
                <c:pt idx="7">
                  <c:v>69.349252787915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Final'!$A$11:$A$11</c:f>
              <c:strCache>
                <c:ptCount val="1"/>
                <c:pt idx="0">
                  <c:v>P0R1</c:v>
                </c:pt>
              </c:strCache>
            </c:strRef>
          </c:tx>
          <c:spPr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Final'!$B$11:$I$11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32.37348858550074</c:v>
                </c:pt>
                <c:pt idx="2">
                  <c:v>60.6098477488632</c:v>
                </c:pt>
                <c:pt idx="3">
                  <c:v>62.7769983743709</c:v>
                </c:pt>
                <c:pt idx="4">
                  <c:v>71.6297350168485</c:v>
                </c:pt>
                <c:pt idx="5">
                  <c:v>66.5862974432487</c:v>
                </c:pt>
                <c:pt idx="6">
                  <c:v>56.3260824774039</c:v>
                </c:pt>
                <c:pt idx="7">
                  <c:v>51.9616410513821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Final'!$A$12:$A$12</c:f>
              <c:strCache>
                <c:ptCount val="1"/>
                <c:pt idx="0">
                  <c:v>P0R2</c:v>
                </c:pt>
              </c:strCache>
            </c:strRef>
          </c:tx>
          <c:spPr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Final'!$B$12:$I$12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34.8945078031719</c:v>
                </c:pt>
                <c:pt idx="2">
                  <c:v>58.681313486733</c:v>
                </c:pt>
                <c:pt idx="3">
                  <c:v>68.6499772699286</c:v>
                </c:pt>
                <c:pt idx="4">
                  <c:v>75.4988879113715</c:v>
                </c:pt>
                <c:pt idx="5">
                  <c:v>61.0</c:v>
                </c:pt>
                <c:pt idx="6">
                  <c:v>42.3054107064614</c:v>
                </c:pt>
                <c:pt idx="7">
                  <c:v>53.4986337952901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Final'!$A$13:$A$13</c:f>
              <c:strCache>
                <c:ptCount val="1"/>
                <c:pt idx="0">
                  <c:v>P0R3</c:v>
                </c:pt>
              </c:strCache>
            </c:strRef>
          </c:tx>
          <c:spPr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Final'!$B$13:$I$13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33.2542885800135</c:v>
                </c:pt>
                <c:pt idx="2">
                  <c:v>58.6065554467817</c:v>
                </c:pt>
                <c:pt idx="3">
                  <c:v>72.1650601305289</c:v>
                </c:pt>
                <c:pt idx="4">
                  <c:v>73.8710377573465</c:v>
                </c:pt>
                <c:pt idx="5">
                  <c:v>58.8330850615408</c:v>
                </c:pt>
                <c:pt idx="6">
                  <c:v>40.8254486577246</c:v>
                </c:pt>
                <c:pt idx="7">
                  <c:v>50.1289024528125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Final'!$A$14:$A$14</c:f>
              <c:strCache>
                <c:ptCount val="1"/>
                <c:pt idx="0">
                  <c:v>P1R1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Final'!$B$14:$I$14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35.8881845102817</c:v>
                </c:pt>
                <c:pt idx="2">
                  <c:v>66.1730068156706</c:v>
                </c:pt>
                <c:pt idx="3">
                  <c:v>71.19269761351229</c:v>
                </c:pt>
                <c:pt idx="4">
                  <c:v>58.546867344692</c:v>
                </c:pt>
                <c:pt idx="5">
                  <c:v>65.03026762491</c:v>
                </c:pt>
                <c:pt idx="6">
                  <c:v>59.2559928698836</c:v>
                </c:pt>
                <c:pt idx="7">
                  <c:v>68.0399296330202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Final'!$A$15:$A$15</c:f>
              <c:strCache>
                <c:ptCount val="1"/>
                <c:pt idx="0">
                  <c:v>P1R2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Final'!$B$15:$I$15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32.76966314940299</c:v>
                </c:pt>
                <c:pt idx="2">
                  <c:v>34.7714762321299</c:v>
                </c:pt>
                <c:pt idx="3">
                  <c:v>64.3191811248747</c:v>
                </c:pt>
                <c:pt idx="4">
                  <c:v>70.7242362873947</c:v>
                </c:pt>
                <c:pt idx="5">
                  <c:v>51.0</c:v>
                </c:pt>
                <c:pt idx="6">
                  <c:v>51.7254619538233</c:v>
                </c:pt>
                <c:pt idx="7">
                  <c:v>60.502396787138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Final'!$A$16:$A$16</c:f>
              <c:strCache>
                <c:ptCount val="1"/>
                <c:pt idx="0">
                  <c:v>P1R3</c:v>
                </c:pt>
              </c:strCache>
            </c:strRef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Final'!$B$16:$I$16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37.5665174435016</c:v>
                </c:pt>
                <c:pt idx="2">
                  <c:v>39.6654069227405</c:v>
                </c:pt>
                <c:pt idx="3">
                  <c:v>65.7377119505858</c:v>
                </c:pt>
                <c:pt idx="4">
                  <c:v>65.8111380492638</c:v>
                </c:pt>
                <c:pt idx="5">
                  <c:v>59.0026927940574</c:v>
                </c:pt>
                <c:pt idx="6">
                  <c:v>37.4782441209605</c:v>
                </c:pt>
                <c:pt idx="7">
                  <c:v>57.5171645259653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Final'!$A$17:$A$17</c:f>
              <c:strCache>
                <c:ptCount val="1"/>
                <c:pt idx="0">
                  <c:v>P2R1</c:v>
                </c:pt>
              </c:strCache>
            </c:strRef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Final'!$B$17:$I$17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42.1588230466634</c:v>
                </c:pt>
                <c:pt idx="2">
                  <c:v>60.1987492924822</c:v>
                </c:pt>
                <c:pt idx="3">
                  <c:v>67.8592470035038</c:v>
                </c:pt>
                <c:pt idx="4">
                  <c:v>60.7180570182027</c:v>
                </c:pt>
                <c:pt idx="5">
                  <c:v>50.0</c:v>
                </c:pt>
                <c:pt idx="6">
                  <c:v>52.4611334353172</c:v>
                </c:pt>
                <c:pt idx="7">
                  <c:v>55.3765415178204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Final'!$A$18:$A$18</c:f>
              <c:strCache>
                <c:ptCount val="1"/>
                <c:pt idx="0">
                  <c:v>P2R2</c:v>
                </c:pt>
              </c:strCache>
            </c:strRef>
          </c:tx>
          <c:spPr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Final'!$B$18:$I$18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46.4071128687616</c:v>
                </c:pt>
                <c:pt idx="2">
                  <c:v>62.7625482922604</c:v>
                </c:pt>
                <c:pt idx="3">
                  <c:v>69.4278533955147</c:v>
                </c:pt>
                <c:pt idx="4">
                  <c:v>70.66201722968729</c:v>
                </c:pt>
                <c:pt idx="5">
                  <c:v>58.6504328289363</c:v>
                </c:pt>
                <c:pt idx="6">
                  <c:v>53.9034127650167</c:v>
                </c:pt>
                <c:pt idx="7">
                  <c:v>63.9503915420716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Final'!$A$19:$A$19</c:f>
              <c:strCache>
                <c:ptCount val="1"/>
                <c:pt idx="0">
                  <c:v>P2R3</c:v>
                </c:pt>
              </c:strCache>
            </c:strRef>
          </c:tx>
          <c:spPr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Final'!$B$19:$I$19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34.03180139094286</c:v>
                </c:pt>
                <c:pt idx="2">
                  <c:v>56.3660659267182</c:v>
                </c:pt>
                <c:pt idx="3">
                  <c:v>68.753487766307</c:v>
                </c:pt>
                <c:pt idx="4">
                  <c:v>70.62376977324951</c:v>
                </c:pt>
                <c:pt idx="5">
                  <c:v>49.1644760188741</c:v>
                </c:pt>
                <c:pt idx="6">
                  <c:v>56.3246386563858</c:v>
                </c:pt>
                <c:pt idx="7">
                  <c:v>58.285254686436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Final'!$A$20:$A$20</c:f>
              <c:strCache>
                <c:ptCount val="1"/>
                <c:pt idx="0">
                  <c:v>P3R1</c:v>
                </c:pt>
              </c:strCache>
            </c:strRef>
          </c:tx>
          <c:spPr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Final'!$B$20:$I$20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33.771966587813</c:v>
                </c:pt>
                <c:pt idx="2">
                  <c:v>68.8836587606756</c:v>
                </c:pt>
                <c:pt idx="3">
                  <c:v>61.5996970558308</c:v>
                </c:pt>
                <c:pt idx="4">
                  <c:v>73.003409087908</c:v>
                </c:pt>
                <c:pt idx="5">
                  <c:v>60.7351631782921</c:v>
                </c:pt>
                <c:pt idx="6">
                  <c:v>61.0515197098377</c:v>
                </c:pt>
                <c:pt idx="7">
                  <c:v>52.1317958733135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Final'!$A$21:$A$21</c:f>
              <c:strCache>
                <c:ptCount val="1"/>
                <c:pt idx="0">
                  <c:v>P3R2</c:v>
                </c:pt>
              </c:strCache>
            </c:strRef>
          </c:tx>
          <c:spPr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Final'!$B$21:$I$21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38.6386614474412</c:v>
                </c:pt>
                <c:pt idx="2">
                  <c:v>62.1758264379278</c:v>
                </c:pt>
                <c:pt idx="3">
                  <c:v>63.2761362643861</c:v>
                </c:pt>
                <c:pt idx="4">
                  <c:v>73.4084133220839</c:v>
                </c:pt>
                <c:pt idx="5">
                  <c:v>64.9303767163931</c:v>
                </c:pt>
                <c:pt idx="6">
                  <c:v>66.0418996650669</c:v>
                </c:pt>
                <c:pt idx="7">
                  <c:v>46.5310953098384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Final'!$A$22:$A$22</c:f>
              <c:strCache>
                <c:ptCount val="1"/>
                <c:pt idx="0">
                  <c:v>P3R3</c:v>
                </c:pt>
              </c:strCache>
            </c:strRef>
          </c:tx>
          <c:spPr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Final'!$B$22:$I$22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30.1133906372771</c:v>
                </c:pt>
                <c:pt idx="2">
                  <c:v>60.7802880129967</c:v>
                </c:pt>
                <c:pt idx="3">
                  <c:v>65.9659076705427</c:v>
                </c:pt>
                <c:pt idx="4">
                  <c:v>65.87849882756061</c:v>
                </c:pt>
                <c:pt idx="5">
                  <c:v>69.2912590595332</c:v>
                </c:pt>
                <c:pt idx="6">
                  <c:v>48.2090084075274</c:v>
                </c:pt>
                <c:pt idx="7">
                  <c:v>42.7132649116552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'CH4 Day Final'!$A$23:$A$23</c:f>
              <c:strCache>
                <c:ptCount val="1"/>
                <c:pt idx="0">
                  <c:v>P4R1</c:v>
                </c:pt>
              </c:strCache>
            </c:strRef>
          </c:tx>
          <c:spPr>
            <a:ln w="47520">
              <a:solidFill>
                <a:srgbClr val="B4AAC5"/>
              </a:solidFill>
              <a:round/>
            </a:ln>
          </c:spPr>
          <c:marker>
            <c:symbol val="square"/>
            <c:size val="5"/>
            <c:spPr>
              <a:solidFill>
                <a:srgbClr val="B4AAC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Final'!$B$23:$I$23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37.0365796312254</c:v>
                </c:pt>
                <c:pt idx="2">
                  <c:v>63.760604666192</c:v>
                </c:pt>
                <c:pt idx="3">
                  <c:v>67.8918915832691</c:v>
                </c:pt>
                <c:pt idx="4">
                  <c:v>71.4218164867428</c:v>
                </c:pt>
                <c:pt idx="5">
                  <c:v>51.1306694978226</c:v>
                </c:pt>
                <c:pt idx="6">
                  <c:v>64.03292241818281</c:v>
                </c:pt>
                <c:pt idx="7">
                  <c:v>57.0091612238642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'CH4 Day Final'!$A$24:$A$24</c:f>
              <c:strCache>
                <c:ptCount val="1"/>
                <c:pt idx="0">
                  <c:v>P4R2</c:v>
                </c:pt>
              </c:strCache>
            </c:strRef>
          </c:tx>
          <c:spPr>
            <a:ln w="47520">
              <a:solidFill>
                <a:srgbClr val="A4CAD8"/>
              </a:solidFill>
              <a:round/>
            </a:ln>
          </c:spPr>
          <c:marker>
            <c:symbol val="square"/>
            <c:size val="5"/>
            <c:spPr>
              <a:solidFill>
                <a:srgbClr val="A4CAD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Final'!$B$24:$I$24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38.6386614474412</c:v>
                </c:pt>
                <c:pt idx="2">
                  <c:v>52.0294497162367</c:v>
                </c:pt>
                <c:pt idx="3">
                  <c:v>68.3625413978948</c:v>
                </c:pt>
                <c:pt idx="4">
                  <c:v>69.3863129875852</c:v>
                </c:pt>
                <c:pt idx="5">
                  <c:v>58.6093773659142</c:v>
                </c:pt>
                <c:pt idx="6">
                  <c:v>58.6746364055701</c:v>
                </c:pt>
                <c:pt idx="7">
                  <c:v>48.4506436918762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'CH4 Day Final'!$A$25:$A$25</c:f>
              <c:strCache>
                <c:ptCount val="1"/>
                <c:pt idx="0">
                  <c:v>P4R3</c:v>
                </c:pt>
              </c:strCache>
            </c:strRef>
          </c:tx>
          <c:spPr>
            <a:ln w="47520">
              <a:solidFill>
                <a:srgbClr val="F5BDA2"/>
              </a:solidFill>
              <a:round/>
            </a:ln>
          </c:spPr>
          <c:marker>
            <c:symbol val="square"/>
            <c:size val="5"/>
            <c:spPr>
              <a:solidFill>
                <a:srgbClr val="F5BD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Final'!$B$7:$I$7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Final'!$B$25:$I$25</c:f>
              <c:numCache>
                <c:formatCode>0</c:formatCode>
                <c:ptCount val="8"/>
                <c:pt idx="0" formatCode="General">
                  <c:v>0.0</c:v>
                </c:pt>
                <c:pt idx="1">
                  <c:v>48.4474297286194</c:v>
                </c:pt>
                <c:pt idx="2">
                  <c:v>68.22789697305819</c:v>
                </c:pt>
                <c:pt idx="3">
                  <c:v>70.1720800529053</c:v>
                </c:pt>
                <c:pt idx="4">
                  <c:v>70.3658645571679</c:v>
                </c:pt>
                <c:pt idx="5">
                  <c:v>54.8154813442456</c:v>
                </c:pt>
                <c:pt idx="6">
                  <c:v>64.1928034114181</c:v>
                </c:pt>
                <c:pt idx="7">
                  <c:v>62.3178913099934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86328"/>
        <c:axId val="-2137900072"/>
      </c:scatterChart>
      <c:valAx>
        <c:axId val="-212008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37900072"/>
        <c:crosses val="autoZero"/>
        <c:crossBetween val="midCat"/>
      </c:valAx>
      <c:valAx>
        <c:axId val="-21379000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2008632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Final'!$S$11:$S$11</c:f>
              <c:strCache>
                <c:ptCount val="1"/>
                <c:pt idx="0">
                  <c:v>P0R1</c:v>
                </c:pt>
              </c:strCache>
            </c:strRef>
          </c:tx>
          <c:spPr>
            <a:ln w="47520">
              <a:solidFill>
                <a:srgbClr val="3D679A"/>
              </a:solidFill>
              <a:round/>
            </a:ln>
          </c:spPr>
          <c:marker>
            <c:symbol val="square"/>
            <c:size val="5"/>
            <c:spPr>
              <a:solidFill>
                <a:srgbClr val="3D679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Final'!$T$11:$AA$11</c:f>
              <c:numCache>
                <c:formatCode>0</c:formatCode>
                <c:ptCount val="8"/>
                <c:pt idx="0">
                  <c:v>0.0</c:v>
                </c:pt>
                <c:pt idx="1">
                  <c:v>9.649242007794353</c:v>
                </c:pt>
                <c:pt idx="2">
                  <c:v>25.29151970803663</c:v>
                </c:pt>
                <c:pt idx="3">
                  <c:v>16.03826754468428</c:v>
                </c:pt>
                <c:pt idx="4">
                  <c:v>13.4199741148766</c:v>
                </c:pt>
                <c:pt idx="5">
                  <c:v>5.670489090267059</c:v>
                </c:pt>
                <c:pt idx="6">
                  <c:v>10.073131285929</c:v>
                </c:pt>
                <c:pt idx="7">
                  <c:v>0.88501067038714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Final'!$S$12:$S$12</c:f>
              <c:strCache>
                <c:ptCount val="1"/>
                <c:pt idx="0">
                  <c:v>P0R2</c:v>
                </c:pt>
              </c:strCache>
            </c:strRef>
          </c:tx>
          <c:spPr>
            <a:ln w="47520">
              <a:solidFill>
                <a:srgbClr val="9D3E3B"/>
              </a:solidFill>
              <a:round/>
            </a:ln>
          </c:spPr>
          <c:marker>
            <c:symbol val="square"/>
            <c:size val="5"/>
            <c:spPr>
              <a:solidFill>
                <a:srgbClr val="9D3E3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Final'!$T$12:$AA$12</c:f>
              <c:numCache>
                <c:formatCode>0</c:formatCode>
                <c:ptCount val="8"/>
                <c:pt idx="0">
                  <c:v>0.0</c:v>
                </c:pt>
                <c:pt idx="1">
                  <c:v>7.131879082843485</c:v>
                </c:pt>
                <c:pt idx="2">
                  <c:v>19.48947256046771</c:v>
                </c:pt>
                <c:pt idx="3">
                  <c:v>4.676985651445696</c:v>
                </c:pt>
                <c:pt idx="4">
                  <c:v>9.644227941798595</c:v>
                </c:pt>
                <c:pt idx="5">
                  <c:v>4.155808</c:v>
                </c:pt>
                <c:pt idx="6">
                  <c:v>6.12463891879583</c:v>
                </c:pt>
                <c:pt idx="7">
                  <c:v>5.467132384808286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Final'!$S$13:$S$13</c:f>
              <c:strCache>
                <c:ptCount val="1"/>
                <c:pt idx="0">
                  <c:v>P0R3</c:v>
                </c:pt>
              </c:strCache>
            </c:strRef>
          </c:tx>
          <c:spPr>
            <a:ln w="47520">
              <a:solidFill>
                <a:srgbClr val="7E9945"/>
              </a:solidFill>
              <a:round/>
            </a:ln>
          </c:spPr>
          <c:marker>
            <c:symbol val="square"/>
            <c:size val="5"/>
            <c:spPr>
              <a:solidFill>
                <a:srgbClr val="7E994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Final'!$T$13:$AA$13</c:f>
              <c:numCache>
                <c:formatCode>0</c:formatCode>
                <c:ptCount val="8"/>
                <c:pt idx="0">
                  <c:v>0.0</c:v>
                </c:pt>
                <c:pt idx="1">
                  <c:v>5.947063952495295</c:v>
                </c:pt>
                <c:pt idx="2">
                  <c:v>22.95829760450048</c:v>
                </c:pt>
                <c:pt idx="3">
                  <c:v>7.37469182485901</c:v>
                </c:pt>
                <c:pt idx="4">
                  <c:v>10.06537212066501</c:v>
                </c:pt>
                <c:pt idx="5">
                  <c:v>5.010225523840814</c:v>
                </c:pt>
                <c:pt idx="6">
                  <c:v>6.258051373845289</c:v>
                </c:pt>
                <c:pt idx="7">
                  <c:v>3.41518186630521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Final'!$S$14:$S$14</c:f>
              <c:strCache>
                <c:ptCount val="1"/>
                <c:pt idx="0">
                  <c:v>P1R1</c:v>
                </c:pt>
              </c:strCache>
            </c:strRef>
          </c:tx>
          <c:spPr>
            <a:ln w="47520">
              <a:solidFill>
                <a:srgbClr val="674F84"/>
              </a:solidFill>
              <a:round/>
            </a:ln>
          </c:spPr>
          <c:marker>
            <c:symbol val="square"/>
            <c:size val="5"/>
            <c:spPr>
              <a:solidFill>
                <a:srgbClr val="674F8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Final'!$T$14:$AA$14</c:f>
              <c:numCache>
                <c:formatCode>0</c:formatCode>
                <c:ptCount val="8"/>
                <c:pt idx="0">
                  <c:v>0.0</c:v>
                </c:pt>
                <c:pt idx="1">
                  <c:v>7.029346923659854</c:v>
                </c:pt>
                <c:pt idx="2">
                  <c:v>15.77882112918302</c:v>
                </c:pt>
                <c:pt idx="3">
                  <c:v>8.487878180273389</c:v>
                </c:pt>
                <c:pt idx="4">
                  <c:v>8.974532201533147</c:v>
                </c:pt>
                <c:pt idx="5">
                  <c:v>4.430382072749868</c:v>
                </c:pt>
                <c:pt idx="6">
                  <c:v>7.569360529198931</c:v>
                </c:pt>
                <c:pt idx="7">
                  <c:v>6.3737084483028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Final'!$S$15:$S$15</c:f>
              <c:strCache>
                <c:ptCount val="1"/>
                <c:pt idx="0">
                  <c:v>P1R2</c:v>
                </c:pt>
              </c:strCache>
            </c:strRef>
          </c:tx>
          <c:spPr>
            <a:ln w="47520">
              <a:solidFill>
                <a:srgbClr val="398BA2"/>
              </a:solidFill>
              <a:round/>
            </a:ln>
          </c:spPr>
          <c:marker>
            <c:symbol val="square"/>
            <c:size val="5"/>
            <c:spPr>
              <a:solidFill>
                <a:srgbClr val="398BA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Final'!$T$15:$AA$15</c:f>
              <c:numCache>
                <c:formatCode>0</c:formatCode>
                <c:ptCount val="8"/>
                <c:pt idx="0">
                  <c:v>0.0</c:v>
                </c:pt>
                <c:pt idx="1">
                  <c:v>12.2789238607339</c:v>
                </c:pt>
                <c:pt idx="2">
                  <c:v>15.10180847123373</c:v>
                </c:pt>
                <c:pt idx="3">
                  <c:v>8.763874343350928</c:v>
                </c:pt>
                <c:pt idx="4">
                  <c:v>7.22745115468144</c:v>
                </c:pt>
                <c:pt idx="5">
                  <c:v>5.211792</c:v>
                </c:pt>
                <c:pt idx="6">
                  <c:v>7.708645594978286</c:v>
                </c:pt>
                <c:pt idx="7">
                  <c:v>3.60666887727487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'CH4 Day Final'!$S$16:$S$16</c:f>
              <c:strCache>
                <c:ptCount val="1"/>
                <c:pt idx="0">
                  <c:v>P1R3</c:v>
                </c:pt>
              </c:strCache>
            </c:strRef>
          </c:tx>
          <c:spPr>
            <a:ln w="47520">
              <a:solidFill>
                <a:srgbClr val="CB7934"/>
              </a:solidFill>
              <a:round/>
            </a:ln>
          </c:spPr>
          <c:marker>
            <c:symbol val="square"/>
            <c:size val="5"/>
            <c:spPr>
              <a:solidFill>
                <a:srgbClr val="CB793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Final'!$T$16:$AA$16</c:f>
              <c:numCache>
                <c:formatCode>0</c:formatCode>
                <c:ptCount val="8"/>
                <c:pt idx="0">
                  <c:v>0.0</c:v>
                </c:pt>
                <c:pt idx="1">
                  <c:v>9.91741033901465</c:v>
                </c:pt>
                <c:pt idx="2">
                  <c:v>11.48488058203798</c:v>
                </c:pt>
                <c:pt idx="3">
                  <c:v>10.0768023894814</c:v>
                </c:pt>
                <c:pt idx="4">
                  <c:v>5.044028864647776</c:v>
                </c:pt>
                <c:pt idx="5">
                  <c:v>4.522202386507735</c:v>
                </c:pt>
                <c:pt idx="6">
                  <c:v>5.425800357879693</c:v>
                </c:pt>
                <c:pt idx="7">
                  <c:v>2.204172778964042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'CH4 Day Final'!$S$17:$S$17</c:f>
              <c:strCache>
                <c:ptCount val="1"/>
                <c:pt idx="0">
                  <c:v>P2R1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Final'!$T$17:$AA$17</c:f>
              <c:numCache>
                <c:formatCode>0</c:formatCode>
                <c:ptCount val="8"/>
                <c:pt idx="0">
                  <c:v>0.0</c:v>
                </c:pt>
                <c:pt idx="1">
                  <c:v>6.821466204242324</c:v>
                </c:pt>
                <c:pt idx="2">
                  <c:v>24.60732235078936</c:v>
                </c:pt>
                <c:pt idx="3">
                  <c:v>6.93467216978206</c:v>
                </c:pt>
                <c:pt idx="4">
                  <c:v>6.721974656371184</c:v>
                </c:pt>
                <c:pt idx="5">
                  <c:v>4.6838</c:v>
                </c:pt>
                <c:pt idx="6">
                  <c:v>9.828698271373548</c:v>
                </c:pt>
                <c:pt idx="7">
                  <c:v>0.943173255131517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'CH4 Day Final'!$S$18:$S$18</c:f>
              <c:strCache>
                <c:ptCount val="1"/>
                <c:pt idx="0">
                  <c:v>P2R2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Final'!$T$18:$AA$18</c:f>
              <c:numCache>
                <c:formatCode>0</c:formatCode>
                <c:ptCount val="8"/>
                <c:pt idx="0">
                  <c:v>0.0</c:v>
                </c:pt>
                <c:pt idx="1">
                  <c:v>8.694465410188223</c:v>
                </c:pt>
                <c:pt idx="2">
                  <c:v>24.58634961781692</c:v>
                </c:pt>
                <c:pt idx="3">
                  <c:v>7.686218793710643</c:v>
                </c:pt>
                <c:pt idx="4">
                  <c:v>6.01757738728017</c:v>
                </c:pt>
                <c:pt idx="5">
                  <c:v>11.4877429773381</c:v>
                </c:pt>
                <c:pt idx="6">
                  <c:v>9.639870725244526</c:v>
                </c:pt>
                <c:pt idx="7">
                  <c:v>3.267609206233691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'CH4 Day Final'!$S$19:$S$19</c:f>
              <c:strCache>
                <c:ptCount val="1"/>
                <c:pt idx="0">
                  <c:v>P2R3</c:v>
                </c:pt>
              </c:strCache>
            </c:strRef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Final'!$T$19:$AA$19</c:f>
              <c:numCache>
                <c:formatCode>0</c:formatCode>
                <c:ptCount val="8"/>
                <c:pt idx="0">
                  <c:v>0.0</c:v>
                </c:pt>
                <c:pt idx="1">
                  <c:v>9.56388908129389</c:v>
                </c:pt>
                <c:pt idx="2">
                  <c:v>26.40073795875627</c:v>
                </c:pt>
                <c:pt idx="3">
                  <c:v>14.0521128436289</c:v>
                </c:pt>
                <c:pt idx="4">
                  <c:v>14.43436856133583</c:v>
                </c:pt>
                <c:pt idx="5">
                  <c:v>10.4671169444183</c:v>
                </c:pt>
                <c:pt idx="6">
                  <c:v>5.755927473573377</c:v>
                </c:pt>
                <c:pt idx="7">
                  <c:v>1.489071686729067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'CH4 Day Final'!$S$20:$S$20</c:f>
              <c:strCache>
                <c:ptCount val="1"/>
                <c:pt idx="0">
                  <c:v>P3R1</c:v>
                </c:pt>
              </c:strCache>
            </c:strRef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Final'!$T$20:$AA$20</c:f>
              <c:numCache>
                <c:formatCode>0</c:formatCode>
                <c:ptCount val="8"/>
                <c:pt idx="0">
                  <c:v>0.0</c:v>
                </c:pt>
                <c:pt idx="1">
                  <c:v>5.752041349236309</c:v>
                </c:pt>
                <c:pt idx="2">
                  <c:v>20.53146333020697</c:v>
                </c:pt>
                <c:pt idx="3">
                  <c:v>9.967077382421647</c:v>
                </c:pt>
                <c:pt idx="4">
                  <c:v>8.08206141330412</c:v>
                </c:pt>
                <c:pt idx="5">
                  <c:v>6.72386844514236</c:v>
                </c:pt>
                <c:pt idx="6">
                  <c:v>6.758891644036712</c:v>
                </c:pt>
                <c:pt idx="7">
                  <c:v>2.663726241942827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'CH4 Day Final'!$S$21:$S$21</c:f>
              <c:strCache>
                <c:ptCount val="1"/>
                <c:pt idx="0">
                  <c:v>P3R2</c:v>
                </c:pt>
              </c:strCache>
            </c:strRef>
          </c:tx>
          <c:spPr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Final'!$T$21:$AA$21</c:f>
              <c:numCache>
                <c:formatCode>0</c:formatCode>
                <c:ptCount val="8"/>
                <c:pt idx="0">
                  <c:v>0.0</c:v>
                </c:pt>
                <c:pt idx="1">
                  <c:v>5.922843135955367</c:v>
                </c:pt>
                <c:pt idx="2">
                  <c:v>20.65008417987033</c:v>
                </c:pt>
                <c:pt idx="3">
                  <c:v>12.39377025783278</c:v>
                </c:pt>
                <c:pt idx="4">
                  <c:v>7.501752574210398</c:v>
                </c:pt>
                <c:pt idx="5">
                  <c:v>8.294206321752055</c:v>
                </c:pt>
                <c:pt idx="6">
                  <c:v>6.748953810572516</c:v>
                </c:pt>
                <c:pt idx="7">
                  <c:v>3.170070461268671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'CH4 Day Final'!$S$22:$S$22</c:f>
              <c:strCache>
                <c:ptCount val="1"/>
                <c:pt idx="0">
                  <c:v>P3R3</c:v>
                </c:pt>
              </c:strCache>
            </c:strRef>
          </c:tx>
          <c:spPr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Final'!$T$22:$AA$22</c:f>
              <c:numCache>
                <c:formatCode>0</c:formatCode>
                <c:ptCount val="8"/>
                <c:pt idx="0">
                  <c:v>0.0</c:v>
                </c:pt>
                <c:pt idx="1">
                  <c:v>4.872467058673984</c:v>
                </c:pt>
                <c:pt idx="2">
                  <c:v>21.22180224146588</c:v>
                </c:pt>
                <c:pt idx="3">
                  <c:v>12.35884473389152</c:v>
                </c:pt>
                <c:pt idx="4">
                  <c:v>6.171234256170568</c:v>
                </c:pt>
                <c:pt idx="5">
                  <c:v>6.490927983660832</c:v>
                </c:pt>
                <c:pt idx="6">
                  <c:v>4.516027071583536</c:v>
                </c:pt>
                <c:pt idx="7">
                  <c:v>4.001207803864212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'CH4 Day Final'!$S$23:$S$23</c:f>
              <c:strCache>
                <c:ptCount val="1"/>
                <c:pt idx="0">
                  <c:v>P4R1</c:v>
                </c:pt>
              </c:strCache>
            </c:strRef>
          </c:tx>
          <c:spPr>
            <a:ln w="47520">
              <a:solidFill>
                <a:srgbClr val="A5B5D3"/>
              </a:solidFill>
              <a:round/>
            </a:ln>
          </c:spPr>
          <c:marker>
            <c:symbol val="square"/>
            <c:size val="5"/>
            <c:spPr>
              <a:solidFill>
                <a:srgbClr val="A5B5D3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Final'!$T$23:$AA$23</c:f>
              <c:numCache>
                <c:formatCode>0</c:formatCode>
                <c:ptCount val="8"/>
                <c:pt idx="0">
                  <c:v>0.0</c:v>
                </c:pt>
                <c:pt idx="1">
                  <c:v>7.254280779208857</c:v>
                </c:pt>
                <c:pt idx="2">
                  <c:v>21.71941237349164</c:v>
                </c:pt>
                <c:pt idx="3">
                  <c:v>11.56334697446239</c:v>
                </c:pt>
                <c:pt idx="4">
                  <c:v>7.29873827041322</c:v>
                </c:pt>
                <c:pt idx="5">
                  <c:v>4.78971659587803</c:v>
                </c:pt>
                <c:pt idx="6">
                  <c:v>17.99504412133708</c:v>
                </c:pt>
                <c:pt idx="7">
                  <c:v>2.912940101894565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'CH4 Day Final'!$S$24:$S$24</c:f>
              <c:strCache>
                <c:ptCount val="1"/>
                <c:pt idx="0">
                  <c:v>P4R2</c:v>
                </c:pt>
              </c:strCache>
            </c:strRef>
          </c:tx>
          <c:spPr>
            <a:ln w="47520">
              <a:solidFill>
                <a:srgbClr val="D4A5A4"/>
              </a:solidFill>
              <a:round/>
            </a:ln>
          </c:spPr>
          <c:marker>
            <c:symbol val="square"/>
            <c:size val="5"/>
            <c:spPr>
              <a:solidFill>
                <a:srgbClr val="D4A5A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Final'!$T$24:$AA$24</c:f>
              <c:numCache>
                <c:formatCode>0</c:formatCode>
                <c:ptCount val="8"/>
                <c:pt idx="0">
                  <c:v>0.0</c:v>
                </c:pt>
                <c:pt idx="1">
                  <c:v>9.871405226592278</c:v>
                </c:pt>
                <c:pt idx="2">
                  <c:v>19.49564292647276</c:v>
                </c:pt>
                <c:pt idx="3">
                  <c:v>10.4791572458005</c:v>
                </c:pt>
                <c:pt idx="4">
                  <c:v>7.090726096827307</c:v>
                </c:pt>
                <c:pt idx="5">
                  <c:v>7.985879322370005</c:v>
                </c:pt>
                <c:pt idx="6">
                  <c:v>5.99607844355802</c:v>
                </c:pt>
                <c:pt idx="7">
                  <c:v>1.650422726720071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'CH4 Day Final'!$S$25:$S$25</c:f>
              <c:strCache>
                <c:ptCount val="1"/>
                <c:pt idx="0">
                  <c:v>P4R3</c:v>
                </c:pt>
              </c:strCache>
            </c:strRef>
          </c:tx>
          <c:spPr>
            <a:ln w="47520">
              <a:solidFill>
                <a:srgbClr val="C0D2A7"/>
              </a:solidFill>
              <a:round/>
            </a:ln>
          </c:spPr>
          <c:marker>
            <c:symbol val="square"/>
            <c:size val="5"/>
            <c:spPr>
              <a:solidFill>
                <a:srgbClr val="C0D2A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Final'!$T$7:$AA$7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Final'!$T$25:$AA$25</c:f>
              <c:numCache>
                <c:formatCode>0</c:formatCode>
                <c:ptCount val="8"/>
                <c:pt idx="0">
                  <c:v>0.0</c:v>
                </c:pt>
                <c:pt idx="1">
                  <c:v>10.31445778922307</c:v>
                </c:pt>
                <c:pt idx="2">
                  <c:v>26.14629467801536</c:v>
                </c:pt>
                <c:pt idx="3">
                  <c:v>13.14687954207191</c:v>
                </c:pt>
                <c:pt idx="4">
                  <c:v>9.587771241101469</c:v>
                </c:pt>
                <c:pt idx="5">
                  <c:v>6.068512308658742</c:v>
                </c:pt>
                <c:pt idx="6">
                  <c:v>6.559990966219638</c:v>
                </c:pt>
                <c:pt idx="7">
                  <c:v>3.184194974375422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15672"/>
        <c:axId val="-2109616008"/>
      </c:scatterChart>
      <c:valAx>
        <c:axId val="-210971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9616008"/>
        <c:crosses val="autoZero"/>
        <c:crossBetween val="midCat"/>
      </c:valAx>
      <c:valAx>
        <c:axId val="-21096160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97156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'CH4 Day Final'!$AK$9:$AK$9</c:f>
              <c:strCache>
                <c:ptCount val="1"/>
                <c:pt idx="0">
                  <c:v>P0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Final'!$AL$9:$AS$9</c:f>
              <c:numCache>
                <c:formatCode>0</c:formatCode>
                <c:ptCount val="8"/>
                <c:pt idx="0">
                  <c:v>0.0</c:v>
                </c:pt>
                <c:pt idx="1">
                  <c:v>7.576061681044378</c:v>
                </c:pt>
                <c:pt idx="2">
                  <c:v>30.15582497204599</c:v>
                </c:pt>
                <c:pt idx="3">
                  <c:v>39.51913997904231</c:v>
                </c:pt>
                <c:pt idx="4">
                  <c:v>50.56233137148904</c:v>
                </c:pt>
                <c:pt idx="5">
                  <c:v>55.507838909525</c:v>
                </c:pt>
                <c:pt idx="6">
                  <c:v>62.99311276904839</c:v>
                </c:pt>
                <c:pt idx="7">
                  <c:v>66.24888774288193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'CH4 Day Final'!$AK$10:$AK$10</c:f>
              <c:strCache>
                <c:ptCount val="1"/>
                <c:pt idx="0">
                  <c:v>P1</c:v>
                </c:pt>
              </c:strCache>
            </c:strRef>
          </c:tx>
          <c:spPr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Final'!$AL$10:$AS$10</c:f>
              <c:numCache>
                <c:formatCode>0</c:formatCode>
                <c:ptCount val="8"/>
                <c:pt idx="0">
                  <c:v>0.0</c:v>
                </c:pt>
                <c:pt idx="1">
                  <c:v>9.741893707802802</c:v>
                </c:pt>
                <c:pt idx="2">
                  <c:v>23.86373043528771</c:v>
                </c:pt>
                <c:pt idx="3">
                  <c:v>32.97324873965628</c:v>
                </c:pt>
                <c:pt idx="4">
                  <c:v>40.05525281327707</c:v>
                </c:pt>
                <c:pt idx="5">
                  <c:v>44.7767116330296</c:v>
                </c:pt>
                <c:pt idx="6">
                  <c:v>51.67798046038191</c:v>
                </c:pt>
                <c:pt idx="7">
                  <c:v>55.73949716189581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'CH4 Day Final'!$AK$11:$AK$11</c:f>
              <c:strCache>
                <c:ptCount val="1"/>
                <c:pt idx="0">
                  <c:v>P2</c:v>
                </c:pt>
              </c:strCache>
            </c:strRef>
          </c:tx>
          <c:spPr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Final'!$AL$11:$AS$11</c:f>
              <c:numCache>
                <c:formatCode>0</c:formatCode>
                <c:ptCount val="8"/>
                <c:pt idx="0">
                  <c:v>0.0</c:v>
                </c:pt>
                <c:pt idx="1">
                  <c:v>8.359940231908145</c:v>
                </c:pt>
                <c:pt idx="2">
                  <c:v>33.55807687436233</c:v>
                </c:pt>
                <c:pt idx="3">
                  <c:v>43.11574481006952</c:v>
                </c:pt>
                <c:pt idx="4">
                  <c:v>52.17371834506525</c:v>
                </c:pt>
                <c:pt idx="5">
                  <c:v>61.05327165231739</c:v>
                </c:pt>
                <c:pt idx="6">
                  <c:v>69.4614371423812</c:v>
                </c:pt>
                <c:pt idx="7">
                  <c:v>71.36138852507929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'CH4 Day Final'!$AK$12:$AK$12</c:f>
              <c:strCache>
                <c:ptCount val="1"/>
                <c:pt idx="0">
                  <c:v>P3</c:v>
                </c:pt>
              </c:strCache>
            </c:strRef>
          </c:tx>
          <c:spPr>
            <a:ln w="47520">
              <a:solidFill>
                <a:srgbClr val="7D5FA0"/>
              </a:solidFill>
              <a:round/>
            </a:ln>
          </c:spPr>
          <c:marker>
            <c:symbol val="square"/>
            <c:size val="5"/>
            <c:spPr>
              <a:solidFill>
                <a:srgbClr val="7D5F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Final'!$AL$12:$AS$12</c:f>
              <c:numCache>
                <c:formatCode>0</c:formatCode>
                <c:ptCount val="8"/>
                <c:pt idx="0">
                  <c:v>0.0</c:v>
                </c:pt>
                <c:pt idx="1">
                  <c:v>5.51578384795522</c:v>
                </c:pt>
                <c:pt idx="2">
                  <c:v>26.31690043180295</c:v>
                </c:pt>
                <c:pt idx="3">
                  <c:v>37.89013122318493</c:v>
                </c:pt>
                <c:pt idx="4">
                  <c:v>45.14181397107995</c:v>
                </c:pt>
                <c:pt idx="5">
                  <c:v>52.31148155459837</c:v>
                </c:pt>
                <c:pt idx="6">
                  <c:v>58.31943906332929</c:v>
                </c:pt>
                <c:pt idx="7">
                  <c:v>61.59777389902118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'CH4 Day Final'!$AK$13:$AK$13</c:f>
              <c:strCache>
                <c:ptCount val="1"/>
                <c:pt idx="0">
                  <c:v>P4</c:v>
                </c:pt>
              </c:strCache>
            </c:strRef>
          </c:tx>
          <c:spPr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'CH4 Day Final'!$AL$7:$AS$7</c:f>
              <c:numCache>
                <c:formatCode>General</c:formatCode>
                <c:ptCount val="8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14.0</c:v>
                </c:pt>
                <c:pt idx="6">
                  <c:v>21.0</c:v>
                </c:pt>
                <c:pt idx="7">
                  <c:v>28.0</c:v>
                </c:pt>
              </c:numCache>
            </c:numRef>
          </c:xVal>
          <c:yVal>
            <c:numRef>
              <c:f>'CH4 Day Final'!$AL$13:$AS$13</c:f>
              <c:numCache>
                <c:formatCode>0</c:formatCode>
                <c:ptCount val="8"/>
                <c:pt idx="0">
                  <c:v>0.0</c:v>
                </c:pt>
                <c:pt idx="1">
                  <c:v>9.146714598341402</c:v>
                </c:pt>
                <c:pt idx="2">
                  <c:v>31.60049792433465</c:v>
                </c:pt>
                <c:pt idx="3">
                  <c:v>43.33029251177959</c:v>
                </c:pt>
                <c:pt idx="4">
                  <c:v>51.32270438122693</c:v>
                </c:pt>
                <c:pt idx="5">
                  <c:v>57.60407379019585</c:v>
                </c:pt>
                <c:pt idx="6">
                  <c:v>67.78777830056742</c:v>
                </c:pt>
                <c:pt idx="7">
                  <c:v>70.37029756823078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08120"/>
        <c:axId val="-2108791032"/>
      </c:scatterChart>
      <c:valAx>
        <c:axId val="21446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108791032"/>
        <c:crosses val="autoZero"/>
        <c:crossBetween val="midCat"/>
      </c:valAx>
      <c:valAx>
        <c:axId val="-21087910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460812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374760</xdr:colOff>
      <xdr:row>26</xdr:row>
      <xdr:rowOff>127080</xdr:rowOff>
    </xdr:from>
    <xdr:to>
      <xdr:col>35</xdr:col>
      <xdr:colOff>65520</xdr:colOff>
      <xdr:row>45</xdr:row>
      <xdr:rowOff>151920</xdr:rowOff>
    </xdr:to>
    <xdr:graphicFrame macro="">
      <xdr:nvGraphicFramePr>
        <xdr:cNvPr id="2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25</xdr:row>
      <xdr:rowOff>152280</xdr:rowOff>
    </xdr:from>
    <xdr:to>
      <xdr:col>6</xdr:col>
      <xdr:colOff>20880</xdr:colOff>
      <xdr:row>41</xdr:row>
      <xdr:rowOff>50040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152280</xdr:colOff>
      <xdr:row>29</xdr:row>
      <xdr:rowOff>0</xdr:rowOff>
    </xdr:from>
    <xdr:to>
      <xdr:col>24</xdr:col>
      <xdr:colOff>596160</xdr:colOff>
      <xdr:row>44</xdr:row>
      <xdr:rowOff>75600</xdr:rowOff>
    </xdr:to>
    <xdr:graphicFrame macro="">
      <xdr:nvGraphicFramePr>
        <xdr:cNvPr id="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37</xdr:col>
      <xdr:colOff>317520</xdr:colOff>
      <xdr:row>20</xdr:row>
      <xdr:rowOff>152280</xdr:rowOff>
    </xdr:from>
    <xdr:to>
      <xdr:col>43</xdr:col>
      <xdr:colOff>8280</xdr:colOff>
      <xdr:row>36</xdr:row>
      <xdr:rowOff>50040</xdr:rowOff>
    </xdr:to>
    <xdr:graphicFrame macro="">
      <xdr:nvGraphicFramePr>
        <xdr:cNvPr id="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F4" sqref="F4"/>
    </sheetView>
  </sheetViews>
  <sheetFormatPr baseColWidth="10" defaultColWidth="8.83203125" defaultRowHeight="14" x14ac:dyDescent="0"/>
  <cols>
    <col min="1" max="3" width="8.83203125" style="6" customWidth="1"/>
    <col min="4" max="4" width="13.83203125" style="6" customWidth="1"/>
    <col min="5" max="5" width="14.1640625" style="6" customWidth="1"/>
    <col min="6" max="7" width="9.1640625" style="6" customWidth="1"/>
    <col min="8" max="9" width="8.83203125" style="6" customWidth="1"/>
    <col min="10" max="10" width="9.33203125" style="6" customWidth="1"/>
    <col min="11" max="11" width="7.6640625" style="6" customWidth="1"/>
    <col min="12" max="12" width="7.33203125" style="6" customWidth="1"/>
    <col min="13" max="14" width="8.83203125" style="6" customWidth="1"/>
    <col min="15" max="16" width="7.6640625" style="6" customWidth="1"/>
    <col min="17" max="21" width="8.83203125" customWidth="1"/>
    <col min="22" max="22" width="13" customWidth="1"/>
    <col min="23" max="24" width="12.83203125" customWidth="1"/>
    <col min="25" max="25" width="13.33203125" customWidth="1"/>
    <col min="26" max="29" width="12.6640625" customWidth="1"/>
    <col min="30" max="1025" width="8.83203125" customWidth="1"/>
  </cols>
  <sheetData>
    <row r="1" spans="1:16" ht="42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</row>
    <row r="2" spans="1:16">
      <c r="A2" s="6">
        <v>0</v>
      </c>
      <c r="B2" s="6" t="s">
        <v>16</v>
      </c>
      <c r="C2" s="6" t="s">
        <v>17</v>
      </c>
      <c r="D2" s="8">
        <v>20.6937</v>
      </c>
      <c r="E2" s="8">
        <v>40.2181</v>
      </c>
      <c r="F2" s="8">
        <v>19.5244</v>
      </c>
      <c r="G2" s="8">
        <v>21.338000000000001</v>
      </c>
      <c r="H2" s="8">
        <v>20.935500000000001</v>
      </c>
      <c r="I2" s="8">
        <v>0.64430000000000098</v>
      </c>
      <c r="J2" s="8">
        <v>0.40250000000000002</v>
      </c>
      <c r="K2" s="9">
        <v>0.393666666666666</v>
      </c>
      <c r="L2" s="8">
        <v>3.29997336665916</v>
      </c>
      <c r="M2" s="8">
        <v>2.0615230173526502</v>
      </c>
      <c r="N2" s="8">
        <v>62.470898649697197</v>
      </c>
      <c r="O2" s="9">
        <v>3.2801632474415401</v>
      </c>
      <c r="P2" s="9">
        <v>2.0489118433756901</v>
      </c>
    </row>
    <row r="3" spans="1:16">
      <c r="A3" s="6">
        <v>0</v>
      </c>
      <c r="B3" s="6" t="s">
        <v>16</v>
      </c>
      <c r="C3" s="6" t="s">
        <v>18</v>
      </c>
      <c r="D3" s="8">
        <v>20.7378</v>
      </c>
      <c r="E3" s="8">
        <v>39.856200000000001</v>
      </c>
      <c r="F3" s="8">
        <v>19.118400000000001</v>
      </c>
      <c r="G3" s="8">
        <v>21.357399999999998</v>
      </c>
      <c r="H3" s="8">
        <v>20.970800000000001</v>
      </c>
      <c r="I3" s="8">
        <v>0.61959999999999804</v>
      </c>
      <c r="J3" s="8">
        <v>0.386599999999998</v>
      </c>
      <c r="K3" s="9"/>
      <c r="L3" s="8">
        <v>3.2408569754791099</v>
      </c>
      <c r="M3" s="8">
        <v>2.0221357435768601</v>
      </c>
      <c r="N3" s="8">
        <v>62.395093608779703</v>
      </c>
      <c r="O3" s="9"/>
      <c r="P3" s="9"/>
    </row>
    <row r="4" spans="1:16">
      <c r="A4" s="6">
        <v>0</v>
      </c>
      <c r="B4" s="6" t="s">
        <v>16</v>
      </c>
      <c r="C4" s="6" t="s">
        <v>19</v>
      </c>
      <c r="D4" s="8">
        <v>20.542400000000001</v>
      </c>
      <c r="E4" s="8">
        <v>39.5383</v>
      </c>
      <c r="F4" s="8">
        <v>18.995899999999999</v>
      </c>
      <c r="G4" s="8">
        <v>21.1692</v>
      </c>
      <c r="H4" s="8">
        <v>20.7773</v>
      </c>
      <c r="I4" s="8">
        <v>0.62679999999999902</v>
      </c>
      <c r="J4" s="8">
        <v>0.39190000000000003</v>
      </c>
      <c r="K4" s="9"/>
      <c r="L4" s="8">
        <v>3.29965940018635</v>
      </c>
      <c r="M4" s="8">
        <v>2.06307676919756</v>
      </c>
      <c r="N4" s="8">
        <v>62.523931078494002</v>
      </c>
      <c r="O4" s="9"/>
      <c r="P4" s="9"/>
    </row>
    <row r="5" spans="1:16">
      <c r="A5" s="6">
        <v>0</v>
      </c>
      <c r="B5" s="6" t="s">
        <v>16</v>
      </c>
      <c r="C5" s="6" t="s">
        <v>20</v>
      </c>
      <c r="D5" s="8">
        <v>20.773299999999999</v>
      </c>
      <c r="E5" s="8">
        <v>40.914900000000003</v>
      </c>
      <c r="F5" s="8">
        <v>20.1416</v>
      </c>
      <c r="G5" s="8">
        <v>21.449000000000002</v>
      </c>
      <c r="H5" s="8">
        <v>21.0213</v>
      </c>
      <c r="I5" s="8">
        <v>0.67570000000000296</v>
      </c>
      <c r="J5" s="8">
        <v>0.42770000000000202</v>
      </c>
      <c r="K5" s="9">
        <v>0.42259999999999998</v>
      </c>
      <c r="L5" s="8">
        <v>3.35474838145928</v>
      </c>
      <c r="M5" s="8">
        <v>2.1234658616991799</v>
      </c>
      <c r="N5" s="8">
        <v>63.297321296433303</v>
      </c>
      <c r="O5" s="9">
        <v>3.2938933685567102</v>
      </c>
      <c r="P5" s="9">
        <v>2.0710487918457998</v>
      </c>
    </row>
    <row r="6" spans="1:16">
      <c r="A6" s="6">
        <v>0</v>
      </c>
      <c r="B6" s="6" t="s">
        <v>16</v>
      </c>
      <c r="C6" s="6" t="s">
        <v>21</v>
      </c>
      <c r="D6" s="8">
        <v>20.479800000000001</v>
      </c>
      <c r="E6" s="8">
        <v>39.763199999999998</v>
      </c>
      <c r="F6" s="8">
        <v>19.2834</v>
      </c>
      <c r="G6" s="8">
        <v>21.114000000000001</v>
      </c>
      <c r="H6" s="8">
        <v>20.716899999999999</v>
      </c>
      <c r="I6" s="8">
        <v>0.63419999999999999</v>
      </c>
      <c r="J6" s="8">
        <v>0.39710000000000201</v>
      </c>
      <c r="K6" s="9"/>
      <c r="L6" s="8">
        <v>3.2888391051370598</v>
      </c>
      <c r="M6" s="8">
        <v>2.0592841511351798</v>
      </c>
      <c r="N6" s="8">
        <v>62.614317250079097</v>
      </c>
      <c r="O6" s="9"/>
      <c r="P6" s="9"/>
    </row>
    <row r="7" spans="1:16">
      <c r="A7" s="6">
        <v>0</v>
      </c>
      <c r="B7" s="6" t="s">
        <v>16</v>
      </c>
      <c r="C7" s="6" t="s">
        <v>22</v>
      </c>
      <c r="D7" s="8">
        <v>20.658200000000001</v>
      </c>
      <c r="E7" s="8">
        <v>42.476599999999998</v>
      </c>
      <c r="F7" s="8">
        <v>21.8184</v>
      </c>
      <c r="G7" s="8">
        <v>21.364699999999999</v>
      </c>
      <c r="H7" s="8">
        <v>20.921700000000001</v>
      </c>
      <c r="I7" s="8">
        <v>0.70649999999999802</v>
      </c>
      <c r="J7" s="8">
        <v>0.44299999999999801</v>
      </c>
      <c r="K7" s="9"/>
      <c r="L7" s="8">
        <v>3.2380926190738002</v>
      </c>
      <c r="M7" s="8">
        <v>2.0303963627030299</v>
      </c>
      <c r="N7" s="8">
        <v>62.703467799008997</v>
      </c>
      <c r="O7" s="9"/>
      <c r="P7" s="9"/>
    </row>
    <row r="8" spans="1:16">
      <c r="A8" s="6">
        <v>0</v>
      </c>
      <c r="B8" s="6" t="s">
        <v>16</v>
      </c>
      <c r="C8" s="6" t="s">
        <v>23</v>
      </c>
      <c r="D8" s="8">
        <v>20.3812</v>
      </c>
      <c r="E8" s="8">
        <v>41.181600000000003</v>
      </c>
      <c r="F8" s="8">
        <v>20.8004</v>
      </c>
      <c r="G8" s="8">
        <v>21.1477</v>
      </c>
      <c r="H8" s="8">
        <v>20.674199999999999</v>
      </c>
      <c r="I8" s="8">
        <v>0.76650000000000096</v>
      </c>
      <c r="J8" s="8">
        <v>0.47350000000000098</v>
      </c>
      <c r="K8" s="5">
        <v>0.495500000000001</v>
      </c>
      <c r="L8" s="8">
        <v>3.6850252879752299</v>
      </c>
      <c r="M8" s="8">
        <v>2.2763985307974899</v>
      </c>
      <c r="N8" s="8">
        <v>61.774298760600303</v>
      </c>
      <c r="O8" s="5">
        <v>3.6249791994787799</v>
      </c>
      <c r="P8" s="5">
        <v>2.2213384084350101</v>
      </c>
    </row>
    <row r="9" spans="1:16">
      <c r="A9" s="6">
        <v>0</v>
      </c>
      <c r="B9" s="6" t="s">
        <v>16</v>
      </c>
      <c r="C9" s="6" t="s">
        <v>24</v>
      </c>
      <c r="D9" s="8">
        <v>20.6859</v>
      </c>
      <c r="E9" s="8">
        <v>45.077300000000001</v>
      </c>
      <c r="F9" s="8">
        <v>24.391400000000001</v>
      </c>
      <c r="G9" s="8">
        <v>21.564599999999999</v>
      </c>
      <c r="H9" s="8">
        <v>21.029599999999999</v>
      </c>
      <c r="I9" s="8">
        <v>0.87869999999999904</v>
      </c>
      <c r="J9" s="8">
        <v>0.53500000000000003</v>
      </c>
      <c r="K9" s="5"/>
      <c r="L9" s="8">
        <v>3.60249924153594</v>
      </c>
      <c r="M9" s="8">
        <v>2.19339603302803</v>
      </c>
      <c r="N9" s="8">
        <v>60.885398884716203</v>
      </c>
      <c r="O9" s="5"/>
      <c r="P9" s="5"/>
    </row>
    <row r="10" spans="1:16">
      <c r="A10" s="6">
        <v>0</v>
      </c>
      <c r="B10" s="6" t="s">
        <v>16</v>
      </c>
      <c r="C10" s="6" t="s">
        <v>25</v>
      </c>
      <c r="D10" s="8">
        <v>20.606999999999999</v>
      </c>
      <c r="E10" s="8">
        <v>42.391500000000001</v>
      </c>
      <c r="F10" s="8">
        <v>21.784500000000001</v>
      </c>
      <c r="G10" s="8">
        <v>21.388500000000001</v>
      </c>
      <c r="H10" s="8">
        <v>20.910499999999999</v>
      </c>
      <c r="I10" s="8">
        <v>0.78150000000000097</v>
      </c>
      <c r="J10" s="8">
        <v>0.47800000000000198</v>
      </c>
      <c r="K10" s="5"/>
      <c r="L10" s="8">
        <v>3.58741306892516</v>
      </c>
      <c r="M10" s="8">
        <v>2.1942206614795001</v>
      </c>
      <c r="N10" s="8">
        <v>61.164427383237502</v>
      </c>
      <c r="O10" s="5"/>
      <c r="P10" s="5"/>
    </row>
    <row r="11" spans="1:16">
      <c r="A11" s="6">
        <v>0</v>
      </c>
      <c r="B11" s="6" t="s">
        <v>16</v>
      </c>
      <c r="C11" s="6" t="s">
        <v>26</v>
      </c>
      <c r="D11" s="8">
        <v>20.755600000000001</v>
      </c>
      <c r="E11" s="8">
        <v>28.409400000000002</v>
      </c>
      <c r="F11" s="8">
        <v>7.6538000000000004</v>
      </c>
      <c r="G11" s="8">
        <v>21.029699999999998</v>
      </c>
      <c r="H11" s="8">
        <v>20.856999999999999</v>
      </c>
      <c r="I11" s="8">
        <v>0.27409999999999701</v>
      </c>
      <c r="J11" s="8">
        <v>0.17269999999999899</v>
      </c>
      <c r="K11" s="9">
        <v>0.189233333333335</v>
      </c>
      <c r="L11" s="8">
        <v>3.5812276254931801</v>
      </c>
      <c r="M11" s="8">
        <v>2.2563955159528502</v>
      </c>
      <c r="N11" s="8">
        <v>63.006202116016297</v>
      </c>
      <c r="O11" s="9">
        <v>3.6552776980665098</v>
      </c>
      <c r="P11" s="9">
        <v>2.2038509899537502</v>
      </c>
    </row>
    <row r="12" spans="1:16">
      <c r="A12" s="6">
        <v>0</v>
      </c>
      <c r="B12" s="6" t="s">
        <v>16</v>
      </c>
      <c r="C12" s="6" t="s">
        <v>27</v>
      </c>
      <c r="D12" s="8">
        <v>20.5672</v>
      </c>
      <c r="E12" s="8">
        <v>28.539100000000001</v>
      </c>
      <c r="F12" s="8">
        <v>7.9718999999999998</v>
      </c>
      <c r="G12" s="8">
        <v>20.846900000000002</v>
      </c>
      <c r="H12" s="8">
        <v>20.6754</v>
      </c>
      <c r="I12" s="8">
        <v>0.279700000000002</v>
      </c>
      <c r="J12" s="8">
        <v>0.17150000000000201</v>
      </c>
      <c r="K12" s="9"/>
      <c r="L12" s="8">
        <v>3.5085738657033101</v>
      </c>
      <c r="M12" s="8">
        <v>2.15130646395466</v>
      </c>
      <c r="N12" s="8">
        <v>61.315695387915802</v>
      </c>
      <c r="O12" s="9"/>
      <c r="P12" s="9"/>
    </row>
    <row r="13" spans="1:16">
      <c r="A13" s="6">
        <v>0</v>
      </c>
      <c r="B13" s="6" t="s">
        <v>16</v>
      </c>
      <c r="C13" s="6" t="s">
        <v>28</v>
      </c>
      <c r="D13" s="8">
        <v>20.627099999999999</v>
      </c>
      <c r="E13" s="8">
        <v>29.143000000000001</v>
      </c>
      <c r="F13" s="8">
        <v>8.5159000000000002</v>
      </c>
      <c r="G13" s="8">
        <v>20.944500000000001</v>
      </c>
      <c r="H13" s="8">
        <v>20.741199999999999</v>
      </c>
      <c r="I13" s="8">
        <v>0.31740000000000301</v>
      </c>
      <c r="J13" s="8">
        <v>0.20330000000000201</v>
      </c>
      <c r="K13" s="9"/>
      <c r="L13" s="8">
        <v>3.7271456921758399</v>
      </c>
      <c r="M13" s="8">
        <v>2.3872990523609001</v>
      </c>
      <c r="N13" s="8">
        <v>64.051669817265406</v>
      </c>
      <c r="O13" s="9"/>
      <c r="P13" s="9">
        <v>2.3788058197114101</v>
      </c>
    </row>
    <row r="14" spans="1:16">
      <c r="A14" s="6">
        <v>0</v>
      </c>
      <c r="B14" s="6" t="s">
        <v>16</v>
      </c>
      <c r="C14" s="6" t="s">
        <v>29</v>
      </c>
      <c r="D14" s="8">
        <v>20.479399999999998</v>
      </c>
      <c r="E14" s="8">
        <v>29.4529</v>
      </c>
      <c r="F14" s="8">
        <v>8.9734999999999996</v>
      </c>
      <c r="G14" s="8">
        <v>20.8245</v>
      </c>
      <c r="H14" s="8">
        <v>20.611799999999999</v>
      </c>
      <c r="I14" s="8">
        <v>0.34510000000000202</v>
      </c>
      <c r="J14" s="8">
        <v>0.212700000000002</v>
      </c>
      <c r="K14" s="9"/>
      <c r="L14" s="8">
        <v>3.84576809494625</v>
      </c>
      <c r="M14" s="8">
        <v>2.3703125870619202</v>
      </c>
      <c r="N14" s="8">
        <v>61.634308895972303</v>
      </c>
      <c r="O14" s="9"/>
      <c r="P14" s="9"/>
    </row>
    <row r="15" spans="1:16">
      <c r="A15" s="6">
        <v>0</v>
      </c>
      <c r="B15" s="6" t="s">
        <v>16</v>
      </c>
      <c r="C15" s="6" t="s">
        <v>30</v>
      </c>
      <c r="D15" s="8">
        <v>20.523700000000002</v>
      </c>
      <c r="E15" s="8">
        <v>28.7212</v>
      </c>
      <c r="F15" s="8">
        <v>8.1974999999999998</v>
      </c>
      <c r="G15" s="8">
        <v>20.840900000000001</v>
      </c>
      <c r="H15" s="8">
        <v>20.6387</v>
      </c>
      <c r="I15" s="8">
        <v>0.31719999999999998</v>
      </c>
      <c r="J15" s="8">
        <v>0.20220000000000099</v>
      </c>
      <c r="K15" s="9"/>
      <c r="L15" s="8">
        <v>3.8694724001219898</v>
      </c>
      <c r="M15" s="8">
        <v>2.4666056724611298</v>
      </c>
      <c r="N15" s="8">
        <v>63.745271122320801</v>
      </c>
      <c r="O15" s="9"/>
      <c r="P15" s="9">
        <v>2.2921969345791902</v>
      </c>
    </row>
    <row r="16" spans="1:16">
      <c r="A16" s="6">
        <v>0</v>
      </c>
      <c r="B16" s="6" t="s">
        <v>16</v>
      </c>
      <c r="C16" s="6" t="s">
        <v>31</v>
      </c>
      <c r="D16" s="8">
        <v>20.578800000000001</v>
      </c>
      <c r="E16" s="8">
        <v>28.747699999999998</v>
      </c>
      <c r="F16" s="8">
        <v>8.1689000000000007</v>
      </c>
      <c r="G16" s="8">
        <v>20.8565</v>
      </c>
      <c r="H16" s="8">
        <v>20.683499999999999</v>
      </c>
      <c r="I16" s="8">
        <v>0.277699999999999</v>
      </c>
      <c r="J16" s="8">
        <v>0.17300000000000201</v>
      </c>
      <c r="K16" s="9"/>
      <c r="L16" s="8">
        <v>3.3994785099585001</v>
      </c>
      <c r="M16" s="8">
        <v>2.11778819669725</v>
      </c>
      <c r="N16" s="8">
        <v>62.297443284120298</v>
      </c>
      <c r="O16" s="9"/>
      <c r="P16" s="9"/>
    </row>
    <row r="17" spans="1:16">
      <c r="A17" s="6">
        <v>0</v>
      </c>
      <c r="B17" s="6" t="s">
        <v>16</v>
      </c>
      <c r="C17" s="6" t="s">
        <v>32</v>
      </c>
      <c r="D17" s="8">
        <v>20.3504</v>
      </c>
      <c r="E17" s="8">
        <v>28.610900000000001</v>
      </c>
      <c r="F17" s="8">
        <v>8.2605000000000004</v>
      </c>
      <c r="G17" s="8">
        <v>20.6052</v>
      </c>
      <c r="H17" s="8">
        <v>20.447500000000002</v>
      </c>
      <c r="I17" s="8">
        <v>0.25479999999999903</v>
      </c>
      <c r="J17" s="8">
        <v>0.15769999999999801</v>
      </c>
      <c r="K17" s="9">
        <v>0.18733333333333299</v>
      </c>
      <c r="L17" s="8">
        <v>3.08455904606258</v>
      </c>
      <c r="M17" s="8">
        <v>1.9090854064523699</v>
      </c>
      <c r="N17" s="8">
        <v>61.891679748822099</v>
      </c>
      <c r="O17" s="10">
        <v>3.7027474884256999</v>
      </c>
      <c r="P17" s="9">
        <v>2.3250768172182901</v>
      </c>
    </row>
    <row r="18" spans="1:16">
      <c r="A18" s="6">
        <v>0</v>
      </c>
      <c r="B18" s="6" t="s">
        <v>16</v>
      </c>
      <c r="C18" s="6" t="s">
        <v>33</v>
      </c>
      <c r="D18" s="8">
        <v>20.573399999999999</v>
      </c>
      <c r="E18" s="8">
        <v>28.942399999999999</v>
      </c>
      <c r="F18" s="8">
        <v>8.3689999999999998</v>
      </c>
      <c r="G18" s="8">
        <v>20.936699999999998</v>
      </c>
      <c r="H18" s="8">
        <v>20.7073</v>
      </c>
      <c r="I18" s="8">
        <v>0.36329999999999901</v>
      </c>
      <c r="J18" s="8">
        <v>0.22939999999999799</v>
      </c>
      <c r="K18" s="9"/>
      <c r="L18" s="8">
        <v>4.3410204325486799</v>
      </c>
      <c r="M18" s="8">
        <v>2.74106822798421</v>
      </c>
      <c r="N18" s="8">
        <v>63.143407652077897</v>
      </c>
      <c r="O18" s="10"/>
      <c r="P18" s="10"/>
    </row>
    <row r="19" spans="1:16">
      <c r="A19" s="6">
        <v>0</v>
      </c>
      <c r="B19" s="6" t="s">
        <v>16</v>
      </c>
      <c r="C19" s="6" t="s">
        <v>34</v>
      </c>
      <c r="D19" s="8">
        <v>20.322199999999999</v>
      </c>
      <c r="E19" s="8">
        <v>28.435400000000001</v>
      </c>
      <c r="F19" s="8">
        <v>8.1132000000000009</v>
      </c>
      <c r="G19" s="8">
        <v>20.6341</v>
      </c>
      <c r="H19" s="8">
        <v>20.439499999999999</v>
      </c>
      <c r="I19" s="8">
        <v>0.31190000000000101</v>
      </c>
      <c r="J19" s="8">
        <v>0.19460000000000099</v>
      </c>
      <c r="K19" s="9"/>
      <c r="L19" s="8">
        <v>3.8443524133510998</v>
      </c>
      <c r="M19" s="8">
        <v>2.3985603707538501</v>
      </c>
      <c r="N19" s="8">
        <v>62.391792241102998</v>
      </c>
      <c r="O19" s="10"/>
      <c r="P19" s="9">
        <v>2.2744500852193901</v>
      </c>
    </row>
    <row r="20" spans="1:16">
      <c r="A20" s="6">
        <v>0</v>
      </c>
      <c r="B20" s="6" t="s">
        <v>16</v>
      </c>
      <c r="C20" s="6" t="s">
        <v>35</v>
      </c>
      <c r="D20" s="8">
        <v>20.761800000000001</v>
      </c>
      <c r="E20" s="8">
        <v>29.458100000000002</v>
      </c>
      <c r="F20" s="8">
        <v>8.6963000000000008</v>
      </c>
      <c r="G20" s="8">
        <v>21.066700000000001</v>
      </c>
      <c r="H20" s="8">
        <v>20.8797</v>
      </c>
      <c r="I20" s="8">
        <v>0.3049</v>
      </c>
      <c r="J20" s="8">
        <v>0.187000000000001</v>
      </c>
      <c r="K20" s="9"/>
      <c r="L20" s="8">
        <v>3.5060887963846699</v>
      </c>
      <c r="M20" s="8">
        <v>2.1503397996849398</v>
      </c>
      <c r="N20" s="8">
        <v>61.331584125943301</v>
      </c>
      <c r="O20" s="10"/>
      <c r="P20" s="10"/>
    </row>
    <row r="21" spans="1:16">
      <c r="A21" s="6">
        <v>0</v>
      </c>
      <c r="B21" s="6" t="s">
        <v>16</v>
      </c>
      <c r="C21" s="6" t="s">
        <v>36</v>
      </c>
      <c r="D21" s="8">
        <v>20.5563</v>
      </c>
      <c r="E21" s="8">
        <v>28.321999999999999</v>
      </c>
      <c r="F21" s="8">
        <v>7.7656999999999998</v>
      </c>
      <c r="G21" s="8">
        <v>20.852499999999999</v>
      </c>
      <c r="H21" s="8">
        <v>20.6694</v>
      </c>
      <c r="I21" s="8">
        <v>0.29619999999999902</v>
      </c>
      <c r="J21" s="8">
        <v>0.18310000000000001</v>
      </c>
      <c r="K21" s="9"/>
      <c r="L21" s="8">
        <v>3.8142086354095399</v>
      </c>
      <c r="M21" s="8">
        <v>2.3578041902211</v>
      </c>
      <c r="N21" s="8">
        <v>61.816340310600999</v>
      </c>
      <c r="O21" s="10"/>
      <c r="P21" s="9">
        <v>2.26677877714984</v>
      </c>
    </row>
    <row r="22" spans="1:16">
      <c r="A22" s="6">
        <v>0</v>
      </c>
      <c r="B22" s="6" t="s">
        <v>16</v>
      </c>
      <c r="C22" s="6" t="s">
        <v>37</v>
      </c>
      <c r="D22" s="8">
        <v>20.789200000000001</v>
      </c>
      <c r="E22" s="8">
        <v>28.703700000000001</v>
      </c>
      <c r="F22" s="8">
        <v>7.9145000000000003</v>
      </c>
      <c r="G22" s="8">
        <v>21.0762</v>
      </c>
      <c r="H22" s="8">
        <v>20.904</v>
      </c>
      <c r="I22" s="8">
        <v>0.28699999999999898</v>
      </c>
      <c r="J22" s="8">
        <v>0.17219999999999999</v>
      </c>
      <c r="K22" s="9"/>
      <c r="L22" s="8">
        <v>3.6262556067976401</v>
      </c>
      <c r="M22" s="8">
        <v>2.1757533640785902</v>
      </c>
      <c r="N22" s="8">
        <v>60.000000000000199</v>
      </c>
      <c r="O22" s="10"/>
      <c r="P22" s="10"/>
    </row>
    <row r="23" spans="1:16">
      <c r="A23" s="6">
        <v>0</v>
      </c>
      <c r="B23" s="6" t="s">
        <v>16</v>
      </c>
      <c r="C23" s="6" t="s">
        <v>38</v>
      </c>
      <c r="D23" s="8">
        <v>20.5778</v>
      </c>
      <c r="E23" s="8">
        <v>29.6432</v>
      </c>
      <c r="F23" s="8">
        <v>9.0654000000000003</v>
      </c>
      <c r="G23" s="8">
        <v>20.884799999999998</v>
      </c>
      <c r="H23" s="8">
        <v>20.684899999999999</v>
      </c>
      <c r="I23" s="8">
        <v>0.306999999999999</v>
      </c>
      <c r="J23" s="8">
        <v>0.19989999999999999</v>
      </c>
      <c r="K23" s="9">
        <v>0.20861666666666701</v>
      </c>
      <c r="L23" s="8">
        <v>3.38650252608819</v>
      </c>
      <c r="M23" s="8">
        <v>2.20508747545612</v>
      </c>
      <c r="N23" s="8">
        <v>65.114006514658101</v>
      </c>
      <c r="O23" s="10">
        <v>3.4237989562465798</v>
      </c>
      <c r="P23" s="9">
        <v>2.24039175836909</v>
      </c>
    </row>
    <row r="24" spans="1:16">
      <c r="A24" s="6">
        <v>0</v>
      </c>
      <c r="B24" s="6" t="s">
        <v>16</v>
      </c>
      <c r="C24" s="6" t="s">
        <v>39</v>
      </c>
      <c r="D24" s="8">
        <v>20.696999999999999</v>
      </c>
      <c r="E24" s="8">
        <v>29.960100000000001</v>
      </c>
      <c r="F24" s="8">
        <v>9.2630999999999997</v>
      </c>
      <c r="G24" s="8">
        <v>21.018599999999999</v>
      </c>
      <c r="H24" s="8">
        <v>20.8078</v>
      </c>
      <c r="I24" s="8">
        <v>0.3216</v>
      </c>
      <c r="J24" s="8">
        <v>0.21079999999999899</v>
      </c>
      <c r="K24" s="9"/>
      <c r="L24" s="8">
        <v>3.47183988081744</v>
      </c>
      <c r="M24" s="8">
        <v>2.2756960412820599</v>
      </c>
      <c r="N24" s="8">
        <v>65.547263681591701</v>
      </c>
      <c r="O24" s="10"/>
      <c r="P24" s="10"/>
    </row>
    <row r="25" spans="1:16">
      <c r="A25" s="6">
        <v>0</v>
      </c>
      <c r="B25" s="6" t="s">
        <v>16</v>
      </c>
      <c r="C25" s="6" t="s">
        <v>40</v>
      </c>
      <c r="D25" s="8">
        <v>20.563199999999998</v>
      </c>
      <c r="E25" s="8">
        <v>29.909300000000002</v>
      </c>
      <c r="F25" s="8">
        <v>9.3460999999999999</v>
      </c>
      <c r="G25" s="8">
        <v>20.881499999999999</v>
      </c>
      <c r="H25" s="8">
        <v>20.674600000000002</v>
      </c>
      <c r="I25" s="8">
        <v>0.31830000000000103</v>
      </c>
      <c r="J25" s="8">
        <v>0.206899999999997</v>
      </c>
      <c r="K25" s="9"/>
      <c r="L25" s="8">
        <v>3.4056986336546902</v>
      </c>
      <c r="M25" s="8">
        <v>2.21375761012612</v>
      </c>
      <c r="N25" s="8">
        <v>65.001570845113704</v>
      </c>
      <c r="O25" s="10"/>
      <c r="P25" s="9">
        <v>2.2354000739306099</v>
      </c>
    </row>
    <row r="26" spans="1:16">
      <c r="A26" s="6">
        <v>0</v>
      </c>
      <c r="B26" s="6" t="s">
        <v>16</v>
      </c>
      <c r="C26" s="6" t="s">
        <v>41</v>
      </c>
      <c r="D26" s="8">
        <v>20.6509</v>
      </c>
      <c r="E26" s="8">
        <v>30.562100000000001</v>
      </c>
      <c r="F26" s="8">
        <v>9.9111999999999991</v>
      </c>
      <c r="G26" s="8">
        <v>21.0046</v>
      </c>
      <c r="H26" s="8">
        <v>20.780899999999999</v>
      </c>
      <c r="I26" s="8">
        <v>0.35370000000000001</v>
      </c>
      <c r="J26" s="8">
        <v>0.22370000000000101</v>
      </c>
      <c r="K26" s="9"/>
      <c r="L26" s="8">
        <v>3.5686899669061298</v>
      </c>
      <c r="M26" s="8">
        <v>2.2570425377351002</v>
      </c>
      <c r="N26" s="8">
        <v>63.245688436528397</v>
      </c>
      <c r="O26" s="10"/>
      <c r="P26" s="10"/>
    </row>
    <row r="27" spans="1:16">
      <c r="A27" s="6">
        <v>0</v>
      </c>
      <c r="B27" s="6" t="s">
        <v>16</v>
      </c>
      <c r="C27" s="6" t="s">
        <v>42</v>
      </c>
      <c r="D27" s="8">
        <v>20.797599999999999</v>
      </c>
      <c r="E27" s="8">
        <v>30.447600000000001</v>
      </c>
      <c r="F27" s="8">
        <v>9.65</v>
      </c>
      <c r="G27" s="8">
        <v>21.122800000000002</v>
      </c>
      <c r="H27" s="8">
        <v>20.910399999999999</v>
      </c>
      <c r="I27" s="8">
        <v>0.32520000000000199</v>
      </c>
      <c r="J27" s="8">
        <v>0.212400000000002</v>
      </c>
      <c r="K27" s="9"/>
      <c r="L27" s="8">
        <v>3.3699481865285201</v>
      </c>
      <c r="M27" s="8">
        <v>2.2010362694300798</v>
      </c>
      <c r="N27" s="8">
        <v>65.313653136531599</v>
      </c>
      <c r="O27" s="10"/>
      <c r="P27" s="9">
        <v>2.1950939036821602</v>
      </c>
    </row>
    <row r="28" spans="1:16">
      <c r="A28" s="6">
        <v>0</v>
      </c>
      <c r="B28" s="6" t="s">
        <v>16</v>
      </c>
      <c r="C28" s="6" t="s">
        <v>43</v>
      </c>
      <c r="D28" s="8">
        <v>20.3857</v>
      </c>
      <c r="E28" s="8">
        <v>29.430299999999999</v>
      </c>
      <c r="F28" s="8">
        <v>9.0446000000000009</v>
      </c>
      <c r="G28" s="8">
        <v>20.687799999999999</v>
      </c>
      <c r="H28" s="8">
        <v>20.489799999999999</v>
      </c>
      <c r="I28" s="8">
        <v>0.30209999999999898</v>
      </c>
      <c r="J28" s="8">
        <v>0.19800000000000001</v>
      </c>
      <c r="K28" s="9"/>
      <c r="L28" s="8">
        <v>3.3401145434844999</v>
      </c>
      <c r="M28" s="8">
        <v>2.1891515379342401</v>
      </c>
      <c r="N28" s="8">
        <v>65.541211519364694</v>
      </c>
      <c r="O28" s="10"/>
      <c r="P28" s="10"/>
    </row>
    <row r="29" spans="1:16">
      <c r="A29" s="6">
        <v>0</v>
      </c>
      <c r="B29" s="6" t="s">
        <v>16</v>
      </c>
      <c r="C29" s="6" t="s">
        <v>44</v>
      </c>
      <c r="D29" s="8">
        <v>20.639800000000001</v>
      </c>
      <c r="E29" s="8">
        <v>30.355499999999999</v>
      </c>
      <c r="F29" s="8">
        <v>9.7157</v>
      </c>
      <c r="G29" s="8">
        <v>20.952200000000001</v>
      </c>
      <c r="H29" s="8">
        <v>20.7468</v>
      </c>
      <c r="I29" s="8">
        <v>0.31240000000000001</v>
      </c>
      <c r="J29" s="8">
        <v>0.205400000000001</v>
      </c>
      <c r="K29" s="9">
        <v>0.200050000000001</v>
      </c>
      <c r="L29" s="8">
        <v>3.21541422645821</v>
      </c>
      <c r="M29" s="8">
        <v>2.1141039760387899</v>
      </c>
      <c r="N29" s="8">
        <v>65.749039692701899</v>
      </c>
      <c r="O29" s="10">
        <v>3.2877213420728002</v>
      </c>
      <c r="P29" s="9">
        <v>2.1617301087507599</v>
      </c>
    </row>
    <row r="30" spans="1:16">
      <c r="A30" s="6">
        <v>0</v>
      </c>
      <c r="B30" s="6" t="s">
        <v>16</v>
      </c>
      <c r="C30" s="6" t="s">
        <v>45</v>
      </c>
      <c r="D30" s="8">
        <v>20.371500000000001</v>
      </c>
      <c r="E30" s="8">
        <v>28.351199999999999</v>
      </c>
      <c r="F30" s="8">
        <v>7.9797000000000002</v>
      </c>
      <c r="G30" s="8">
        <v>20.6388</v>
      </c>
      <c r="H30" s="8">
        <v>20.462499999999999</v>
      </c>
      <c r="I30" s="8">
        <v>0.26729999999999898</v>
      </c>
      <c r="J30" s="8">
        <v>0.17630000000000101</v>
      </c>
      <c r="K30" s="9"/>
      <c r="L30" s="8">
        <v>3.3497499906011399</v>
      </c>
      <c r="M30" s="8">
        <v>2.2093562414627299</v>
      </c>
      <c r="N30" s="8">
        <v>65.955854844744493</v>
      </c>
      <c r="O30" s="10"/>
      <c r="P30" s="10"/>
    </row>
    <row r="31" spans="1:16">
      <c r="A31" s="6">
        <v>0</v>
      </c>
      <c r="B31" s="6" t="s">
        <v>16</v>
      </c>
      <c r="C31" s="6" t="s">
        <v>46</v>
      </c>
      <c r="D31" s="8">
        <v>20.6431</v>
      </c>
      <c r="E31" s="8">
        <v>29.51</v>
      </c>
      <c r="F31" s="8">
        <v>8.8668999999999993</v>
      </c>
      <c r="G31" s="8">
        <v>20.9345</v>
      </c>
      <c r="H31" s="8">
        <v>20.743200000000002</v>
      </c>
      <c r="I31" s="8">
        <v>0.29139999999999899</v>
      </c>
      <c r="J31" s="8">
        <v>0.191299999999998</v>
      </c>
      <c r="K31" s="9"/>
      <c r="L31" s="8">
        <v>3.28637968173769</v>
      </c>
      <c r="M31" s="8">
        <v>2.1574620216760998</v>
      </c>
      <c r="N31" s="8">
        <v>65.648592999313195</v>
      </c>
      <c r="O31" s="10"/>
      <c r="P31" s="9">
        <v>2.16242144400446</v>
      </c>
    </row>
    <row r="32" spans="1:16">
      <c r="A32" s="6">
        <v>0</v>
      </c>
      <c r="B32" s="6" t="s">
        <v>16</v>
      </c>
      <c r="C32" s="6" t="s">
        <v>47</v>
      </c>
      <c r="D32" s="8">
        <v>20.669499999999999</v>
      </c>
      <c r="E32" s="8">
        <v>30.353999999999999</v>
      </c>
      <c r="F32" s="8">
        <v>9.6844999999999999</v>
      </c>
      <c r="G32" s="8">
        <v>20.988700000000001</v>
      </c>
      <c r="H32" s="8">
        <v>20.7788</v>
      </c>
      <c r="I32" s="8">
        <v>0.31920000000000198</v>
      </c>
      <c r="J32" s="8">
        <v>0.209900000000001</v>
      </c>
      <c r="K32" s="9"/>
      <c r="L32" s="8">
        <v>3.29598843512832</v>
      </c>
      <c r="M32" s="8">
        <v>2.16738086633281</v>
      </c>
      <c r="N32" s="8">
        <v>65.758145363408403</v>
      </c>
      <c r="O32" s="10"/>
      <c r="P32" s="10"/>
    </row>
    <row r="33" spans="1:16">
      <c r="A33" s="6">
        <v>0</v>
      </c>
      <c r="B33" s="6" t="s">
        <v>16</v>
      </c>
      <c r="C33" s="6" t="s">
        <v>48</v>
      </c>
      <c r="D33" s="8">
        <v>20.6584</v>
      </c>
      <c r="E33" s="8">
        <v>31.2971</v>
      </c>
      <c r="F33" s="8">
        <v>10.6387</v>
      </c>
      <c r="G33" s="8">
        <v>21.008800000000001</v>
      </c>
      <c r="H33" s="8">
        <v>20.7761</v>
      </c>
      <c r="I33" s="8">
        <v>0.35039999999999999</v>
      </c>
      <c r="J33" s="8">
        <v>0.23270000000000099</v>
      </c>
      <c r="K33" s="9"/>
      <c r="L33" s="8">
        <v>3.29363550057808</v>
      </c>
      <c r="M33" s="8">
        <v>2.18729732016131</v>
      </c>
      <c r="N33" s="8">
        <v>66.409817351598406</v>
      </c>
      <c r="O33" s="10"/>
      <c r="P33" s="9">
        <v>2.1596519844873598</v>
      </c>
    </row>
    <row r="34" spans="1:16">
      <c r="A34" s="6">
        <v>0</v>
      </c>
      <c r="B34" s="6" t="s">
        <v>16</v>
      </c>
      <c r="C34" s="6" t="s">
        <v>49</v>
      </c>
      <c r="D34" s="8">
        <v>20.592700000000001</v>
      </c>
      <c r="E34" s="8">
        <v>29.2559</v>
      </c>
      <c r="F34" s="8">
        <v>8.6631999999999998</v>
      </c>
      <c r="G34" s="8">
        <v>20.877300000000002</v>
      </c>
      <c r="H34" s="8">
        <v>20.692599999999999</v>
      </c>
      <c r="I34" s="8">
        <v>0.28460000000000102</v>
      </c>
      <c r="J34" s="8">
        <v>0.184700000000003</v>
      </c>
      <c r="K34" s="9"/>
      <c r="L34" s="8">
        <v>3.2851602179333401</v>
      </c>
      <c r="M34" s="8">
        <v>2.1320066488134102</v>
      </c>
      <c r="N34" s="8">
        <v>64.898102600141399</v>
      </c>
      <c r="O34" s="10"/>
      <c r="P34" s="10"/>
    </row>
    <row r="35" spans="1:16">
      <c r="A35" s="6">
        <v>0</v>
      </c>
      <c r="B35" s="6" t="s">
        <v>16</v>
      </c>
      <c r="C35" s="6" t="s">
        <v>50</v>
      </c>
      <c r="D35" s="8">
        <v>20.762499999999999</v>
      </c>
      <c r="E35" s="8">
        <v>29.0169</v>
      </c>
      <c r="F35" s="8">
        <v>8.2544000000000004</v>
      </c>
      <c r="G35" s="8">
        <v>21.0349</v>
      </c>
      <c r="H35" s="8">
        <v>20.892199999999999</v>
      </c>
      <c r="I35" s="8">
        <v>0.27240000000000097</v>
      </c>
      <c r="J35" s="8">
        <v>0.14270000000000099</v>
      </c>
      <c r="K35" s="9">
        <v>0.167333333333333</v>
      </c>
      <c r="L35" s="8">
        <v>3.3000581508044302</v>
      </c>
      <c r="M35" s="8">
        <v>1.7287749563869099</v>
      </c>
      <c r="N35" s="8">
        <v>52.386196769457001</v>
      </c>
      <c r="O35" s="10">
        <v>3.3441566608787201</v>
      </c>
      <c r="P35" s="9">
        <v>1.67128128645269</v>
      </c>
    </row>
    <row r="36" spans="1:16">
      <c r="A36" s="6">
        <v>0</v>
      </c>
      <c r="B36" s="6" t="s">
        <v>16</v>
      </c>
      <c r="C36" s="6" t="s">
        <v>51</v>
      </c>
      <c r="D36" s="8">
        <v>20.395900000000001</v>
      </c>
      <c r="E36" s="8">
        <v>29.696999999999999</v>
      </c>
      <c r="F36" s="8">
        <v>9.3010999999999999</v>
      </c>
      <c r="G36" s="8">
        <v>20.7014</v>
      </c>
      <c r="H36" s="8">
        <v>20.551300000000001</v>
      </c>
      <c r="I36" s="8">
        <v>0.30549999999999899</v>
      </c>
      <c r="J36" s="8">
        <v>0.15009999999999801</v>
      </c>
      <c r="K36" s="9"/>
      <c r="L36" s="8">
        <v>3.2845577404822901</v>
      </c>
      <c r="M36" s="8">
        <v>1.6137876165184599</v>
      </c>
      <c r="N36" s="8">
        <v>49.132569558101203</v>
      </c>
      <c r="O36" s="10"/>
      <c r="P36" s="10"/>
    </row>
    <row r="37" spans="1:16">
      <c r="A37" s="6">
        <v>0</v>
      </c>
      <c r="B37" s="6" t="s">
        <v>16</v>
      </c>
      <c r="C37" s="6" t="s">
        <v>52</v>
      </c>
      <c r="D37" s="8">
        <v>20.724499999999999</v>
      </c>
      <c r="E37" s="8">
        <v>29.771999999999998</v>
      </c>
      <c r="F37" s="8">
        <v>9.0474999999999994</v>
      </c>
      <c r="G37" s="8">
        <v>21.024000000000001</v>
      </c>
      <c r="H37" s="8">
        <v>20.840299999999999</v>
      </c>
      <c r="I37" s="8">
        <v>0.29950000000000199</v>
      </c>
      <c r="J37" s="8">
        <v>0.183700000000002</v>
      </c>
      <c r="K37" s="9"/>
      <c r="L37" s="8">
        <v>3.3103067145620502</v>
      </c>
      <c r="M37" s="8">
        <v>2.0303951367781301</v>
      </c>
      <c r="N37" s="8">
        <v>61.335559265442598</v>
      </c>
      <c r="O37" s="10"/>
      <c r="P37" s="9">
        <v>1.99588493211039</v>
      </c>
    </row>
    <row r="38" spans="1:16">
      <c r="A38" s="6">
        <v>0</v>
      </c>
      <c r="B38" s="6" t="s">
        <v>16</v>
      </c>
      <c r="C38" s="6" t="s">
        <v>53</v>
      </c>
      <c r="D38" s="8">
        <v>20.578399999999998</v>
      </c>
      <c r="E38" s="8">
        <v>30.209399999999999</v>
      </c>
      <c r="F38" s="8">
        <v>9.6310000000000002</v>
      </c>
      <c r="G38" s="8">
        <v>20.9069</v>
      </c>
      <c r="H38" s="8">
        <v>20.718</v>
      </c>
      <c r="I38" s="8">
        <v>0.32850000000000201</v>
      </c>
      <c r="J38" s="8">
        <v>0.18890000000000001</v>
      </c>
      <c r="K38" s="9"/>
      <c r="L38" s="8">
        <v>3.4108607621223301</v>
      </c>
      <c r="M38" s="8">
        <v>1.9613747274426401</v>
      </c>
      <c r="N38" s="8">
        <v>57.503805175037797</v>
      </c>
      <c r="O38" s="10"/>
      <c r="P38" s="10"/>
    </row>
    <row r="39" spans="1:16">
      <c r="A39" s="6">
        <v>0</v>
      </c>
      <c r="B39" s="6" t="s">
        <v>16</v>
      </c>
      <c r="C39" s="6" t="s">
        <v>54</v>
      </c>
      <c r="D39" s="8">
        <v>20.517199999999999</v>
      </c>
      <c r="E39" s="8">
        <v>27.165800000000001</v>
      </c>
      <c r="F39" s="8">
        <v>6.6486000000000001</v>
      </c>
      <c r="G39" s="8">
        <v>20.748999999999999</v>
      </c>
      <c r="H39" s="8">
        <v>20.612500000000001</v>
      </c>
      <c r="I39" s="8">
        <v>0.23180000000000001</v>
      </c>
      <c r="J39" s="8">
        <v>0.13649999999999801</v>
      </c>
      <c r="K39" s="9"/>
      <c r="L39" s="8">
        <v>3.4864482748247698</v>
      </c>
      <c r="M39" s="8">
        <v>2.0530638029058501</v>
      </c>
      <c r="N39" s="8">
        <v>58.886971527177799</v>
      </c>
      <c r="O39" s="10"/>
      <c r="P39" s="9">
        <v>2.0797394682880799</v>
      </c>
    </row>
    <row r="40" spans="1:16">
      <c r="A40" s="6">
        <v>0</v>
      </c>
      <c r="B40" s="6" t="s">
        <v>16</v>
      </c>
      <c r="C40" s="6" t="s">
        <v>55</v>
      </c>
      <c r="D40" s="8">
        <v>20.678899999999999</v>
      </c>
      <c r="E40" s="8">
        <v>30.273399999999999</v>
      </c>
      <c r="F40" s="8">
        <v>9.5945</v>
      </c>
      <c r="G40" s="8">
        <v>20.992899999999999</v>
      </c>
      <c r="H40" s="8">
        <v>20.790800000000001</v>
      </c>
      <c r="I40" s="8">
        <v>0.314</v>
      </c>
      <c r="J40" s="8">
        <v>0.202099999999998</v>
      </c>
      <c r="K40" s="9"/>
      <c r="L40" s="8">
        <v>3.27270832247642</v>
      </c>
      <c r="M40" s="8">
        <v>2.1064151336703101</v>
      </c>
      <c r="N40" s="8">
        <v>64.363057324840099</v>
      </c>
      <c r="O40" s="10"/>
      <c r="P40" s="10"/>
    </row>
    <row r="41" spans="1:16">
      <c r="A41" s="6">
        <v>0</v>
      </c>
      <c r="B41" s="6" t="s">
        <v>16</v>
      </c>
      <c r="C41" s="6" t="s">
        <v>56</v>
      </c>
      <c r="D41" s="8">
        <v>20.4605</v>
      </c>
      <c r="E41" s="8">
        <v>38.7819</v>
      </c>
      <c r="F41" s="8">
        <v>18.321400000000001</v>
      </c>
      <c r="G41" s="8">
        <v>22.0504</v>
      </c>
      <c r="H41" s="8">
        <v>21.134399999999999</v>
      </c>
      <c r="I41" s="8">
        <v>1.5899000000000001</v>
      </c>
      <c r="J41" s="8">
        <v>0.91600000000000004</v>
      </c>
      <c r="K41" s="5">
        <v>0.98404000000000003</v>
      </c>
      <c r="L41" s="8">
        <v>8.6778302968113792</v>
      </c>
      <c r="M41" s="8">
        <v>4.9996179331273796</v>
      </c>
      <c r="N41" s="8">
        <v>57.613686395370799</v>
      </c>
      <c r="O41" s="10">
        <v>8.7308053071941103</v>
      </c>
      <c r="P41" s="10">
        <v>5.1501254905664204</v>
      </c>
    </row>
    <row r="42" spans="1:16">
      <c r="A42" s="6">
        <v>0</v>
      </c>
      <c r="B42" s="6" t="s">
        <v>16</v>
      </c>
      <c r="C42" s="6" t="s">
        <v>57</v>
      </c>
      <c r="D42" s="8">
        <v>20.481000000000002</v>
      </c>
      <c r="E42" s="8">
        <v>39.7911</v>
      </c>
      <c r="F42" s="8">
        <v>19.310099999999998</v>
      </c>
      <c r="G42" s="8">
        <v>22.150099999999998</v>
      </c>
      <c r="H42" s="8">
        <v>21.1937</v>
      </c>
      <c r="I42" s="8">
        <v>1.6691</v>
      </c>
      <c r="J42" s="8">
        <v>0.95639999999999903</v>
      </c>
      <c r="K42" s="5"/>
      <c r="L42" s="8">
        <v>8.6436631607293393</v>
      </c>
      <c r="M42" s="8">
        <v>4.9528485093293098</v>
      </c>
      <c r="N42" s="8">
        <v>57.300341501407999</v>
      </c>
      <c r="O42" s="10"/>
      <c r="P42" s="10"/>
    </row>
    <row r="43" spans="1:16">
      <c r="A43" s="6">
        <v>0</v>
      </c>
      <c r="B43" s="6" t="s">
        <v>16</v>
      </c>
      <c r="C43" s="6" t="s">
        <v>58</v>
      </c>
      <c r="D43" s="8">
        <v>20.743300000000001</v>
      </c>
      <c r="E43" s="8">
        <v>39.521700000000003</v>
      </c>
      <c r="F43" s="8">
        <v>18.778400000000001</v>
      </c>
      <c r="G43" s="8">
        <v>22.369900000000001</v>
      </c>
      <c r="H43" s="8">
        <v>21.375299999999999</v>
      </c>
      <c r="I43" s="8">
        <v>1.6266</v>
      </c>
      <c r="J43" s="8">
        <v>0.99460000000000204</v>
      </c>
      <c r="K43" s="5"/>
      <c r="L43" s="8">
        <v>8.6620798364077896</v>
      </c>
      <c r="M43" s="8">
        <v>5.2965108848464304</v>
      </c>
      <c r="N43" s="8">
        <v>61.1459486044511</v>
      </c>
      <c r="O43" s="10"/>
      <c r="P43" s="10"/>
    </row>
    <row r="44" spans="1:16">
      <c r="A44" s="6">
        <v>0</v>
      </c>
      <c r="B44" s="6" t="s">
        <v>16</v>
      </c>
      <c r="C44" s="6" t="s">
        <v>59</v>
      </c>
      <c r="D44" s="8">
        <v>20.5063</v>
      </c>
      <c r="E44" s="8">
        <v>41.210700000000003</v>
      </c>
      <c r="F44" s="8">
        <v>20.7044</v>
      </c>
      <c r="G44" s="8">
        <v>22.353899999999999</v>
      </c>
      <c r="H44" s="8">
        <v>21.286899999999999</v>
      </c>
      <c r="I44" s="8">
        <v>1.8475999999999999</v>
      </c>
      <c r="J44" s="8">
        <v>1.0669999999999999</v>
      </c>
      <c r="K44" s="5"/>
      <c r="L44" s="8">
        <v>8.9237070381175005</v>
      </c>
      <c r="M44" s="8">
        <v>5.1534939433164002</v>
      </c>
      <c r="N44" s="8">
        <v>57.7505953669626</v>
      </c>
      <c r="O44" s="10"/>
      <c r="P44" s="10"/>
    </row>
    <row r="45" spans="1:16">
      <c r="A45" s="6">
        <v>0</v>
      </c>
      <c r="B45" s="6" t="s">
        <v>16</v>
      </c>
      <c r="C45" s="6" t="s">
        <v>60</v>
      </c>
      <c r="D45" s="8">
        <v>20.456299999999999</v>
      </c>
      <c r="E45" s="8">
        <v>38.896299999999997</v>
      </c>
      <c r="F45" s="8">
        <v>18.440000000000001</v>
      </c>
      <c r="G45" s="8">
        <v>22.069199999999999</v>
      </c>
      <c r="H45" s="8">
        <v>21.082999999999998</v>
      </c>
      <c r="I45" s="8">
        <v>1.6129</v>
      </c>
      <c r="J45" s="8">
        <v>0.98619999999999997</v>
      </c>
      <c r="K45" s="5"/>
      <c r="L45" s="8">
        <v>8.7467462039045607</v>
      </c>
      <c r="M45" s="8">
        <v>5.3481561822125796</v>
      </c>
      <c r="N45" s="8">
        <v>61.144522289044602</v>
      </c>
      <c r="O45" s="10"/>
      <c r="P45" s="10"/>
    </row>
    <row r="46" spans="1:16">
      <c r="A46" s="6">
        <v>7</v>
      </c>
      <c r="B46" s="6" t="s">
        <v>16</v>
      </c>
      <c r="C46" s="6" t="s">
        <v>17</v>
      </c>
      <c r="D46" s="8">
        <v>20.5305</v>
      </c>
      <c r="E46" s="8">
        <v>41.795000000000002</v>
      </c>
      <c r="F46" s="8">
        <v>21.264500000000002</v>
      </c>
      <c r="G46" s="8">
        <v>21.164999999999999</v>
      </c>
      <c r="H46" s="8">
        <v>20.799099999999999</v>
      </c>
      <c r="I46" s="8">
        <v>0.63449999999999895</v>
      </c>
      <c r="J46" s="8">
        <v>0.3659</v>
      </c>
      <c r="K46" s="9">
        <v>0.352833333333333</v>
      </c>
      <c r="L46" s="8">
        <v>2.9838463166309999</v>
      </c>
      <c r="M46" s="8">
        <v>1.72070822262456</v>
      </c>
      <c r="N46" s="8">
        <v>57.667454688731297</v>
      </c>
      <c r="O46" s="9">
        <v>2.9685760146879301</v>
      </c>
      <c r="P46" s="9">
        <v>1.7631658141077</v>
      </c>
    </row>
    <row r="47" spans="1:16">
      <c r="A47" s="6">
        <v>7</v>
      </c>
      <c r="B47" s="6" t="s">
        <v>16</v>
      </c>
      <c r="C47" s="6" t="s">
        <v>18</v>
      </c>
      <c r="D47" s="8">
        <v>20.513400000000001</v>
      </c>
      <c r="E47" s="8">
        <v>39.207500000000003</v>
      </c>
      <c r="F47" s="8">
        <v>18.694099999999999</v>
      </c>
      <c r="G47" s="8">
        <v>21.068000000000001</v>
      </c>
      <c r="H47" s="8">
        <v>20.735900000000001</v>
      </c>
      <c r="I47" s="8">
        <v>0.55460000000000098</v>
      </c>
      <c r="J47" s="8">
        <v>0.33210000000000001</v>
      </c>
      <c r="K47" s="9"/>
      <c r="L47" s="8">
        <v>2.9667114223204099</v>
      </c>
      <c r="M47" s="8">
        <v>1.7764963277183701</v>
      </c>
      <c r="N47" s="8">
        <v>59.880995311936502</v>
      </c>
      <c r="O47" s="9"/>
      <c r="P47" s="9"/>
    </row>
    <row r="48" spans="1:16">
      <c r="A48" s="6">
        <v>7</v>
      </c>
      <c r="B48" s="6" t="s">
        <v>16</v>
      </c>
      <c r="C48" s="6" t="s">
        <v>19</v>
      </c>
      <c r="D48" s="8">
        <v>20.911999999999999</v>
      </c>
      <c r="E48" s="8">
        <v>41.0259</v>
      </c>
      <c r="F48" s="8">
        <v>20.113900000000001</v>
      </c>
      <c r="G48" s="8">
        <v>21.506399999999999</v>
      </c>
      <c r="H48" s="8">
        <v>21.145900000000001</v>
      </c>
      <c r="I48" s="8">
        <v>0.59440000000000004</v>
      </c>
      <c r="J48" s="8">
        <v>0.36049999999999799</v>
      </c>
      <c r="K48" s="9"/>
      <c r="L48" s="8">
        <v>2.9551703051123899</v>
      </c>
      <c r="M48" s="8">
        <v>1.79229289198016</v>
      </c>
      <c r="N48" s="8">
        <v>60.649394347240602</v>
      </c>
      <c r="O48" s="9"/>
      <c r="P48" s="9"/>
    </row>
    <row r="49" spans="1:16">
      <c r="A49" s="6">
        <v>7</v>
      </c>
      <c r="B49" s="6" t="s">
        <v>16</v>
      </c>
      <c r="C49" s="6" t="s">
        <v>20</v>
      </c>
      <c r="D49" s="8">
        <v>20.479199999999999</v>
      </c>
      <c r="E49" s="8">
        <v>44.373100000000001</v>
      </c>
      <c r="F49" s="8">
        <v>23.893899999999999</v>
      </c>
      <c r="G49" s="8">
        <v>21.207899999999999</v>
      </c>
      <c r="H49" s="8">
        <v>20.771000000000001</v>
      </c>
      <c r="I49" s="8">
        <v>0.72870000000000001</v>
      </c>
      <c r="J49" s="8">
        <v>0.43689999999999801</v>
      </c>
      <c r="K49" s="9">
        <v>0.412333333333332</v>
      </c>
      <c r="L49" s="8">
        <v>3.0497323584680598</v>
      </c>
      <c r="M49" s="8">
        <v>1.82850016112898</v>
      </c>
      <c r="N49" s="8">
        <v>59.956086180869697</v>
      </c>
      <c r="O49" s="9">
        <v>3.06282981844363</v>
      </c>
      <c r="P49" s="9">
        <v>1.8474677726019999</v>
      </c>
    </row>
    <row r="50" spans="1:16">
      <c r="A50" s="6">
        <v>7</v>
      </c>
      <c r="B50" s="6" t="s">
        <v>16</v>
      </c>
      <c r="C50" s="6" t="s">
        <v>21</v>
      </c>
      <c r="D50" s="8">
        <v>20.331099999999999</v>
      </c>
      <c r="E50" s="8">
        <v>43.604599999999998</v>
      </c>
      <c r="F50" s="8">
        <v>23.273499999999999</v>
      </c>
      <c r="G50" s="8">
        <v>21.048999999999999</v>
      </c>
      <c r="H50" s="8">
        <v>20.615100000000002</v>
      </c>
      <c r="I50" s="8">
        <v>0.71789999999999998</v>
      </c>
      <c r="J50" s="8">
        <v>0.43389999999999801</v>
      </c>
      <c r="K50" s="9"/>
      <c r="L50" s="8">
        <v>3.0846241433389898</v>
      </c>
      <c r="M50" s="8">
        <v>1.86435216018217</v>
      </c>
      <c r="N50" s="8">
        <v>60.440172726006097</v>
      </c>
      <c r="O50" s="9"/>
      <c r="P50" s="9"/>
    </row>
    <row r="51" spans="1:16">
      <c r="A51" s="6">
        <v>7</v>
      </c>
      <c r="B51" s="6" t="s">
        <v>16</v>
      </c>
      <c r="C51" s="6" t="s">
        <v>22</v>
      </c>
      <c r="D51" s="8">
        <v>20.838799999999999</v>
      </c>
      <c r="E51" s="8">
        <v>40.638199999999998</v>
      </c>
      <c r="F51" s="8">
        <v>19.799399999999999</v>
      </c>
      <c r="G51" s="8">
        <v>21.4435</v>
      </c>
      <c r="H51" s="8">
        <v>21.077300000000001</v>
      </c>
      <c r="I51" s="8">
        <v>0.60470000000000101</v>
      </c>
      <c r="J51" s="8">
        <v>0.36619999999999903</v>
      </c>
      <c r="K51" s="9"/>
      <c r="L51" s="8">
        <v>3.0541329535238502</v>
      </c>
      <c r="M51" s="8">
        <v>1.84955099649484</v>
      </c>
      <c r="N51" s="8">
        <v>60.558954853646199</v>
      </c>
      <c r="O51" s="9"/>
      <c r="P51" s="9"/>
    </row>
    <row r="52" spans="1:16">
      <c r="A52" s="6">
        <v>7</v>
      </c>
      <c r="B52" s="6" t="s">
        <v>16</v>
      </c>
      <c r="C52" s="6" t="s">
        <v>23</v>
      </c>
      <c r="D52" s="8">
        <v>20.737100000000002</v>
      </c>
      <c r="E52" s="8">
        <v>42.609099999999998</v>
      </c>
      <c r="F52" s="8">
        <v>21.872</v>
      </c>
      <c r="G52" s="8">
        <v>21.416499999999999</v>
      </c>
      <c r="H52" s="8">
        <v>21.010200000000001</v>
      </c>
      <c r="I52" s="8">
        <v>0.67939999999999801</v>
      </c>
      <c r="J52" s="8">
        <v>0.406299999999998</v>
      </c>
      <c r="K52" s="9">
        <v>0.410266666666666</v>
      </c>
      <c r="L52" s="8">
        <v>3.1062545720555899</v>
      </c>
      <c r="M52" s="8">
        <v>1.8576261887344501</v>
      </c>
      <c r="N52" s="8">
        <v>59.802767147483003</v>
      </c>
      <c r="O52" s="9">
        <v>3.1184001334162699</v>
      </c>
      <c r="P52" s="5">
        <v>1.8887913107569601</v>
      </c>
    </row>
    <row r="53" spans="1:16">
      <c r="A53" s="6">
        <v>7</v>
      </c>
      <c r="B53" s="6" t="s">
        <v>16</v>
      </c>
      <c r="C53" s="6" t="s">
        <v>24</v>
      </c>
      <c r="D53" s="8">
        <v>20.584199999999999</v>
      </c>
      <c r="E53" s="8">
        <v>40.580500000000001</v>
      </c>
      <c r="F53" s="8">
        <v>19.996300000000002</v>
      </c>
      <c r="G53" s="8">
        <v>21.21</v>
      </c>
      <c r="H53" s="8">
        <v>20.8291</v>
      </c>
      <c r="I53" s="8">
        <v>0.62580000000000202</v>
      </c>
      <c r="J53" s="8">
        <v>0.38090000000000002</v>
      </c>
      <c r="K53" s="9"/>
      <c r="L53" s="8">
        <v>3.1295789721098499</v>
      </c>
      <c r="M53" s="8">
        <v>1.9048523976935801</v>
      </c>
      <c r="N53" s="8">
        <v>60.866091403004098</v>
      </c>
      <c r="O53" s="9"/>
      <c r="P53" s="5"/>
    </row>
    <row r="54" spans="1:16">
      <c r="A54" s="6">
        <v>7</v>
      </c>
      <c r="B54" s="6" t="s">
        <v>16</v>
      </c>
      <c r="C54" s="6" t="s">
        <v>25</v>
      </c>
      <c r="D54" s="8">
        <v>20.430499999999999</v>
      </c>
      <c r="E54" s="8">
        <v>43.7301</v>
      </c>
      <c r="F54" s="8">
        <v>23.299600000000002</v>
      </c>
      <c r="G54" s="8">
        <v>21.157299999999999</v>
      </c>
      <c r="H54" s="8">
        <v>20.713699999999999</v>
      </c>
      <c r="I54" s="8">
        <v>0.726800000000001</v>
      </c>
      <c r="J54" s="8">
        <v>0.44359999999999999</v>
      </c>
      <c r="K54" s="9"/>
      <c r="L54" s="8">
        <v>3.1193668560833698</v>
      </c>
      <c r="M54" s="8">
        <v>1.90389534584285</v>
      </c>
      <c r="N54" s="8">
        <v>61.034672537149099</v>
      </c>
      <c r="O54" s="9"/>
      <c r="P54" s="5"/>
    </row>
    <row r="55" spans="1:16">
      <c r="A55" s="6">
        <v>7</v>
      </c>
      <c r="B55" s="6" t="s">
        <v>16</v>
      </c>
      <c r="C55" s="6" t="s">
        <v>26</v>
      </c>
      <c r="D55" s="8">
        <v>20.789899999999999</v>
      </c>
      <c r="E55" s="8">
        <v>30.852799999999998</v>
      </c>
      <c r="F55" s="8">
        <v>10.062900000000001</v>
      </c>
      <c r="G55" s="8">
        <v>21.0746</v>
      </c>
      <c r="H55" s="8">
        <v>20.8872</v>
      </c>
      <c r="I55" s="8">
        <v>0.28470000000000101</v>
      </c>
      <c r="J55" s="8">
        <v>0.18740000000000001</v>
      </c>
      <c r="K55" s="5">
        <v>0.193816666666666</v>
      </c>
      <c r="L55" s="8">
        <v>2.8292043049220501</v>
      </c>
      <c r="M55" s="8">
        <v>1.8622862196782299</v>
      </c>
      <c r="N55" s="8">
        <v>65.823674042852005</v>
      </c>
      <c r="O55" s="9">
        <v>2.95203775593074</v>
      </c>
      <c r="P55" s="9">
        <v>1.8463940182158101</v>
      </c>
    </row>
    <row r="56" spans="1:16">
      <c r="A56" s="6">
        <v>7</v>
      </c>
      <c r="B56" s="6" t="s">
        <v>16</v>
      </c>
      <c r="C56" s="6" t="s">
        <v>27</v>
      </c>
      <c r="D56" s="8">
        <v>20.775600000000001</v>
      </c>
      <c r="E56" s="8">
        <v>30.958600000000001</v>
      </c>
      <c r="F56" s="8">
        <v>10.183</v>
      </c>
      <c r="G56" s="8">
        <v>21.0642</v>
      </c>
      <c r="H56" s="8">
        <v>20.877800000000001</v>
      </c>
      <c r="I56" s="8">
        <v>0.28859999999999902</v>
      </c>
      <c r="J56" s="8">
        <v>0.18639999999999901</v>
      </c>
      <c r="K56" s="5"/>
      <c r="L56" s="8">
        <v>2.8341353235784998</v>
      </c>
      <c r="M56" s="8">
        <v>1.8305018167534</v>
      </c>
      <c r="N56" s="8">
        <v>64.587664587664506</v>
      </c>
      <c r="O56" s="9"/>
      <c r="P56" s="9"/>
    </row>
    <row r="57" spans="1:16">
      <c r="A57" s="6">
        <v>7</v>
      </c>
      <c r="B57" s="6" t="s">
        <v>16</v>
      </c>
      <c r="C57" s="6" t="s">
        <v>28</v>
      </c>
      <c r="D57" s="8">
        <v>20.490500000000001</v>
      </c>
      <c r="E57" s="8">
        <v>30.554400000000001</v>
      </c>
      <c r="F57" s="8">
        <v>10.0639</v>
      </c>
      <c r="G57" s="8">
        <v>20.7957</v>
      </c>
      <c r="H57" s="8">
        <v>20.595700000000001</v>
      </c>
      <c r="I57" s="8">
        <v>0.30519999999999903</v>
      </c>
      <c r="J57" s="8">
        <v>0.19999999999999901</v>
      </c>
      <c r="K57" s="5"/>
      <c r="L57" s="8">
        <v>3.0326215483063201</v>
      </c>
      <c r="M57" s="8">
        <v>1.9873011456791001</v>
      </c>
      <c r="N57" s="8">
        <v>65.530799475753497</v>
      </c>
      <c r="O57" s="9"/>
      <c r="P57" s="9">
        <v>1.9858054046192</v>
      </c>
    </row>
    <row r="58" spans="1:16">
      <c r="A58" s="6">
        <v>7</v>
      </c>
      <c r="B58" s="6" t="s">
        <v>16</v>
      </c>
      <c r="C58" s="6" t="s">
        <v>29</v>
      </c>
      <c r="D58" s="8">
        <v>20.508500000000002</v>
      </c>
      <c r="E58" s="8">
        <v>30.935300000000002</v>
      </c>
      <c r="F58" s="8">
        <v>10.4268</v>
      </c>
      <c r="G58" s="8">
        <v>20.825700000000001</v>
      </c>
      <c r="H58" s="8">
        <v>20.6188</v>
      </c>
      <c r="I58" s="8">
        <v>0.31719999999999998</v>
      </c>
      <c r="J58" s="8">
        <v>0.206900000000001</v>
      </c>
      <c r="K58" s="5"/>
      <c r="L58" s="8">
        <v>3.04216058618176</v>
      </c>
      <c r="M58" s="8">
        <v>1.9843096635593001</v>
      </c>
      <c r="N58" s="8">
        <v>65.226986128625796</v>
      </c>
      <c r="O58" s="9"/>
      <c r="P58" s="9"/>
    </row>
    <row r="59" spans="1:16">
      <c r="A59" s="6">
        <v>7</v>
      </c>
      <c r="B59" s="6" t="s">
        <v>16</v>
      </c>
      <c r="C59" s="6" t="s">
        <v>30</v>
      </c>
      <c r="D59" s="8">
        <v>20.502700000000001</v>
      </c>
      <c r="E59" s="8">
        <v>30.9085</v>
      </c>
      <c r="F59" s="8">
        <v>10.405799999999999</v>
      </c>
      <c r="G59" s="8">
        <v>20.826599999999999</v>
      </c>
      <c r="H59" s="8">
        <v>20.613</v>
      </c>
      <c r="I59" s="8">
        <v>0.32389999999999802</v>
      </c>
      <c r="J59" s="8">
        <v>0.21360000000000001</v>
      </c>
      <c r="K59" s="5"/>
      <c r="L59" s="8">
        <v>3.1126871552403301</v>
      </c>
      <c r="M59" s="8">
        <v>2.05270137807761</v>
      </c>
      <c r="N59" s="8">
        <v>65.946279715961893</v>
      </c>
      <c r="O59" s="9"/>
      <c r="P59" s="9">
        <v>1.95375363076532</v>
      </c>
    </row>
    <row r="60" spans="1:16">
      <c r="A60" s="6">
        <v>7</v>
      </c>
      <c r="B60" s="6" t="s">
        <v>16</v>
      </c>
      <c r="C60" s="6" t="s">
        <v>31</v>
      </c>
      <c r="D60" s="8">
        <v>20.601500000000001</v>
      </c>
      <c r="E60" s="8">
        <v>29.691400000000002</v>
      </c>
      <c r="F60" s="8">
        <v>9.0899000000000001</v>
      </c>
      <c r="G60" s="8">
        <v>20.861599999999999</v>
      </c>
      <c r="H60" s="8">
        <v>20.693000000000001</v>
      </c>
      <c r="I60" s="8">
        <v>0.260099999999998</v>
      </c>
      <c r="J60" s="8">
        <v>0.168599999999998</v>
      </c>
      <c r="K60" s="5"/>
      <c r="L60" s="8">
        <v>2.8614176173554999</v>
      </c>
      <c r="M60" s="8">
        <v>1.8548058834530401</v>
      </c>
      <c r="N60" s="8">
        <v>64.821222606689503</v>
      </c>
      <c r="O60" s="9"/>
      <c r="P60" s="9"/>
    </row>
    <row r="61" spans="1:16">
      <c r="A61" s="6">
        <v>7</v>
      </c>
      <c r="B61" s="6" t="s">
        <v>16</v>
      </c>
      <c r="C61" s="6" t="s">
        <v>32</v>
      </c>
      <c r="D61" s="8">
        <v>20.7483</v>
      </c>
      <c r="E61" s="8">
        <v>28.9938</v>
      </c>
      <c r="F61" s="8">
        <v>8.2454999999999998</v>
      </c>
      <c r="G61" s="8">
        <v>20.994499999999999</v>
      </c>
      <c r="H61" s="8">
        <v>20.886299999999999</v>
      </c>
      <c r="I61" s="8">
        <v>0.246199999999998</v>
      </c>
      <c r="J61" s="8">
        <v>0.1082</v>
      </c>
      <c r="K61" s="9">
        <v>0.1336</v>
      </c>
      <c r="L61" s="8">
        <v>2.9858710811957798</v>
      </c>
      <c r="M61" s="8">
        <v>1.31223091383179</v>
      </c>
      <c r="N61" s="8">
        <v>43.948009748172602</v>
      </c>
      <c r="O61" s="9">
        <v>2.97687250017945</v>
      </c>
      <c r="P61" s="9">
        <v>1.33669349853009</v>
      </c>
    </row>
    <row r="62" spans="1:16">
      <c r="A62" s="6">
        <v>7</v>
      </c>
      <c r="B62" s="6" t="s">
        <v>16</v>
      </c>
      <c r="C62" s="6" t="s">
        <v>33</v>
      </c>
      <c r="D62" s="8">
        <v>20.4619</v>
      </c>
      <c r="E62" s="8">
        <v>30.4681</v>
      </c>
      <c r="F62" s="8">
        <v>10.0062</v>
      </c>
      <c r="G62" s="8">
        <v>20.761099999999999</v>
      </c>
      <c r="H62" s="8">
        <v>20.6249</v>
      </c>
      <c r="I62" s="8">
        <v>0.29919999999999902</v>
      </c>
      <c r="J62" s="8">
        <v>0.13619999999999899</v>
      </c>
      <c r="K62" s="9"/>
      <c r="L62" s="8">
        <v>2.9901461094121502</v>
      </c>
      <c r="M62" s="8">
        <v>1.36115608322839</v>
      </c>
      <c r="N62" s="8">
        <v>45.521390374331297</v>
      </c>
      <c r="O62" s="9"/>
      <c r="P62" s="10"/>
    </row>
    <row r="63" spans="1:16">
      <c r="A63" s="6">
        <v>7</v>
      </c>
      <c r="B63" s="6" t="s">
        <v>16</v>
      </c>
      <c r="C63" s="6" t="s">
        <v>34</v>
      </c>
      <c r="D63" s="8">
        <v>20.534700000000001</v>
      </c>
      <c r="E63" s="8">
        <v>29.677299999999999</v>
      </c>
      <c r="F63" s="8">
        <v>9.1425999999999998</v>
      </c>
      <c r="G63" s="8">
        <v>20.81</v>
      </c>
      <c r="H63" s="8">
        <v>20.656500000000001</v>
      </c>
      <c r="I63" s="8">
        <v>0.27529999999999799</v>
      </c>
      <c r="J63" s="8">
        <v>0.153499999999998</v>
      </c>
      <c r="K63" s="9"/>
      <c r="L63" s="8">
        <v>3.0111784393935901</v>
      </c>
      <c r="M63" s="8">
        <v>1.67895347056633</v>
      </c>
      <c r="N63" s="8">
        <v>55.757355612059101</v>
      </c>
      <c r="O63" s="9"/>
      <c r="P63" s="9">
        <v>1.6401761169556699</v>
      </c>
    </row>
    <row r="64" spans="1:16">
      <c r="A64" s="6">
        <v>7</v>
      </c>
      <c r="B64" s="6" t="s">
        <v>16</v>
      </c>
      <c r="C64" s="6" t="s">
        <v>35</v>
      </c>
      <c r="D64" s="8">
        <v>20.636099999999999</v>
      </c>
      <c r="E64" s="8">
        <v>29.272300000000001</v>
      </c>
      <c r="F64" s="8">
        <v>8.6362000000000005</v>
      </c>
      <c r="G64" s="8">
        <v>20.8918</v>
      </c>
      <c r="H64" s="8">
        <v>20.753499999999999</v>
      </c>
      <c r="I64" s="8">
        <v>0.25570000000000098</v>
      </c>
      <c r="J64" s="8">
        <v>0.13830000000000101</v>
      </c>
      <c r="K64" s="9"/>
      <c r="L64" s="8">
        <v>2.9607929413399501</v>
      </c>
      <c r="M64" s="8">
        <v>1.601398763345</v>
      </c>
      <c r="N64" s="8">
        <v>54.086820492765099</v>
      </c>
      <c r="O64" s="9"/>
      <c r="P64" s="10"/>
    </row>
    <row r="65" spans="1:16">
      <c r="A65" s="6">
        <v>7</v>
      </c>
      <c r="B65" s="6" t="s">
        <v>16</v>
      </c>
      <c r="C65" s="6" t="s">
        <v>36</v>
      </c>
      <c r="D65" s="8">
        <v>20.854399999999998</v>
      </c>
      <c r="E65" s="8">
        <v>29.417100000000001</v>
      </c>
      <c r="F65" s="8">
        <v>8.5626999999999995</v>
      </c>
      <c r="G65" s="8">
        <v>21.105499999999999</v>
      </c>
      <c r="H65" s="8">
        <v>20.971599999999999</v>
      </c>
      <c r="I65" s="8">
        <v>0.25110000000000099</v>
      </c>
      <c r="J65" s="8">
        <v>0.13390000000000099</v>
      </c>
      <c r="K65" s="9"/>
      <c r="L65" s="8">
        <v>2.9324862484963998</v>
      </c>
      <c r="M65" s="8">
        <v>1.5637590946780899</v>
      </c>
      <c r="N65" s="8">
        <v>53.325368379131802</v>
      </c>
      <c r="O65" s="9"/>
      <c r="P65" s="9">
        <v>1.6658893890911901</v>
      </c>
    </row>
    <row r="66" spans="1:16">
      <c r="A66" s="6">
        <v>7</v>
      </c>
      <c r="B66" s="6" t="s">
        <v>16</v>
      </c>
      <c r="C66" s="6" t="s">
        <v>37</v>
      </c>
      <c r="D66" s="8">
        <v>20.405100000000001</v>
      </c>
      <c r="E66" s="8">
        <v>27.8428</v>
      </c>
      <c r="F66" s="8">
        <v>7.4377000000000004</v>
      </c>
      <c r="G66" s="8">
        <v>20.626799999999999</v>
      </c>
      <c r="H66" s="8">
        <v>20.4953</v>
      </c>
      <c r="I66" s="8">
        <v>0.22169999999999801</v>
      </c>
      <c r="J66" s="8">
        <v>0.13149999999999901</v>
      </c>
      <c r="K66" s="9"/>
      <c r="L66" s="8">
        <v>2.9807601812388</v>
      </c>
      <c r="M66" s="8">
        <v>1.7680196835043001</v>
      </c>
      <c r="N66" s="8">
        <v>59.314388813712199</v>
      </c>
      <c r="O66" s="9"/>
      <c r="P66" s="10"/>
    </row>
    <row r="67" spans="1:16">
      <c r="A67" s="6">
        <v>7</v>
      </c>
      <c r="B67" s="6" t="s">
        <v>16</v>
      </c>
      <c r="C67" s="6" t="s">
        <v>38</v>
      </c>
      <c r="D67" s="8">
        <v>20.558800000000002</v>
      </c>
      <c r="E67" s="8">
        <v>29.367100000000001</v>
      </c>
      <c r="F67" s="8">
        <v>8.8082999999999991</v>
      </c>
      <c r="G67" s="8">
        <v>20.8355</v>
      </c>
      <c r="H67" s="8">
        <v>20.6553</v>
      </c>
      <c r="I67" s="8">
        <v>0.276699999999998</v>
      </c>
      <c r="J67" s="8">
        <v>0.180199999999999</v>
      </c>
      <c r="K67" s="9">
        <v>0.16351666666666601</v>
      </c>
      <c r="L67" s="8">
        <v>3.1413553126028702</v>
      </c>
      <c r="M67" s="8">
        <v>2.0457977135201899</v>
      </c>
      <c r="N67" s="8">
        <v>65.124683773039607</v>
      </c>
      <c r="O67" s="9">
        <v>3.0916888175928001</v>
      </c>
      <c r="P67" s="9">
        <v>2.0348377845525301</v>
      </c>
    </row>
    <row r="68" spans="1:16">
      <c r="A68" s="6">
        <v>7</v>
      </c>
      <c r="B68" s="6" t="s">
        <v>16</v>
      </c>
      <c r="C68" s="6" t="s">
        <v>39</v>
      </c>
      <c r="D68" s="8">
        <v>20.542999999999999</v>
      </c>
      <c r="E68" s="8">
        <v>29.254000000000001</v>
      </c>
      <c r="F68" s="8">
        <v>8.7110000000000003</v>
      </c>
      <c r="G68" s="8">
        <v>20.815999999999999</v>
      </c>
      <c r="H68" s="8">
        <v>20.639700000000001</v>
      </c>
      <c r="I68" s="8">
        <v>0.27300000000000002</v>
      </c>
      <c r="J68" s="8">
        <v>0.17629999999999801</v>
      </c>
      <c r="K68" s="9"/>
      <c r="L68" s="8">
        <v>3.1339685455171602</v>
      </c>
      <c r="M68" s="8">
        <v>2.0238778555848702</v>
      </c>
      <c r="N68" s="8">
        <v>64.578754578753802</v>
      </c>
      <c r="O68" s="9"/>
      <c r="P68" s="10"/>
    </row>
    <row r="69" spans="1:16">
      <c r="A69" s="6">
        <v>7</v>
      </c>
      <c r="B69" s="6" t="s">
        <v>16</v>
      </c>
      <c r="C69" s="6" t="s">
        <v>40</v>
      </c>
      <c r="D69" s="8">
        <v>20.842400000000001</v>
      </c>
      <c r="E69" s="8">
        <v>29.178999999999998</v>
      </c>
      <c r="F69" s="8">
        <v>8.3366000000000007</v>
      </c>
      <c r="G69" s="8">
        <v>21.085599999999999</v>
      </c>
      <c r="H69" s="8">
        <v>20.9361</v>
      </c>
      <c r="I69" s="8">
        <v>0.243199999999998</v>
      </c>
      <c r="J69" s="8">
        <v>0.14949999999999999</v>
      </c>
      <c r="K69" s="9"/>
      <c r="L69" s="8">
        <v>2.9172564354772699</v>
      </c>
      <c r="M69" s="8">
        <v>1.79329702756519</v>
      </c>
      <c r="N69" s="8">
        <v>61.472039473684603</v>
      </c>
      <c r="O69" s="9"/>
      <c r="P69" s="9">
        <v>1.8052168001253399</v>
      </c>
    </row>
    <row r="70" spans="1:16">
      <c r="A70" s="6">
        <v>7</v>
      </c>
      <c r="B70" s="6" t="s">
        <v>16</v>
      </c>
      <c r="C70" s="6" t="s">
        <v>41</v>
      </c>
      <c r="D70" s="8">
        <v>20.764500000000002</v>
      </c>
      <c r="E70" s="8">
        <v>28.766100000000002</v>
      </c>
      <c r="F70" s="8">
        <v>8.0015999999999998</v>
      </c>
      <c r="G70" s="8">
        <v>21.005700000000001</v>
      </c>
      <c r="H70" s="8">
        <v>20.860299999999999</v>
      </c>
      <c r="I70" s="8">
        <v>0.241199999999999</v>
      </c>
      <c r="J70" s="8">
        <v>0.145400000000002</v>
      </c>
      <c r="K70" s="9"/>
      <c r="L70" s="8">
        <v>3.0143971205758699</v>
      </c>
      <c r="M70" s="8">
        <v>1.81713657268549</v>
      </c>
      <c r="N70" s="8">
        <v>60.281923714760701</v>
      </c>
      <c r="O70" s="9"/>
      <c r="P70" s="10"/>
    </row>
    <row r="71" spans="1:16">
      <c r="A71" s="6">
        <v>7</v>
      </c>
      <c r="B71" s="6" t="s">
        <v>16</v>
      </c>
      <c r="C71" s="6" t="s">
        <v>42</v>
      </c>
      <c r="D71" s="8">
        <v>20.5092</v>
      </c>
      <c r="E71" s="8">
        <v>29.926200000000001</v>
      </c>
      <c r="F71" s="8">
        <v>9.4169999999999998</v>
      </c>
      <c r="G71" s="8">
        <v>20.8065</v>
      </c>
      <c r="H71" s="8">
        <v>20.618500000000001</v>
      </c>
      <c r="I71" s="8">
        <v>0.29730000000000001</v>
      </c>
      <c r="J71" s="8">
        <v>0.187999999999999</v>
      </c>
      <c r="K71" s="9"/>
      <c r="L71" s="8">
        <v>3.1570563873845199</v>
      </c>
      <c r="M71" s="8">
        <v>1.9963895083359799</v>
      </c>
      <c r="N71" s="8">
        <v>63.2357887655563</v>
      </c>
      <c r="O71" s="9"/>
      <c r="P71" s="9">
        <v>2.0122788580239401</v>
      </c>
    </row>
    <row r="72" spans="1:16">
      <c r="A72" s="6">
        <v>7</v>
      </c>
      <c r="B72" s="6" t="s">
        <v>16</v>
      </c>
      <c r="C72" s="6" t="s">
        <v>43</v>
      </c>
      <c r="D72" s="8">
        <v>20.83</v>
      </c>
      <c r="E72" s="8">
        <v>27.816600000000001</v>
      </c>
      <c r="F72" s="8">
        <v>6.9866000000000001</v>
      </c>
      <c r="G72" s="8">
        <v>21.052600000000002</v>
      </c>
      <c r="H72" s="8">
        <v>20.910900000000002</v>
      </c>
      <c r="I72" s="8">
        <v>0.22260000000000299</v>
      </c>
      <c r="J72" s="8">
        <v>0.14169999999999999</v>
      </c>
      <c r="K72" s="9"/>
      <c r="L72" s="8">
        <v>3.1860991039991302</v>
      </c>
      <c r="M72" s="8">
        <v>2.0281682077119099</v>
      </c>
      <c r="N72" s="8">
        <v>63.656783468103299</v>
      </c>
      <c r="O72" s="9"/>
      <c r="P72" s="10"/>
    </row>
    <row r="73" spans="1:16">
      <c r="A73" s="6">
        <v>7</v>
      </c>
      <c r="B73" s="6" t="s">
        <v>16</v>
      </c>
      <c r="C73" s="6" t="s">
        <v>44</v>
      </c>
      <c r="D73" s="8">
        <v>20.4115</v>
      </c>
      <c r="E73" s="8">
        <v>28.4666</v>
      </c>
      <c r="F73" s="8">
        <v>8.0550999999999995</v>
      </c>
      <c r="G73" s="8">
        <v>20.648299999999999</v>
      </c>
      <c r="H73" s="8">
        <v>20.520199999999999</v>
      </c>
      <c r="I73" s="8">
        <v>0.23679999999999901</v>
      </c>
      <c r="J73" s="8">
        <v>0.12809999999999999</v>
      </c>
      <c r="K73" s="10">
        <v>0.12470000000000001</v>
      </c>
      <c r="L73" s="8">
        <v>2.9397524549664</v>
      </c>
      <c r="M73" s="8">
        <v>1.5902968305793801</v>
      </c>
      <c r="N73" s="8">
        <v>54.096283783784003</v>
      </c>
      <c r="O73" s="9">
        <v>2.9895487481875</v>
      </c>
      <c r="P73" s="9">
        <v>1.5630362963342299</v>
      </c>
    </row>
    <row r="74" spans="1:16">
      <c r="A74" s="6">
        <v>7</v>
      </c>
      <c r="B74" s="6" t="s">
        <v>16</v>
      </c>
      <c r="C74" s="6" t="s">
        <v>45</v>
      </c>
      <c r="D74" s="8">
        <v>20.424800000000001</v>
      </c>
      <c r="E74" s="8">
        <v>28.616099999999999</v>
      </c>
      <c r="F74" s="8">
        <v>8.1913</v>
      </c>
      <c r="G74" s="8">
        <v>20.691800000000001</v>
      </c>
      <c r="H74" s="8">
        <v>20.565999999999999</v>
      </c>
      <c r="I74" s="8">
        <v>0.26699999999999902</v>
      </c>
      <c r="J74" s="8">
        <v>0.12580000000000199</v>
      </c>
      <c r="K74" s="10"/>
      <c r="L74" s="8">
        <v>3.25955587025258</v>
      </c>
      <c r="M74" s="8">
        <v>1.53577576208907</v>
      </c>
      <c r="N74" s="8">
        <v>47.116104868914597</v>
      </c>
      <c r="O74" s="9"/>
      <c r="P74" s="10"/>
    </row>
    <row r="75" spans="1:16">
      <c r="A75" s="6">
        <v>7</v>
      </c>
      <c r="B75" s="6" t="s">
        <v>16</v>
      </c>
      <c r="C75" s="6" t="s">
        <v>46</v>
      </c>
      <c r="D75" s="8">
        <v>20.535</v>
      </c>
      <c r="E75" s="8">
        <v>28.5182</v>
      </c>
      <c r="F75" s="8">
        <v>7.9832000000000001</v>
      </c>
      <c r="G75" s="8">
        <v>20.7698</v>
      </c>
      <c r="H75" s="8">
        <v>20.661200000000001</v>
      </c>
      <c r="I75" s="8">
        <v>0.23480000000000001</v>
      </c>
      <c r="J75" s="8">
        <v>0.108599999999999</v>
      </c>
      <c r="K75" s="10"/>
      <c r="L75" s="8">
        <v>2.9411764705882302</v>
      </c>
      <c r="M75" s="8">
        <v>1.36035674917325</v>
      </c>
      <c r="N75" s="8">
        <v>46.252129471890598</v>
      </c>
      <c r="O75" s="9"/>
      <c r="P75" s="9">
        <v>1.46734119236268</v>
      </c>
    </row>
    <row r="76" spans="1:16">
      <c r="A76" s="6">
        <v>7</v>
      </c>
      <c r="B76" s="6" t="s">
        <v>16</v>
      </c>
      <c r="C76" s="6" t="s">
        <v>47</v>
      </c>
      <c r="D76" s="8">
        <v>20.754899999999999</v>
      </c>
      <c r="E76" s="8">
        <v>28.999700000000001</v>
      </c>
      <c r="F76" s="8">
        <v>8.2447999999999997</v>
      </c>
      <c r="G76" s="8">
        <v>21.002199999999998</v>
      </c>
      <c r="H76" s="8">
        <v>20.872399999999999</v>
      </c>
      <c r="I76" s="8">
        <v>0.24729999999999899</v>
      </c>
      <c r="J76" s="8">
        <v>0.129799999999999</v>
      </c>
      <c r="K76" s="10"/>
      <c r="L76" s="8">
        <v>2.99946633029302</v>
      </c>
      <c r="M76" s="8">
        <v>1.5743256355521</v>
      </c>
      <c r="N76" s="8">
        <v>52.486858067124899</v>
      </c>
      <c r="O76" s="9"/>
      <c r="P76" s="10"/>
    </row>
    <row r="77" spans="1:16">
      <c r="A77" s="6">
        <v>7</v>
      </c>
      <c r="B77" s="6" t="s">
        <v>16</v>
      </c>
      <c r="C77" s="6" t="s">
        <v>48</v>
      </c>
      <c r="D77" s="8">
        <v>20.564699999999998</v>
      </c>
      <c r="E77" s="8">
        <v>28.746099999999998</v>
      </c>
      <c r="F77" s="8">
        <v>8.1814</v>
      </c>
      <c r="G77" s="8">
        <v>20.790099999999999</v>
      </c>
      <c r="H77" s="8">
        <v>20.656500000000001</v>
      </c>
      <c r="I77" s="8">
        <v>0.22539999999999999</v>
      </c>
      <c r="J77" s="8">
        <v>0.133599999999998</v>
      </c>
      <c r="K77" s="10"/>
      <c r="L77" s="8">
        <v>2.75502970151808</v>
      </c>
      <c r="M77" s="8">
        <v>1.63297235192018</v>
      </c>
      <c r="N77" s="8">
        <v>59.272404614018399</v>
      </c>
      <c r="O77" s="9"/>
      <c r="P77" s="9">
        <v>1.6579034446219401</v>
      </c>
    </row>
    <row r="78" spans="1:16">
      <c r="A78" s="6">
        <v>7</v>
      </c>
      <c r="B78" s="6" t="s">
        <v>16</v>
      </c>
      <c r="C78" s="6" t="s">
        <v>49</v>
      </c>
      <c r="D78" s="8">
        <v>20.629300000000001</v>
      </c>
      <c r="E78" s="8">
        <v>27.896799999999999</v>
      </c>
      <c r="F78" s="8">
        <v>7.2675000000000001</v>
      </c>
      <c r="G78" s="8">
        <v>20.8504</v>
      </c>
      <c r="H78" s="8">
        <v>20.728100000000001</v>
      </c>
      <c r="I78" s="8">
        <v>0.22109999999999999</v>
      </c>
      <c r="J78" s="8">
        <v>0.12229999999999901</v>
      </c>
      <c r="K78" s="10"/>
      <c r="L78" s="8">
        <v>3.0423116615067101</v>
      </c>
      <c r="M78" s="8">
        <v>1.6828345373236899</v>
      </c>
      <c r="N78" s="8">
        <v>55.314337403889297</v>
      </c>
      <c r="O78" s="9"/>
      <c r="P78" s="10"/>
    </row>
    <row r="79" spans="1:16">
      <c r="A79" s="6">
        <v>7</v>
      </c>
      <c r="B79" s="6" t="s">
        <v>16</v>
      </c>
      <c r="C79" s="6" t="s">
        <v>50</v>
      </c>
      <c r="D79" s="8">
        <v>20.350999999999999</v>
      </c>
      <c r="E79" s="8">
        <v>28.421800000000001</v>
      </c>
      <c r="F79" s="8">
        <v>8.0708000000000002</v>
      </c>
      <c r="G79" s="8">
        <v>20.572700000000001</v>
      </c>
      <c r="H79" s="8">
        <v>20.4361</v>
      </c>
      <c r="I79" s="8">
        <v>0.22170000000000201</v>
      </c>
      <c r="J79" s="8">
        <v>0.136600000000001</v>
      </c>
      <c r="K79" s="10">
        <v>0.153516666666667</v>
      </c>
      <c r="L79" s="8">
        <v>2.7469395846756401</v>
      </c>
      <c r="M79" s="8">
        <v>1.69252118749072</v>
      </c>
      <c r="N79" s="8">
        <v>61.614794767704197</v>
      </c>
      <c r="O79" s="5">
        <v>2.9746422272116901</v>
      </c>
      <c r="P79" s="9">
        <v>1.81807951389712</v>
      </c>
    </row>
    <row r="80" spans="1:16">
      <c r="A80" s="6">
        <v>7</v>
      </c>
      <c r="B80" s="6" t="s">
        <v>16</v>
      </c>
      <c r="C80" s="6" t="s">
        <v>51</v>
      </c>
      <c r="D80" s="8">
        <v>20.739699999999999</v>
      </c>
      <c r="E80" s="8">
        <v>29.728000000000002</v>
      </c>
      <c r="F80" s="8">
        <v>8.9883000000000006</v>
      </c>
      <c r="G80" s="8">
        <v>21.0182</v>
      </c>
      <c r="H80" s="8">
        <v>20.843499999999999</v>
      </c>
      <c r="I80" s="8">
        <v>0.27850000000000102</v>
      </c>
      <c r="J80" s="8">
        <v>0.17470000000000099</v>
      </c>
      <c r="K80" s="10"/>
      <c r="L80" s="8">
        <v>3.09847245864069</v>
      </c>
      <c r="M80" s="8">
        <v>1.9436378403035199</v>
      </c>
      <c r="N80" s="8">
        <v>62.728904847396997</v>
      </c>
      <c r="O80" s="5"/>
      <c r="P80" s="10"/>
    </row>
    <row r="81" spans="1:16">
      <c r="A81" s="6">
        <v>7</v>
      </c>
      <c r="B81" s="6" t="s">
        <v>16</v>
      </c>
      <c r="C81" s="6" t="s">
        <v>52</v>
      </c>
      <c r="D81" s="8">
        <v>20.459299999999999</v>
      </c>
      <c r="E81" s="8">
        <v>28.2103</v>
      </c>
      <c r="F81" s="8">
        <v>7.7510000000000003</v>
      </c>
      <c r="G81" s="8">
        <v>20.699000000000002</v>
      </c>
      <c r="H81" s="8">
        <v>20.547000000000001</v>
      </c>
      <c r="I81" s="8">
        <v>0.23970000000000299</v>
      </c>
      <c r="J81" s="8">
        <v>0.152000000000001</v>
      </c>
      <c r="K81" s="10"/>
      <c r="L81" s="8">
        <v>3.09250419300739</v>
      </c>
      <c r="M81" s="8">
        <v>1.9610372855115601</v>
      </c>
      <c r="N81" s="8">
        <v>63.4125990821858</v>
      </c>
      <c r="O81" s="5"/>
      <c r="P81" s="9">
        <v>2.1664946923878698</v>
      </c>
    </row>
    <row r="82" spans="1:16">
      <c r="A82" s="6">
        <v>7</v>
      </c>
      <c r="B82" s="6" t="s">
        <v>16</v>
      </c>
      <c r="C82" s="6" t="s">
        <v>53</v>
      </c>
      <c r="D82" s="8">
        <v>20.738199999999999</v>
      </c>
      <c r="E82" s="8">
        <v>27.6692</v>
      </c>
      <c r="F82" s="8">
        <v>6.931</v>
      </c>
      <c r="G82" s="8">
        <v>20.996300000000002</v>
      </c>
      <c r="H82" s="8">
        <v>20.831900000000001</v>
      </c>
      <c r="I82" s="8">
        <v>0.25810000000000199</v>
      </c>
      <c r="J82" s="8">
        <v>0.16440000000000099</v>
      </c>
      <c r="K82" s="10"/>
      <c r="L82" s="8">
        <v>3.7238493723849699</v>
      </c>
      <c r="M82" s="8">
        <v>2.3719520992641798</v>
      </c>
      <c r="N82" s="8">
        <v>63.6962417667567</v>
      </c>
      <c r="O82" s="5"/>
      <c r="P82" s="10"/>
    </row>
    <row r="83" spans="1:16">
      <c r="A83" s="6">
        <v>7</v>
      </c>
      <c r="B83" s="6" t="s">
        <v>16</v>
      </c>
      <c r="C83" s="6" t="s">
        <v>54</v>
      </c>
      <c r="D83" s="8">
        <v>20.8033</v>
      </c>
      <c r="E83" s="8">
        <v>30.4832</v>
      </c>
      <c r="F83" s="8">
        <v>9.6798999999999999</v>
      </c>
      <c r="G83" s="8">
        <v>21.101900000000001</v>
      </c>
      <c r="H83" s="8">
        <v>20.9116</v>
      </c>
      <c r="I83" s="8">
        <v>0.29859999999999998</v>
      </c>
      <c r="J83" s="8">
        <v>0.190300000000001</v>
      </c>
      <c r="K83" s="10"/>
      <c r="L83" s="8">
        <v>3.0847426109773899</v>
      </c>
      <c r="M83" s="8">
        <v>1.9659294000971099</v>
      </c>
      <c r="N83" s="8">
        <v>63.730743469524597</v>
      </c>
      <c r="O83" s="5"/>
      <c r="P83" s="9">
        <v>1.5901639273566099</v>
      </c>
    </row>
    <row r="84" spans="1:16">
      <c r="A84" s="6">
        <v>7</v>
      </c>
      <c r="B84" s="6" t="s">
        <v>16</v>
      </c>
      <c r="C84" s="6" t="s">
        <v>55</v>
      </c>
      <c r="D84" s="8">
        <v>20.799199999999999</v>
      </c>
      <c r="E84" s="8">
        <v>29.289000000000001</v>
      </c>
      <c r="F84" s="8">
        <v>8.4898000000000007</v>
      </c>
      <c r="G84" s="8">
        <v>20.977599999999999</v>
      </c>
      <c r="H84" s="8">
        <v>20.874500000000001</v>
      </c>
      <c r="I84" s="8">
        <v>0.1784</v>
      </c>
      <c r="J84" s="8">
        <v>0.103099999999998</v>
      </c>
      <c r="K84" s="10"/>
      <c r="L84" s="8">
        <v>2.10134514358406</v>
      </c>
      <c r="M84" s="8">
        <v>1.2143984546161</v>
      </c>
      <c r="N84" s="8">
        <v>57.791479820626598</v>
      </c>
      <c r="O84" s="5"/>
      <c r="P84" s="10"/>
    </row>
    <row r="85" spans="1:16">
      <c r="A85" s="6">
        <v>14</v>
      </c>
      <c r="B85" s="6" t="s">
        <v>16</v>
      </c>
      <c r="C85" s="6" t="s">
        <v>17</v>
      </c>
      <c r="D85" s="8">
        <v>20.5427</v>
      </c>
      <c r="E85" s="8">
        <v>39.231000000000002</v>
      </c>
      <c r="F85" s="8">
        <v>18.688300000000002</v>
      </c>
      <c r="G85" s="8">
        <v>21.080300000000001</v>
      </c>
      <c r="H85" s="8">
        <v>20.799099999999999</v>
      </c>
      <c r="I85" s="8">
        <v>0.53760000000000097</v>
      </c>
      <c r="J85" s="8">
        <v>0.281200000000002</v>
      </c>
      <c r="K85" s="9">
        <v>0.30133333333333601</v>
      </c>
      <c r="L85" s="8">
        <v>2.8766661494089898</v>
      </c>
      <c r="M85" s="8">
        <v>1.50468474928165</v>
      </c>
      <c r="N85" s="8">
        <v>52.306547619047898</v>
      </c>
      <c r="O85" s="9">
        <v>2.87892339332369</v>
      </c>
      <c r="P85" s="9">
        <v>1.5955141519276099</v>
      </c>
    </row>
    <row r="86" spans="1:16">
      <c r="A86" s="6">
        <v>14</v>
      </c>
      <c r="B86" s="6" t="s">
        <v>16</v>
      </c>
      <c r="C86" s="6" t="s">
        <v>18</v>
      </c>
      <c r="D86" s="8">
        <v>20.965</v>
      </c>
      <c r="E86" s="8">
        <v>39.946100000000001</v>
      </c>
      <c r="F86" s="8">
        <v>18.981100000000001</v>
      </c>
      <c r="G86" s="8">
        <v>21.51</v>
      </c>
      <c r="H86" s="8">
        <v>21.201899999999998</v>
      </c>
      <c r="I86" s="8">
        <v>0.54500000000000204</v>
      </c>
      <c r="J86" s="8">
        <v>0.30810000000000298</v>
      </c>
      <c r="K86" s="9"/>
      <c r="L86" s="8">
        <v>2.87127721786409</v>
      </c>
      <c r="M86" s="8">
        <v>1.6231935978420799</v>
      </c>
      <c r="N86" s="8">
        <v>56.532110091743498</v>
      </c>
      <c r="O86" s="9"/>
      <c r="P86" s="9"/>
    </row>
    <row r="87" spans="1:16">
      <c r="A87" s="6">
        <v>14</v>
      </c>
      <c r="B87" s="6" t="s">
        <v>16</v>
      </c>
      <c r="C87" s="6" t="s">
        <v>19</v>
      </c>
      <c r="D87" s="8">
        <v>21.0627</v>
      </c>
      <c r="E87" s="8">
        <v>40.035800000000002</v>
      </c>
      <c r="F87" s="8">
        <v>18.973099999999999</v>
      </c>
      <c r="G87" s="8">
        <v>21.610800000000001</v>
      </c>
      <c r="H87" s="8">
        <v>21.296099999999999</v>
      </c>
      <c r="I87" s="8">
        <v>0.54810000000000203</v>
      </c>
      <c r="J87" s="8">
        <v>0.31470000000000198</v>
      </c>
      <c r="K87" s="9"/>
      <c r="L87" s="8">
        <v>2.8888268126979901</v>
      </c>
      <c r="M87" s="8">
        <v>1.6586641086591101</v>
      </c>
      <c r="N87" s="8">
        <v>57.4165298303231</v>
      </c>
      <c r="O87" s="9"/>
      <c r="P87" s="9"/>
    </row>
    <row r="88" spans="1:16">
      <c r="A88" s="6">
        <v>14</v>
      </c>
      <c r="B88" s="6" t="s">
        <v>16</v>
      </c>
      <c r="C88" s="6" t="s">
        <v>20</v>
      </c>
      <c r="D88" s="8">
        <v>20.520700000000001</v>
      </c>
      <c r="E88" s="8">
        <v>39.436799999999998</v>
      </c>
      <c r="F88" s="8">
        <v>18.9161</v>
      </c>
      <c r="G88" s="8">
        <v>21.085899999999999</v>
      </c>
      <c r="H88" s="8">
        <v>20.770800000000001</v>
      </c>
      <c r="I88" s="8">
        <v>0.56519999999999704</v>
      </c>
      <c r="J88" s="8">
        <v>0.31509999999999699</v>
      </c>
      <c r="K88" s="9">
        <v>0.34716666666666501</v>
      </c>
      <c r="L88" s="8">
        <v>2.9879309159921799</v>
      </c>
      <c r="M88" s="8">
        <v>1.66577677216761</v>
      </c>
      <c r="N88" s="8">
        <v>55.750176928520702</v>
      </c>
      <c r="O88" s="9">
        <v>3.01458224464178</v>
      </c>
      <c r="P88" s="9">
        <v>1.70679799696614</v>
      </c>
    </row>
    <row r="89" spans="1:16">
      <c r="A89" s="6">
        <v>14</v>
      </c>
      <c r="B89" s="6" t="s">
        <v>16</v>
      </c>
      <c r="C89" s="6" t="s">
        <v>21</v>
      </c>
      <c r="D89" s="8">
        <v>20.6723</v>
      </c>
      <c r="E89" s="8">
        <v>42.125500000000002</v>
      </c>
      <c r="F89" s="8">
        <v>21.453199999999999</v>
      </c>
      <c r="G89" s="8">
        <v>21.32</v>
      </c>
      <c r="H89" s="8">
        <v>20.9512</v>
      </c>
      <c r="I89" s="8">
        <v>0.64770000000000005</v>
      </c>
      <c r="J89" s="8">
        <v>0.36880000000000002</v>
      </c>
      <c r="K89" s="9"/>
      <c r="L89" s="8">
        <v>3.01913001323812</v>
      </c>
      <c r="M89" s="8">
        <v>1.71909085824026</v>
      </c>
      <c r="N89" s="8">
        <v>56.939941330863</v>
      </c>
      <c r="O89" s="9"/>
      <c r="P89" s="9"/>
    </row>
    <row r="90" spans="1:16">
      <c r="A90" s="6">
        <v>14</v>
      </c>
      <c r="B90" s="6" t="s">
        <v>16</v>
      </c>
      <c r="C90" s="6" t="s">
        <v>22</v>
      </c>
      <c r="D90" s="8">
        <v>20.5654</v>
      </c>
      <c r="E90" s="8">
        <v>41.170099999999998</v>
      </c>
      <c r="F90" s="8">
        <v>20.604700000000001</v>
      </c>
      <c r="G90" s="8">
        <v>21.191099999999999</v>
      </c>
      <c r="H90" s="8">
        <v>20.833500000000001</v>
      </c>
      <c r="I90" s="8">
        <v>0.62569999999999804</v>
      </c>
      <c r="J90" s="8">
        <v>0.35759999999999798</v>
      </c>
      <c r="K90" s="9"/>
      <c r="L90" s="8">
        <v>3.0366858046950398</v>
      </c>
      <c r="M90" s="8">
        <v>1.73552636049056</v>
      </c>
      <c r="N90" s="8">
        <v>57.151989771455803</v>
      </c>
      <c r="O90" s="9"/>
      <c r="P90" s="9"/>
    </row>
    <row r="91" spans="1:16">
      <c r="A91" s="6">
        <v>14</v>
      </c>
      <c r="B91" s="6" t="s">
        <v>16</v>
      </c>
      <c r="C91" s="6" t="s">
        <v>23</v>
      </c>
      <c r="D91" s="8">
        <v>20.720199999999998</v>
      </c>
      <c r="E91" s="8">
        <v>40.713099999999997</v>
      </c>
      <c r="F91" s="8">
        <v>19.992899999999999</v>
      </c>
      <c r="G91" s="8">
        <v>21.3264</v>
      </c>
      <c r="H91" s="8">
        <v>20.984200000000001</v>
      </c>
      <c r="I91" s="8">
        <v>0.60620000000000096</v>
      </c>
      <c r="J91" s="8">
        <v>0.34219999999999801</v>
      </c>
      <c r="K91" s="9">
        <v>0.35396666666666599</v>
      </c>
      <c r="L91" s="8">
        <v>3.0320763871174301</v>
      </c>
      <c r="M91" s="8">
        <v>1.7116076207053399</v>
      </c>
      <c r="N91" s="8">
        <v>56.4500164962055</v>
      </c>
      <c r="O91" s="9">
        <v>3.06081388692095</v>
      </c>
      <c r="P91" s="5">
        <v>1.7609487455077</v>
      </c>
    </row>
    <row r="92" spans="1:16">
      <c r="A92" s="6">
        <v>14</v>
      </c>
      <c r="B92" s="6" t="s">
        <v>16</v>
      </c>
      <c r="C92" s="6" t="s">
        <v>24</v>
      </c>
      <c r="D92" s="8">
        <v>20.264299999999999</v>
      </c>
      <c r="E92" s="8">
        <v>40.188499999999998</v>
      </c>
      <c r="F92" s="8">
        <v>19.924199999999999</v>
      </c>
      <c r="G92" s="8">
        <v>20.876200000000001</v>
      </c>
      <c r="H92" s="8">
        <v>20.522500000000001</v>
      </c>
      <c r="I92" s="8">
        <v>0.611900000000002</v>
      </c>
      <c r="J92" s="8">
        <v>0.35370000000000001</v>
      </c>
      <c r="K92" s="9"/>
      <c r="L92" s="8">
        <v>3.07113961915661</v>
      </c>
      <c r="M92" s="8">
        <v>1.77522811455416</v>
      </c>
      <c r="N92" s="8">
        <v>57.803562673639298</v>
      </c>
      <c r="O92" s="9"/>
      <c r="P92" s="5"/>
    </row>
    <row r="93" spans="1:16">
      <c r="A93" s="6">
        <v>14</v>
      </c>
      <c r="B93" s="6" t="s">
        <v>16</v>
      </c>
      <c r="C93" s="6" t="s">
        <v>25</v>
      </c>
      <c r="D93" s="8">
        <v>20.699300000000001</v>
      </c>
      <c r="E93" s="8">
        <v>41.077800000000003</v>
      </c>
      <c r="F93" s="8">
        <v>20.378499999999999</v>
      </c>
      <c r="G93" s="8">
        <v>21.326799999999999</v>
      </c>
      <c r="H93" s="8">
        <v>20.960799999999999</v>
      </c>
      <c r="I93" s="8">
        <v>0.62749999999999795</v>
      </c>
      <c r="J93" s="8">
        <v>0.36599999999999999</v>
      </c>
      <c r="K93" s="9"/>
      <c r="L93" s="8">
        <v>3.0792256544887899</v>
      </c>
      <c r="M93" s="8">
        <v>1.7960105012635801</v>
      </c>
      <c r="N93" s="8">
        <v>58.326693227091802</v>
      </c>
      <c r="O93" s="9"/>
      <c r="P93" s="5"/>
    </row>
    <row r="94" spans="1:16">
      <c r="A94" s="6">
        <v>14</v>
      </c>
      <c r="B94" s="6" t="s">
        <v>16</v>
      </c>
      <c r="C94" s="6" t="s">
        <v>26</v>
      </c>
      <c r="D94" s="8">
        <v>20.3781</v>
      </c>
      <c r="E94" s="8">
        <v>29.996700000000001</v>
      </c>
      <c r="F94" s="8">
        <v>9.6186000000000007</v>
      </c>
      <c r="G94" s="8">
        <v>20.635400000000001</v>
      </c>
      <c r="H94" s="11">
        <v>20.497499999999999</v>
      </c>
      <c r="I94" s="8">
        <v>0.25730000000000097</v>
      </c>
      <c r="J94" s="8">
        <v>0.13790000000000199</v>
      </c>
      <c r="K94" s="9">
        <v>0.14863333333333401</v>
      </c>
      <c r="L94" s="8">
        <v>2.67502547148234</v>
      </c>
      <c r="M94" s="8">
        <v>1.4336805772150001</v>
      </c>
      <c r="N94" s="8">
        <v>53.5950252623403</v>
      </c>
      <c r="O94" s="9">
        <v>2.6386598746470198</v>
      </c>
      <c r="P94" s="9">
        <v>1.4934635901954201</v>
      </c>
    </row>
    <row r="95" spans="1:16">
      <c r="A95" s="6">
        <v>14</v>
      </c>
      <c r="B95" s="6" t="s">
        <v>16</v>
      </c>
      <c r="C95" s="6" t="s">
        <v>27</v>
      </c>
      <c r="D95" s="8">
        <v>20.560400000000001</v>
      </c>
      <c r="E95" s="8">
        <v>30.9451</v>
      </c>
      <c r="F95" s="8">
        <v>10.3847</v>
      </c>
      <c r="G95" s="8">
        <v>20.838100000000001</v>
      </c>
      <c r="H95" s="11">
        <v>20.6768</v>
      </c>
      <c r="I95" s="8">
        <v>0.277699999999999</v>
      </c>
      <c r="J95" s="8">
        <v>0.161300000000001</v>
      </c>
      <c r="K95" s="9"/>
      <c r="L95" s="8">
        <v>2.6741263589703999</v>
      </c>
      <c r="M95" s="8">
        <v>1.5532466031758301</v>
      </c>
      <c r="N95" s="8">
        <v>58.084263593806597</v>
      </c>
      <c r="O95" s="9"/>
      <c r="P95" s="9"/>
    </row>
    <row r="96" spans="1:16">
      <c r="A96" s="6">
        <v>14</v>
      </c>
      <c r="B96" s="6" t="s">
        <v>16</v>
      </c>
      <c r="C96" s="6" t="s">
        <v>28</v>
      </c>
      <c r="D96" s="8">
        <v>20.3932</v>
      </c>
      <c r="E96" s="8">
        <v>29.345600000000001</v>
      </c>
      <c r="F96" s="8">
        <v>8.9524000000000008</v>
      </c>
      <c r="G96" s="8">
        <v>20.6295</v>
      </c>
      <c r="H96" s="11">
        <v>20.494700000000002</v>
      </c>
      <c r="I96" s="8">
        <v>0.23630000000000001</v>
      </c>
      <c r="J96" s="8">
        <v>0.134799999999998</v>
      </c>
      <c r="K96" s="9"/>
      <c r="L96" s="8">
        <v>2.6395156606049799</v>
      </c>
      <c r="M96" s="8">
        <v>1.50574147714578</v>
      </c>
      <c r="N96" s="8">
        <v>57.046127803638797</v>
      </c>
      <c r="O96" s="9"/>
      <c r="P96" s="9">
        <v>1.5290120014398201</v>
      </c>
    </row>
    <row r="97" spans="1:16">
      <c r="A97" s="6">
        <v>14</v>
      </c>
      <c r="B97" s="6" t="s">
        <v>16</v>
      </c>
      <c r="C97" s="6" t="s">
        <v>29</v>
      </c>
      <c r="D97" s="8">
        <v>20.378900000000002</v>
      </c>
      <c r="E97" s="8">
        <v>30.074300000000001</v>
      </c>
      <c r="F97" s="8">
        <v>9.6953999999999994</v>
      </c>
      <c r="G97" s="8">
        <v>20.635100000000001</v>
      </c>
      <c r="H97" s="11">
        <v>20.4846</v>
      </c>
      <c r="I97" s="8">
        <v>0.25619999999999998</v>
      </c>
      <c r="J97" s="8">
        <v>0.15050000000000099</v>
      </c>
      <c r="K97" s="9"/>
      <c r="L97" s="8">
        <v>2.6424902531097199</v>
      </c>
      <c r="M97" s="8">
        <v>1.5522825257338599</v>
      </c>
      <c r="N97" s="8">
        <v>58.743169398907497</v>
      </c>
      <c r="O97" s="9"/>
      <c r="P97" s="9"/>
    </row>
    <row r="98" spans="1:16">
      <c r="A98" s="6">
        <v>14</v>
      </c>
      <c r="B98" s="6" t="s">
        <v>16</v>
      </c>
      <c r="C98" s="6" t="s">
        <v>30</v>
      </c>
      <c r="D98" s="8">
        <v>20.684699999999999</v>
      </c>
      <c r="E98" s="8">
        <v>30.6557</v>
      </c>
      <c r="F98" s="8">
        <v>9.9710000000000001</v>
      </c>
      <c r="G98" s="8">
        <v>20.943999999999999</v>
      </c>
      <c r="H98" s="11">
        <v>20.800599999999999</v>
      </c>
      <c r="I98" s="8">
        <v>0.25929999999999997</v>
      </c>
      <c r="J98" s="8">
        <v>0.1434</v>
      </c>
      <c r="K98" s="9"/>
      <c r="L98" s="8">
        <v>2.6005415705545998</v>
      </c>
      <c r="M98" s="8">
        <v>1.43817069501554</v>
      </c>
      <c r="N98" s="8">
        <v>55.302738141149199</v>
      </c>
      <c r="O98" s="9"/>
      <c r="P98" s="9">
        <v>1.4798540069953401</v>
      </c>
    </row>
    <row r="99" spans="1:16">
      <c r="A99" s="6">
        <v>14</v>
      </c>
      <c r="B99" s="6" t="s">
        <v>16</v>
      </c>
      <c r="C99" s="6" t="s">
        <v>31</v>
      </c>
      <c r="D99" s="8">
        <v>20.491</v>
      </c>
      <c r="E99" s="8">
        <v>31.263000000000002</v>
      </c>
      <c r="F99" s="8">
        <v>10.772</v>
      </c>
      <c r="G99" s="8">
        <v>20.771100000000001</v>
      </c>
      <c r="H99" s="8">
        <v>20.607199999999999</v>
      </c>
      <c r="I99" s="8">
        <v>0.28010000000000101</v>
      </c>
      <c r="J99" s="8">
        <v>0.16390000000000199</v>
      </c>
      <c r="K99" s="9"/>
      <c r="L99" s="8">
        <v>2.60025993316005</v>
      </c>
      <c r="M99" s="8">
        <v>1.52153731897514</v>
      </c>
      <c r="N99" s="8">
        <v>58.5148161370943</v>
      </c>
      <c r="O99" s="9"/>
      <c r="P99" s="9"/>
    </row>
    <row r="100" spans="1:16">
      <c r="A100" s="6">
        <v>14</v>
      </c>
      <c r="B100" s="6" t="s">
        <v>16</v>
      </c>
      <c r="C100" s="6" t="s">
        <v>32</v>
      </c>
      <c r="D100" s="8">
        <v>20.512499999999999</v>
      </c>
      <c r="E100" s="8">
        <v>29.245000000000001</v>
      </c>
      <c r="F100" s="8">
        <v>8.7324999999999999</v>
      </c>
      <c r="G100" s="8">
        <v>20.743600000000001</v>
      </c>
      <c r="H100" s="8">
        <v>20.6264</v>
      </c>
      <c r="I100" s="8">
        <v>0.231100000000001</v>
      </c>
      <c r="J100" s="8">
        <v>0.1172</v>
      </c>
      <c r="K100" s="5">
        <v>0.14428333333333301</v>
      </c>
      <c r="L100" s="8">
        <v>2.6464357286000699</v>
      </c>
      <c r="M100" s="8">
        <v>1.3421127970226201</v>
      </c>
      <c r="N100" s="8">
        <v>50.713976633491903</v>
      </c>
      <c r="O100" s="5">
        <v>2.6998307315833499</v>
      </c>
      <c r="P100" s="9">
        <v>1.2249345554148401</v>
      </c>
    </row>
    <row r="101" spans="1:16">
      <c r="A101" s="6">
        <v>14</v>
      </c>
      <c r="B101" s="6" t="s">
        <v>16</v>
      </c>
      <c r="C101" s="6" t="s">
        <v>33</v>
      </c>
      <c r="D101" s="8">
        <v>21.0184</v>
      </c>
      <c r="E101" s="8">
        <v>30.921299999999999</v>
      </c>
      <c r="F101" s="8">
        <v>9.9029000000000007</v>
      </c>
      <c r="G101" s="8">
        <v>21.280200000000001</v>
      </c>
      <c r="H101" s="8">
        <v>21.170500000000001</v>
      </c>
      <c r="I101" s="8">
        <v>0.26180000000000098</v>
      </c>
      <c r="J101" s="8">
        <v>0.10970000000000001</v>
      </c>
      <c r="K101" s="5"/>
      <c r="L101" s="8">
        <v>2.64367003605006</v>
      </c>
      <c r="M101" s="8">
        <v>1.1077563138070701</v>
      </c>
      <c r="N101" s="8">
        <v>41.902215431627098</v>
      </c>
      <c r="O101" s="5"/>
      <c r="P101" s="10"/>
    </row>
    <row r="102" spans="1:16">
      <c r="A102" s="6">
        <v>14</v>
      </c>
      <c r="B102" s="6" t="s">
        <v>16</v>
      </c>
      <c r="C102" s="6" t="s">
        <v>34</v>
      </c>
      <c r="D102" s="8">
        <v>20.5932</v>
      </c>
      <c r="E102" s="8">
        <v>31.2211</v>
      </c>
      <c r="F102" s="8">
        <v>10.6279</v>
      </c>
      <c r="G102" s="8">
        <v>20.867100000000001</v>
      </c>
      <c r="H102" s="8">
        <v>20.708300000000001</v>
      </c>
      <c r="I102" s="8">
        <v>0.27390000000000098</v>
      </c>
      <c r="J102" s="8">
        <v>0.158799999999999</v>
      </c>
      <c r="K102" s="5"/>
      <c r="L102" s="8">
        <v>2.5771789346907799</v>
      </c>
      <c r="M102" s="8">
        <v>1.49418041193462</v>
      </c>
      <c r="N102" s="8">
        <v>57.977364001459897</v>
      </c>
      <c r="O102" s="5"/>
      <c r="P102" s="9">
        <v>1.43958814496154</v>
      </c>
    </row>
    <row r="103" spans="1:16">
      <c r="A103" s="6">
        <v>14</v>
      </c>
      <c r="B103" s="6" t="s">
        <v>16</v>
      </c>
      <c r="C103" s="6" t="s">
        <v>35</v>
      </c>
      <c r="D103" s="8">
        <v>20.876100000000001</v>
      </c>
      <c r="E103" s="8">
        <v>30.580100000000002</v>
      </c>
      <c r="F103" s="8">
        <v>9.7040000000000006</v>
      </c>
      <c r="G103" s="8">
        <v>21.128499999999999</v>
      </c>
      <c r="H103" s="8">
        <v>20.9941</v>
      </c>
      <c r="I103" s="8">
        <v>0.25239999999999801</v>
      </c>
      <c r="J103" s="8">
        <v>0.13439999999999899</v>
      </c>
      <c r="K103" s="5"/>
      <c r="L103" s="8">
        <v>2.6009892827699699</v>
      </c>
      <c r="M103" s="8">
        <v>1.3849958779884499</v>
      </c>
      <c r="N103" s="8">
        <v>53.248811410459801</v>
      </c>
      <c r="O103" s="5"/>
      <c r="P103" s="10"/>
    </row>
    <row r="104" spans="1:16">
      <c r="A104" s="6">
        <v>14</v>
      </c>
      <c r="B104" s="6" t="s">
        <v>16</v>
      </c>
      <c r="C104" s="6" t="s">
        <v>36</v>
      </c>
      <c r="D104" s="8">
        <v>20.629899999999999</v>
      </c>
      <c r="E104" s="8">
        <v>30.883400000000002</v>
      </c>
      <c r="F104" s="8">
        <v>10.253500000000001</v>
      </c>
      <c r="G104" s="8">
        <v>20.9193</v>
      </c>
      <c r="H104" s="8">
        <v>20.744399999999999</v>
      </c>
      <c r="I104" s="8">
        <v>0.28940000000000099</v>
      </c>
      <c r="J104" s="8">
        <v>0.174900000000001</v>
      </c>
      <c r="K104" s="5"/>
      <c r="L104" s="8">
        <v>2.8224508704344902</v>
      </c>
      <c r="M104" s="8">
        <v>1.7057590091188499</v>
      </c>
      <c r="N104" s="8">
        <v>60.4353835521771</v>
      </c>
      <c r="O104" s="5"/>
      <c r="P104" s="9">
        <v>1.7049905635333</v>
      </c>
    </row>
    <row r="105" spans="1:16">
      <c r="A105" s="6">
        <v>14</v>
      </c>
      <c r="B105" s="6" t="s">
        <v>16</v>
      </c>
      <c r="C105" s="6" t="s">
        <v>37</v>
      </c>
      <c r="D105" s="8">
        <v>20.4815</v>
      </c>
      <c r="E105" s="8">
        <v>30.497800000000002</v>
      </c>
      <c r="F105" s="8">
        <v>10.016299999999999</v>
      </c>
      <c r="G105" s="8">
        <v>20.7728</v>
      </c>
      <c r="H105" s="8">
        <v>20.6021</v>
      </c>
      <c r="I105" s="8">
        <v>0.2913</v>
      </c>
      <c r="J105" s="8">
        <v>0.17069999999999999</v>
      </c>
      <c r="K105" s="5"/>
      <c r="L105" s="8">
        <v>2.9082595369547599</v>
      </c>
      <c r="M105" s="8">
        <v>1.7042221179477499</v>
      </c>
      <c r="N105" s="8">
        <v>58.599382080329697</v>
      </c>
      <c r="O105" s="5"/>
      <c r="P105" s="10"/>
    </row>
    <row r="106" spans="1:16">
      <c r="A106" s="6">
        <v>14</v>
      </c>
      <c r="B106" s="6" t="s">
        <v>16</v>
      </c>
      <c r="C106" s="6" t="s">
        <v>38</v>
      </c>
      <c r="D106" s="8">
        <v>20.225300000000001</v>
      </c>
      <c r="E106" s="8">
        <v>30.780100000000001</v>
      </c>
      <c r="F106" s="8">
        <v>10.5548</v>
      </c>
      <c r="G106" s="8">
        <v>20.5031</v>
      </c>
      <c r="H106" s="8">
        <v>20.34</v>
      </c>
      <c r="I106" s="8">
        <v>0.27779999999999899</v>
      </c>
      <c r="J106" s="8">
        <v>0.16309999999999999</v>
      </c>
      <c r="K106" s="9">
        <v>0.17153333333333301</v>
      </c>
      <c r="L106" s="8">
        <v>2.6319778678894798</v>
      </c>
      <c r="M106" s="8">
        <v>1.54526850342972</v>
      </c>
      <c r="N106" s="8">
        <v>58.711303095752498</v>
      </c>
      <c r="O106" s="9">
        <v>2.7570419434214499</v>
      </c>
      <c r="P106" s="9">
        <v>1.5044164415538701</v>
      </c>
    </row>
    <row r="107" spans="1:16">
      <c r="A107" s="6">
        <v>14</v>
      </c>
      <c r="B107" s="6" t="s">
        <v>16</v>
      </c>
      <c r="C107" s="6" t="s">
        <v>39</v>
      </c>
      <c r="D107" s="8">
        <v>20.3171</v>
      </c>
      <c r="E107" s="8">
        <v>31.392800000000001</v>
      </c>
      <c r="F107" s="8">
        <v>11.075699999999999</v>
      </c>
      <c r="G107" s="8">
        <v>20.608599999999999</v>
      </c>
      <c r="H107" s="8">
        <v>20.4465</v>
      </c>
      <c r="I107" s="8">
        <v>0.29149999999999898</v>
      </c>
      <c r="J107" s="8">
        <v>0.16209999999999899</v>
      </c>
      <c r="K107" s="9"/>
      <c r="L107" s="8">
        <v>2.6318878265030601</v>
      </c>
      <c r="M107" s="8">
        <v>1.46356437967802</v>
      </c>
      <c r="N107" s="8">
        <v>55.608919382503998</v>
      </c>
      <c r="O107" s="9"/>
      <c r="P107" s="10"/>
    </row>
    <row r="108" spans="1:16">
      <c r="A108" s="6">
        <v>14</v>
      </c>
      <c r="B108" s="6" t="s">
        <v>16</v>
      </c>
      <c r="C108" s="6" t="s">
        <v>40</v>
      </c>
      <c r="D108" s="8">
        <v>20.803999999999998</v>
      </c>
      <c r="E108" s="8">
        <v>31.978100000000001</v>
      </c>
      <c r="F108" s="8">
        <v>11.174099999999999</v>
      </c>
      <c r="G108" s="8">
        <v>21.107900000000001</v>
      </c>
      <c r="H108" s="8">
        <v>20.928599999999999</v>
      </c>
      <c r="I108" s="8">
        <v>0.303900000000002</v>
      </c>
      <c r="J108" s="8">
        <v>0.17930000000000099</v>
      </c>
      <c r="K108" s="9"/>
      <c r="L108" s="8">
        <v>2.7196821220501199</v>
      </c>
      <c r="M108" s="8">
        <v>1.6046035027429599</v>
      </c>
      <c r="N108" s="8">
        <v>58.999670944389599</v>
      </c>
      <c r="O108" s="9"/>
      <c r="P108" s="9">
        <v>1.6188116598559401</v>
      </c>
    </row>
    <row r="109" spans="1:16">
      <c r="A109" s="6">
        <v>14</v>
      </c>
      <c r="B109" s="6" t="s">
        <v>16</v>
      </c>
      <c r="C109" s="6" t="s">
        <v>41</v>
      </c>
      <c r="D109" s="8">
        <v>20.339600000000001</v>
      </c>
      <c r="E109" s="8">
        <v>30.578299999999999</v>
      </c>
      <c r="F109" s="8">
        <v>10.2387</v>
      </c>
      <c r="G109" s="8">
        <v>20.626999999999999</v>
      </c>
      <c r="H109" s="8">
        <v>20.459800000000001</v>
      </c>
      <c r="I109" s="8">
        <v>0.28739999999999799</v>
      </c>
      <c r="J109" s="8">
        <v>0.16719999999999799</v>
      </c>
      <c r="K109" s="9"/>
      <c r="L109" s="8">
        <v>2.8069969820387199</v>
      </c>
      <c r="M109" s="8">
        <v>1.6330198169689301</v>
      </c>
      <c r="N109" s="8">
        <v>58.176757132915299</v>
      </c>
      <c r="O109" s="9"/>
      <c r="P109" s="10"/>
    </row>
    <row r="110" spans="1:16">
      <c r="A110" s="6">
        <v>14</v>
      </c>
      <c r="B110" s="6" t="s">
        <v>16</v>
      </c>
      <c r="C110" s="6" t="s">
        <v>42</v>
      </c>
      <c r="D110" s="8">
        <v>20.8018</v>
      </c>
      <c r="E110" s="8">
        <v>30.661100000000001</v>
      </c>
      <c r="F110" s="8">
        <v>9.8592999999999993</v>
      </c>
      <c r="G110" s="8">
        <v>21.081900000000001</v>
      </c>
      <c r="H110" s="8">
        <v>20.9132</v>
      </c>
      <c r="I110" s="8">
        <v>0.28010000000000101</v>
      </c>
      <c r="J110" s="8">
        <v>0.16870000000000099</v>
      </c>
      <c r="K110" s="9"/>
      <c r="L110" s="8">
        <v>2.8409724828334801</v>
      </c>
      <c r="M110" s="8">
        <v>1.7110748227561901</v>
      </c>
      <c r="N110" s="8">
        <v>60.228489825062702</v>
      </c>
      <c r="O110" s="9"/>
      <c r="P110" s="9">
        <v>1.7334074605723</v>
      </c>
    </row>
    <row r="111" spans="1:16">
      <c r="A111" s="6">
        <v>14</v>
      </c>
      <c r="B111" s="6" t="s">
        <v>16</v>
      </c>
      <c r="C111" s="6" t="s">
        <v>43</v>
      </c>
      <c r="D111" s="8">
        <v>20.328499999999998</v>
      </c>
      <c r="E111" s="8">
        <v>31.081800000000001</v>
      </c>
      <c r="F111" s="8">
        <v>10.753299999999999</v>
      </c>
      <c r="G111" s="8">
        <v>20.641500000000001</v>
      </c>
      <c r="H111" s="8">
        <v>20.4527</v>
      </c>
      <c r="I111" s="8">
        <v>0.313000000000002</v>
      </c>
      <c r="J111" s="8">
        <v>0.18880000000000099</v>
      </c>
      <c r="K111" s="9"/>
      <c r="L111" s="8">
        <v>2.91073437921384</v>
      </c>
      <c r="M111" s="8">
        <v>1.7557400983884099</v>
      </c>
      <c r="N111" s="8">
        <v>60.319488817891099</v>
      </c>
      <c r="O111" s="9"/>
      <c r="P111" s="10"/>
    </row>
    <row r="112" spans="1:16">
      <c r="A112" s="6">
        <v>14</v>
      </c>
      <c r="B112" s="6" t="s">
        <v>16</v>
      </c>
      <c r="C112" s="6" t="s">
        <v>44</v>
      </c>
      <c r="D112" s="8">
        <v>20.363800000000001</v>
      </c>
      <c r="E112" s="8">
        <v>30.8551</v>
      </c>
      <c r="F112" s="8">
        <v>10.491300000000001</v>
      </c>
      <c r="G112" s="8">
        <v>20.659500000000001</v>
      </c>
      <c r="H112" s="8">
        <v>20.4819</v>
      </c>
      <c r="I112" s="8">
        <v>0.29570000000000002</v>
      </c>
      <c r="J112" s="8">
        <v>0.17760000000000201</v>
      </c>
      <c r="K112" s="9">
        <v>0.170383333333334</v>
      </c>
      <c r="L112" s="8">
        <v>2.81852582616072</v>
      </c>
      <c r="M112" s="8">
        <v>1.69283120299679</v>
      </c>
      <c r="N112" s="8">
        <v>60.060872505918702</v>
      </c>
      <c r="O112" s="9">
        <v>2.8185149565302701</v>
      </c>
      <c r="P112" s="9">
        <v>1.6945613657208001</v>
      </c>
    </row>
    <row r="113" spans="1:16">
      <c r="A113" s="6">
        <v>14</v>
      </c>
      <c r="B113" s="6" t="s">
        <v>16</v>
      </c>
      <c r="C113" s="6" t="s">
        <v>45</v>
      </c>
      <c r="D113" s="8">
        <v>20.384</v>
      </c>
      <c r="E113" s="8">
        <v>30.482500000000002</v>
      </c>
      <c r="F113" s="8">
        <v>10.0985</v>
      </c>
      <c r="G113" s="8">
        <v>20.6708</v>
      </c>
      <c r="H113" s="8">
        <v>20.499500000000001</v>
      </c>
      <c r="I113" s="8">
        <v>0.286799999999999</v>
      </c>
      <c r="J113" s="8">
        <v>0.17129999999999901</v>
      </c>
      <c r="K113" s="9"/>
      <c r="L113" s="8">
        <v>2.8400257463979699</v>
      </c>
      <c r="M113" s="8">
        <v>1.6962915284448099</v>
      </c>
      <c r="N113" s="8">
        <v>59.728033472802998</v>
      </c>
      <c r="O113" s="9"/>
      <c r="P113" s="10"/>
    </row>
    <row r="114" spans="1:16">
      <c r="A114" s="6">
        <v>14</v>
      </c>
      <c r="B114" s="6" t="s">
        <v>16</v>
      </c>
      <c r="C114" s="6" t="s">
        <v>46</v>
      </c>
      <c r="D114" s="8">
        <v>20.570699999999999</v>
      </c>
      <c r="E114" s="8">
        <v>30.709499999999998</v>
      </c>
      <c r="F114" s="8">
        <v>10.1388</v>
      </c>
      <c r="G114" s="8">
        <v>20.845400000000001</v>
      </c>
      <c r="H114" s="8">
        <v>20.682700000000001</v>
      </c>
      <c r="I114" s="8">
        <v>0.274700000000003</v>
      </c>
      <c r="J114" s="8">
        <v>0.16270000000000101</v>
      </c>
      <c r="K114" s="9"/>
      <c r="L114" s="8">
        <v>2.7093936166015999</v>
      </c>
      <c r="M114" s="8">
        <v>1.6047263976013</v>
      </c>
      <c r="N114" s="8">
        <v>59.228248998907603</v>
      </c>
      <c r="O114" s="9"/>
      <c r="P114" s="9">
        <v>1.6062813240323801</v>
      </c>
    </row>
    <row r="115" spans="1:16">
      <c r="A115" s="6">
        <v>14</v>
      </c>
      <c r="B115" s="6" t="s">
        <v>16</v>
      </c>
      <c r="C115" s="6" t="s">
        <v>47</v>
      </c>
      <c r="D115" s="8">
        <v>20.8428</v>
      </c>
      <c r="E115" s="8">
        <v>31.092600000000001</v>
      </c>
      <c r="F115" s="8">
        <v>10.2498</v>
      </c>
      <c r="G115" s="8">
        <v>21.122800000000002</v>
      </c>
      <c r="H115" s="8">
        <v>20.957999999999998</v>
      </c>
      <c r="I115" s="8">
        <v>0.28000000000000103</v>
      </c>
      <c r="J115" s="8">
        <v>0.164800000000003</v>
      </c>
      <c r="K115" s="9"/>
      <c r="L115" s="8">
        <v>2.7317606197194202</v>
      </c>
      <c r="M115" s="8">
        <v>1.60783625046345</v>
      </c>
      <c r="N115" s="8">
        <v>58.857142857143799</v>
      </c>
      <c r="O115" s="9"/>
      <c r="P115" s="10"/>
    </row>
    <row r="116" spans="1:16">
      <c r="A116" s="6">
        <v>14</v>
      </c>
      <c r="B116" s="6" t="s">
        <v>16</v>
      </c>
      <c r="C116" s="6" t="s">
        <v>48</v>
      </c>
      <c r="D116" s="8">
        <v>20.591200000000001</v>
      </c>
      <c r="E116" s="8">
        <v>30.416699999999999</v>
      </c>
      <c r="F116" s="8">
        <v>9.8254999999999999</v>
      </c>
      <c r="G116" s="8">
        <v>20.8645</v>
      </c>
      <c r="H116" s="11">
        <v>20.699100000000001</v>
      </c>
      <c r="I116" s="8">
        <v>0.27329999999999899</v>
      </c>
      <c r="J116" s="8">
        <v>0.16539999999999799</v>
      </c>
      <c r="K116" s="9"/>
      <c r="L116" s="8">
        <v>2.7815378352246598</v>
      </c>
      <c r="M116" s="8">
        <v>1.6833748918629901</v>
      </c>
      <c r="N116" s="8">
        <v>60.5195755579945</v>
      </c>
      <c r="O116" s="9"/>
      <c r="P116" s="9">
        <v>1.74893233671026</v>
      </c>
    </row>
    <row r="117" spans="1:16">
      <c r="A117" s="6">
        <v>14</v>
      </c>
      <c r="B117" s="6" t="s">
        <v>16</v>
      </c>
      <c r="C117" s="6" t="s">
        <v>49</v>
      </c>
      <c r="D117" s="8">
        <v>20.628599999999999</v>
      </c>
      <c r="E117" s="8">
        <v>30.5763</v>
      </c>
      <c r="F117" s="8">
        <v>9.9476999999999993</v>
      </c>
      <c r="G117" s="8">
        <v>20.93</v>
      </c>
      <c r="H117" s="11">
        <v>20.749500000000001</v>
      </c>
      <c r="I117" s="8">
        <v>0.301400000000001</v>
      </c>
      <c r="J117" s="8">
        <v>0.18049999999999899</v>
      </c>
      <c r="K117" s="9"/>
      <c r="L117" s="8">
        <v>3.0298460950772599</v>
      </c>
      <c r="M117" s="8">
        <v>1.81448978155753</v>
      </c>
      <c r="N117" s="8">
        <v>59.8871930988713</v>
      </c>
      <c r="O117" s="9"/>
      <c r="P117" s="10"/>
    </row>
    <row r="118" spans="1:16">
      <c r="A118" s="6">
        <v>14</v>
      </c>
      <c r="B118" s="6" t="s">
        <v>16</v>
      </c>
      <c r="C118" s="6" t="s">
        <v>50</v>
      </c>
      <c r="D118" s="8">
        <v>20.239699999999999</v>
      </c>
      <c r="E118" s="8">
        <v>29.926400000000001</v>
      </c>
      <c r="F118" s="8">
        <v>9.6867000000000001</v>
      </c>
      <c r="G118" s="8">
        <v>20.497900000000001</v>
      </c>
      <c r="H118" s="11">
        <v>20.345099999999999</v>
      </c>
      <c r="I118" s="8">
        <v>0.25820000000000198</v>
      </c>
      <c r="J118" s="8">
        <v>0.15280000000000299</v>
      </c>
      <c r="K118" s="9">
        <v>0.126466666666667</v>
      </c>
      <c r="L118" s="8">
        <v>2.6655104421526601</v>
      </c>
      <c r="M118" s="8">
        <v>1.5774205869904401</v>
      </c>
      <c r="N118" s="8">
        <v>59.178931061193403</v>
      </c>
      <c r="O118" s="9">
        <v>2.64719252930897</v>
      </c>
      <c r="P118" s="9">
        <v>1.57017982441971</v>
      </c>
    </row>
    <row r="119" spans="1:16">
      <c r="A119" s="6">
        <v>14</v>
      </c>
      <c r="B119" s="6" t="s">
        <v>16</v>
      </c>
      <c r="C119" s="6" t="s">
        <v>51</v>
      </c>
      <c r="D119" s="8">
        <v>20.255299999999998</v>
      </c>
      <c r="E119" s="8">
        <v>30.575600000000001</v>
      </c>
      <c r="F119" s="8">
        <v>10.3203</v>
      </c>
      <c r="G119" s="8">
        <v>20.529800000000002</v>
      </c>
      <c r="H119" s="11">
        <v>20.368500000000001</v>
      </c>
      <c r="I119" s="8">
        <v>0.27450000000000302</v>
      </c>
      <c r="J119" s="8">
        <v>0.161300000000001</v>
      </c>
      <c r="K119" s="9"/>
      <c r="L119" s="8">
        <v>2.6598064009767501</v>
      </c>
      <c r="M119" s="8">
        <v>1.56293906184898</v>
      </c>
      <c r="N119" s="8">
        <v>58.761384335154403</v>
      </c>
      <c r="O119" s="9"/>
      <c r="P119" s="10"/>
    </row>
    <row r="120" spans="1:16">
      <c r="A120" s="6">
        <v>14</v>
      </c>
      <c r="B120" s="6" t="s">
        <v>16</v>
      </c>
      <c r="C120" s="6" t="s">
        <v>52</v>
      </c>
      <c r="D120" s="8">
        <v>20.621700000000001</v>
      </c>
      <c r="E120" s="8">
        <v>29.289000000000001</v>
      </c>
      <c r="F120" s="8">
        <v>8.6672999999999991</v>
      </c>
      <c r="G120" s="8">
        <v>20.851900000000001</v>
      </c>
      <c r="H120" s="11">
        <v>20.765799999999999</v>
      </c>
      <c r="I120" s="8">
        <v>0.23019999999999999</v>
      </c>
      <c r="J120" s="8">
        <v>8.61000000000018E-2</v>
      </c>
      <c r="K120" s="9"/>
      <c r="L120" s="8">
        <v>2.6559597567869999</v>
      </c>
      <c r="M120" s="8">
        <v>0.99338894465406602</v>
      </c>
      <c r="N120" s="8">
        <v>37.402258905300499</v>
      </c>
      <c r="O120" s="9"/>
      <c r="P120" s="9">
        <v>0.97022342745822299</v>
      </c>
    </row>
    <row r="121" spans="1:16">
      <c r="A121" s="6">
        <v>14</v>
      </c>
      <c r="B121" s="6" t="s">
        <v>16</v>
      </c>
      <c r="C121" s="6" t="s">
        <v>53</v>
      </c>
      <c r="D121" s="8">
        <v>20.7376</v>
      </c>
      <c r="E121" s="8">
        <v>31.6873</v>
      </c>
      <c r="F121" s="8">
        <v>10.9497</v>
      </c>
      <c r="G121" s="8">
        <v>21.0228</v>
      </c>
      <c r="H121" s="11">
        <v>20.9191</v>
      </c>
      <c r="I121" s="8">
        <v>0.28520000000000001</v>
      </c>
      <c r="J121" s="8">
        <v>0.1037</v>
      </c>
      <c r="K121" s="9"/>
      <c r="L121" s="8">
        <v>2.6046375699790798</v>
      </c>
      <c r="M121" s="8">
        <v>0.94705791026238095</v>
      </c>
      <c r="N121" s="8">
        <v>36.360448807854098</v>
      </c>
      <c r="O121" s="9"/>
      <c r="P121" s="10"/>
    </row>
    <row r="122" spans="1:16">
      <c r="A122" s="6">
        <v>14</v>
      </c>
      <c r="B122" s="6" t="s">
        <v>16</v>
      </c>
      <c r="C122" s="6" t="s">
        <v>54</v>
      </c>
      <c r="D122" s="8">
        <v>20.6479</v>
      </c>
      <c r="E122" s="8">
        <v>30.508600000000001</v>
      </c>
      <c r="F122" s="8">
        <v>9.8606999999999996</v>
      </c>
      <c r="G122" s="8">
        <v>20.9099</v>
      </c>
      <c r="H122" s="11">
        <v>20.792100000000001</v>
      </c>
      <c r="I122" s="8">
        <v>0.26200000000000001</v>
      </c>
      <c r="J122" s="8">
        <v>0.117799999999999</v>
      </c>
      <c r="K122" s="9"/>
      <c r="L122" s="8">
        <v>2.65701217966271</v>
      </c>
      <c r="M122" s="8">
        <v>1.1946413540620699</v>
      </c>
      <c r="N122" s="8">
        <v>44.961832061068201</v>
      </c>
      <c r="O122" s="9"/>
      <c r="P122" s="9">
        <v>1.26198349760601</v>
      </c>
    </row>
    <row r="123" spans="1:16">
      <c r="A123" s="6">
        <v>14</v>
      </c>
      <c r="B123" s="6" t="s">
        <v>16</v>
      </c>
      <c r="C123" s="6" t="s">
        <v>55</v>
      </c>
      <c r="D123" s="8">
        <v>20.511299999999999</v>
      </c>
      <c r="E123" s="8">
        <v>30.8248</v>
      </c>
      <c r="F123" s="8">
        <v>10.313499999999999</v>
      </c>
      <c r="G123" s="8">
        <v>20.7836</v>
      </c>
      <c r="H123" s="11">
        <v>20.6465</v>
      </c>
      <c r="I123" s="8">
        <v>0.27230000000000099</v>
      </c>
      <c r="J123" s="8">
        <v>0.1371</v>
      </c>
      <c r="K123" s="9"/>
      <c r="L123" s="8">
        <v>2.6402288262956399</v>
      </c>
      <c r="M123" s="8">
        <v>1.3293256411499501</v>
      </c>
      <c r="N123" s="8">
        <v>50.3488799118618</v>
      </c>
      <c r="O123" s="9"/>
      <c r="P123" s="10"/>
    </row>
    <row r="124" spans="1:16">
      <c r="A124" s="6">
        <v>21</v>
      </c>
      <c r="B124" s="6" t="s">
        <v>16</v>
      </c>
      <c r="C124" s="6" t="s">
        <v>17</v>
      </c>
      <c r="D124" s="8">
        <v>20.779900000000001</v>
      </c>
      <c r="E124" s="8">
        <v>39.497</v>
      </c>
      <c r="F124" s="8">
        <v>18.717099999999999</v>
      </c>
      <c r="G124" s="8">
        <v>21.3123</v>
      </c>
      <c r="H124" s="8">
        <v>21.0197</v>
      </c>
      <c r="I124" s="8">
        <v>0.53239999999999899</v>
      </c>
      <c r="J124" s="8">
        <v>0.29260000000000003</v>
      </c>
      <c r="K124" s="5">
        <v>0.29049999999999998</v>
      </c>
      <c r="L124" s="8">
        <v>2.8444577418510302</v>
      </c>
      <c r="M124" s="8">
        <v>1.5632763622569701</v>
      </c>
      <c r="N124" s="8">
        <v>54.958677685950498</v>
      </c>
      <c r="O124" s="5">
        <v>2.83504555428126</v>
      </c>
      <c r="P124" s="9">
        <v>1.57258183389627</v>
      </c>
    </row>
    <row r="125" spans="1:16">
      <c r="A125" s="6">
        <v>21</v>
      </c>
      <c r="B125" s="6" t="s">
        <v>16</v>
      </c>
      <c r="C125" s="6" t="s">
        <v>18</v>
      </c>
      <c r="D125" s="8">
        <v>20.7759</v>
      </c>
      <c r="E125" s="8">
        <v>39.4009</v>
      </c>
      <c r="F125" s="8">
        <v>18.625</v>
      </c>
      <c r="G125" s="8">
        <v>21.302900000000001</v>
      </c>
      <c r="H125" s="8">
        <v>21.0105</v>
      </c>
      <c r="I125" s="8">
        <v>0.52700000000000102</v>
      </c>
      <c r="J125" s="8">
        <v>0.29240000000000099</v>
      </c>
      <c r="K125" s="5"/>
      <c r="L125" s="8">
        <v>2.8295302013422901</v>
      </c>
      <c r="M125" s="8">
        <v>1.56993288590604</v>
      </c>
      <c r="N125" s="8">
        <v>55.483870967742</v>
      </c>
      <c r="O125" s="5"/>
      <c r="P125" s="9"/>
    </row>
    <row r="126" spans="1:16">
      <c r="A126" s="6">
        <v>21</v>
      </c>
      <c r="B126" s="6" t="s">
        <v>16</v>
      </c>
      <c r="C126" s="6" t="s">
        <v>19</v>
      </c>
      <c r="D126" s="8">
        <v>20.361999999999998</v>
      </c>
      <c r="E126" s="8">
        <v>38.442999999999998</v>
      </c>
      <c r="F126" s="8">
        <v>18.081</v>
      </c>
      <c r="G126" s="8">
        <v>20.873899999999999</v>
      </c>
      <c r="H126" s="8">
        <v>20.587399999999999</v>
      </c>
      <c r="I126" s="8">
        <v>0.51190000000000102</v>
      </c>
      <c r="J126" s="8">
        <v>0.28649999999999998</v>
      </c>
      <c r="K126" s="5"/>
      <c r="L126" s="8">
        <v>2.8311487196504701</v>
      </c>
      <c r="M126" s="8">
        <v>1.5845362535258001</v>
      </c>
      <c r="N126" s="8">
        <v>55.967962492674303</v>
      </c>
      <c r="O126" s="5"/>
      <c r="P126" s="9"/>
    </row>
    <row r="127" spans="1:16">
      <c r="A127" s="6">
        <v>21</v>
      </c>
      <c r="B127" s="6" t="s">
        <v>16</v>
      </c>
      <c r="C127" s="6" t="s">
        <v>20</v>
      </c>
      <c r="D127" s="8">
        <v>20.932300000000001</v>
      </c>
      <c r="E127" s="8">
        <v>40.3508</v>
      </c>
      <c r="F127" s="8">
        <v>19.418500000000002</v>
      </c>
      <c r="G127" s="8">
        <v>21.507999999999999</v>
      </c>
      <c r="H127" s="8">
        <v>21.1875</v>
      </c>
      <c r="I127" s="8">
        <v>0.57569999999999799</v>
      </c>
      <c r="J127" s="8">
        <v>0.32049999999999901</v>
      </c>
      <c r="K127" s="9">
        <v>0.32779999999999998</v>
      </c>
      <c r="L127" s="8">
        <v>2.9646986121482</v>
      </c>
      <c r="M127" s="8">
        <v>1.6504879367613301</v>
      </c>
      <c r="N127" s="8">
        <v>55.671356609345203</v>
      </c>
      <c r="O127" s="9">
        <v>2.9610077761623401</v>
      </c>
      <c r="P127" s="9">
        <v>1.6560558363634801</v>
      </c>
    </row>
    <row r="128" spans="1:16">
      <c r="A128" s="6">
        <v>21</v>
      </c>
      <c r="B128" s="6" t="s">
        <v>16</v>
      </c>
      <c r="C128" s="6" t="s">
        <v>21</v>
      </c>
      <c r="D128" s="8">
        <v>20.671600000000002</v>
      </c>
      <c r="E128" s="8">
        <v>41.420099999999998</v>
      </c>
      <c r="F128" s="8">
        <v>20.7485</v>
      </c>
      <c r="G128" s="8">
        <v>21.286300000000001</v>
      </c>
      <c r="H128" s="8">
        <v>20.943000000000001</v>
      </c>
      <c r="I128" s="8">
        <v>0.61469999999999902</v>
      </c>
      <c r="J128" s="8">
        <v>0.34329999999999899</v>
      </c>
      <c r="K128" s="9"/>
      <c r="L128" s="8">
        <v>2.9626238041304198</v>
      </c>
      <c r="M128" s="8">
        <v>1.65457743933296</v>
      </c>
      <c r="N128" s="8">
        <v>55.848381324223197</v>
      </c>
      <c r="O128" s="9"/>
      <c r="P128" s="9"/>
    </row>
    <row r="129" spans="1:16">
      <c r="A129" s="6">
        <v>21</v>
      </c>
      <c r="B129" s="6" t="s">
        <v>16</v>
      </c>
      <c r="C129" s="6" t="s">
        <v>22</v>
      </c>
      <c r="D129" s="8">
        <v>20.680199999999999</v>
      </c>
      <c r="E129" s="8">
        <v>39.897300000000001</v>
      </c>
      <c r="F129" s="8">
        <v>19.217099999999999</v>
      </c>
      <c r="G129" s="8">
        <v>21.248200000000001</v>
      </c>
      <c r="H129" s="8">
        <v>20.928599999999999</v>
      </c>
      <c r="I129" s="8">
        <v>0.56800000000000095</v>
      </c>
      <c r="J129" s="8">
        <v>0.31960000000000099</v>
      </c>
      <c r="K129" s="9"/>
      <c r="L129" s="8">
        <v>2.9557009122084001</v>
      </c>
      <c r="M129" s="8">
        <v>1.66310213299614</v>
      </c>
      <c r="N129" s="8">
        <v>56.267605633802901</v>
      </c>
      <c r="O129" s="9"/>
      <c r="P129" s="9"/>
    </row>
    <row r="130" spans="1:16">
      <c r="A130" s="6">
        <v>21</v>
      </c>
      <c r="B130" s="6" t="s">
        <v>16</v>
      </c>
      <c r="C130" s="6" t="s">
        <v>23</v>
      </c>
      <c r="D130" s="8">
        <v>20.585799999999999</v>
      </c>
      <c r="E130" s="8">
        <v>42.792700000000004</v>
      </c>
      <c r="F130" s="8">
        <v>22.206900000000001</v>
      </c>
      <c r="G130" s="8">
        <v>21.2498</v>
      </c>
      <c r="H130" s="8">
        <v>20.878</v>
      </c>
      <c r="I130" s="8">
        <v>0.66400000000000203</v>
      </c>
      <c r="J130" s="8">
        <v>0.37180000000000002</v>
      </c>
      <c r="K130" s="5">
        <v>0.34510000000000002</v>
      </c>
      <c r="L130" s="8">
        <v>2.9900616475059598</v>
      </c>
      <c r="M130" s="8">
        <v>1.6742543984077001</v>
      </c>
      <c r="N130" s="8">
        <v>55.993975903614398</v>
      </c>
      <c r="O130" s="5">
        <v>2.9785683986887199</v>
      </c>
      <c r="P130" s="5">
        <v>1.6734957628917999</v>
      </c>
    </row>
    <row r="131" spans="1:16">
      <c r="A131" s="6">
        <v>21</v>
      </c>
      <c r="B131" s="6" t="s">
        <v>16</v>
      </c>
      <c r="C131" s="6" t="s">
        <v>24</v>
      </c>
      <c r="D131" s="8">
        <v>20.526900000000001</v>
      </c>
      <c r="E131" s="8">
        <v>40.686</v>
      </c>
      <c r="F131" s="8">
        <v>20.159099999999999</v>
      </c>
      <c r="G131" s="8">
        <v>21.125</v>
      </c>
      <c r="H131" s="8">
        <v>20.7898</v>
      </c>
      <c r="I131" s="8">
        <v>0.59809999999999897</v>
      </c>
      <c r="J131" s="8">
        <v>0.3352</v>
      </c>
      <c r="K131" s="5"/>
      <c r="L131" s="8">
        <v>2.9668983238339002</v>
      </c>
      <c r="M131" s="8">
        <v>1.6627726436200101</v>
      </c>
      <c r="N131" s="8">
        <v>56.044139775957397</v>
      </c>
      <c r="O131" s="5"/>
      <c r="P131" s="5"/>
    </row>
    <row r="132" spans="1:16">
      <c r="A132" s="6">
        <v>21</v>
      </c>
      <c r="B132" s="6" t="s">
        <v>16</v>
      </c>
      <c r="C132" s="6" t="s">
        <v>25</v>
      </c>
      <c r="D132" s="8">
        <v>20.7668</v>
      </c>
      <c r="E132" s="8">
        <v>40.268300000000004</v>
      </c>
      <c r="F132" s="8">
        <v>19.5015</v>
      </c>
      <c r="G132" s="8">
        <v>21.3477</v>
      </c>
      <c r="H132" s="8">
        <v>21.019400000000001</v>
      </c>
      <c r="I132" s="8">
        <v>0.58089999999999997</v>
      </c>
      <c r="J132" s="8">
        <v>0.32829999999999898</v>
      </c>
      <c r="K132" s="5"/>
      <c r="L132" s="8">
        <v>2.9787452247263002</v>
      </c>
      <c r="M132" s="8">
        <v>1.68346024664769</v>
      </c>
      <c r="N132" s="8">
        <v>56.515751420209803</v>
      </c>
      <c r="O132" s="5"/>
      <c r="P132" s="5"/>
    </row>
    <row r="133" spans="1:16">
      <c r="A133" s="6">
        <v>21</v>
      </c>
      <c r="B133" s="6" t="s">
        <v>16</v>
      </c>
      <c r="C133" s="6" t="s">
        <v>26</v>
      </c>
      <c r="D133" s="8">
        <v>20.542400000000001</v>
      </c>
      <c r="E133" s="8">
        <v>28.8215</v>
      </c>
      <c r="F133" s="8">
        <v>8.2790999999999997</v>
      </c>
      <c r="G133" s="8">
        <v>20.7759</v>
      </c>
      <c r="H133" s="8">
        <v>20.645</v>
      </c>
      <c r="I133" s="8">
        <v>0.23349999999999899</v>
      </c>
      <c r="J133" s="8">
        <v>0.13089999999999999</v>
      </c>
      <c r="K133" s="9">
        <v>0.13146666666666801</v>
      </c>
      <c r="L133" s="8">
        <v>2.82035486949064</v>
      </c>
      <c r="M133" s="8">
        <v>1.5810897319757</v>
      </c>
      <c r="N133" s="8">
        <v>56.059957173447899</v>
      </c>
      <c r="O133" s="9">
        <v>2.6738652928250999</v>
      </c>
      <c r="P133" s="9">
        <v>1.57710975916341</v>
      </c>
    </row>
    <row r="134" spans="1:16">
      <c r="A134" s="6">
        <v>21</v>
      </c>
      <c r="B134" s="6" t="s">
        <v>16</v>
      </c>
      <c r="C134" s="6" t="s">
        <v>27</v>
      </c>
      <c r="D134" s="8">
        <v>20.872699999999998</v>
      </c>
      <c r="E134" s="8">
        <v>28.824999999999999</v>
      </c>
      <c r="F134" s="8">
        <v>7.9523000000000001</v>
      </c>
      <c r="G134" s="8">
        <v>21.099</v>
      </c>
      <c r="H134" s="8">
        <v>20.9739</v>
      </c>
      <c r="I134" s="8">
        <v>0.226300000000002</v>
      </c>
      <c r="J134" s="8">
        <v>0.12509999999999999</v>
      </c>
      <c r="K134" s="9"/>
      <c r="L134" s="8">
        <v>2.8457175911371801</v>
      </c>
      <c r="M134" s="8">
        <v>1.57312978635112</v>
      </c>
      <c r="N134" s="8">
        <v>55.2806009721603</v>
      </c>
      <c r="O134" s="9"/>
      <c r="P134" s="9"/>
    </row>
    <row r="135" spans="1:16">
      <c r="A135" s="6">
        <v>21</v>
      </c>
      <c r="B135" s="6" t="s">
        <v>16</v>
      </c>
      <c r="C135" s="6" t="s">
        <v>28</v>
      </c>
      <c r="D135" s="8">
        <v>20.5928</v>
      </c>
      <c r="E135" s="8">
        <v>30.2378</v>
      </c>
      <c r="F135" s="8">
        <v>9.6449999999999996</v>
      </c>
      <c r="G135" s="8">
        <v>20.843800000000002</v>
      </c>
      <c r="H135" s="8">
        <v>20.699300000000001</v>
      </c>
      <c r="I135" s="8">
        <v>0.251000000000001</v>
      </c>
      <c r="J135" s="8">
        <v>0.14450000000000099</v>
      </c>
      <c r="K135" s="9"/>
      <c r="L135" s="8">
        <v>2.60238465526181</v>
      </c>
      <c r="M135" s="8">
        <v>1.4981855883877699</v>
      </c>
      <c r="N135" s="8">
        <v>57.569721115537902</v>
      </c>
      <c r="O135" s="9"/>
      <c r="P135" s="9">
        <v>1.4992676601300099</v>
      </c>
    </row>
    <row r="136" spans="1:16">
      <c r="A136" s="6">
        <v>21</v>
      </c>
      <c r="B136" s="6" t="s">
        <v>16</v>
      </c>
      <c r="C136" s="6" t="s">
        <v>29</v>
      </c>
      <c r="D136" s="8">
        <v>20.5075</v>
      </c>
      <c r="E136" s="8">
        <v>29.0855</v>
      </c>
      <c r="F136" s="8">
        <v>8.5779999999999994</v>
      </c>
      <c r="G136" s="8">
        <v>20.731000000000002</v>
      </c>
      <c r="H136" s="8">
        <v>20.6023</v>
      </c>
      <c r="I136" s="8">
        <v>0.223500000000001</v>
      </c>
      <c r="J136" s="8">
        <v>0.12870000000000201</v>
      </c>
      <c r="K136" s="9"/>
      <c r="L136" s="8">
        <v>2.6055024481231199</v>
      </c>
      <c r="M136" s="8">
        <v>1.5003497318722601</v>
      </c>
      <c r="N136" s="8">
        <v>57.583892617450203</v>
      </c>
      <c r="O136" s="9"/>
      <c r="P136" s="9"/>
    </row>
    <row r="137" spans="1:16">
      <c r="A137" s="6">
        <v>21</v>
      </c>
      <c r="B137" s="6" t="s">
        <v>16</v>
      </c>
      <c r="C137" s="6" t="s">
        <v>30</v>
      </c>
      <c r="D137" s="8">
        <v>20.7319</v>
      </c>
      <c r="E137" s="8">
        <v>29.305099999999999</v>
      </c>
      <c r="F137" s="8">
        <v>8.5731999999999999</v>
      </c>
      <c r="G137" s="8">
        <v>20.953700000000001</v>
      </c>
      <c r="H137" s="8">
        <v>20.824999999999999</v>
      </c>
      <c r="I137" s="8">
        <v>0.221800000000002</v>
      </c>
      <c r="J137" s="8">
        <v>0.12870000000000201</v>
      </c>
      <c r="K137" s="9"/>
      <c r="L137" s="8">
        <v>2.5871319927215199</v>
      </c>
      <c r="M137" s="8">
        <v>1.5011897541175101</v>
      </c>
      <c r="N137" s="8">
        <v>58.025247971145603</v>
      </c>
      <c r="O137" s="9"/>
      <c r="P137" s="9">
        <v>1.50370743545518</v>
      </c>
    </row>
    <row r="138" spans="1:16">
      <c r="A138" s="6">
        <v>21</v>
      </c>
      <c r="B138" s="6" t="s">
        <v>16</v>
      </c>
      <c r="C138" s="6" t="s">
        <v>31</v>
      </c>
      <c r="D138" s="8">
        <v>20.468499999999999</v>
      </c>
      <c r="E138" s="8">
        <v>29.159099999999999</v>
      </c>
      <c r="F138" s="8">
        <v>8.6905999999999999</v>
      </c>
      <c r="G138" s="8">
        <v>20.692900000000002</v>
      </c>
      <c r="H138" s="8">
        <v>20.562000000000001</v>
      </c>
      <c r="I138" s="8">
        <v>0.22440000000000301</v>
      </c>
      <c r="J138" s="8">
        <v>0.13089999999999999</v>
      </c>
      <c r="K138" s="9"/>
      <c r="L138" s="8">
        <v>2.58210020021636</v>
      </c>
      <c r="M138" s="8">
        <v>1.50622511679286</v>
      </c>
      <c r="N138" s="8">
        <v>58.333333333332803</v>
      </c>
      <c r="O138" s="9"/>
      <c r="P138" s="9"/>
    </row>
    <row r="139" spans="1:16">
      <c r="A139" s="6">
        <v>21</v>
      </c>
      <c r="B139" s="6" t="s">
        <v>16</v>
      </c>
      <c r="C139" s="6" t="s">
        <v>32</v>
      </c>
      <c r="D139" s="8">
        <v>20.370699999999999</v>
      </c>
      <c r="E139" s="8">
        <v>29.1753</v>
      </c>
      <c r="F139" s="8">
        <v>8.8046000000000006</v>
      </c>
      <c r="G139" s="8">
        <v>20.598299999999998</v>
      </c>
      <c r="H139" s="8">
        <v>20.466200000000001</v>
      </c>
      <c r="I139" s="8">
        <v>0.227599999999999</v>
      </c>
      <c r="J139" s="8">
        <v>0.132099999999998</v>
      </c>
      <c r="K139" s="9">
        <v>0.135883333333333</v>
      </c>
      <c r="L139" s="8">
        <v>2.5850123798923201</v>
      </c>
      <c r="M139" s="8">
        <v>1.5003520886808901</v>
      </c>
      <c r="N139" s="8">
        <v>58.040421792617899</v>
      </c>
      <c r="O139" s="9">
        <v>2.6653812261969101</v>
      </c>
      <c r="P139" s="9">
        <v>1.4913617269070401</v>
      </c>
    </row>
    <row r="140" spans="1:16">
      <c r="A140" s="6">
        <v>21</v>
      </c>
      <c r="B140" s="6" t="s">
        <v>16</v>
      </c>
      <c r="C140" s="6" t="s">
        <v>33</v>
      </c>
      <c r="D140" s="8">
        <v>20.401599999999998</v>
      </c>
      <c r="E140" s="8">
        <v>29.724499999999999</v>
      </c>
      <c r="F140" s="8">
        <v>9.3229000000000006</v>
      </c>
      <c r="G140" s="8">
        <v>20.642800000000001</v>
      </c>
      <c r="H140" s="8">
        <v>20.5046</v>
      </c>
      <c r="I140" s="8">
        <v>0.241200000000003</v>
      </c>
      <c r="J140" s="8">
        <v>0.13820000000000099</v>
      </c>
      <c r="K140" s="9"/>
      <c r="L140" s="8">
        <v>2.5871778094799098</v>
      </c>
      <c r="M140" s="8">
        <v>1.48237136513318</v>
      </c>
      <c r="N140" s="8">
        <v>57.296849087893698</v>
      </c>
      <c r="O140" s="9"/>
      <c r="P140" s="10"/>
    </row>
    <row r="141" spans="1:16">
      <c r="A141" s="6">
        <v>21</v>
      </c>
      <c r="B141" s="6" t="s">
        <v>16</v>
      </c>
      <c r="C141" s="6" t="s">
        <v>34</v>
      </c>
      <c r="D141" s="8">
        <v>20.638000000000002</v>
      </c>
      <c r="E141" s="8">
        <v>29.380099999999999</v>
      </c>
      <c r="F141" s="8">
        <v>8.7421000000000006</v>
      </c>
      <c r="G141" s="8">
        <v>20.881799999999998</v>
      </c>
      <c r="H141" s="8">
        <v>20.737300000000001</v>
      </c>
      <c r="I141" s="8">
        <v>0.24379999999999699</v>
      </c>
      <c r="J141" s="8">
        <v>0.14449999999999699</v>
      </c>
      <c r="K141" s="9"/>
      <c r="L141" s="8">
        <v>2.78880360554097</v>
      </c>
      <c r="M141" s="8">
        <v>1.6529209228903501</v>
      </c>
      <c r="N141" s="8">
        <v>59.269893355208801</v>
      </c>
      <c r="O141" s="9"/>
      <c r="P141" s="9">
        <v>1.6844489678541601</v>
      </c>
    </row>
    <row r="142" spans="1:16">
      <c r="A142" s="6">
        <v>21</v>
      </c>
      <c r="B142" s="6" t="s">
        <v>16</v>
      </c>
      <c r="C142" s="6" t="s">
        <v>35</v>
      </c>
      <c r="D142" s="8">
        <v>20.835699999999999</v>
      </c>
      <c r="E142" s="8">
        <v>29.518799999999999</v>
      </c>
      <c r="F142" s="8">
        <v>8.6830999999999996</v>
      </c>
      <c r="G142" s="8">
        <v>21.087499999999999</v>
      </c>
      <c r="H142" s="8">
        <v>20.938500000000001</v>
      </c>
      <c r="I142" s="8">
        <v>0.25179999999999902</v>
      </c>
      <c r="J142" s="8">
        <v>0.148999999999997</v>
      </c>
      <c r="K142" s="9"/>
      <c r="L142" s="8">
        <v>2.8998859854199499</v>
      </c>
      <c r="M142" s="8">
        <v>1.7159770128179701</v>
      </c>
      <c r="N142" s="8">
        <v>59.173947577441503</v>
      </c>
      <c r="O142" s="9"/>
      <c r="P142" s="10"/>
    </row>
    <row r="143" spans="1:16">
      <c r="A143" s="6">
        <v>21</v>
      </c>
      <c r="B143" s="6" t="s">
        <v>16</v>
      </c>
      <c r="C143" s="6" t="s">
        <v>36</v>
      </c>
      <c r="D143" s="8">
        <v>20.754100000000001</v>
      </c>
      <c r="E143" s="8">
        <v>29.077300000000001</v>
      </c>
      <c r="F143" s="8">
        <v>8.3231999999999999</v>
      </c>
      <c r="G143" s="8">
        <v>20.968</v>
      </c>
      <c r="H143" s="8">
        <v>20.8432</v>
      </c>
      <c r="I143" s="8">
        <v>0.21389999999999901</v>
      </c>
      <c r="J143" s="8">
        <v>0.12479999999999999</v>
      </c>
      <c r="K143" s="9"/>
      <c r="L143" s="8">
        <v>2.5699250288350499</v>
      </c>
      <c r="M143" s="8">
        <v>1.4994232987312599</v>
      </c>
      <c r="N143" s="8">
        <v>58.345021037868698</v>
      </c>
      <c r="O143" s="9"/>
      <c r="P143" s="9">
        <v>1.48529605288624</v>
      </c>
    </row>
    <row r="144" spans="1:16">
      <c r="A144" s="6">
        <v>21</v>
      </c>
      <c r="B144" s="6" t="s">
        <v>16</v>
      </c>
      <c r="C144" s="6" t="s">
        <v>37</v>
      </c>
      <c r="D144" s="8">
        <v>20.623200000000001</v>
      </c>
      <c r="E144" s="8">
        <v>29.235399999999998</v>
      </c>
      <c r="F144" s="8">
        <v>8.6121999999999996</v>
      </c>
      <c r="G144" s="8">
        <v>20.843800000000002</v>
      </c>
      <c r="H144" s="8">
        <v>20.717099999999999</v>
      </c>
      <c r="I144" s="8">
        <v>0.22060000000000099</v>
      </c>
      <c r="J144" s="8">
        <v>0.126700000000003</v>
      </c>
      <c r="K144" s="9"/>
      <c r="L144" s="8">
        <v>2.5614825480132999</v>
      </c>
      <c r="M144" s="8">
        <v>1.4711688070412099</v>
      </c>
      <c r="N144" s="8">
        <v>57.4342701722586</v>
      </c>
      <c r="O144" s="9"/>
      <c r="P144" s="10"/>
    </row>
    <row r="145" spans="1:16">
      <c r="A145" s="6">
        <v>21</v>
      </c>
      <c r="B145" s="6" t="s">
        <v>16</v>
      </c>
      <c r="C145" s="6" t="s">
        <v>38</v>
      </c>
      <c r="D145" s="8">
        <v>20.337900000000001</v>
      </c>
      <c r="E145" s="8">
        <v>29.1663</v>
      </c>
      <c r="F145" s="8">
        <v>8.8284000000000002</v>
      </c>
      <c r="G145" s="8">
        <v>20.581800000000001</v>
      </c>
      <c r="H145" s="8">
        <v>20.438300000000002</v>
      </c>
      <c r="I145" s="8">
        <v>0.24390000000000001</v>
      </c>
      <c r="J145" s="8">
        <v>0.14349999999999999</v>
      </c>
      <c r="K145" s="9">
        <v>0.12683333333333299</v>
      </c>
      <c r="L145" s="8">
        <v>2.7626750033981202</v>
      </c>
      <c r="M145" s="8">
        <v>1.62543609261021</v>
      </c>
      <c r="N145" s="8">
        <v>58.835588355883402</v>
      </c>
      <c r="O145" s="9">
        <v>2.6841686432927201</v>
      </c>
      <c r="P145" s="9">
        <v>1.61879966807091</v>
      </c>
    </row>
    <row r="146" spans="1:16">
      <c r="A146" s="6">
        <v>21</v>
      </c>
      <c r="B146" s="6" t="s">
        <v>16</v>
      </c>
      <c r="C146" s="6" t="s">
        <v>39</v>
      </c>
      <c r="D146" s="8">
        <v>20.206700000000001</v>
      </c>
      <c r="E146" s="8">
        <v>29.5792</v>
      </c>
      <c r="F146" s="8">
        <v>9.3725000000000005</v>
      </c>
      <c r="G146" s="8">
        <v>20.4634</v>
      </c>
      <c r="H146" s="8">
        <v>20.3123</v>
      </c>
      <c r="I146" s="8">
        <v>0.25669999999999898</v>
      </c>
      <c r="J146" s="8">
        <v>0.15110000000000001</v>
      </c>
      <c r="K146" s="9"/>
      <c r="L146" s="8">
        <v>2.7388636969858502</v>
      </c>
      <c r="M146" s="8">
        <v>1.6121632435316</v>
      </c>
      <c r="N146" s="8">
        <v>58.862485391507803</v>
      </c>
      <c r="O146" s="9"/>
      <c r="P146" s="10"/>
    </row>
    <row r="147" spans="1:16">
      <c r="A147" s="6">
        <v>21</v>
      </c>
      <c r="B147" s="6" t="s">
        <v>16</v>
      </c>
      <c r="C147" s="6" t="s">
        <v>40</v>
      </c>
      <c r="D147" s="8">
        <v>20.712700000000002</v>
      </c>
      <c r="E147" s="8">
        <v>29.245100000000001</v>
      </c>
      <c r="F147" s="8">
        <v>8.5324000000000009</v>
      </c>
      <c r="G147" s="8">
        <v>20.9407</v>
      </c>
      <c r="H147" s="8">
        <v>20.807200000000002</v>
      </c>
      <c r="I147" s="8">
        <v>0.22799999999999801</v>
      </c>
      <c r="J147" s="8">
        <v>0.13349999999999801</v>
      </c>
      <c r="K147" s="9"/>
      <c r="L147" s="8">
        <v>2.6721672682949502</v>
      </c>
      <c r="M147" s="8">
        <v>1.5646242557779499</v>
      </c>
      <c r="N147" s="8">
        <v>58.552631578947</v>
      </c>
      <c r="O147" s="9"/>
      <c r="P147" s="9">
        <v>1.56723416052213</v>
      </c>
    </row>
    <row r="148" spans="1:16">
      <c r="A148" s="6">
        <v>21</v>
      </c>
      <c r="B148" s="6" t="s">
        <v>16</v>
      </c>
      <c r="C148" s="6" t="s">
        <v>41</v>
      </c>
      <c r="D148" s="8">
        <v>20.570599999999999</v>
      </c>
      <c r="E148" s="8">
        <v>29.1447</v>
      </c>
      <c r="F148" s="8">
        <v>8.5740999999999996</v>
      </c>
      <c r="G148" s="8">
        <v>20.8033</v>
      </c>
      <c r="H148" s="8">
        <v>20.668700000000001</v>
      </c>
      <c r="I148" s="8">
        <v>0.23270000000000099</v>
      </c>
      <c r="J148" s="8">
        <v>0.134599999999999</v>
      </c>
      <c r="K148" s="9"/>
      <c r="L148" s="8">
        <v>2.71398747390398</v>
      </c>
      <c r="M148" s="8">
        <v>1.5698440652663099</v>
      </c>
      <c r="N148" s="8">
        <v>57.842715943273802</v>
      </c>
      <c r="O148" s="9"/>
      <c r="P148" s="10"/>
    </row>
    <row r="149" spans="1:16">
      <c r="A149" s="6">
        <v>21</v>
      </c>
      <c r="B149" s="6" t="s">
        <v>16</v>
      </c>
      <c r="C149" s="6" t="s">
        <v>42</v>
      </c>
      <c r="D149" s="8">
        <v>20.746500000000001</v>
      </c>
      <c r="E149" s="8">
        <v>29.8306</v>
      </c>
      <c r="F149" s="8">
        <v>9.0840999999999994</v>
      </c>
      <c r="G149" s="8">
        <v>20.982700000000001</v>
      </c>
      <c r="H149" s="11">
        <v>20.879899999999999</v>
      </c>
      <c r="I149" s="8">
        <v>0.23619999999999999</v>
      </c>
      <c r="J149" s="8">
        <v>0.102800000000002</v>
      </c>
      <c r="K149" s="9"/>
      <c r="L149" s="8">
        <v>2.60014751048536</v>
      </c>
      <c r="M149" s="8">
        <v>1.1316476040554599</v>
      </c>
      <c r="N149" s="8">
        <v>43.522438611347098</v>
      </c>
      <c r="O149" s="9"/>
      <c r="P149" s="9">
        <v>1.1292589273404301</v>
      </c>
    </row>
    <row r="150" spans="1:16">
      <c r="A150" s="6">
        <v>21</v>
      </c>
      <c r="B150" s="6" t="s">
        <v>16</v>
      </c>
      <c r="C150" s="6" t="s">
        <v>43</v>
      </c>
      <c r="D150" s="8">
        <v>20.816400000000002</v>
      </c>
      <c r="E150" s="8">
        <v>29.2912</v>
      </c>
      <c r="F150" s="8">
        <v>8.4748000000000001</v>
      </c>
      <c r="G150" s="8">
        <v>21.0382</v>
      </c>
      <c r="H150" s="11">
        <v>20.942699999999999</v>
      </c>
      <c r="I150" s="8">
        <v>0.221799999999998</v>
      </c>
      <c r="J150" s="8">
        <v>9.5500000000001306E-2</v>
      </c>
      <c r="K150" s="9"/>
      <c r="L150" s="8">
        <v>2.61717090668804</v>
      </c>
      <c r="M150" s="8">
        <v>1.1268702506254</v>
      </c>
      <c r="N150" s="8">
        <v>43.0568079350776</v>
      </c>
      <c r="O150" s="9"/>
      <c r="P150" s="10"/>
    </row>
    <row r="151" spans="1:16">
      <c r="A151" s="6">
        <v>21</v>
      </c>
      <c r="B151" s="6" t="s">
        <v>16</v>
      </c>
      <c r="C151" s="6" t="s">
        <v>44</v>
      </c>
      <c r="D151" s="8">
        <v>20.2422</v>
      </c>
      <c r="E151" s="8">
        <v>29.593699999999998</v>
      </c>
      <c r="F151" s="8">
        <v>9.3514999999999997</v>
      </c>
      <c r="G151" s="8">
        <v>20.4862</v>
      </c>
      <c r="H151" s="11">
        <v>20.348800000000001</v>
      </c>
      <c r="I151" s="8">
        <v>0.24399999999999999</v>
      </c>
      <c r="J151" s="8">
        <v>0.13739999999999999</v>
      </c>
      <c r="K151" s="9">
        <v>0.138583333333332</v>
      </c>
      <c r="L151" s="8">
        <v>2.60920707907822</v>
      </c>
      <c r="M151" s="8">
        <v>1.46928300272683</v>
      </c>
      <c r="N151" s="8">
        <v>56.3114754098359</v>
      </c>
      <c r="O151" s="9">
        <v>2.6517276690171601</v>
      </c>
      <c r="P151" s="9">
        <v>1.48599722115399</v>
      </c>
    </row>
    <row r="152" spans="1:16">
      <c r="A152" s="6">
        <v>21</v>
      </c>
      <c r="B152" s="6" t="s">
        <v>16</v>
      </c>
      <c r="C152" s="6" t="s">
        <v>45</v>
      </c>
      <c r="D152" s="8">
        <v>20.4514</v>
      </c>
      <c r="E152" s="8">
        <v>28.9893</v>
      </c>
      <c r="F152" s="8">
        <v>8.5379000000000005</v>
      </c>
      <c r="G152" s="8">
        <v>20.6754</v>
      </c>
      <c r="H152" s="11">
        <v>20.5471</v>
      </c>
      <c r="I152" s="8">
        <v>0.224</v>
      </c>
      <c r="J152" s="8">
        <v>0.128299999999999</v>
      </c>
      <c r="K152" s="9"/>
      <c r="L152" s="8">
        <v>2.6235959662211998</v>
      </c>
      <c r="M152" s="8">
        <v>1.5027114395811501</v>
      </c>
      <c r="N152" s="8">
        <v>57.276785714285403</v>
      </c>
      <c r="O152" s="9"/>
      <c r="P152" s="10"/>
    </row>
    <row r="153" spans="1:16">
      <c r="A153" s="6">
        <v>21</v>
      </c>
      <c r="B153" s="6" t="s">
        <v>16</v>
      </c>
      <c r="C153" s="6" t="s">
        <v>46</v>
      </c>
      <c r="D153" s="8">
        <v>20.5029</v>
      </c>
      <c r="E153" s="8">
        <v>29.3414</v>
      </c>
      <c r="F153" s="8">
        <v>8.8384999999999998</v>
      </c>
      <c r="G153" s="8">
        <v>20.732099999999999</v>
      </c>
      <c r="H153" s="11">
        <v>20.6051</v>
      </c>
      <c r="I153" s="8">
        <v>0.22919999999999899</v>
      </c>
      <c r="J153" s="8">
        <v>0.126999999999999</v>
      </c>
      <c r="K153" s="9"/>
      <c r="L153" s="8">
        <v>2.5932002036544501</v>
      </c>
      <c r="M153" s="8">
        <v>1.4368954008032899</v>
      </c>
      <c r="N153" s="8">
        <v>55.410122164048701</v>
      </c>
      <c r="O153" s="9"/>
      <c r="P153" s="9">
        <v>1.48193226592949</v>
      </c>
    </row>
    <row r="154" spans="1:16">
      <c r="A154" s="6">
        <v>21</v>
      </c>
      <c r="B154" s="6" t="s">
        <v>16</v>
      </c>
      <c r="C154" s="6" t="s">
        <v>47</v>
      </c>
      <c r="D154" s="8">
        <v>20.834099999999999</v>
      </c>
      <c r="E154" s="8">
        <v>30.8474</v>
      </c>
      <c r="F154" s="8">
        <v>10.013299999999999</v>
      </c>
      <c r="G154" s="8">
        <v>21.0932</v>
      </c>
      <c r="H154" s="11">
        <v>20.940300000000001</v>
      </c>
      <c r="I154" s="8">
        <v>0.2591</v>
      </c>
      <c r="J154" s="8">
        <v>0.15289999999999901</v>
      </c>
      <c r="K154" s="9"/>
      <c r="L154" s="8">
        <v>2.5875585471323101</v>
      </c>
      <c r="M154" s="8">
        <v>1.5269691310556901</v>
      </c>
      <c r="N154" s="8">
        <v>59.011964492473503</v>
      </c>
      <c r="O154" s="9"/>
      <c r="P154" s="10"/>
    </row>
    <row r="155" spans="1:16">
      <c r="A155" s="6">
        <v>21</v>
      </c>
      <c r="B155" s="6" t="s">
        <v>16</v>
      </c>
      <c r="C155" s="6" t="s">
        <v>48</v>
      </c>
      <c r="D155" s="8">
        <v>20.611799999999999</v>
      </c>
      <c r="E155" s="8">
        <v>29.6187</v>
      </c>
      <c r="F155" s="8">
        <v>9.0068999999999999</v>
      </c>
      <c r="G155" s="8">
        <v>20.857299999999999</v>
      </c>
      <c r="H155" s="11">
        <v>20.713100000000001</v>
      </c>
      <c r="I155" s="8">
        <v>0.2455</v>
      </c>
      <c r="J155" s="8">
        <v>0.144199999999998</v>
      </c>
      <c r="K155" s="9"/>
      <c r="L155" s="8">
        <v>2.7256880835803599</v>
      </c>
      <c r="M155" s="8">
        <v>1.60099479288099</v>
      </c>
      <c r="N155" s="8">
        <v>58.737270875762903</v>
      </c>
      <c r="O155" s="9"/>
      <c r="P155" s="9">
        <v>1.6134728752182199</v>
      </c>
    </row>
    <row r="156" spans="1:16">
      <c r="A156" s="6">
        <v>21</v>
      </c>
      <c r="B156" s="6" t="s">
        <v>16</v>
      </c>
      <c r="C156" s="6" t="s">
        <v>49</v>
      </c>
      <c r="D156" s="8">
        <v>20.606200000000001</v>
      </c>
      <c r="E156" s="8">
        <v>29.321100000000001</v>
      </c>
      <c r="F156" s="8">
        <v>8.7149000000000001</v>
      </c>
      <c r="G156" s="8">
        <v>20.8477</v>
      </c>
      <c r="H156" s="11">
        <v>20.706</v>
      </c>
      <c r="I156" s="8">
        <v>0.24149999999999799</v>
      </c>
      <c r="J156" s="8">
        <v>0.14169999999999999</v>
      </c>
      <c r="K156" s="9"/>
      <c r="L156" s="8">
        <v>2.7711161344364101</v>
      </c>
      <c r="M156" s="8">
        <v>1.62595095755545</v>
      </c>
      <c r="N156" s="8">
        <v>58.674948240166103</v>
      </c>
      <c r="O156" s="9"/>
      <c r="P156" s="10"/>
    </row>
    <row r="157" spans="1:16">
      <c r="A157" s="6">
        <v>21</v>
      </c>
      <c r="B157" s="6" t="s">
        <v>16</v>
      </c>
      <c r="C157" s="6" t="s">
        <v>50</v>
      </c>
      <c r="D157" s="8">
        <v>20.741800000000001</v>
      </c>
      <c r="E157" s="8">
        <v>30.758199999999999</v>
      </c>
      <c r="F157" s="8">
        <v>10.016400000000001</v>
      </c>
      <c r="G157" s="8">
        <v>21.030100000000001</v>
      </c>
      <c r="H157" s="11">
        <v>20.8476</v>
      </c>
      <c r="I157" s="8">
        <v>0.2883</v>
      </c>
      <c r="J157" s="8">
        <v>0.18250000000000099</v>
      </c>
      <c r="K157" s="9">
        <v>0.15665000000000101</v>
      </c>
      <c r="L157" s="8">
        <v>2.8782796214208699</v>
      </c>
      <c r="M157" s="8">
        <v>1.82201190048322</v>
      </c>
      <c r="N157" s="8">
        <v>63.302115851544002</v>
      </c>
      <c r="O157" s="9">
        <v>2.7090369872487199</v>
      </c>
      <c r="P157" s="9">
        <v>1.83977790732059</v>
      </c>
    </row>
    <row r="158" spans="1:16">
      <c r="A158" s="6">
        <v>21</v>
      </c>
      <c r="B158" s="6" t="s">
        <v>16</v>
      </c>
      <c r="C158" s="6" t="s">
        <v>51</v>
      </c>
      <c r="D158" s="8">
        <v>20.319900000000001</v>
      </c>
      <c r="E158" s="8">
        <v>29.331800000000001</v>
      </c>
      <c r="F158" s="8">
        <v>9.0119000000000007</v>
      </c>
      <c r="G158" s="8">
        <v>20.584199999999999</v>
      </c>
      <c r="H158" s="11">
        <v>20.416799999999999</v>
      </c>
      <c r="I158" s="8">
        <v>0.26429999999999898</v>
      </c>
      <c r="J158" s="8">
        <v>0.16740000000000099</v>
      </c>
      <c r="K158" s="9"/>
      <c r="L158" s="8">
        <v>2.93278886805223</v>
      </c>
      <c r="M158" s="8">
        <v>1.8575439141579499</v>
      </c>
      <c r="N158" s="8">
        <v>63.337116912599903</v>
      </c>
      <c r="O158" s="9"/>
      <c r="P158" s="10"/>
    </row>
    <row r="159" spans="1:16">
      <c r="A159" s="6">
        <v>21</v>
      </c>
      <c r="B159" s="6" t="s">
        <v>16</v>
      </c>
      <c r="C159" s="6" t="s">
        <v>52</v>
      </c>
      <c r="D159" s="8">
        <v>20.331800000000001</v>
      </c>
      <c r="E159" s="8">
        <v>30.277899999999999</v>
      </c>
      <c r="F159" s="8">
        <v>9.9460999999999995</v>
      </c>
      <c r="G159" s="8">
        <v>20.593900000000001</v>
      </c>
      <c r="H159" s="11">
        <v>20.439699999999998</v>
      </c>
      <c r="I159" s="8">
        <v>0.2621</v>
      </c>
      <c r="J159" s="8">
        <v>0.154200000000003</v>
      </c>
      <c r="K159" s="9"/>
      <c r="L159" s="8">
        <v>2.6352037482028199</v>
      </c>
      <c r="M159" s="8">
        <v>1.55035642110981</v>
      </c>
      <c r="N159" s="8">
        <v>58.832506676842002</v>
      </c>
      <c r="O159" s="9"/>
      <c r="P159" s="9">
        <v>1.5472558011623501</v>
      </c>
    </row>
    <row r="160" spans="1:16">
      <c r="A160" s="6">
        <v>21</v>
      </c>
      <c r="B160" s="6" t="s">
        <v>16</v>
      </c>
      <c r="C160" s="6" t="s">
        <v>53</v>
      </c>
      <c r="D160" s="8">
        <v>20.701499999999999</v>
      </c>
      <c r="E160" s="8">
        <v>30.104700000000001</v>
      </c>
      <c r="F160" s="8">
        <v>9.4032</v>
      </c>
      <c r="G160" s="8">
        <v>20.947099999999999</v>
      </c>
      <c r="H160" s="11">
        <v>20.8019</v>
      </c>
      <c r="I160" s="8">
        <v>0.24560000000000001</v>
      </c>
      <c r="J160" s="8">
        <v>0.145199999999999</v>
      </c>
      <c r="K160" s="9"/>
      <c r="L160" s="8">
        <v>2.6118768078951802</v>
      </c>
      <c r="M160" s="8">
        <v>1.5441551812148999</v>
      </c>
      <c r="N160" s="8">
        <v>59.120521172638199</v>
      </c>
      <c r="O160" s="9"/>
      <c r="P160" s="10"/>
    </row>
    <row r="161" spans="1:16">
      <c r="A161" s="6">
        <v>21</v>
      </c>
      <c r="B161" s="6" t="s">
        <v>16</v>
      </c>
      <c r="C161" s="6" t="s">
        <v>54</v>
      </c>
      <c r="D161" s="8">
        <v>20.828700000000001</v>
      </c>
      <c r="E161" s="8">
        <v>30.504999999999999</v>
      </c>
      <c r="F161" s="8">
        <v>9.6762999999999995</v>
      </c>
      <c r="G161" s="8">
        <v>21.082100000000001</v>
      </c>
      <c r="H161" s="11">
        <v>20.934999999999999</v>
      </c>
      <c r="I161" s="8">
        <v>0.25339999999999901</v>
      </c>
      <c r="J161" s="8">
        <v>0.14710000000000201</v>
      </c>
      <c r="K161" s="9"/>
      <c r="L161" s="8">
        <v>2.61876957101371</v>
      </c>
      <c r="M161" s="8">
        <v>1.5202091708607799</v>
      </c>
      <c r="N161" s="8">
        <v>58.050513022889596</v>
      </c>
      <c r="O161" s="9"/>
      <c r="P161" s="9">
        <v>1.5155029198691801</v>
      </c>
    </row>
    <row r="162" spans="1:16">
      <c r="A162" s="6">
        <v>21</v>
      </c>
      <c r="B162" s="6" t="s">
        <v>16</v>
      </c>
      <c r="C162" s="6" t="s">
        <v>55</v>
      </c>
      <c r="D162" s="8">
        <v>20.537500000000001</v>
      </c>
      <c r="E162" s="8">
        <v>30.035799999999998</v>
      </c>
      <c r="F162" s="8">
        <v>9.4983000000000004</v>
      </c>
      <c r="G162" s="8">
        <v>20.782299999999999</v>
      </c>
      <c r="H162" s="8">
        <v>20.6388</v>
      </c>
      <c r="I162" s="8">
        <v>0.24479999999999799</v>
      </c>
      <c r="J162" s="8">
        <v>0.14349999999999999</v>
      </c>
      <c r="K162" s="9"/>
      <c r="L162" s="8">
        <v>2.5773033069075302</v>
      </c>
      <c r="M162" s="8">
        <v>1.51079666887758</v>
      </c>
      <c r="N162" s="8">
        <v>58.619281045751897</v>
      </c>
      <c r="O162" s="9"/>
      <c r="P162" s="10"/>
    </row>
    <row r="163" spans="1:16">
      <c r="A163" s="6">
        <v>28</v>
      </c>
      <c r="B163" s="6" t="s">
        <v>16</v>
      </c>
      <c r="C163" s="6" t="s">
        <v>17</v>
      </c>
      <c r="D163" s="8">
        <v>20.3873</v>
      </c>
      <c r="E163" s="8">
        <v>38.585599999999999</v>
      </c>
      <c r="F163" s="8">
        <v>18.1983</v>
      </c>
      <c r="G163" s="8">
        <v>20.902200000000001</v>
      </c>
      <c r="H163" s="8">
        <v>20.614999999999998</v>
      </c>
      <c r="I163" s="8">
        <v>0.51490000000000102</v>
      </c>
      <c r="J163" s="8">
        <v>0.28720000000000201</v>
      </c>
      <c r="K163" s="9">
        <v>0.31360000000000099</v>
      </c>
      <c r="L163" s="8">
        <v>2.8293851623503299</v>
      </c>
      <c r="M163" s="8">
        <v>1.5781693894484801</v>
      </c>
      <c r="N163" s="8">
        <v>55.777820936104398</v>
      </c>
      <c r="O163" s="9">
        <v>2.8024717294424901</v>
      </c>
      <c r="P163" s="9">
        <v>1.5670009252649599</v>
      </c>
    </row>
    <row r="164" spans="1:16">
      <c r="A164" s="6">
        <v>28</v>
      </c>
      <c r="B164" s="6" t="s">
        <v>16</v>
      </c>
      <c r="C164" s="6" t="s">
        <v>18</v>
      </c>
      <c r="D164" s="8">
        <v>20.364899999999999</v>
      </c>
      <c r="E164" s="8">
        <v>42.576700000000002</v>
      </c>
      <c r="F164" s="8">
        <v>22.2118</v>
      </c>
      <c r="G164" s="8">
        <v>20.987100000000002</v>
      </c>
      <c r="H164" s="8">
        <v>20.639900000000001</v>
      </c>
      <c r="I164" s="8">
        <v>0.62220000000000297</v>
      </c>
      <c r="J164" s="8">
        <v>0.34720000000000101</v>
      </c>
      <c r="K164" s="9"/>
      <c r="L164" s="8">
        <v>2.8012137692577901</v>
      </c>
      <c r="M164" s="8">
        <v>1.5631331094283301</v>
      </c>
      <c r="N164" s="8">
        <v>55.801992928318697</v>
      </c>
      <c r="O164" s="9"/>
      <c r="P164" s="9"/>
    </row>
    <row r="165" spans="1:16">
      <c r="A165" s="6">
        <v>28</v>
      </c>
      <c r="B165" s="6" t="s">
        <v>16</v>
      </c>
      <c r="C165" s="6" t="s">
        <v>19</v>
      </c>
      <c r="D165" s="8">
        <v>20.2818</v>
      </c>
      <c r="E165" s="8">
        <v>39.926600000000001</v>
      </c>
      <c r="F165" s="8">
        <v>19.6448</v>
      </c>
      <c r="G165" s="8">
        <v>20.827300000000001</v>
      </c>
      <c r="H165" s="8">
        <v>20.520900000000001</v>
      </c>
      <c r="I165" s="8">
        <v>0.54550000000000098</v>
      </c>
      <c r="J165" s="8">
        <v>0.30640000000000001</v>
      </c>
      <c r="K165" s="9"/>
      <c r="L165" s="8">
        <v>2.7768162567193402</v>
      </c>
      <c r="M165" s="8">
        <v>1.5597002769180599</v>
      </c>
      <c r="N165" s="8">
        <v>56.168652612282301</v>
      </c>
      <c r="O165" s="9"/>
      <c r="P165" s="9"/>
    </row>
    <row r="166" spans="1:16">
      <c r="A166" s="6">
        <v>28</v>
      </c>
      <c r="B166" s="6" t="s">
        <v>16</v>
      </c>
      <c r="C166" s="6" t="s">
        <v>20</v>
      </c>
      <c r="D166" s="8">
        <v>20.212800000000001</v>
      </c>
      <c r="E166" s="8">
        <v>40.929900000000004</v>
      </c>
      <c r="F166" s="8">
        <v>20.717099999999999</v>
      </c>
      <c r="G166" s="8">
        <v>20.7989</v>
      </c>
      <c r="H166" s="8">
        <v>20.476700000000001</v>
      </c>
      <c r="I166" s="8">
        <v>0.58609999999999796</v>
      </c>
      <c r="J166" s="8">
        <v>0.32219999999999899</v>
      </c>
      <c r="K166" s="9">
        <v>0.32063333333333399</v>
      </c>
      <c r="L166" s="8">
        <v>2.82906391338555</v>
      </c>
      <c r="M166" s="8">
        <v>1.5552369781484801</v>
      </c>
      <c r="N166" s="8">
        <v>54.9735540010237</v>
      </c>
      <c r="O166" s="9">
        <v>2.8050641045257798</v>
      </c>
      <c r="P166" s="9">
        <v>1.5469161717556801</v>
      </c>
    </row>
    <row r="167" spans="1:16">
      <c r="A167" s="6">
        <v>28</v>
      </c>
      <c r="B167" s="6" t="s">
        <v>16</v>
      </c>
      <c r="C167" s="6" t="s">
        <v>21</v>
      </c>
      <c r="D167" s="8">
        <v>20.3476</v>
      </c>
      <c r="E167" s="8">
        <v>40.871000000000002</v>
      </c>
      <c r="F167" s="8">
        <v>20.523399999999999</v>
      </c>
      <c r="G167" s="8">
        <v>20.921900000000001</v>
      </c>
      <c r="H167" s="8">
        <v>20.605699999999999</v>
      </c>
      <c r="I167" s="8">
        <v>0.57430000000000103</v>
      </c>
      <c r="J167" s="8">
        <v>0.31620000000000198</v>
      </c>
      <c r="K167" s="9"/>
      <c r="L167" s="8">
        <v>2.79826929261234</v>
      </c>
      <c r="M167" s="8">
        <v>1.5406803940867599</v>
      </c>
      <c r="N167" s="8">
        <v>55.058331882291803</v>
      </c>
      <c r="O167" s="9"/>
      <c r="P167" s="9"/>
    </row>
    <row r="168" spans="1:16">
      <c r="A168" s="6">
        <v>28</v>
      </c>
      <c r="B168" s="6" t="s">
        <v>16</v>
      </c>
      <c r="C168" s="6" t="s">
        <v>22</v>
      </c>
      <c r="D168" s="8">
        <v>20.194600000000001</v>
      </c>
      <c r="E168" s="8">
        <v>41.135399999999997</v>
      </c>
      <c r="F168" s="8">
        <v>20.940799999999999</v>
      </c>
      <c r="G168" s="8">
        <v>20.778400000000001</v>
      </c>
      <c r="H168" s="8">
        <v>20.454899999999999</v>
      </c>
      <c r="I168" s="8">
        <v>0.58379999999999999</v>
      </c>
      <c r="J168" s="8">
        <v>0.32350000000000301</v>
      </c>
      <c r="K168" s="9"/>
      <c r="L168" s="8">
        <v>2.7878591075794601</v>
      </c>
      <c r="M168" s="8">
        <v>1.5448311430318</v>
      </c>
      <c r="N168" s="8">
        <v>55.412812607057703</v>
      </c>
      <c r="O168" s="9"/>
      <c r="P168" s="9"/>
    </row>
    <row r="169" spans="1:16">
      <c r="A169" s="6">
        <v>28</v>
      </c>
      <c r="B169" s="6" t="s">
        <v>16</v>
      </c>
      <c r="C169" s="6" t="s">
        <v>23</v>
      </c>
      <c r="D169" s="8">
        <v>20.226099999999999</v>
      </c>
      <c r="E169" s="8">
        <v>42.281999999999996</v>
      </c>
      <c r="F169" s="8">
        <v>22.055900000000001</v>
      </c>
      <c r="G169" s="8">
        <v>20.867100000000001</v>
      </c>
      <c r="H169" s="8">
        <v>20.5168</v>
      </c>
      <c r="I169" s="8">
        <v>0.64100000000000201</v>
      </c>
      <c r="J169" s="8">
        <v>0.350300000000001</v>
      </c>
      <c r="K169" s="5">
        <v>0.372966666666667</v>
      </c>
      <c r="L169" s="8">
        <v>2.9062518419107901</v>
      </c>
      <c r="M169" s="8">
        <v>1.5882371610317501</v>
      </c>
      <c r="N169" s="8">
        <v>54.648985959438299</v>
      </c>
      <c r="O169" s="5">
        <v>2.90360128931896</v>
      </c>
      <c r="P169" s="5">
        <v>1.6177733815648301</v>
      </c>
    </row>
    <row r="170" spans="1:16">
      <c r="A170" s="6">
        <v>28</v>
      </c>
      <c r="B170" s="6" t="s">
        <v>16</v>
      </c>
      <c r="C170" s="6" t="s">
        <v>24</v>
      </c>
      <c r="D170" s="8">
        <v>20.369700000000002</v>
      </c>
      <c r="E170" s="8">
        <v>44.038600000000002</v>
      </c>
      <c r="F170" s="8">
        <v>23.668900000000001</v>
      </c>
      <c r="G170" s="8">
        <v>21.059799999999999</v>
      </c>
      <c r="H170" s="8">
        <v>20.6721</v>
      </c>
      <c r="I170" s="8">
        <v>0.69009999999999805</v>
      </c>
      <c r="J170" s="8">
        <v>0.38769999999999899</v>
      </c>
      <c r="K170" s="5"/>
      <c r="L170" s="8">
        <v>2.91564035506507</v>
      </c>
      <c r="M170" s="8">
        <v>1.63801444089078</v>
      </c>
      <c r="N170" s="8">
        <v>56.1802637298942</v>
      </c>
      <c r="O170" s="5"/>
      <c r="P170" s="5"/>
    </row>
    <row r="171" spans="1:16">
      <c r="A171" s="6">
        <v>28</v>
      </c>
      <c r="B171" s="6" t="s">
        <v>16</v>
      </c>
      <c r="C171" s="6" t="s">
        <v>25</v>
      </c>
      <c r="D171" s="8">
        <v>20.339300000000001</v>
      </c>
      <c r="E171" s="8">
        <v>43.749499999999998</v>
      </c>
      <c r="F171" s="8">
        <v>23.4102</v>
      </c>
      <c r="G171" s="8">
        <v>21.015599999999999</v>
      </c>
      <c r="H171" s="8">
        <v>20.634699999999999</v>
      </c>
      <c r="I171" s="8">
        <v>0.67629999999999801</v>
      </c>
      <c r="J171" s="8">
        <v>0.38090000000000002</v>
      </c>
      <c r="K171" s="5"/>
      <c r="L171" s="8">
        <v>2.8889116709810199</v>
      </c>
      <c r="M171" s="8">
        <v>1.62706854277196</v>
      </c>
      <c r="N171" s="8">
        <v>56.3211592488543</v>
      </c>
      <c r="O171" s="5"/>
      <c r="P171" s="5"/>
    </row>
    <row r="172" spans="1:16">
      <c r="A172" s="6">
        <v>28</v>
      </c>
      <c r="B172" s="6" t="s">
        <v>16</v>
      </c>
      <c r="C172" s="6" t="s">
        <v>26</v>
      </c>
      <c r="D172" s="8">
        <v>20.3066</v>
      </c>
      <c r="E172" s="8">
        <v>25.0669</v>
      </c>
      <c r="F172" s="8">
        <v>4.7603</v>
      </c>
      <c r="G172" s="8">
        <v>20.4572</v>
      </c>
      <c r="H172" s="8">
        <v>20.366700000000002</v>
      </c>
      <c r="I172" s="8">
        <v>0.15060000000000101</v>
      </c>
      <c r="J172" s="8">
        <v>9.0499999999998706E-2</v>
      </c>
      <c r="K172" s="9">
        <v>0.107633333333332</v>
      </c>
      <c r="L172" s="8">
        <v>3.1636661554944201</v>
      </c>
      <c r="M172" s="8">
        <v>1.90114068441062</v>
      </c>
      <c r="N172" s="8">
        <v>60.092961487382603</v>
      </c>
      <c r="O172" s="9">
        <v>2.9822522741364401</v>
      </c>
      <c r="P172" s="9">
        <v>1.87985857360612</v>
      </c>
    </row>
    <row r="173" spans="1:16">
      <c r="A173" s="6">
        <v>28</v>
      </c>
      <c r="B173" s="6" t="s">
        <v>16</v>
      </c>
      <c r="C173" s="6" t="s">
        <v>27</v>
      </c>
      <c r="D173" s="8">
        <v>20.299399999999999</v>
      </c>
      <c r="E173" s="8">
        <v>25.889700000000001</v>
      </c>
      <c r="F173" s="8">
        <v>5.5903</v>
      </c>
      <c r="G173" s="8">
        <v>20.474799999999998</v>
      </c>
      <c r="H173" s="8">
        <v>20.370899999999999</v>
      </c>
      <c r="I173" s="8">
        <v>0.1754</v>
      </c>
      <c r="J173" s="8">
        <v>0.10389999999999899</v>
      </c>
      <c r="K173" s="9"/>
      <c r="L173" s="8">
        <v>3.1375775897536702</v>
      </c>
      <c r="M173" s="8">
        <v>1.8585764628016299</v>
      </c>
      <c r="N173" s="8">
        <v>59.236031927023703</v>
      </c>
      <c r="O173" s="9"/>
      <c r="P173" s="9"/>
    </row>
    <row r="174" spans="1:16">
      <c r="A174" s="6">
        <v>28</v>
      </c>
      <c r="B174" s="6" t="s">
        <v>16</v>
      </c>
      <c r="C174" s="6" t="s">
        <v>28</v>
      </c>
      <c r="D174" s="8">
        <v>20.368500000000001</v>
      </c>
      <c r="E174" s="8">
        <v>26.375</v>
      </c>
      <c r="F174" s="8">
        <v>6.0065</v>
      </c>
      <c r="G174" s="8">
        <v>20.547999999999998</v>
      </c>
      <c r="H174" s="8">
        <v>20.434799999999999</v>
      </c>
      <c r="I174" s="8">
        <v>0.179499999999997</v>
      </c>
      <c r="J174" s="8">
        <v>0.113199999999999</v>
      </c>
      <c r="K174" s="9"/>
      <c r="L174" s="8">
        <v>2.98842920169812</v>
      </c>
      <c r="M174" s="8">
        <v>1.8846249895945899</v>
      </c>
      <c r="N174" s="8">
        <v>63.0640668523681</v>
      </c>
      <c r="O174" s="9"/>
      <c r="P174" s="9">
        <v>1.8735986765239601</v>
      </c>
    </row>
    <row r="175" spans="1:16">
      <c r="A175" s="6">
        <v>28</v>
      </c>
      <c r="B175" s="6" t="s">
        <v>16</v>
      </c>
      <c r="C175" s="6" t="s">
        <v>29</v>
      </c>
      <c r="D175" s="8">
        <v>20.430499999999999</v>
      </c>
      <c r="E175" s="8">
        <v>26.39</v>
      </c>
      <c r="F175" s="8">
        <v>5.9595000000000002</v>
      </c>
      <c r="G175" s="8">
        <v>20.610800000000001</v>
      </c>
      <c r="H175" s="8">
        <v>20.4998</v>
      </c>
      <c r="I175" s="8">
        <v>0.18030000000000301</v>
      </c>
      <c r="J175" s="8">
        <v>0.111000000000001</v>
      </c>
      <c r="K175" s="9"/>
      <c r="L175" s="8">
        <v>3.0254215957714998</v>
      </c>
      <c r="M175" s="8">
        <v>1.86257236345332</v>
      </c>
      <c r="N175" s="8">
        <v>61.564059900165901</v>
      </c>
      <c r="O175" s="9"/>
      <c r="P175" s="9"/>
    </row>
    <row r="176" spans="1:16">
      <c r="A176" s="6">
        <v>28</v>
      </c>
      <c r="B176" s="6" t="s">
        <v>16</v>
      </c>
      <c r="C176" s="6" t="s">
        <v>30</v>
      </c>
      <c r="D176" s="8">
        <v>20.314</v>
      </c>
      <c r="E176" s="8">
        <v>26.1629</v>
      </c>
      <c r="F176" s="8">
        <v>5.8489000000000004</v>
      </c>
      <c r="G176" s="8">
        <v>20.477399999999999</v>
      </c>
      <c r="H176" s="8">
        <v>20.368400000000001</v>
      </c>
      <c r="I176" s="8">
        <v>0.16339999999999899</v>
      </c>
      <c r="J176" s="8">
        <v>0.108999999999998</v>
      </c>
      <c r="K176" s="9"/>
      <c r="L176" s="8">
        <v>2.7936877019610402</v>
      </c>
      <c r="M176" s="8">
        <v>1.8635982834378799</v>
      </c>
      <c r="N176" s="8">
        <v>66.707466340268496</v>
      </c>
      <c r="O176" s="9"/>
      <c r="P176" s="9">
        <v>1.85071385834802</v>
      </c>
    </row>
    <row r="177" spans="1:16">
      <c r="A177" s="6">
        <v>28</v>
      </c>
      <c r="B177" s="6" t="s">
        <v>16</v>
      </c>
      <c r="C177" s="6" t="s">
        <v>31</v>
      </c>
      <c r="D177" s="8">
        <v>20.380800000000001</v>
      </c>
      <c r="E177" s="8">
        <v>26.8123</v>
      </c>
      <c r="F177" s="8">
        <v>6.4314999999999998</v>
      </c>
      <c r="G177" s="8">
        <v>20.559899999999999</v>
      </c>
      <c r="H177" s="8">
        <v>20.441700000000001</v>
      </c>
      <c r="I177" s="8">
        <v>0.17909999999999801</v>
      </c>
      <c r="J177" s="8">
        <v>0.118199999999998</v>
      </c>
      <c r="K177" s="9"/>
      <c r="L177" s="8">
        <v>2.7847314001399099</v>
      </c>
      <c r="M177" s="8">
        <v>1.83782943325815</v>
      </c>
      <c r="N177" s="8">
        <v>65.996649916247506</v>
      </c>
      <c r="O177" s="9"/>
      <c r="P177" s="9"/>
    </row>
    <row r="178" spans="1:16">
      <c r="A178" s="6">
        <v>28</v>
      </c>
      <c r="B178" s="6" t="s">
        <v>16</v>
      </c>
      <c r="C178" s="6" t="s">
        <v>32</v>
      </c>
      <c r="D178" s="8">
        <v>20.289400000000001</v>
      </c>
      <c r="E178" s="8">
        <v>26.260400000000001</v>
      </c>
      <c r="F178" s="8">
        <v>5.9710000000000001</v>
      </c>
      <c r="G178" s="8">
        <v>20.490400000000001</v>
      </c>
      <c r="H178" s="8">
        <v>20.361899999999999</v>
      </c>
      <c r="I178" s="8">
        <v>0.20100000000000101</v>
      </c>
      <c r="J178" s="8">
        <v>0.128500000000003</v>
      </c>
      <c r="K178" s="9">
        <v>0.107266666666667</v>
      </c>
      <c r="L178" s="8">
        <v>3.3662703064813302</v>
      </c>
      <c r="M178" s="8">
        <v>2.1520683302629799</v>
      </c>
      <c r="N178" s="8">
        <v>63.930348258707603</v>
      </c>
      <c r="O178" s="9">
        <v>2.81656286033376</v>
      </c>
      <c r="P178" s="9">
        <v>2.0020244965751699</v>
      </c>
    </row>
    <row r="179" spans="1:16">
      <c r="A179" s="6">
        <v>28</v>
      </c>
      <c r="B179" s="6" t="s">
        <v>16</v>
      </c>
      <c r="C179" s="6" t="s">
        <v>33</v>
      </c>
      <c r="D179" s="8">
        <v>20.3278</v>
      </c>
      <c r="E179" s="8">
        <v>26.078399999999998</v>
      </c>
      <c r="F179" s="8">
        <v>5.7506000000000004</v>
      </c>
      <c r="G179" s="8">
        <v>20.491700000000002</v>
      </c>
      <c r="H179" s="8">
        <v>20.385200000000001</v>
      </c>
      <c r="I179" s="8">
        <v>0.16390000000000199</v>
      </c>
      <c r="J179" s="8">
        <v>0.1065</v>
      </c>
      <c r="K179" s="9"/>
      <c r="L179" s="8">
        <v>2.8501373769693901</v>
      </c>
      <c r="M179" s="8">
        <v>1.8519806628873601</v>
      </c>
      <c r="N179" s="8">
        <v>64.978645515557901</v>
      </c>
      <c r="O179" s="9"/>
      <c r="P179" s="10"/>
    </row>
    <row r="180" spans="1:16">
      <c r="A180" s="6">
        <v>28</v>
      </c>
      <c r="B180" s="6" t="s">
        <v>16</v>
      </c>
      <c r="C180" s="6" t="s">
        <v>34</v>
      </c>
      <c r="D180" s="8">
        <v>20.258199999999999</v>
      </c>
      <c r="E180" s="8">
        <v>26.313400000000001</v>
      </c>
      <c r="F180" s="8">
        <v>6.0552000000000001</v>
      </c>
      <c r="G180" s="8">
        <v>20.4499</v>
      </c>
      <c r="H180" s="8">
        <v>20.3277</v>
      </c>
      <c r="I180" s="8">
        <v>0.19170000000000101</v>
      </c>
      <c r="J180" s="8">
        <v>0.122199999999999</v>
      </c>
      <c r="K180" s="9"/>
      <c r="L180" s="8">
        <v>3.1658739595719498</v>
      </c>
      <c r="M180" s="8">
        <v>2.0181001453296199</v>
      </c>
      <c r="N180" s="8">
        <v>63.745435576420903</v>
      </c>
      <c r="O180" s="9"/>
      <c r="P180" s="9">
        <v>1.86688949844996</v>
      </c>
    </row>
    <row r="181" spans="1:16">
      <c r="A181" s="6">
        <v>28</v>
      </c>
      <c r="B181" s="6" t="s">
        <v>16</v>
      </c>
      <c r="C181" s="6" t="s">
        <v>35</v>
      </c>
      <c r="D181" s="8">
        <v>20.2682</v>
      </c>
      <c r="E181" s="8">
        <v>26.872</v>
      </c>
      <c r="F181" s="8">
        <v>6.6037999999999997</v>
      </c>
      <c r="G181" s="8">
        <v>20.445699999999999</v>
      </c>
      <c r="H181" s="8">
        <v>20.3324</v>
      </c>
      <c r="I181" s="8">
        <v>0.17749999999999799</v>
      </c>
      <c r="J181" s="8">
        <v>0.113299999999999</v>
      </c>
      <c r="K181" s="9"/>
      <c r="L181" s="8">
        <v>2.6878463914715498</v>
      </c>
      <c r="M181" s="8">
        <v>1.7156788515702901</v>
      </c>
      <c r="N181" s="8">
        <v>63.830985915492903</v>
      </c>
      <c r="O181" s="9"/>
      <c r="P181" s="10"/>
    </row>
    <row r="182" spans="1:16">
      <c r="A182" s="6">
        <v>28</v>
      </c>
      <c r="B182" s="6" t="s">
        <v>16</v>
      </c>
      <c r="C182" s="6" t="s">
        <v>36</v>
      </c>
      <c r="D182" s="8">
        <v>20.232600000000001</v>
      </c>
      <c r="E182" s="8">
        <v>26.979900000000001</v>
      </c>
      <c r="F182" s="8">
        <v>6.7473000000000001</v>
      </c>
      <c r="G182" s="8">
        <v>20.395099999999999</v>
      </c>
      <c r="H182" s="8">
        <v>20.297599999999999</v>
      </c>
      <c r="I182" s="8">
        <v>0.16249999999999801</v>
      </c>
      <c r="J182" s="8">
        <v>9.75000000000001E-2</v>
      </c>
      <c r="K182" s="9"/>
      <c r="L182" s="8">
        <v>2.4083707557096599</v>
      </c>
      <c r="M182" s="8">
        <v>1.44502245342582</v>
      </c>
      <c r="N182" s="8">
        <v>60.000000000000902</v>
      </c>
      <c r="O182" s="9"/>
      <c r="P182" s="9">
        <v>1.4587075457313301</v>
      </c>
    </row>
    <row r="183" spans="1:16">
      <c r="A183" s="6">
        <v>28</v>
      </c>
      <c r="B183" s="6" t="s">
        <v>16</v>
      </c>
      <c r="C183" s="6" t="s">
        <v>37</v>
      </c>
      <c r="D183" s="8">
        <v>20.503</v>
      </c>
      <c r="E183" s="8">
        <v>25.637499999999999</v>
      </c>
      <c r="F183" s="8">
        <v>5.1345000000000001</v>
      </c>
      <c r="G183" s="8">
        <v>20.627300000000002</v>
      </c>
      <c r="H183" s="8">
        <v>20.5517</v>
      </c>
      <c r="I183" s="8">
        <v>0.12430000000000201</v>
      </c>
      <c r="J183" s="8">
        <v>7.5600000000001402E-2</v>
      </c>
      <c r="K183" s="9"/>
      <c r="L183" s="8">
        <v>2.4208783717986502</v>
      </c>
      <c r="M183" s="8">
        <v>1.47239263803684</v>
      </c>
      <c r="N183" s="8">
        <v>60.820595333870003</v>
      </c>
      <c r="O183" s="9"/>
      <c r="P183" s="10"/>
    </row>
    <row r="184" spans="1:16">
      <c r="A184" s="6">
        <v>28</v>
      </c>
      <c r="B184" s="6" t="s">
        <v>16</v>
      </c>
      <c r="C184" s="6" t="s">
        <v>38</v>
      </c>
      <c r="D184" s="8">
        <v>20.165600000000001</v>
      </c>
      <c r="E184" s="8">
        <v>26.639199999999999</v>
      </c>
      <c r="F184" s="8">
        <v>6.4736000000000002</v>
      </c>
      <c r="G184" s="8">
        <v>20.3598</v>
      </c>
      <c r="H184" s="8">
        <v>20.238199999999999</v>
      </c>
      <c r="I184" s="8">
        <v>0.19419999999999901</v>
      </c>
      <c r="J184" s="8">
        <v>0.121600000000001</v>
      </c>
      <c r="K184" s="9">
        <v>0.10136666666666699</v>
      </c>
      <c r="L184" s="8">
        <v>2.9998764211566802</v>
      </c>
      <c r="M184" s="8">
        <v>1.87839841819082</v>
      </c>
      <c r="N184" s="8">
        <v>62.615859938208899</v>
      </c>
      <c r="O184" s="9">
        <v>2.9315374900479201</v>
      </c>
      <c r="P184" s="9">
        <v>2.0554118404595298</v>
      </c>
    </row>
    <row r="185" spans="1:16">
      <c r="A185" s="6">
        <v>28</v>
      </c>
      <c r="B185" s="6" t="s">
        <v>16</v>
      </c>
      <c r="C185" s="6" t="s">
        <v>39</v>
      </c>
      <c r="D185" s="8">
        <v>20.442299999999999</v>
      </c>
      <c r="E185" s="8">
        <v>25.3428</v>
      </c>
      <c r="F185" s="8">
        <v>4.9005000000000001</v>
      </c>
      <c r="G185" s="8">
        <v>20.616399999999999</v>
      </c>
      <c r="H185" s="8">
        <v>20.507000000000001</v>
      </c>
      <c r="I185" s="8">
        <v>0.17409999999999901</v>
      </c>
      <c r="J185" s="8">
        <v>0.109399999999997</v>
      </c>
      <c r="K185" s="9"/>
      <c r="L185" s="8">
        <v>3.55269870421384</v>
      </c>
      <c r="M185" s="8">
        <v>2.2324252627282402</v>
      </c>
      <c r="N185" s="8">
        <v>62.837449741526598</v>
      </c>
      <c r="O185" s="9"/>
      <c r="P185" s="10"/>
    </row>
    <row r="186" spans="1:16">
      <c r="A186" s="6">
        <v>28</v>
      </c>
      <c r="B186" s="6" t="s">
        <v>16</v>
      </c>
      <c r="C186" s="6" t="s">
        <v>40</v>
      </c>
      <c r="D186" s="8">
        <v>20.2685</v>
      </c>
      <c r="E186" s="8">
        <v>25.8703</v>
      </c>
      <c r="F186" s="8">
        <v>5.6017999999999999</v>
      </c>
      <c r="G186" s="8">
        <v>20.430099999999999</v>
      </c>
      <c r="H186" s="8">
        <v>20.326499999999999</v>
      </c>
      <c r="I186" s="8">
        <v>0.16159999999999999</v>
      </c>
      <c r="J186" s="8">
        <v>0.1036</v>
      </c>
      <c r="K186" s="9"/>
      <c r="L186" s="8">
        <v>2.8847870327394798</v>
      </c>
      <c r="M186" s="8">
        <v>1.84940554821665</v>
      </c>
      <c r="N186" s="8">
        <v>64.108910891089195</v>
      </c>
      <c r="O186" s="9"/>
      <c r="P186" s="9">
        <v>1.88635331612955</v>
      </c>
    </row>
    <row r="187" spans="1:16">
      <c r="A187" s="6">
        <v>28</v>
      </c>
      <c r="B187" s="6" t="s">
        <v>16</v>
      </c>
      <c r="C187" s="6" t="s">
        <v>41</v>
      </c>
      <c r="D187" s="8">
        <v>20.161899999999999</v>
      </c>
      <c r="E187" s="8">
        <v>27.025099999999998</v>
      </c>
      <c r="F187" s="8">
        <v>6.8632</v>
      </c>
      <c r="G187" s="8">
        <v>20.369900000000001</v>
      </c>
      <c r="H187" s="8">
        <v>20.2379</v>
      </c>
      <c r="I187" s="8">
        <v>0.20800000000000199</v>
      </c>
      <c r="J187" s="8">
        <v>0.13200000000000101</v>
      </c>
      <c r="K187" s="9"/>
      <c r="L187" s="8">
        <v>3.0306562536426398</v>
      </c>
      <c r="M187" s="8">
        <v>1.92330108404245</v>
      </c>
      <c r="N187" s="8">
        <v>63.461538461538602</v>
      </c>
      <c r="O187" s="9"/>
      <c r="P187" s="10"/>
    </row>
    <row r="188" spans="1:16">
      <c r="A188" s="6">
        <v>28</v>
      </c>
      <c r="B188" s="6" t="s">
        <v>16</v>
      </c>
      <c r="C188" s="6" t="s">
        <v>42</v>
      </c>
      <c r="D188" s="8">
        <v>20.3916</v>
      </c>
      <c r="E188" s="8">
        <v>25.581800000000001</v>
      </c>
      <c r="F188" s="8">
        <v>5.1901999999999999</v>
      </c>
      <c r="G188" s="8">
        <v>20.523299999999999</v>
      </c>
      <c r="H188" s="11">
        <v>20.457999999999998</v>
      </c>
      <c r="I188" s="8">
        <v>0.13169999999999901</v>
      </c>
      <c r="J188" s="8">
        <v>6.5300000000000594E-2</v>
      </c>
      <c r="K188" s="9"/>
      <c r="L188" s="8">
        <v>2.5374744711186201</v>
      </c>
      <c r="M188" s="8">
        <v>1.2581403414126699</v>
      </c>
      <c r="N188" s="8">
        <v>49.582384206531003</v>
      </c>
      <c r="O188" s="9"/>
      <c r="P188" s="9">
        <v>1.28098404630442</v>
      </c>
    </row>
    <row r="189" spans="1:16">
      <c r="A189" s="6">
        <v>28</v>
      </c>
      <c r="B189" s="6" t="s">
        <v>16</v>
      </c>
      <c r="C189" s="6" t="s">
        <v>43</v>
      </c>
      <c r="D189" s="8">
        <v>20.0945</v>
      </c>
      <c r="E189" s="8">
        <v>25.9465</v>
      </c>
      <c r="F189" s="8">
        <v>5.8520000000000003</v>
      </c>
      <c r="G189" s="8">
        <v>20.245699999999999</v>
      </c>
      <c r="H189" s="11">
        <v>20.1694</v>
      </c>
      <c r="I189" s="8">
        <v>0.151199999999999</v>
      </c>
      <c r="J189" s="8">
        <v>7.6299999999999799E-2</v>
      </c>
      <c r="K189" s="9"/>
      <c r="L189" s="8">
        <v>2.5837320574162601</v>
      </c>
      <c r="M189" s="8">
        <v>1.30382775119617</v>
      </c>
      <c r="N189" s="8">
        <v>50.462962962963097</v>
      </c>
      <c r="O189" s="9"/>
      <c r="P189" s="10"/>
    </row>
    <row r="190" spans="1:16">
      <c r="A190" s="6">
        <v>28</v>
      </c>
      <c r="B190" s="6" t="s">
        <v>16</v>
      </c>
      <c r="C190" s="6" t="s">
        <v>44</v>
      </c>
      <c r="D190" s="8">
        <v>20.2713</v>
      </c>
      <c r="E190" s="8">
        <v>25.456299999999999</v>
      </c>
      <c r="F190" s="8">
        <v>5.1849999999999996</v>
      </c>
      <c r="G190" s="8">
        <v>20.4072</v>
      </c>
      <c r="H190" s="11">
        <v>20.329599999999999</v>
      </c>
      <c r="I190" s="8">
        <v>0.13589999999999899</v>
      </c>
      <c r="J190" s="8">
        <v>7.7600000000000294E-2</v>
      </c>
      <c r="K190" s="5">
        <v>9.6166666666665804E-2</v>
      </c>
      <c r="L190" s="8">
        <v>2.62102217936354</v>
      </c>
      <c r="M190" s="8">
        <v>1.4966248794599899</v>
      </c>
      <c r="N190" s="8">
        <v>57.100809418690702</v>
      </c>
      <c r="O190" s="5">
        <v>2.8646030120980899</v>
      </c>
      <c r="P190" s="9">
        <v>1.5157687435184899</v>
      </c>
    </row>
    <row r="191" spans="1:16">
      <c r="A191" s="6">
        <v>28</v>
      </c>
      <c r="B191" s="6" t="s">
        <v>16</v>
      </c>
      <c r="C191" s="6" t="s">
        <v>45</v>
      </c>
      <c r="D191" s="8">
        <v>20.272500000000001</v>
      </c>
      <c r="E191" s="8">
        <v>25.908000000000001</v>
      </c>
      <c r="F191" s="8">
        <v>5.6355000000000004</v>
      </c>
      <c r="G191" s="8">
        <v>20.4207</v>
      </c>
      <c r="H191" s="11">
        <v>20.334199999999999</v>
      </c>
      <c r="I191" s="8">
        <v>0.148199999999999</v>
      </c>
      <c r="J191" s="8">
        <v>8.6500000000000896E-2</v>
      </c>
      <c r="K191" s="5"/>
      <c r="L191" s="8">
        <v>2.6297577854671101</v>
      </c>
      <c r="M191" s="8">
        <v>1.5349126075769799</v>
      </c>
      <c r="N191" s="8">
        <v>58.367071524967201</v>
      </c>
      <c r="O191" s="5"/>
      <c r="P191" s="10"/>
    </row>
    <row r="192" spans="1:16">
      <c r="A192" s="6">
        <v>28</v>
      </c>
      <c r="B192" s="6" t="s">
        <v>16</v>
      </c>
      <c r="C192" s="6" t="s">
        <v>46</v>
      </c>
      <c r="D192" s="8">
        <v>20.392600000000002</v>
      </c>
      <c r="E192" s="8">
        <v>25.888999999999999</v>
      </c>
      <c r="F192" s="8">
        <v>5.4964000000000004</v>
      </c>
      <c r="G192" s="8">
        <v>20.534199999999998</v>
      </c>
      <c r="H192" s="11">
        <v>20.452200000000001</v>
      </c>
      <c r="I192" s="8">
        <v>0.14159999999999701</v>
      </c>
      <c r="J192" s="8">
        <v>8.19999999999972E-2</v>
      </c>
      <c r="K192" s="5"/>
      <c r="L192" s="8">
        <v>2.5762317153045098</v>
      </c>
      <c r="M192" s="8">
        <v>1.4918855978458101</v>
      </c>
      <c r="N192" s="8">
        <v>57.909604519773303</v>
      </c>
      <c r="O192" s="5"/>
      <c r="P192" s="9">
        <v>1.48928567341331</v>
      </c>
    </row>
    <row r="193" spans="1:16">
      <c r="A193" s="6">
        <v>28</v>
      </c>
      <c r="B193" s="6" t="s">
        <v>16</v>
      </c>
      <c r="C193" s="6" t="s">
        <v>47</v>
      </c>
      <c r="D193" s="8">
        <v>20.340399999999999</v>
      </c>
      <c r="E193" s="8">
        <v>26.104900000000001</v>
      </c>
      <c r="F193" s="8">
        <v>5.7645</v>
      </c>
      <c r="G193" s="8">
        <v>20.4878</v>
      </c>
      <c r="H193" s="11">
        <v>20.402100000000001</v>
      </c>
      <c r="I193" s="8">
        <v>0.147400000000001</v>
      </c>
      <c r="J193" s="8">
        <v>8.5699999999999193E-2</v>
      </c>
      <c r="K193" s="5"/>
      <c r="L193" s="8">
        <v>2.5570300980137199</v>
      </c>
      <c r="M193" s="8">
        <v>1.4866857489808201</v>
      </c>
      <c r="N193" s="8">
        <v>58.141112618723596</v>
      </c>
      <c r="O193" s="5"/>
      <c r="P193" s="10"/>
    </row>
    <row r="194" spans="1:16">
      <c r="A194" s="6">
        <v>28</v>
      </c>
      <c r="B194" s="6" t="s">
        <v>16</v>
      </c>
      <c r="C194" s="6" t="s">
        <v>48</v>
      </c>
      <c r="D194" s="8">
        <v>20.1891</v>
      </c>
      <c r="E194" s="8">
        <v>25.600300000000001</v>
      </c>
      <c r="F194" s="8">
        <v>5.4112</v>
      </c>
      <c r="G194" s="8">
        <v>20.387799999999999</v>
      </c>
      <c r="H194" s="11">
        <v>20.267399999999999</v>
      </c>
      <c r="I194" s="8">
        <v>0.19869999999999899</v>
      </c>
      <c r="J194" s="8">
        <v>0.12039999999999999</v>
      </c>
      <c r="K194" s="5"/>
      <c r="L194" s="8">
        <v>3.6720136014192502</v>
      </c>
      <c r="M194" s="8">
        <v>2.2250147841513899</v>
      </c>
      <c r="N194" s="8">
        <v>60.593860090589203</v>
      </c>
      <c r="O194" s="5"/>
      <c r="P194" s="9">
        <v>2.0760651437742501</v>
      </c>
    </row>
    <row r="195" spans="1:16">
      <c r="A195" s="6">
        <v>28</v>
      </c>
      <c r="B195" s="6" t="s">
        <v>16</v>
      </c>
      <c r="C195" s="6" t="s">
        <v>49</v>
      </c>
      <c r="D195" s="8">
        <v>20.377199999999998</v>
      </c>
      <c r="E195" s="8">
        <v>26.853200000000001</v>
      </c>
      <c r="F195" s="8">
        <v>6.476</v>
      </c>
      <c r="G195" s="8">
        <v>20.58</v>
      </c>
      <c r="H195" s="11">
        <v>20.455200000000001</v>
      </c>
      <c r="I195" s="8">
        <v>0.20280000000000001</v>
      </c>
      <c r="J195" s="8">
        <v>0.124799999999997</v>
      </c>
      <c r="K195" s="5"/>
      <c r="L195" s="8">
        <v>3.1315626930203799</v>
      </c>
      <c r="M195" s="8">
        <v>1.9271155033971099</v>
      </c>
      <c r="N195" s="8">
        <v>61.538461538460098</v>
      </c>
      <c r="O195" s="5"/>
      <c r="P195" s="10"/>
    </row>
    <row r="196" spans="1:16">
      <c r="A196" s="6">
        <v>28</v>
      </c>
      <c r="B196" s="6" t="s">
        <v>16</v>
      </c>
      <c r="C196" s="6" t="s">
        <v>50</v>
      </c>
      <c r="D196" s="8">
        <v>20.3431</v>
      </c>
      <c r="E196" s="8">
        <v>25.3629</v>
      </c>
      <c r="F196" s="8">
        <v>5.0198</v>
      </c>
      <c r="G196" s="8">
        <v>20.4954</v>
      </c>
      <c r="H196" s="11">
        <v>20.406500000000001</v>
      </c>
      <c r="I196" s="8">
        <v>0.15229999999999999</v>
      </c>
      <c r="J196" s="8">
        <v>8.8899999999998897E-2</v>
      </c>
      <c r="K196" s="9">
        <v>0.10098333333333399</v>
      </c>
      <c r="L196" s="8">
        <v>3.0339854177457299</v>
      </c>
      <c r="M196" s="8">
        <v>1.7709868919080201</v>
      </c>
      <c r="N196" s="8">
        <v>58.371634931056299</v>
      </c>
      <c r="O196" s="9">
        <v>2.9806252811371499</v>
      </c>
      <c r="P196" s="9">
        <v>1.63419076746418</v>
      </c>
    </row>
    <row r="197" spans="1:16">
      <c r="A197" s="6">
        <v>28</v>
      </c>
      <c r="B197" s="6" t="s">
        <v>16</v>
      </c>
      <c r="C197" s="6" t="s">
        <v>51</v>
      </c>
      <c r="D197" s="8">
        <v>20.366299999999999</v>
      </c>
      <c r="E197" s="8">
        <v>25.835799999999999</v>
      </c>
      <c r="F197" s="8">
        <v>5.4695</v>
      </c>
      <c r="G197" s="8">
        <v>20.503799999999998</v>
      </c>
      <c r="H197" s="11">
        <v>20.421900000000001</v>
      </c>
      <c r="I197" s="8">
        <v>0.13749999999999901</v>
      </c>
      <c r="J197" s="8">
        <v>8.1899999999997405E-2</v>
      </c>
      <c r="K197" s="9"/>
      <c r="L197" s="8">
        <v>2.5139409452417798</v>
      </c>
      <c r="M197" s="8">
        <v>1.49739464302034</v>
      </c>
      <c r="N197" s="8">
        <v>59.563636363634799</v>
      </c>
      <c r="O197" s="9"/>
      <c r="P197" s="10"/>
    </row>
    <row r="198" spans="1:16">
      <c r="A198" s="6">
        <v>28</v>
      </c>
      <c r="B198" s="6" t="s">
        <v>16</v>
      </c>
      <c r="C198" s="6" t="s">
        <v>52</v>
      </c>
      <c r="D198" s="8">
        <v>20.281199999999998</v>
      </c>
      <c r="E198" s="8">
        <v>26.750299999999999</v>
      </c>
      <c r="F198" s="8">
        <v>6.4691000000000001</v>
      </c>
      <c r="G198" s="8">
        <v>20.462700000000002</v>
      </c>
      <c r="H198" s="11">
        <v>20.354700000000001</v>
      </c>
      <c r="I198" s="8">
        <v>0.18150000000000299</v>
      </c>
      <c r="J198" s="8">
        <v>0.108000000000001</v>
      </c>
      <c r="K198" s="9"/>
      <c r="L198" s="8">
        <v>2.8056452984186899</v>
      </c>
      <c r="M198" s="8">
        <v>1.6694748883152299</v>
      </c>
      <c r="N198" s="8">
        <v>59.504132231404199</v>
      </c>
      <c r="O198" s="9"/>
      <c r="P198" s="9">
        <v>1.8190203518197099</v>
      </c>
    </row>
    <row r="199" spans="1:16">
      <c r="A199" s="6">
        <v>28</v>
      </c>
      <c r="B199" s="6" t="s">
        <v>16</v>
      </c>
      <c r="C199" s="6" t="s">
        <v>53</v>
      </c>
      <c r="D199" s="8">
        <v>20.514800000000001</v>
      </c>
      <c r="E199" s="8">
        <v>25.604800000000001</v>
      </c>
      <c r="F199" s="8">
        <v>5.09</v>
      </c>
      <c r="G199" s="8">
        <v>20.683</v>
      </c>
      <c r="H199" s="11">
        <v>20.582799999999999</v>
      </c>
      <c r="I199" s="8">
        <v>0.16819999999999899</v>
      </c>
      <c r="J199" s="8">
        <v>0.100200000000001</v>
      </c>
      <c r="K199" s="9"/>
      <c r="L199" s="8">
        <v>3.30451866404713</v>
      </c>
      <c r="M199" s="8">
        <v>1.9685658153241801</v>
      </c>
      <c r="N199" s="8">
        <v>59.571938168847602</v>
      </c>
      <c r="O199" s="9"/>
      <c r="P199" s="10"/>
    </row>
    <row r="200" spans="1:16">
      <c r="A200" s="6">
        <v>28</v>
      </c>
      <c r="B200" s="6" t="s">
        <v>16</v>
      </c>
      <c r="C200" s="6" t="s">
        <v>54</v>
      </c>
      <c r="D200" s="8">
        <v>20.3247</v>
      </c>
      <c r="E200" s="8">
        <v>26.443899999999999</v>
      </c>
      <c r="F200" s="8">
        <v>6.1192000000000002</v>
      </c>
      <c r="G200" s="8">
        <v>20.498100000000001</v>
      </c>
      <c r="H200" s="11">
        <v>20.390999999999998</v>
      </c>
      <c r="I200" s="8">
        <v>0.173400000000001</v>
      </c>
      <c r="J200" s="8">
        <v>0.107100000000003</v>
      </c>
      <c r="K200" s="9"/>
      <c r="L200" s="8">
        <v>2.8337037521244799</v>
      </c>
      <c r="M200" s="8">
        <v>1.7502287880769201</v>
      </c>
      <c r="N200" s="8">
        <v>61.7647058823541</v>
      </c>
      <c r="O200" s="9"/>
      <c r="P200" s="9">
        <v>1.91919589863138</v>
      </c>
    </row>
    <row r="201" spans="1:16">
      <c r="A201" s="6">
        <v>28</v>
      </c>
      <c r="B201" s="6" t="s">
        <v>16</v>
      </c>
      <c r="C201" s="6" t="s">
        <v>55</v>
      </c>
      <c r="D201" s="8">
        <v>20.3477</v>
      </c>
      <c r="E201" s="8">
        <v>26.084800000000001</v>
      </c>
      <c r="F201" s="8">
        <v>5.7370999999999999</v>
      </c>
      <c r="G201" s="8">
        <v>20.542300000000001</v>
      </c>
      <c r="H201" s="8">
        <v>20.422499999999999</v>
      </c>
      <c r="I201" s="8">
        <v>0.19460000000000099</v>
      </c>
      <c r="J201" s="8">
        <v>0.119800000000001</v>
      </c>
      <c r="K201" s="9"/>
      <c r="L201" s="8">
        <v>3.39195760924511</v>
      </c>
      <c r="M201" s="8">
        <v>2.0881630091858501</v>
      </c>
      <c r="N201" s="8">
        <v>61.5621788283662</v>
      </c>
      <c r="O201" s="9"/>
      <c r="P201" s="10"/>
    </row>
  </sheetData>
  <mergeCells count="20">
    <mergeCell ref="K169:K171"/>
    <mergeCell ref="O169:O171"/>
    <mergeCell ref="P169:P171"/>
    <mergeCell ref="K190:K195"/>
    <mergeCell ref="O190:O195"/>
    <mergeCell ref="K124:K126"/>
    <mergeCell ref="O124:O126"/>
    <mergeCell ref="K130:K132"/>
    <mergeCell ref="O130:O132"/>
    <mergeCell ref="P130:P132"/>
    <mergeCell ref="K55:K60"/>
    <mergeCell ref="O79:O84"/>
    <mergeCell ref="P91:P93"/>
    <mergeCell ref="K100:K105"/>
    <mergeCell ref="O100:O105"/>
    <mergeCell ref="K8:K10"/>
    <mergeCell ref="O8:O10"/>
    <mergeCell ref="P8:P10"/>
    <mergeCell ref="K41:K45"/>
    <mergeCell ref="P52:P54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9"/>
  <sheetViews>
    <sheetView topLeftCell="O29" zoomScale="125" zoomScaleNormal="125" zoomScalePageLayoutView="125" workbookViewId="0">
      <selection activeCell="V48" sqref="V48:V49"/>
    </sheetView>
  </sheetViews>
  <sheetFormatPr baseColWidth="10" defaultColWidth="8.83203125" defaultRowHeight="14" x14ac:dyDescent="0"/>
  <cols>
    <col min="1" max="3" width="8.83203125" style="20" customWidth="1"/>
    <col min="4" max="4" width="11" style="20" customWidth="1"/>
    <col min="5" max="5" width="9.5" style="20" customWidth="1"/>
    <col min="6" max="6" width="8.83203125" style="20" customWidth="1"/>
    <col min="7" max="7" width="10.83203125" style="20" customWidth="1"/>
    <col min="8" max="8" width="12" style="20" customWidth="1"/>
    <col min="9" max="9" width="8.6640625" style="20" customWidth="1"/>
    <col min="10" max="10" width="10.33203125" style="20" customWidth="1"/>
    <col min="11" max="11" width="9.5" style="20" customWidth="1"/>
    <col min="12" max="12" width="14.33203125" style="20" customWidth="1"/>
    <col min="13" max="20" width="8.83203125" style="20" customWidth="1"/>
    <col min="21" max="21" width="8.83203125" style="20"/>
    <col min="22" max="22" width="10.83203125" style="20" customWidth="1"/>
    <col min="23" max="23" width="12.33203125" style="20" customWidth="1"/>
    <col min="24" max="24" width="11.6640625" style="20" customWidth="1"/>
    <col min="25" max="25" width="12.6640625" style="20" customWidth="1"/>
    <col min="26" max="1025" width="8.83203125" style="20" customWidth="1"/>
  </cols>
  <sheetData>
    <row r="1" spans="1:35" ht="25">
      <c r="A1" s="4" t="s">
        <v>218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2"/>
      <c r="S1" s="43"/>
      <c r="T1" s="43"/>
      <c r="U1" s="20" t="s">
        <v>148</v>
      </c>
      <c r="V1" s="44"/>
      <c r="W1" s="44"/>
      <c r="Z1" s="44"/>
      <c r="AA1" s="44"/>
    </row>
    <row r="2" spans="1:35">
      <c r="A2" s="3" t="s">
        <v>186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45"/>
      <c r="S2" s="45"/>
      <c r="T2" s="45"/>
      <c r="V2" s="44"/>
      <c r="W2" s="44"/>
      <c r="Z2" s="22"/>
      <c r="AA2" s="22"/>
    </row>
    <row r="3" spans="1:35">
      <c r="T3" s="44"/>
      <c r="U3" s="44"/>
      <c r="V3" s="44"/>
      <c r="Z3" s="44"/>
      <c r="AA3" s="44"/>
    </row>
    <row r="4" spans="1:35" ht="42">
      <c r="C4" s="46" t="s">
        <v>136</v>
      </c>
      <c r="D4" s="46" t="s">
        <v>137</v>
      </c>
      <c r="E4" s="46" t="s">
        <v>138</v>
      </c>
      <c r="F4" s="46" t="s">
        <v>139</v>
      </c>
      <c r="G4" s="20" t="s">
        <v>140</v>
      </c>
      <c r="H4" s="20" t="s">
        <v>141</v>
      </c>
      <c r="I4" s="20" t="s">
        <v>16</v>
      </c>
      <c r="J4" s="46" t="s">
        <v>142</v>
      </c>
      <c r="K4" s="20" t="s">
        <v>143</v>
      </c>
      <c r="L4" s="20" t="s">
        <v>144</v>
      </c>
      <c r="M4" s="20" t="s">
        <v>145</v>
      </c>
      <c r="N4" s="46" t="s">
        <v>146</v>
      </c>
      <c r="O4" s="46" t="s">
        <v>147</v>
      </c>
      <c r="P4" s="46"/>
      <c r="R4" s="44"/>
      <c r="S4" s="44"/>
      <c r="T4" s="44"/>
      <c r="AB4" s="20" t="s">
        <v>149</v>
      </c>
      <c r="AC4" s="20" t="s">
        <v>150</v>
      </c>
      <c r="AD4" s="20" t="s">
        <v>151</v>
      </c>
      <c r="AE4" s="20" t="s">
        <v>152</v>
      </c>
      <c r="AG4" s="49"/>
      <c r="AH4" s="20" t="s">
        <v>111</v>
      </c>
      <c r="AI4" s="20" t="s">
        <v>152</v>
      </c>
    </row>
    <row r="5" spans="1:35">
      <c r="A5" s="2" t="s">
        <v>113</v>
      </c>
      <c r="B5" s="20" t="s">
        <v>17</v>
      </c>
      <c r="C5" s="20">
        <v>20.779900000000001</v>
      </c>
      <c r="D5" s="20">
        <v>39.497</v>
      </c>
      <c r="E5" s="20">
        <f t="shared" ref="E5:E43" si="0">D5-C5</f>
        <v>18.717099999999999</v>
      </c>
      <c r="F5" s="20">
        <v>21.3123</v>
      </c>
      <c r="G5" s="20">
        <v>21.0197</v>
      </c>
      <c r="H5" s="20">
        <f t="shared" ref="H5:H43" si="1">F5-C5</f>
        <v>0.5323999999999991</v>
      </c>
      <c r="I5" s="20">
        <f t="shared" ref="I5:I43" si="2">F5-G5</f>
        <v>0.29260000000000019</v>
      </c>
      <c r="J5" s="1">
        <f>(I5+I6+I7)/3</f>
        <v>0.29050000000000037</v>
      </c>
      <c r="K5" s="20">
        <f t="shared" ref="K5:K43" si="3">(H5/E5)*100</f>
        <v>2.8444577418510302</v>
      </c>
      <c r="L5" s="20">
        <f t="shared" ref="L5:L43" si="4">(I5/E5)*100</f>
        <v>1.5632763622569747</v>
      </c>
      <c r="M5" s="20">
        <f t="shared" ref="M5:M43" si="5">I5/H5*100</f>
        <v>54.958677685950541</v>
      </c>
      <c r="N5" s="1">
        <f>AVERAGE(K5,K6,K7)</f>
        <v>2.8350455542812614</v>
      </c>
      <c r="O5" s="1">
        <f>AVERAGE(L5,L6,L7)</f>
        <v>1.5725818338962736</v>
      </c>
      <c r="P5" s="47"/>
      <c r="R5" s="44" t="s">
        <v>63</v>
      </c>
      <c r="S5" s="48">
        <v>5.28</v>
      </c>
      <c r="T5" s="44" t="s">
        <v>64</v>
      </c>
      <c r="U5" s="44" t="s">
        <v>65</v>
      </c>
      <c r="V5" s="48">
        <v>5.38</v>
      </c>
      <c r="W5" s="44" t="s">
        <v>66</v>
      </c>
      <c r="X5" s="44" t="s">
        <v>67</v>
      </c>
      <c r="Y5" s="44"/>
      <c r="AB5" s="64" t="s">
        <v>17</v>
      </c>
      <c r="AC5" s="20">
        <v>23.8</v>
      </c>
      <c r="AD5" s="20">
        <f t="shared" ref="AD5:AD25" si="6">AC5*50</f>
        <v>1190</v>
      </c>
      <c r="AE5" s="1">
        <f>AVERAGE(AD5,AD6)</f>
        <v>1115</v>
      </c>
      <c r="AG5" s="49" t="s">
        <v>113</v>
      </c>
      <c r="AH5" s="20">
        <v>7.78</v>
      </c>
      <c r="AI5" s="20">
        <f>AVERAGE(AH5,AH6,AH7)</f>
        <v>7.8233333333333333</v>
      </c>
    </row>
    <row r="6" spans="1:35">
      <c r="A6" s="2"/>
      <c r="B6" s="20" t="s">
        <v>18</v>
      </c>
      <c r="C6" s="20">
        <v>20.7759</v>
      </c>
      <c r="D6" s="20">
        <v>39.4009</v>
      </c>
      <c r="E6" s="20">
        <f t="shared" si="0"/>
        <v>18.625</v>
      </c>
      <c r="F6" s="20">
        <v>21.302900000000001</v>
      </c>
      <c r="G6" s="20">
        <v>21.0105</v>
      </c>
      <c r="H6" s="20">
        <f t="shared" si="1"/>
        <v>0.52700000000000102</v>
      </c>
      <c r="I6" s="20">
        <f t="shared" si="2"/>
        <v>0.29240000000000066</v>
      </c>
      <c r="J6" s="1"/>
      <c r="K6" s="20">
        <f t="shared" si="3"/>
        <v>2.8295302013422874</v>
      </c>
      <c r="L6" s="20">
        <f t="shared" si="4"/>
        <v>1.569932885906044</v>
      </c>
      <c r="M6" s="20">
        <f t="shared" si="5"/>
        <v>55.483870967741957</v>
      </c>
      <c r="N6" s="1"/>
      <c r="O6" s="1"/>
      <c r="R6" s="44" t="s">
        <v>68</v>
      </c>
      <c r="S6" s="48">
        <v>5.17</v>
      </c>
      <c r="T6" s="21">
        <f>AVERAGE(S5:S6)</f>
        <v>5.2249999999999996</v>
      </c>
      <c r="U6" s="44" t="s">
        <v>69</v>
      </c>
      <c r="V6" s="48">
        <v>5.3</v>
      </c>
      <c r="W6" s="22">
        <f>(V5+V6)/2</f>
        <v>5.34</v>
      </c>
      <c r="X6" s="22">
        <f>(3.8*0.0338)/W6</f>
        <v>2.4052434456928833E-2</v>
      </c>
      <c r="Y6" s="44"/>
      <c r="AB6" s="20" t="s">
        <v>18</v>
      </c>
      <c r="AC6" s="20">
        <v>20.8</v>
      </c>
      <c r="AD6" s="20">
        <f t="shared" si="6"/>
        <v>1040</v>
      </c>
      <c r="AE6" s="1"/>
      <c r="AG6" s="49" t="s">
        <v>114</v>
      </c>
      <c r="AH6" s="20">
        <v>7.84</v>
      </c>
    </row>
    <row r="7" spans="1:35">
      <c r="A7" s="2"/>
      <c r="B7" s="20" t="s">
        <v>19</v>
      </c>
      <c r="C7" s="20">
        <v>20.361999999999998</v>
      </c>
      <c r="D7" s="20">
        <v>38.442999999999998</v>
      </c>
      <c r="E7" s="20">
        <f t="shared" si="0"/>
        <v>18.081</v>
      </c>
      <c r="F7" s="20">
        <v>20.873899999999999</v>
      </c>
      <c r="G7" s="20">
        <v>20.587399999999999</v>
      </c>
      <c r="H7" s="20">
        <f t="shared" si="1"/>
        <v>0.51190000000000069</v>
      </c>
      <c r="I7" s="20">
        <f t="shared" si="2"/>
        <v>0.2865000000000002</v>
      </c>
      <c r="J7" s="1"/>
      <c r="K7" s="20">
        <f t="shared" si="3"/>
        <v>2.8311487196504657</v>
      </c>
      <c r="L7" s="20">
        <f t="shared" si="4"/>
        <v>1.5845362535258016</v>
      </c>
      <c r="M7" s="20">
        <f t="shared" si="5"/>
        <v>55.967962492674317</v>
      </c>
      <c r="N7" s="1"/>
      <c r="O7" s="1"/>
      <c r="Q7" s="46"/>
      <c r="S7" s="20" t="s">
        <v>164</v>
      </c>
      <c r="U7" s="21" t="s">
        <v>67</v>
      </c>
      <c r="V7" s="50" t="s">
        <v>153</v>
      </c>
      <c r="W7" s="44" t="s">
        <v>74</v>
      </c>
      <c r="X7" s="22" t="s">
        <v>154</v>
      </c>
      <c r="Y7" s="44" t="s">
        <v>155</v>
      </c>
      <c r="AB7" s="20" t="s">
        <v>20</v>
      </c>
      <c r="AC7" s="20">
        <v>25.2</v>
      </c>
      <c r="AD7" s="20">
        <f t="shared" si="6"/>
        <v>1260</v>
      </c>
      <c r="AE7" s="1">
        <f>AVERAGE(AD7,AD8)</f>
        <v>1197.5</v>
      </c>
      <c r="AG7" s="49" t="s">
        <v>115</v>
      </c>
      <c r="AH7" s="20">
        <v>7.85</v>
      </c>
    </row>
    <row r="8" spans="1:35">
      <c r="A8" s="2" t="s">
        <v>114</v>
      </c>
      <c r="B8" s="20" t="s">
        <v>20</v>
      </c>
      <c r="C8" s="20">
        <v>20.932300000000001</v>
      </c>
      <c r="D8" s="20">
        <v>40.3508</v>
      </c>
      <c r="E8" s="20">
        <f t="shared" si="0"/>
        <v>19.418499999999998</v>
      </c>
      <c r="F8" s="20">
        <v>21.507999999999999</v>
      </c>
      <c r="G8" s="20">
        <v>21.1875</v>
      </c>
      <c r="H8" s="20">
        <f t="shared" si="1"/>
        <v>0.57569999999999766</v>
      </c>
      <c r="I8" s="20">
        <f t="shared" si="2"/>
        <v>0.32049999999999912</v>
      </c>
      <c r="J8" s="1">
        <f>(I8+I9+I10)/3</f>
        <v>0.32779999999999987</v>
      </c>
      <c r="K8" s="20">
        <f t="shared" si="3"/>
        <v>2.9646986121481973</v>
      </c>
      <c r="L8" s="20">
        <f t="shared" si="4"/>
        <v>1.6504879367613314</v>
      </c>
      <c r="M8" s="20">
        <f t="shared" si="5"/>
        <v>55.671356609345224</v>
      </c>
      <c r="N8" s="1">
        <f>AVERAGE(K8,K9,K10)</f>
        <v>2.9610077761623388</v>
      </c>
      <c r="O8" s="1">
        <f>AVERAGE(L8,L9,L10)</f>
        <v>1.6560558363634774</v>
      </c>
      <c r="Q8" s="1" t="s">
        <v>113</v>
      </c>
      <c r="R8" s="20" t="s">
        <v>17</v>
      </c>
      <c r="S8" s="20">
        <v>4.3499999999999996</v>
      </c>
      <c r="T8" s="21">
        <f t="shared" ref="T8:T46" si="7">$T$6</f>
        <v>5.2249999999999996</v>
      </c>
      <c r="U8" s="20">
        <f t="shared" ref="U8:U46" si="8">$X$6</f>
        <v>2.4052434456928833E-2</v>
      </c>
      <c r="V8" s="21">
        <f t="shared" ref="V8:V46" si="9">(T8-S8)*U8*4000</f>
        <v>84.183520599250912</v>
      </c>
      <c r="W8" s="20">
        <v>50</v>
      </c>
      <c r="X8" s="22">
        <f t="shared" ref="X8:X46" si="10">V8*W8</f>
        <v>4209.1760299625457</v>
      </c>
      <c r="Y8" s="23">
        <f>AVERAGE(X8:X10)</f>
        <v>4337.4556803995001</v>
      </c>
      <c r="Z8" s="23"/>
      <c r="AB8" s="20" t="s">
        <v>21</v>
      </c>
      <c r="AC8" s="20">
        <v>22.7</v>
      </c>
      <c r="AD8" s="20">
        <f t="shared" si="6"/>
        <v>1135</v>
      </c>
      <c r="AE8" s="1"/>
      <c r="AG8" s="20" t="s">
        <v>96</v>
      </c>
      <c r="AH8" s="20">
        <v>7.91</v>
      </c>
      <c r="AI8" s="20">
        <f>AVERAGE(AH8,AH9,AH10)</f>
        <v>7.956666666666667</v>
      </c>
    </row>
    <row r="9" spans="1:35">
      <c r="A9" s="2"/>
      <c r="B9" s="20" t="s">
        <v>21</v>
      </c>
      <c r="C9" s="20">
        <v>20.671600000000002</v>
      </c>
      <c r="D9" s="20">
        <v>41.420099999999998</v>
      </c>
      <c r="E9" s="20">
        <f t="shared" si="0"/>
        <v>20.748499999999996</v>
      </c>
      <c r="F9" s="20">
        <v>21.286300000000001</v>
      </c>
      <c r="G9" s="20">
        <v>20.943000000000001</v>
      </c>
      <c r="H9" s="20">
        <f t="shared" si="1"/>
        <v>0.61469999999999914</v>
      </c>
      <c r="I9" s="20">
        <f t="shared" si="2"/>
        <v>0.34329999999999927</v>
      </c>
      <c r="J9" s="1"/>
      <c r="K9" s="20">
        <f t="shared" si="3"/>
        <v>2.9626238041304154</v>
      </c>
      <c r="L9" s="20">
        <f t="shared" si="4"/>
        <v>1.6545774393329609</v>
      </c>
      <c r="M9" s="20">
        <f t="shared" si="5"/>
        <v>55.848381324223162</v>
      </c>
      <c r="N9" s="1"/>
      <c r="O9" s="1"/>
      <c r="Q9" s="1"/>
      <c r="R9" s="20" t="s">
        <v>18</v>
      </c>
      <c r="S9" s="20">
        <v>4.3099999999999996</v>
      </c>
      <c r="T9" s="21">
        <f t="shared" si="7"/>
        <v>5.2249999999999996</v>
      </c>
      <c r="U9" s="20">
        <f t="shared" si="8"/>
        <v>2.4052434456928833E-2</v>
      </c>
      <c r="V9" s="21">
        <f t="shared" si="9"/>
        <v>88.031910112359526</v>
      </c>
      <c r="W9" s="20">
        <v>50</v>
      </c>
      <c r="X9" s="22">
        <f t="shared" si="10"/>
        <v>4401.5955056179764</v>
      </c>
      <c r="Y9" s="23"/>
      <c r="Z9" s="23"/>
      <c r="AB9" s="20" t="s">
        <v>23</v>
      </c>
      <c r="AC9" s="20">
        <v>23.6</v>
      </c>
      <c r="AD9" s="20">
        <f t="shared" si="6"/>
        <v>1180</v>
      </c>
      <c r="AE9" s="1">
        <f>AVERAGE(AD9,AD10)</f>
        <v>1182.5</v>
      </c>
      <c r="AG9" s="20" t="s">
        <v>97</v>
      </c>
      <c r="AH9" s="20">
        <v>7.99</v>
      </c>
    </row>
    <row r="10" spans="1:35">
      <c r="A10" s="2"/>
      <c r="B10" s="20" t="s">
        <v>22</v>
      </c>
      <c r="C10" s="20">
        <v>20.680199999999999</v>
      </c>
      <c r="D10" s="20">
        <v>39.897300000000001</v>
      </c>
      <c r="E10" s="20">
        <f t="shared" si="0"/>
        <v>19.217100000000002</v>
      </c>
      <c r="F10" s="20">
        <v>21.248200000000001</v>
      </c>
      <c r="G10" s="20">
        <v>20.928599999999999</v>
      </c>
      <c r="H10" s="20">
        <f t="shared" si="1"/>
        <v>0.56800000000000139</v>
      </c>
      <c r="I10" s="20">
        <f t="shared" si="2"/>
        <v>0.31960000000000122</v>
      </c>
      <c r="J10" s="1"/>
      <c r="K10" s="20">
        <f t="shared" si="3"/>
        <v>2.9557009122084046</v>
      </c>
      <c r="L10" s="20">
        <f t="shared" si="4"/>
        <v>1.6631021329961397</v>
      </c>
      <c r="M10" s="20">
        <f t="shared" si="5"/>
        <v>56.267605633802894</v>
      </c>
      <c r="N10" s="1"/>
      <c r="O10" s="1"/>
      <c r="Q10" s="1"/>
      <c r="R10" s="20" t="s">
        <v>19</v>
      </c>
      <c r="S10" s="20">
        <v>4.3099999999999996</v>
      </c>
      <c r="T10" s="21">
        <f t="shared" si="7"/>
        <v>5.2249999999999996</v>
      </c>
      <c r="U10" s="20">
        <f t="shared" si="8"/>
        <v>2.4052434456928833E-2</v>
      </c>
      <c r="V10" s="21">
        <f t="shared" si="9"/>
        <v>88.031910112359526</v>
      </c>
      <c r="W10" s="20">
        <v>50</v>
      </c>
      <c r="X10" s="22">
        <f t="shared" si="10"/>
        <v>4401.5955056179764</v>
      </c>
      <c r="Y10" s="23"/>
      <c r="Z10" s="23"/>
      <c r="AB10" s="20" t="s">
        <v>24</v>
      </c>
      <c r="AC10" s="20">
        <v>23.7</v>
      </c>
      <c r="AD10" s="20">
        <f t="shared" si="6"/>
        <v>1185</v>
      </c>
      <c r="AE10" s="1"/>
      <c r="AG10" s="20" t="s">
        <v>98</v>
      </c>
      <c r="AH10" s="20">
        <v>7.97</v>
      </c>
    </row>
    <row r="11" spans="1:35">
      <c r="A11" s="2" t="s">
        <v>115</v>
      </c>
      <c r="B11" s="20" t="s">
        <v>23</v>
      </c>
      <c r="C11" s="20">
        <v>20.585799999999999</v>
      </c>
      <c r="D11" s="20">
        <v>42.792700000000004</v>
      </c>
      <c r="E11" s="20">
        <f t="shared" si="0"/>
        <v>22.206900000000005</v>
      </c>
      <c r="F11" s="20">
        <v>21.2498</v>
      </c>
      <c r="G11" s="20">
        <v>20.878</v>
      </c>
      <c r="H11" s="20">
        <f t="shared" si="1"/>
        <v>0.66400000000000148</v>
      </c>
      <c r="I11" s="20">
        <f t="shared" si="2"/>
        <v>0.37180000000000035</v>
      </c>
      <c r="J11" s="1">
        <f>(I11+I12+I13)/3</f>
        <v>0.3450999999999998</v>
      </c>
      <c r="K11" s="20">
        <f t="shared" si="3"/>
        <v>2.9900616475059616</v>
      </c>
      <c r="L11" s="20">
        <f t="shared" si="4"/>
        <v>1.6742543984077034</v>
      </c>
      <c r="M11" s="20">
        <f t="shared" si="5"/>
        <v>55.993975903614391</v>
      </c>
      <c r="N11" s="1">
        <f>AVERAGE(K11,K12,K13)</f>
        <v>2.978568398688719</v>
      </c>
      <c r="O11" s="1">
        <f>AVERAGE(L11,L12,L13)</f>
        <v>1.6734957628917986</v>
      </c>
      <c r="Q11" s="1" t="s">
        <v>114</v>
      </c>
      <c r="R11" s="20" t="s">
        <v>20</v>
      </c>
      <c r="S11" s="20">
        <v>4.51</v>
      </c>
      <c r="T11" s="21">
        <f t="shared" si="7"/>
        <v>5.2249999999999996</v>
      </c>
      <c r="U11" s="20">
        <f t="shared" si="8"/>
        <v>2.4052434456928833E-2</v>
      </c>
      <c r="V11" s="21">
        <f t="shared" si="9"/>
        <v>68.789962546816454</v>
      </c>
      <c r="W11" s="20">
        <v>50</v>
      </c>
      <c r="X11" s="22">
        <f t="shared" si="10"/>
        <v>3439.4981273408225</v>
      </c>
      <c r="Y11" s="23">
        <f>AVERAGE(X11:X13)</f>
        <v>3808.3021223470637</v>
      </c>
      <c r="Z11" s="23"/>
      <c r="AB11" s="20" t="s">
        <v>96</v>
      </c>
      <c r="AC11" s="20">
        <v>21.3</v>
      </c>
      <c r="AD11" s="20">
        <f t="shared" si="6"/>
        <v>1065</v>
      </c>
      <c r="AE11" s="47">
        <f>AVERAGE(AD11:AD13)</f>
        <v>1103.3333333333333</v>
      </c>
      <c r="AG11" s="20" t="s">
        <v>99</v>
      </c>
      <c r="AH11" s="20">
        <v>7.86</v>
      </c>
      <c r="AI11" s="20">
        <f>AVERAGE(AH11,AH12,AH13)</f>
        <v>7.8299999999999992</v>
      </c>
    </row>
    <row r="12" spans="1:35">
      <c r="A12" s="2"/>
      <c r="B12" s="20" t="s">
        <v>24</v>
      </c>
      <c r="C12" s="20">
        <v>20.526900000000001</v>
      </c>
      <c r="D12" s="20">
        <v>40.686</v>
      </c>
      <c r="E12" s="20">
        <f t="shared" si="0"/>
        <v>20.159099999999999</v>
      </c>
      <c r="F12" s="20">
        <v>21.125</v>
      </c>
      <c r="G12" s="20">
        <v>20.7898</v>
      </c>
      <c r="H12" s="20">
        <f t="shared" si="1"/>
        <v>0.59809999999999874</v>
      </c>
      <c r="I12" s="20">
        <f t="shared" si="2"/>
        <v>0.33520000000000039</v>
      </c>
      <c r="J12" s="1"/>
      <c r="K12" s="20">
        <f t="shared" si="3"/>
        <v>2.9668983238338953</v>
      </c>
      <c r="L12" s="20">
        <f t="shared" si="4"/>
        <v>1.662772643620005</v>
      </c>
      <c r="M12" s="20">
        <f t="shared" si="5"/>
        <v>56.044139775957383</v>
      </c>
      <c r="N12" s="1"/>
      <c r="O12" s="1"/>
      <c r="Q12" s="1"/>
      <c r="R12" s="20" t="s">
        <v>21</v>
      </c>
      <c r="S12" s="20">
        <v>4.33</v>
      </c>
      <c r="T12" s="21">
        <f t="shared" si="7"/>
        <v>5.2249999999999996</v>
      </c>
      <c r="U12" s="20">
        <f t="shared" si="8"/>
        <v>2.4052434456928833E-2</v>
      </c>
      <c r="V12" s="21">
        <f t="shared" si="9"/>
        <v>86.107715355805183</v>
      </c>
      <c r="W12" s="20">
        <v>50</v>
      </c>
      <c r="X12" s="22">
        <f t="shared" si="10"/>
        <v>4305.3857677902588</v>
      </c>
      <c r="Y12" s="23"/>
      <c r="Z12" s="23"/>
      <c r="AB12" s="20" t="s">
        <v>97</v>
      </c>
      <c r="AC12" s="20">
        <v>22.4</v>
      </c>
      <c r="AD12" s="20">
        <f t="shared" si="6"/>
        <v>1120</v>
      </c>
      <c r="AE12" s="47"/>
      <c r="AG12" s="20" t="s">
        <v>100</v>
      </c>
      <c r="AH12" s="20">
        <v>8.02</v>
      </c>
    </row>
    <row r="13" spans="1:35">
      <c r="A13" s="2"/>
      <c r="B13" s="20" t="s">
        <v>25</v>
      </c>
      <c r="C13" s="20">
        <v>20.7668</v>
      </c>
      <c r="D13" s="20">
        <v>40.268300000000004</v>
      </c>
      <c r="E13" s="20">
        <f t="shared" si="0"/>
        <v>19.501500000000004</v>
      </c>
      <c r="F13" s="20">
        <v>21.3477</v>
      </c>
      <c r="G13" s="20">
        <v>21.019400000000001</v>
      </c>
      <c r="H13" s="20">
        <f t="shared" si="1"/>
        <v>0.58089999999999975</v>
      </c>
      <c r="I13" s="20">
        <f t="shared" si="2"/>
        <v>0.3282999999999987</v>
      </c>
      <c r="J13" s="1"/>
      <c r="K13" s="20">
        <f t="shared" si="3"/>
        <v>2.9787452247263011</v>
      </c>
      <c r="L13" s="20">
        <f t="shared" si="4"/>
        <v>1.6834602466476869</v>
      </c>
      <c r="M13" s="20">
        <f t="shared" si="5"/>
        <v>56.515751420209824</v>
      </c>
      <c r="N13" s="1"/>
      <c r="O13" s="1"/>
      <c r="Q13" s="1"/>
      <c r="R13" s="20" t="s">
        <v>22</v>
      </c>
      <c r="S13" s="20">
        <v>4.46</v>
      </c>
      <c r="T13" s="21">
        <f t="shared" si="7"/>
        <v>5.2249999999999996</v>
      </c>
      <c r="U13" s="20">
        <f t="shared" si="8"/>
        <v>2.4052434456928833E-2</v>
      </c>
      <c r="V13" s="21">
        <f t="shared" si="9"/>
        <v>73.60044943820219</v>
      </c>
      <c r="W13" s="20">
        <v>50</v>
      </c>
      <c r="X13" s="22">
        <f t="shared" si="10"/>
        <v>3680.0224719101097</v>
      </c>
      <c r="Y13" s="23"/>
      <c r="Z13" s="23"/>
      <c r="AB13" s="20" t="s">
        <v>98</v>
      </c>
      <c r="AC13" s="20">
        <v>22.5</v>
      </c>
      <c r="AD13" s="20">
        <f t="shared" si="6"/>
        <v>1125</v>
      </c>
      <c r="AE13" s="47"/>
      <c r="AG13" s="51" t="s">
        <v>101</v>
      </c>
      <c r="AH13" s="20">
        <v>7.61</v>
      </c>
    </row>
    <row r="14" spans="1:35">
      <c r="A14" s="2" t="s">
        <v>156</v>
      </c>
      <c r="B14" s="20" t="s">
        <v>26</v>
      </c>
      <c r="C14" s="20">
        <v>20.542400000000001</v>
      </c>
      <c r="D14" s="20">
        <v>28.8215</v>
      </c>
      <c r="E14" s="20">
        <f t="shared" si="0"/>
        <v>8.2790999999999997</v>
      </c>
      <c r="F14" s="20">
        <v>20.7759</v>
      </c>
      <c r="G14" s="20">
        <v>20.645</v>
      </c>
      <c r="H14" s="20">
        <f t="shared" si="1"/>
        <v>0.23349999999999937</v>
      </c>
      <c r="I14" s="20">
        <f t="shared" si="2"/>
        <v>0.13090000000000046</v>
      </c>
      <c r="J14" s="47">
        <f>AVERAGE(I14,I15,I16,I17,I18,I19)</f>
        <v>0.13146666666666759</v>
      </c>
      <c r="K14" s="20">
        <f t="shared" si="3"/>
        <v>2.8203548694906377</v>
      </c>
      <c r="L14" s="20">
        <f t="shared" si="4"/>
        <v>1.5810897319757033</v>
      </c>
      <c r="M14" s="20">
        <f t="shared" si="5"/>
        <v>56.059957173447884</v>
      </c>
      <c r="N14" s="47">
        <f>AVERAGE(K14,K15,K16,K17,K18,K19)</f>
        <v>2.6738652928251052</v>
      </c>
      <c r="O14" s="47">
        <f>AVERAGE(L14:L15)</f>
        <v>1.5771097591634093</v>
      </c>
      <c r="P14" s="47"/>
      <c r="Q14" s="1" t="s">
        <v>115</v>
      </c>
      <c r="R14" s="20" t="s">
        <v>23</v>
      </c>
      <c r="S14" s="20">
        <v>4.5999999999999996</v>
      </c>
      <c r="T14" s="21">
        <f t="shared" si="7"/>
        <v>5.2249999999999996</v>
      </c>
      <c r="U14" s="20">
        <f t="shared" si="8"/>
        <v>2.4052434456928833E-2</v>
      </c>
      <c r="V14" s="21">
        <f t="shared" si="9"/>
        <v>60.131086142322083</v>
      </c>
      <c r="W14" s="20">
        <v>50</v>
      </c>
      <c r="X14" s="22">
        <f t="shared" si="10"/>
        <v>3006.5543071161042</v>
      </c>
      <c r="Y14" s="23">
        <f>AVERAGE(X14:X16)</f>
        <v>3599.8476903870142</v>
      </c>
      <c r="Z14" s="23"/>
      <c r="AB14" s="20" t="s">
        <v>99</v>
      </c>
      <c r="AC14" s="20">
        <v>21.4</v>
      </c>
      <c r="AD14" s="20">
        <f t="shared" si="6"/>
        <v>1070</v>
      </c>
      <c r="AE14" s="47">
        <f>AVERAGE(AD14:AD16)</f>
        <v>1010</v>
      </c>
      <c r="AG14" s="51" t="s">
        <v>102</v>
      </c>
      <c r="AH14" s="20">
        <v>7.83</v>
      </c>
      <c r="AI14" s="20">
        <f>AVERAGE(AH14,AH15,AH16)</f>
        <v>7.8466666666666667</v>
      </c>
    </row>
    <row r="15" spans="1:35">
      <c r="A15" s="2"/>
      <c r="B15" s="20" t="s">
        <v>27</v>
      </c>
      <c r="C15" s="20">
        <v>20.872699999999998</v>
      </c>
      <c r="D15" s="20">
        <v>28.824999999999999</v>
      </c>
      <c r="E15" s="20">
        <f t="shared" si="0"/>
        <v>7.952300000000001</v>
      </c>
      <c r="F15" s="20">
        <v>21.099</v>
      </c>
      <c r="G15" s="20">
        <v>20.9739</v>
      </c>
      <c r="H15" s="20">
        <f t="shared" si="1"/>
        <v>0.22630000000000194</v>
      </c>
      <c r="I15" s="20">
        <f t="shared" si="2"/>
        <v>0.12509999999999977</v>
      </c>
      <c r="J15" s="47"/>
      <c r="K15" s="20">
        <f t="shared" si="3"/>
        <v>2.8457175911371797</v>
      </c>
      <c r="L15" s="20">
        <f t="shared" si="4"/>
        <v>1.5731297863511153</v>
      </c>
      <c r="M15" s="20">
        <f t="shared" si="5"/>
        <v>55.280600972160265</v>
      </c>
      <c r="N15" s="47"/>
      <c r="O15" s="47"/>
      <c r="P15" s="47"/>
      <c r="Q15" s="1"/>
      <c r="R15" s="20" t="s">
        <v>24</v>
      </c>
      <c r="S15" s="20">
        <v>4.4800000000000004</v>
      </c>
      <c r="T15" s="21">
        <f t="shared" si="7"/>
        <v>5.2249999999999996</v>
      </c>
      <c r="U15" s="20">
        <f t="shared" si="8"/>
        <v>2.4052434456928833E-2</v>
      </c>
      <c r="V15" s="21">
        <f t="shared" si="9"/>
        <v>71.676254681647848</v>
      </c>
      <c r="W15" s="20">
        <v>50</v>
      </c>
      <c r="X15" s="22">
        <f t="shared" si="10"/>
        <v>3583.8127340823926</v>
      </c>
      <c r="Y15" s="23"/>
      <c r="Z15" s="23"/>
      <c r="AB15" s="20" t="s">
        <v>100</v>
      </c>
      <c r="AC15" s="20">
        <v>19.8</v>
      </c>
      <c r="AD15" s="20">
        <f t="shared" si="6"/>
        <v>990</v>
      </c>
      <c r="AE15" s="47"/>
      <c r="AG15" s="51" t="s">
        <v>103</v>
      </c>
      <c r="AH15" s="20">
        <v>7.83</v>
      </c>
    </row>
    <row r="16" spans="1:35">
      <c r="A16" s="2"/>
      <c r="B16" s="20" t="s">
        <v>28</v>
      </c>
      <c r="C16" s="20">
        <v>20.5928</v>
      </c>
      <c r="D16" s="20">
        <v>30.2378</v>
      </c>
      <c r="E16" s="20">
        <f t="shared" si="0"/>
        <v>9.6449999999999996</v>
      </c>
      <c r="F16" s="20">
        <v>20.843800000000002</v>
      </c>
      <c r="G16" s="20">
        <v>20.699300000000001</v>
      </c>
      <c r="H16" s="20">
        <f t="shared" si="1"/>
        <v>0.25100000000000122</v>
      </c>
      <c r="I16" s="20">
        <f t="shared" si="2"/>
        <v>0.14450000000000074</v>
      </c>
      <c r="J16" s="47"/>
      <c r="K16" s="20">
        <f t="shared" si="3"/>
        <v>2.6023846552618064</v>
      </c>
      <c r="L16" s="20">
        <f t="shared" si="4"/>
        <v>1.4981855883877733</v>
      </c>
      <c r="M16" s="20">
        <f t="shared" si="5"/>
        <v>57.569721115537867</v>
      </c>
      <c r="N16" s="47"/>
      <c r="O16" s="47">
        <f>AVERAGE(L16:L17)</f>
        <v>1.4992676601300143</v>
      </c>
      <c r="P16" s="47"/>
      <c r="Q16" s="1"/>
      <c r="R16" s="20" t="s">
        <v>25</v>
      </c>
      <c r="S16" s="20">
        <v>4.3499999999999996</v>
      </c>
      <c r="T16" s="21">
        <f t="shared" si="7"/>
        <v>5.2249999999999996</v>
      </c>
      <c r="U16" s="20">
        <f t="shared" si="8"/>
        <v>2.4052434456928833E-2</v>
      </c>
      <c r="V16" s="21">
        <f t="shared" si="9"/>
        <v>84.183520599250912</v>
      </c>
      <c r="W16" s="20">
        <v>50</v>
      </c>
      <c r="X16" s="22">
        <f t="shared" si="10"/>
        <v>4209.1760299625457</v>
      </c>
      <c r="Y16" s="23"/>
      <c r="Z16" s="23"/>
      <c r="AB16" s="51" t="s">
        <v>101</v>
      </c>
      <c r="AC16" s="20">
        <v>19.399999999999999</v>
      </c>
      <c r="AD16" s="20">
        <f t="shared" si="6"/>
        <v>969.99999999999989</v>
      </c>
      <c r="AE16" s="47"/>
      <c r="AG16" s="51" t="s">
        <v>104</v>
      </c>
      <c r="AH16" s="20">
        <v>7.88</v>
      </c>
    </row>
    <row r="17" spans="1:35">
      <c r="A17" s="2"/>
      <c r="B17" s="20" t="s">
        <v>29</v>
      </c>
      <c r="C17" s="20">
        <v>20.5075</v>
      </c>
      <c r="D17" s="20">
        <v>29.0855</v>
      </c>
      <c r="E17" s="20">
        <f t="shared" si="0"/>
        <v>8.5779999999999994</v>
      </c>
      <c r="F17" s="20">
        <v>20.731000000000002</v>
      </c>
      <c r="G17" s="20">
        <v>20.6023</v>
      </c>
      <c r="H17" s="20">
        <f t="shared" si="1"/>
        <v>0.22350000000000136</v>
      </c>
      <c r="I17" s="20">
        <f t="shared" si="2"/>
        <v>0.12870000000000203</v>
      </c>
      <c r="J17" s="47"/>
      <c r="K17" s="20">
        <f t="shared" si="3"/>
        <v>2.6055024481231217</v>
      </c>
      <c r="L17" s="20">
        <f t="shared" si="4"/>
        <v>1.5003497318722552</v>
      </c>
      <c r="M17" s="20">
        <f t="shared" si="5"/>
        <v>57.583892617450225</v>
      </c>
      <c r="N17" s="47"/>
      <c r="O17" s="47"/>
      <c r="P17" s="47"/>
      <c r="Q17" s="2" t="s">
        <v>96</v>
      </c>
      <c r="R17" s="20" t="s">
        <v>26</v>
      </c>
      <c r="S17" s="20">
        <v>4.54</v>
      </c>
      <c r="T17" s="21">
        <f t="shared" si="7"/>
        <v>5.2249999999999996</v>
      </c>
      <c r="U17" s="20">
        <f t="shared" si="8"/>
        <v>2.4052434456928833E-2</v>
      </c>
      <c r="V17" s="21">
        <f t="shared" si="9"/>
        <v>65.903670411984962</v>
      </c>
      <c r="W17" s="20">
        <v>50</v>
      </c>
      <c r="X17" s="22">
        <f t="shared" si="10"/>
        <v>3295.1835205992479</v>
      </c>
      <c r="Y17" s="23">
        <f>AVERAGE(X17:X18)</f>
        <v>3295.1835205992479</v>
      </c>
      <c r="Z17" s="23"/>
      <c r="AB17" s="51" t="s">
        <v>102</v>
      </c>
      <c r="AC17" s="20">
        <v>19.2</v>
      </c>
      <c r="AD17" s="20">
        <f t="shared" si="6"/>
        <v>960</v>
      </c>
      <c r="AE17" s="47">
        <f>AVERAGE(AD17:AD19)</f>
        <v>948.33333333333337</v>
      </c>
      <c r="AG17" s="51" t="s">
        <v>105</v>
      </c>
      <c r="AH17" s="20">
        <v>7.94</v>
      </c>
      <c r="AI17" s="20">
        <f>AVERAGE(AH17,AH18,AH19)</f>
        <v>7.9266666666666667</v>
      </c>
    </row>
    <row r="18" spans="1:35">
      <c r="A18" s="2"/>
      <c r="B18" s="20" t="s">
        <v>30</v>
      </c>
      <c r="C18" s="20">
        <v>20.7319</v>
      </c>
      <c r="D18" s="20">
        <v>29.305099999999999</v>
      </c>
      <c r="E18" s="20">
        <f t="shared" si="0"/>
        <v>8.5731999999999999</v>
      </c>
      <c r="F18" s="20">
        <v>20.953700000000001</v>
      </c>
      <c r="G18" s="20">
        <v>20.824999999999999</v>
      </c>
      <c r="H18" s="20">
        <f t="shared" si="1"/>
        <v>0.22180000000000177</v>
      </c>
      <c r="I18" s="20">
        <f t="shared" si="2"/>
        <v>0.12870000000000203</v>
      </c>
      <c r="J18" s="47"/>
      <c r="K18" s="20">
        <f t="shared" si="3"/>
        <v>2.5871319927215248</v>
      </c>
      <c r="L18" s="20">
        <f t="shared" si="4"/>
        <v>1.5011897541175061</v>
      </c>
      <c r="M18" s="20">
        <f t="shared" si="5"/>
        <v>58.025247971145632</v>
      </c>
      <c r="N18" s="47"/>
      <c r="O18" s="47">
        <f>AVERAGE(L18:L19)</f>
        <v>1.503707435455184</v>
      </c>
      <c r="P18" s="47"/>
      <c r="Q18" s="2"/>
      <c r="R18" s="20" t="s">
        <v>27</v>
      </c>
      <c r="S18" s="20">
        <v>4.54</v>
      </c>
      <c r="T18" s="21">
        <f t="shared" si="7"/>
        <v>5.2249999999999996</v>
      </c>
      <c r="U18" s="20">
        <f t="shared" si="8"/>
        <v>2.4052434456928833E-2</v>
      </c>
      <c r="V18" s="21">
        <f t="shared" si="9"/>
        <v>65.903670411984962</v>
      </c>
      <c r="W18" s="20">
        <v>50</v>
      </c>
      <c r="X18" s="22">
        <f t="shared" si="10"/>
        <v>3295.1835205992479</v>
      </c>
      <c r="Y18" s="23"/>
      <c r="Z18" s="23"/>
      <c r="AB18" s="51" t="s">
        <v>103</v>
      </c>
      <c r="AC18" s="20">
        <v>19.399999999999999</v>
      </c>
      <c r="AD18" s="20">
        <f t="shared" si="6"/>
        <v>969.99999999999989</v>
      </c>
      <c r="AE18" s="47"/>
      <c r="AG18" s="51" t="s">
        <v>106</v>
      </c>
      <c r="AH18" s="20">
        <v>7.87</v>
      </c>
    </row>
    <row r="19" spans="1:35">
      <c r="A19" s="2"/>
      <c r="B19" s="20" t="s">
        <v>31</v>
      </c>
      <c r="C19" s="20">
        <v>20.468499999999999</v>
      </c>
      <c r="D19" s="20">
        <v>29.159099999999999</v>
      </c>
      <c r="E19" s="20">
        <f t="shared" si="0"/>
        <v>8.6905999999999999</v>
      </c>
      <c r="F19" s="20">
        <v>20.692900000000002</v>
      </c>
      <c r="G19" s="20">
        <v>20.562000000000001</v>
      </c>
      <c r="H19" s="20">
        <f t="shared" si="1"/>
        <v>0.22440000000000282</v>
      </c>
      <c r="I19" s="20">
        <f t="shared" si="2"/>
        <v>0.13090000000000046</v>
      </c>
      <c r="J19" s="47"/>
      <c r="K19" s="20">
        <f t="shared" si="3"/>
        <v>2.5821002002163582</v>
      </c>
      <c r="L19" s="20">
        <f t="shared" si="4"/>
        <v>1.506225116792862</v>
      </c>
      <c r="M19" s="20">
        <f t="shared" si="5"/>
        <v>58.333333333332803</v>
      </c>
      <c r="N19" s="47"/>
      <c r="O19" s="47"/>
      <c r="P19" s="47"/>
      <c r="Q19" s="2" t="s">
        <v>97</v>
      </c>
      <c r="R19" s="20" t="s">
        <v>28</v>
      </c>
      <c r="S19" s="20">
        <v>4.0999999999999996</v>
      </c>
      <c r="T19" s="21">
        <f t="shared" si="7"/>
        <v>5.2249999999999996</v>
      </c>
      <c r="U19" s="20">
        <f t="shared" si="8"/>
        <v>2.4052434456928833E-2</v>
      </c>
      <c r="V19" s="21">
        <f t="shared" si="9"/>
        <v>108.23595505617975</v>
      </c>
      <c r="W19" s="20">
        <v>50</v>
      </c>
      <c r="X19" s="22">
        <f t="shared" si="10"/>
        <v>5411.7977528089878</v>
      </c>
      <c r="Y19" s="23">
        <f>AVERAGE(X19:X20)</f>
        <v>3559.7602996254664</v>
      </c>
      <c r="Z19" s="23"/>
      <c r="AB19" s="51" t="s">
        <v>104</v>
      </c>
      <c r="AC19" s="20">
        <v>18.3</v>
      </c>
      <c r="AD19" s="20">
        <f t="shared" si="6"/>
        <v>915</v>
      </c>
      <c r="AE19" s="47"/>
      <c r="AG19" s="51" t="s">
        <v>107</v>
      </c>
      <c r="AH19" s="20">
        <v>7.97</v>
      </c>
    </row>
    <row r="20" spans="1:35">
      <c r="A20" s="2"/>
      <c r="B20" s="20" t="s">
        <v>32</v>
      </c>
      <c r="C20" s="20">
        <v>20.370699999999999</v>
      </c>
      <c r="D20" s="20">
        <v>29.1753</v>
      </c>
      <c r="E20" s="20">
        <f t="shared" si="0"/>
        <v>8.8046000000000006</v>
      </c>
      <c r="F20" s="20">
        <v>20.598299999999998</v>
      </c>
      <c r="G20" s="20">
        <v>20.466200000000001</v>
      </c>
      <c r="H20" s="20">
        <f t="shared" si="1"/>
        <v>0.22759999999999891</v>
      </c>
      <c r="I20" s="20">
        <f t="shared" si="2"/>
        <v>0.13209999999999766</v>
      </c>
      <c r="J20" s="47">
        <f>AVERAGE(I20,I21,I22,I23,I24,I25)</f>
        <v>0.13588333333333283</v>
      </c>
      <c r="K20" s="20">
        <f t="shared" si="3"/>
        <v>2.5850123798923166</v>
      </c>
      <c r="L20" s="20">
        <f t="shared" si="4"/>
        <v>1.5003520886808901</v>
      </c>
      <c r="M20" s="20">
        <f t="shared" si="5"/>
        <v>58.040421792617877</v>
      </c>
      <c r="N20" s="47">
        <f>AVERAGE(K20,K21,K22,K23,K24,K25)</f>
        <v>2.6653812261969141</v>
      </c>
      <c r="O20" s="47">
        <f>AVERAGE(L20:L21)</f>
        <v>1.4913617269070349</v>
      </c>
      <c r="P20" s="47"/>
      <c r="Q20" s="2"/>
      <c r="R20" s="20" t="s">
        <v>29</v>
      </c>
      <c r="S20" s="20">
        <v>4.87</v>
      </c>
      <c r="T20" s="21">
        <f t="shared" si="7"/>
        <v>5.2249999999999996</v>
      </c>
      <c r="U20" s="20">
        <f t="shared" si="8"/>
        <v>2.4052434456928833E-2</v>
      </c>
      <c r="V20" s="21">
        <f t="shared" si="9"/>
        <v>34.154456928838897</v>
      </c>
      <c r="W20" s="20">
        <v>50</v>
      </c>
      <c r="X20" s="22">
        <f t="shared" si="10"/>
        <v>1707.722846441945</v>
      </c>
      <c r="Y20" s="23"/>
      <c r="AB20" s="51" t="s">
        <v>105</v>
      </c>
      <c r="AC20" s="20">
        <v>21.3</v>
      </c>
      <c r="AD20" s="20">
        <f t="shared" si="6"/>
        <v>1065</v>
      </c>
      <c r="AE20" s="47">
        <f>AVERAGE(AD20:AD22)</f>
        <v>1081.6666666666667</v>
      </c>
      <c r="AG20" s="51" t="s">
        <v>108</v>
      </c>
      <c r="AH20" s="20">
        <v>7.95</v>
      </c>
      <c r="AI20" s="20">
        <f>AVERAGE(AH20,AH21,AH22)</f>
        <v>7.833333333333333</v>
      </c>
    </row>
    <row r="21" spans="1:35">
      <c r="A21" s="2"/>
      <c r="B21" s="20" t="s">
        <v>33</v>
      </c>
      <c r="C21" s="20">
        <v>20.401599999999998</v>
      </c>
      <c r="D21" s="20">
        <v>29.724499999999999</v>
      </c>
      <c r="E21" s="20">
        <f t="shared" si="0"/>
        <v>9.3229000000000006</v>
      </c>
      <c r="F21" s="20">
        <v>20.642800000000001</v>
      </c>
      <c r="G21" s="20">
        <v>20.5046</v>
      </c>
      <c r="H21" s="20">
        <f t="shared" si="1"/>
        <v>0.24120000000000275</v>
      </c>
      <c r="I21" s="20">
        <f t="shared" si="2"/>
        <v>0.13820000000000121</v>
      </c>
      <c r="J21" s="47"/>
      <c r="K21" s="20">
        <f t="shared" si="3"/>
        <v>2.587177809479912</v>
      </c>
      <c r="L21" s="20">
        <f t="shared" si="4"/>
        <v>1.4823713651331796</v>
      </c>
      <c r="M21" s="20">
        <f t="shared" si="5"/>
        <v>57.296849087893712</v>
      </c>
      <c r="N21" s="47"/>
      <c r="O21" s="51"/>
      <c r="P21" s="47"/>
      <c r="Q21" s="2" t="s">
        <v>98</v>
      </c>
      <c r="R21" s="20" t="s">
        <v>30</v>
      </c>
      <c r="S21" s="20">
        <v>4.83</v>
      </c>
      <c r="T21" s="21">
        <f t="shared" si="7"/>
        <v>5.2249999999999996</v>
      </c>
      <c r="U21" s="20">
        <f t="shared" si="8"/>
        <v>2.4052434456928833E-2</v>
      </c>
      <c r="V21" s="21">
        <f t="shared" si="9"/>
        <v>38.002846441947511</v>
      </c>
      <c r="W21" s="20">
        <v>50</v>
      </c>
      <c r="X21" s="22">
        <f t="shared" si="10"/>
        <v>1900.1423220973757</v>
      </c>
      <c r="Y21" s="23">
        <f>AVERAGE(X21:X22)</f>
        <v>1852.0374531835191</v>
      </c>
      <c r="Z21" s="23"/>
      <c r="AB21" s="51" t="s">
        <v>106</v>
      </c>
      <c r="AC21" s="20">
        <v>21.3</v>
      </c>
      <c r="AD21" s="20">
        <f t="shared" si="6"/>
        <v>1065</v>
      </c>
      <c r="AE21" s="47"/>
      <c r="AG21" s="51" t="s">
        <v>109</v>
      </c>
      <c r="AH21" s="20">
        <v>8.0299999999999994</v>
      </c>
    </row>
    <row r="22" spans="1:35">
      <c r="A22" s="2"/>
      <c r="B22" s="20" t="s">
        <v>34</v>
      </c>
      <c r="C22" s="20">
        <v>20.638000000000002</v>
      </c>
      <c r="D22" s="20">
        <v>29.380099999999999</v>
      </c>
      <c r="E22" s="20">
        <f t="shared" si="0"/>
        <v>8.7420999999999971</v>
      </c>
      <c r="F22" s="20">
        <v>20.881799999999998</v>
      </c>
      <c r="G22" s="20">
        <v>20.737300000000001</v>
      </c>
      <c r="H22" s="20">
        <f t="shared" si="1"/>
        <v>0.24379999999999669</v>
      </c>
      <c r="I22" s="20">
        <f t="shared" si="2"/>
        <v>0.14449999999999719</v>
      </c>
      <c r="J22" s="47"/>
      <c r="K22" s="20">
        <f t="shared" si="3"/>
        <v>2.788803605540966</v>
      </c>
      <c r="L22" s="20">
        <f t="shared" si="4"/>
        <v>1.6529209228903492</v>
      </c>
      <c r="M22" s="20">
        <f t="shared" si="5"/>
        <v>59.269893355208836</v>
      </c>
      <c r="N22" s="47"/>
      <c r="O22" s="47">
        <f>AVERAGE(L22:L23)</f>
        <v>1.684448967854161</v>
      </c>
      <c r="P22" s="47"/>
      <c r="Q22" s="2"/>
      <c r="R22" s="20" t="s">
        <v>31</v>
      </c>
      <c r="S22" s="20">
        <v>4.8499999999999996</v>
      </c>
      <c r="T22" s="21">
        <f t="shared" si="7"/>
        <v>5.2249999999999996</v>
      </c>
      <c r="U22" s="20">
        <f t="shared" si="8"/>
        <v>2.4052434456928833E-2</v>
      </c>
      <c r="V22" s="21">
        <f t="shared" si="9"/>
        <v>36.078651685393247</v>
      </c>
      <c r="W22" s="20">
        <v>50</v>
      </c>
      <c r="X22" s="22">
        <f t="shared" si="10"/>
        <v>1803.9325842696624</v>
      </c>
      <c r="Y22" s="23"/>
      <c r="Z22" s="23"/>
      <c r="AB22" s="51" t="s">
        <v>107</v>
      </c>
      <c r="AC22" s="20">
        <v>22.3</v>
      </c>
      <c r="AD22" s="20">
        <f t="shared" si="6"/>
        <v>1115</v>
      </c>
      <c r="AE22" s="47"/>
      <c r="AG22" s="51" t="s">
        <v>110</v>
      </c>
      <c r="AH22" s="20">
        <v>7.52</v>
      </c>
    </row>
    <row r="23" spans="1:35">
      <c r="A23" s="2"/>
      <c r="B23" s="20" t="s">
        <v>35</v>
      </c>
      <c r="C23" s="20">
        <v>20.835699999999999</v>
      </c>
      <c r="D23" s="20">
        <v>29.518799999999999</v>
      </c>
      <c r="E23" s="20">
        <f t="shared" si="0"/>
        <v>8.6830999999999996</v>
      </c>
      <c r="F23" s="20">
        <v>21.087499999999999</v>
      </c>
      <c r="G23" s="20">
        <v>20.938500000000001</v>
      </c>
      <c r="H23" s="20">
        <f t="shared" si="1"/>
        <v>0.25179999999999936</v>
      </c>
      <c r="I23" s="20">
        <f t="shared" si="2"/>
        <v>0.14899999999999736</v>
      </c>
      <c r="J23" s="47"/>
      <c r="K23" s="20">
        <f t="shared" si="3"/>
        <v>2.8998859854199464</v>
      </c>
      <c r="L23" s="20">
        <f t="shared" si="4"/>
        <v>1.7159770128179725</v>
      </c>
      <c r="M23" s="20">
        <f t="shared" si="5"/>
        <v>59.173947577441524</v>
      </c>
      <c r="N23" s="47"/>
      <c r="O23" s="51"/>
      <c r="P23" s="47"/>
      <c r="Q23" s="2" t="s">
        <v>99</v>
      </c>
      <c r="R23" s="20" t="s">
        <v>32</v>
      </c>
      <c r="S23" s="20">
        <v>4.87</v>
      </c>
      <c r="T23" s="21">
        <f t="shared" si="7"/>
        <v>5.2249999999999996</v>
      </c>
      <c r="U23" s="20">
        <f t="shared" si="8"/>
        <v>2.4052434456928833E-2</v>
      </c>
      <c r="V23" s="21">
        <f t="shared" si="9"/>
        <v>34.154456928838897</v>
      </c>
      <c r="W23" s="20">
        <v>50</v>
      </c>
      <c r="X23" s="22">
        <f t="shared" si="10"/>
        <v>1707.722846441945</v>
      </c>
      <c r="Y23" s="23">
        <f>AVERAGE(X23:X24)</f>
        <v>1635.5655430711579</v>
      </c>
      <c r="Z23" s="23"/>
      <c r="AB23" s="51" t="s">
        <v>108</v>
      </c>
      <c r="AC23" s="20">
        <v>21.4</v>
      </c>
      <c r="AD23" s="20">
        <f t="shared" si="6"/>
        <v>1070</v>
      </c>
      <c r="AE23" s="47">
        <f>AVERAGE(AD23,AD24,AD25)</f>
        <v>978.33333333333337</v>
      </c>
      <c r="AG23" s="51"/>
    </row>
    <row r="24" spans="1:35">
      <c r="A24" s="2"/>
      <c r="B24" s="20" t="s">
        <v>36</v>
      </c>
      <c r="C24" s="20">
        <v>20.754100000000001</v>
      </c>
      <c r="D24" s="20">
        <v>29.077300000000001</v>
      </c>
      <c r="E24" s="20">
        <f t="shared" si="0"/>
        <v>8.3231999999999999</v>
      </c>
      <c r="F24" s="20">
        <v>20.968</v>
      </c>
      <c r="G24" s="20">
        <v>20.8432</v>
      </c>
      <c r="H24" s="20">
        <f t="shared" si="1"/>
        <v>0.21389999999999887</v>
      </c>
      <c r="I24" s="20">
        <f t="shared" si="2"/>
        <v>0.12480000000000047</v>
      </c>
      <c r="J24" s="47"/>
      <c r="K24" s="20">
        <f t="shared" si="3"/>
        <v>2.5699250288350499</v>
      </c>
      <c r="L24" s="20">
        <f t="shared" si="4"/>
        <v>1.4994232987312628</v>
      </c>
      <c r="M24" s="20">
        <f t="shared" si="5"/>
        <v>58.34502103786869</v>
      </c>
      <c r="N24" s="47"/>
      <c r="O24" s="47">
        <f>AVERAGE(L24:L25)</f>
        <v>1.4852960528862369</v>
      </c>
      <c r="P24" s="47"/>
      <c r="Q24" s="2"/>
      <c r="R24" s="20" t="s">
        <v>33</v>
      </c>
      <c r="S24" s="20">
        <v>4.9000000000000004</v>
      </c>
      <c r="T24" s="21">
        <f t="shared" si="7"/>
        <v>5.2249999999999996</v>
      </c>
      <c r="U24" s="20">
        <f t="shared" si="8"/>
        <v>2.4052434456928833E-2</v>
      </c>
      <c r="V24" s="21">
        <f t="shared" si="9"/>
        <v>31.268164794007415</v>
      </c>
      <c r="W24" s="20">
        <v>50</v>
      </c>
      <c r="X24" s="22">
        <f t="shared" si="10"/>
        <v>1563.4082397003708</v>
      </c>
      <c r="Y24" s="23"/>
      <c r="Z24" s="23"/>
      <c r="AB24" s="51" t="s">
        <v>109</v>
      </c>
      <c r="AC24" s="20">
        <v>22.5</v>
      </c>
      <c r="AD24" s="20">
        <f t="shared" si="6"/>
        <v>1125</v>
      </c>
      <c r="AE24" s="23"/>
    </row>
    <row r="25" spans="1:35">
      <c r="A25" s="2"/>
      <c r="B25" s="20" t="s">
        <v>37</v>
      </c>
      <c r="C25" s="20">
        <v>20.623200000000001</v>
      </c>
      <c r="D25" s="20">
        <v>29.235399999999998</v>
      </c>
      <c r="E25" s="20">
        <f t="shared" si="0"/>
        <v>8.6121999999999979</v>
      </c>
      <c r="F25" s="20">
        <v>20.843800000000002</v>
      </c>
      <c r="G25" s="20">
        <v>20.717099999999999</v>
      </c>
      <c r="H25" s="20">
        <f t="shared" si="1"/>
        <v>0.22060000000000102</v>
      </c>
      <c r="I25" s="20">
        <f t="shared" si="2"/>
        <v>0.12670000000000314</v>
      </c>
      <c r="J25" s="47"/>
      <c r="K25" s="20">
        <f t="shared" si="3"/>
        <v>2.5614825480132959</v>
      </c>
      <c r="L25" s="20">
        <f t="shared" si="4"/>
        <v>1.471168807041211</v>
      </c>
      <c r="M25" s="20">
        <f t="shared" si="5"/>
        <v>57.434270172258636</v>
      </c>
      <c r="N25" s="47"/>
      <c r="O25" s="51"/>
      <c r="P25" s="47"/>
      <c r="Q25" s="2" t="s">
        <v>100</v>
      </c>
      <c r="R25" s="20" t="s">
        <v>34</v>
      </c>
      <c r="S25" s="20">
        <v>4.6500000000000004</v>
      </c>
      <c r="T25" s="21">
        <f t="shared" si="7"/>
        <v>5.2249999999999996</v>
      </c>
      <c r="U25" s="20">
        <f t="shared" si="8"/>
        <v>2.4052434456928833E-2</v>
      </c>
      <c r="V25" s="21">
        <f t="shared" si="9"/>
        <v>55.320599250936247</v>
      </c>
      <c r="W25" s="20">
        <v>50</v>
      </c>
      <c r="X25" s="22">
        <f t="shared" si="10"/>
        <v>2766.0299625468124</v>
      </c>
      <c r="Y25" s="23">
        <f>AVERAGE(X25:X26)</f>
        <v>2357.1385767790225</v>
      </c>
      <c r="Z25" s="23"/>
      <c r="AB25" s="51" t="s">
        <v>110</v>
      </c>
      <c r="AC25" s="20">
        <v>14.8</v>
      </c>
      <c r="AD25" s="20">
        <f t="shared" si="6"/>
        <v>740</v>
      </c>
      <c r="AE25" s="23"/>
    </row>
    <row r="26" spans="1:35">
      <c r="A26" s="2"/>
      <c r="B26" s="20" t="s">
        <v>38</v>
      </c>
      <c r="C26" s="20">
        <v>20.337900000000001</v>
      </c>
      <c r="D26" s="20">
        <v>29.1663</v>
      </c>
      <c r="E26" s="20">
        <f t="shared" si="0"/>
        <v>8.8283999999999985</v>
      </c>
      <c r="F26" s="20">
        <v>20.581800000000001</v>
      </c>
      <c r="G26" s="20">
        <v>20.438300000000002</v>
      </c>
      <c r="H26" s="20">
        <f t="shared" si="1"/>
        <v>0.24390000000000001</v>
      </c>
      <c r="I26" s="20">
        <f t="shared" si="2"/>
        <v>0.14349999999999952</v>
      </c>
      <c r="J26" s="47">
        <f>AVERAGE(I26,I27,I28,I29,I30,I31)</f>
        <v>0.12683333333333321</v>
      </c>
      <c r="K26" s="20">
        <f t="shared" si="3"/>
        <v>2.7626750033981247</v>
      </c>
      <c r="L26" s="20">
        <f t="shared" si="4"/>
        <v>1.6254360926102072</v>
      </c>
      <c r="M26" s="20">
        <f t="shared" si="5"/>
        <v>58.83558835588336</v>
      </c>
      <c r="N26" s="47">
        <f>AVERAGE(K26,K27,K28,K29,K30,K31)</f>
        <v>2.6841686432927165</v>
      </c>
      <c r="O26" s="47">
        <f>AVERAGE(L26:L27)</f>
        <v>1.6187996680709056</v>
      </c>
      <c r="P26" s="47"/>
      <c r="Q26" s="2"/>
      <c r="R26" s="20" t="s">
        <v>35</v>
      </c>
      <c r="S26" s="20">
        <v>4.82</v>
      </c>
      <c r="T26" s="21">
        <f t="shared" si="7"/>
        <v>5.2249999999999996</v>
      </c>
      <c r="U26" s="20">
        <f t="shared" si="8"/>
        <v>2.4052434456928833E-2</v>
      </c>
      <c r="V26" s="21">
        <f t="shared" si="9"/>
        <v>38.964943820224647</v>
      </c>
      <c r="W26" s="20">
        <v>50</v>
      </c>
      <c r="X26" s="22">
        <f t="shared" si="10"/>
        <v>1948.2471910112324</v>
      </c>
      <c r="Y26" s="23"/>
      <c r="Z26" s="23"/>
    </row>
    <row r="27" spans="1:35">
      <c r="A27" s="2"/>
      <c r="B27" s="20" t="s">
        <v>39</v>
      </c>
      <c r="C27" s="20">
        <v>20.206700000000001</v>
      </c>
      <c r="D27" s="20">
        <v>29.5792</v>
      </c>
      <c r="E27" s="20">
        <f t="shared" si="0"/>
        <v>9.3724999999999987</v>
      </c>
      <c r="F27" s="20">
        <v>20.4634</v>
      </c>
      <c r="G27" s="20">
        <v>20.3123</v>
      </c>
      <c r="H27" s="20">
        <f t="shared" si="1"/>
        <v>0.2566999999999986</v>
      </c>
      <c r="I27" s="20">
        <f t="shared" si="2"/>
        <v>0.15109999999999957</v>
      </c>
      <c r="J27" s="47"/>
      <c r="K27" s="20">
        <f t="shared" si="3"/>
        <v>2.7388636969858484</v>
      </c>
      <c r="L27" s="20">
        <f t="shared" si="4"/>
        <v>1.612163243531604</v>
      </c>
      <c r="M27" s="20">
        <f t="shared" si="5"/>
        <v>58.862485391507747</v>
      </c>
      <c r="N27" s="47"/>
      <c r="O27" s="51"/>
      <c r="P27" s="47"/>
      <c r="Q27" s="2" t="s">
        <v>101</v>
      </c>
      <c r="R27" s="20" t="s">
        <v>36</v>
      </c>
      <c r="S27" s="20">
        <v>4.82</v>
      </c>
      <c r="T27" s="21">
        <f t="shared" si="7"/>
        <v>5.2249999999999996</v>
      </c>
      <c r="U27" s="20">
        <f t="shared" si="8"/>
        <v>2.4052434456928833E-2</v>
      </c>
      <c r="V27" s="21">
        <f t="shared" si="9"/>
        <v>38.964943820224647</v>
      </c>
      <c r="W27" s="20">
        <v>50</v>
      </c>
      <c r="X27" s="22">
        <f t="shared" si="10"/>
        <v>1948.2471910112324</v>
      </c>
      <c r="Y27" s="23">
        <f>AVERAGE(X27:X28)</f>
        <v>2044.456928838948</v>
      </c>
      <c r="Z27" s="23"/>
    </row>
    <row r="28" spans="1:35">
      <c r="A28" s="2"/>
      <c r="B28" s="20" t="s">
        <v>40</v>
      </c>
      <c r="C28" s="20">
        <v>20.712700000000002</v>
      </c>
      <c r="D28" s="20">
        <v>29.245100000000001</v>
      </c>
      <c r="E28" s="20">
        <f t="shared" si="0"/>
        <v>8.5323999999999991</v>
      </c>
      <c r="F28" s="20">
        <v>20.9407</v>
      </c>
      <c r="G28" s="20">
        <v>20.807200000000002</v>
      </c>
      <c r="H28" s="20">
        <f t="shared" si="1"/>
        <v>0.22799999999999798</v>
      </c>
      <c r="I28" s="20">
        <f t="shared" si="2"/>
        <v>0.13349999999999795</v>
      </c>
      <c r="J28" s="47"/>
      <c r="K28" s="20">
        <f t="shared" si="3"/>
        <v>2.6721672682949462</v>
      </c>
      <c r="L28" s="20">
        <f t="shared" si="4"/>
        <v>1.5646242557779517</v>
      </c>
      <c r="M28" s="20">
        <f t="shared" si="5"/>
        <v>58.552631578946986</v>
      </c>
      <c r="N28" s="47"/>
      <c r="O28" s="47">
        <f>AVERAGE(L28:L29)</f>
        <v>1.567234160522132</v>
      </c>
      <c r="P28" s="47"/>
      <c r="Q28" s="2"/>
      <c r="R28" s="20" t="s">
        <v>37</v>
      </c>
      <c r="S28" s="20">
        <v>4.78</v>
      </c>
      <c r="T28" s="21">
        <f t="shared" si="7"/>
        <v>5.2249999999999996</v>
      </c>
      <c r="U28" s="20">
        <f t="shared" si="8"/>
        <v>2.4052434456928833E-2</v>
      </c>
      <c r="V28" s="21">
        <f t="shared" si="9"/>
        <v>42.813333333333269</v>
      </c>
      <c r="W28" s="20">
        <v>50</v>
      </c>
      <c r="X28" s="22">
        <f t="shared" si="10"/>
        <v>2140.6666666666633</v>
      </c>
      <c r="Y28" s="23"/>
      <c r="Z28" s="23"/>
    </row>
    <row r="29" spans="1:35">
      <c r="A29" s="2"/>
      <c r="B29" s="20" t="s">
        <v>41</v>
      </c>
      <c r="C29" s="20">
        <v>20.570599999999999</v>
      </c>
      <c r="D29" s="20">
        <v>29.1447</v>
      </c>
      <c r="E29" s="20">
        <f t="shared" si="0"/>
        <v>8.5741000000000014</v>
      </c>
      <c r="F29" s="20">
        <v>20.8033</v>
      </c>
      <c r="G29" s="20">
        <v>20.668700000000001</v>
      </c>
      <c r="H29" s="20">
        <f t="shared" si="1"/>
        <v>0.23270000000000124</v>
      </c>
      <c r="I29" s="20">
        <f t="shared" si="2"/>
        <v>0.13459999999999894</v>
      </c>
      <c r="J29" s="47"/>
      <c r="K29" s="20">
        <f t="shared" si="3"/>
        <v>2.7139874739039804</v>
      </c>
      <c r="L29" s="20">
        <f t="shared" si="4"/>
        <v>1.5698440652663126</v>
      </c>
      <c r="M29" s="20">
        <f t="shared" si="5"/>
        <v>57.842715943273838</v>
      </c>
      <c r="N29" s="47"/>
      <c r="O29" s="51"/>
      <c r="P29" s="47"/>
      <c r="Q29" s="2" t="s">
        <v>102</v>
      </c>
      <c r="R29" s="20" t="s">
        <v>38</v>
      </c>
      <c r="S29" s="20">
        <v>4.83</v>
      </c>
      <c r="T29" s="21">
        <f t="shared" si="7"/>
        <v>5.2249999999999996</v>
      </c>
      <c r="U29" s="20">
        <f t="shared" si="8"/>
        <v>2.4052434456928833E-2</v>
      </c>
      <c r="V29" s="21">
        <f t="shared" si="9"/>
        <v>38.002846441947511</v>
      </c>
      <c r="W29" s="20">
        <v>50</v>
      </c>
      <c r="X29" s="22">
        <f t="shared" si="10"/>
        <v>1900.1423220973757</v>
      </c>
      <c r="Y29" s="23">
        <f>AVERAGE(X29:X30)</f>
        <v>1683.6704119850165</v>
      </c>
      <c r="Z29" s="23"/>
    </row>
    <row r="30" spans="1:35">
      <c r="A30" s="2"/>
      <c r="B30" s="20" t="s">
        <v>42</v>
      </c>
      <c r="C30" s="20">
        <v>20.746500000000001</v>
      </c>
      <c r="D30" s="20">
        <v>29.8306</v>
      </c>
      <c r="E30" s="20">
        <f t="shared" si="0"/>
        <v>9.0840999999999994</v>
      </c>
      <c r="F30" s="20">
        <v>20.982700000000001</v>
      </c>
      <c r="G30" s="20">
        <v>20.879899999999999</v>
      </c>
      <c r="H30" s="20">
        <f t="shared" si="1"/>
        <v>0.23620000000000019</v>
      </c>
      <c r="I30" s="20">
        <f t="shared" si="2"/>
        <v>0.102800000000002</v>
      </c>
      <c r="J30" s="47"/>
      <c r="K30" s="20">
        <f t="shared" si="3"/>
        <v>2.6001475104853555</v>
      </c>
      <c r="L30" s="20">
        <f t="shared" si="4"/>
        <v>1.1316476040554597</v>
      </c>
      <c r="M30" s="20">
        <f t="shared" si="5"/>
        <v>43.522438611347134</v>
      </c>
      <c r="N30" s="47"/>
      <c r="O30" s="47">
        <f>AVERAGE(L30:L31)</f>
        <v>1.129258927340429</v>
      </c>
      <c r="P30" s="47"/>
      <c r="Q30" s="2"/>
      <c r="R30" s="20" t="s">
        <v>39</v>
      </c>
      <c r="S30" s="20">
        <v>4.92</v>
      </c>
      <c r="T30" s="21">
        <f t="shared" si="7"/>
        <v>5.2249999999999996</v>
      </c>
      <c r="U30" s="20">
        <f t="shared" si="8"/>
        <v>2.4052434456928833E-2</v>
      </c>
      <c r="V30" s="21">
        <f t="shared" si="9"/>
        <v>29.343970037453147</v>
      </c>
      <c r="W30" s="20">
        <v>50</v>
      </c>
      <c r="X30" s="22">
        <f t="shared" si="10"/>
        <v>1467.1985018726573</v>
      </c>
      <c r="Y30" s="23"/>
      <c r="Z30" s="23"/>
    </row>
    <row r="31" spans="1:35">
      <c r="A31" s="2"/>
      <c r="B31" s="20" t="s">
        <v>43</v>
      </c>
      <c r="C31" s="20">
        <v>20.816400000000002</v>
      </c>
      <c r="D31" s="20">
        <v>29.2912</v>
      </c>
      <c r="E31" s="20">
        <f t="shared" si="0"/>
        <v>8.4747999999999983</v>
      </c>
      <c r="F31" s="20">
        <v>21.0382</v>
      </c>
      <c r="G31" s="20">
        <v>20.942699999999999</v>
      </c>
      <c r="H31" s="20">
        <f t="shared" si="1"/>
        <v>0.22179999999999822</v>
      </c>
      <c r="I31" s="20">
        <f t="shared" si="2"/>
        <v>9.5500000000001251E-2</v>
      </c>
      <c r="J31" s="47"/>
      <c r="K31" s="20">
        <f t="shared" si="3"/>
        <v>2.6171709066880431</v>
      </c>
      <c r="L31" s="20">
        <f t="shared" si="4"/>
        <v>1.1268702506253985</v>
      </c>
      <c r="M31" s="20">
        <f t="shared" si="5"/>
        <v>43.056807935077558</v>
      </c>
      <c r="N31" s="47"/>
      <c r="O31" s="51"/>
      <c r="P31" s="47"/>
      <c r="Q31" s="2" t="s">
        <v>103</v>
      </c>
      <c r="R31" s="20" t="s">
        <v>40</v>
      </c>
      <c r="S31" s="20">
        <v>4.7</v>
      </c>
      <c r="T31" s="21">
        <f t="shared" si="7"/>
        <v>5.2249999999999996</v>
      </c>
      <c r="U31" s="20">
        <f t="shared" si="8"/>
        <v>2.4052434456928833E-2</v>
      </c>
      <c r="V31" s="21">
        <f t="shared" si="9"/>
        <v>50.510112359550497</v>
      </c>
      <c r="W31" s="20">
        <v>50</v>
      </c>
      <c r="X31" s="22">
        <f t="shared" si="10"/>
        <v>2525.5056179775247</v>
      </c>
      <c r="Y31" s="23">
        <f>AVERAGE(X31:X32)</f>
        <v>2188.7715355805221</v>
      </c>
      <c r="Z31" s="23"/>
    </row>
    <row r="32" spans="1:35">
      <c r="A32" s="2"/>
      <c r="B32" s="20" t="s">
        <v>44</v>
      </c>
      <c r="C32" s="20">
        <v>20.2422</v>
      </c>
      <c r="D32" s="20">
        <v>29.593699999999998</v>
      </c>
      <c r="E32" s="20">
        <f t="shared" si="0"/>
        <v>9.3514999999999979</v>
      </c>
      <c r="F32" s="20">
        <v>20.4862</v>
      </c>
      <c r="G32" s="20">
        <v>20.348800000000001</v>
      </c>
      <c r="H32" s="20">
        <f t="shared" si="1"/>
        <v>0.24399999999999977</v>
      </c>
      <c r="I32" s="20">
        <f t="shared" si="2"/>
        <v>0.13739999999999952</v>
      </c>
      <c r="J32" s="1">
        <f>AVERAGE(I32,I33,I34,I35,I36,I37)</f>
        <v>0.13858333333333248</v>
      </c>
      <c r="K32" s="20">
        <f t="shared" si="3"/>
        <v>2.6092070790782209</v>
      </c>
      <c r="L32" s="20">
        <f t="shared" si="4"/>
        <v>1.4692830027268304</v>
      </c>
      <c r="M32" s="20">
        <f t="shared" si="5"/>
        <v>56.311475409835921</v>
      </c>
      <c r="N32" s="1">
        <f>AVERAGE(K32,K33,K34,K35,K36,K37)</f>
        <v>2.6517276690171605</v>
      </c>
      <c r="O32" s="47">
        <f>AVERAGE(L32:L33)</f>
        <v>1.4859972211539927</v>
      </c>
      <c r="P32" s="47"/>
      <c r="Q32" s="2"/>
      <c r="R32" s="20" t="s">
        <v>41</v>
      </c>
      <c r="S32" s="20">
        <v>4.84</v>
      </c>
      <c r="T32" s="21">
        <f t="shared" si="7"/>
        <v>5.2249999999999996</v>
      </c>
      <c r="U32" s="20">
        <f t="shared" si="8"/>
        <v>2.4052434456928833E-2</v>
      </c>
      <c r="V32" s="21">
        <f t="shared" si="9"/>
        <v>37.040749063670383</v>
      </c>
      <c r="W32" s="20">
        <v>50</v>
      </c>
      <c r="X32" s="22">
        <f t="shared" si="10"/>
        <v>1852.0374531835191</v>
      </c>
      <c r="Y32" s="23"/>
      <c r="Z32" s="23"/>
    </row>
    <row r="33" spans="1:32">
      <c r="A33" s="2"/>
      <c r="B33" s="20" t="s">
        <v>45</v>
      </c>
      <c r="C33" s="20">
        <v>20.4514</v>
      </c>
      <c r="D33" s="20">
        <v>28.9893</v>
      </c>
      <c r="E33" s="20">
        <f t="shared" si="0"/>
        <v>8.5379000000000005</v>
      </c>
      <c r="F33" s="20">
        <v>20.6754</v>
      </c>
      <c r="G33" s="20">
        <v>20.5471</v>
      </c>
      <c r="H33" s="20">
        <f t="shared" si="1"/>
        <v>0.2240000000000002</v>
      </c>
      <c r="I33" s="20">
        <f t="shared" si="2"/>
        <v>0.12829999999999941</v>
      </c>
      <c r="J33" s="1"/>
      <c r="K33" s="20">
        <f t="shared" si="3"/>
        <v>2.6235959662212043</v>
      </c>
      <c r="L33" s="20">
        <f t="shared" si="4"/>
        <v>1.5027114395811547</v>
      </c>
      <c r="M33" s="20">
        <f t="shared" si="5"/>
        <v>57.276785714285403</v>
      </c>
      <c r="N33" s="1"/>
      <c r="O33" s="51"/>
      <c r="P33" s="47"/>
      <c r="Q33" s="2" t="s">
        <v>104</v>
      </c>
      <c r="R33" s="20" t="s">
        <v>42</v>
      </c>
      <c r="S33" s="20">
        <v>4.8499999999999996</v>
      </c>
      <c r="T33" s="21">
        <f t="shared" si="7"/>
        <v>5.2249999999999996</v>
      </c>
      <c r="U33" s="20">
        <f t="shared" si="8"/>
        <v>2.4052434456928833E-2</v>
      </c>
      <c r="V33" s="21">
        <f t="shared" si="9"/>
        <v>36.078651685393247</v>
      </c>
      <c r="W33" s="20">
        <v>50</v>
      </c>
      <c r="X33" s="22">
        <f t="shared" si="10"/>
        <v>1803.9325842696624</v>
      </c>
      <c r="Y33" s="23">
        <f>AVERAGE(X33:X34)</f>
        <v>1948.2471910112345</v>
      </c>
    </row>
    <row r="34" spans="1:32">
      <c r="A34" s="2"/>
      <c r="B34" s="20" t="s">
        <v>46</v>
      </c>
      <c r="C34" s="20">
        <v>20.5029</v>
      </c>
      <c r="D34" s="20">
        <v>29.3414</v>
      </c>
      <c r="E34" s="20">
        <f t="shared" si="0"/>
        <v>8.8384999999999998</v>
      </c>
      <c r="F34" s="20">
        <v>20.732099999999999</v>
      </c>
      <c r="G34" s="20">
        <v>20.6051</v>
      </c>
      <c r="H34" s="20">
        <f t="shared" si="1"/>
        <v>0.22919999999999874</v>
      </c>
      <c r="I34" s="20">
        <f t="shared" si="2"/>
        <v>0.12699999999999889</v>
      </c>
      <c r="J34" s="1"/>
      <c r="K34" s="20">
        <f t="shared" si="3"/>
        <v>2.5932002036544519</v>
      </c>
      <c r="L34" s="20">
        <f t="shared" si="4"/>
        <v>1.4368954008032913</v>
      </c>
      <c r="M34" s="20">
        <f t="shared" si="5"/>
        <v>55.410122164048694</v>
      </c>
      <c r="N34" s="1"/>
      <c r="O34" s="47">
        <f>AVERAGE(L34:L35)</f>
        <v>1.4819322659294882</v>
      </c>
      <c r="P34" s="47"/>
      <c r="Q34" s="2"/>
      <c r="R34" s="20" t="s">
        <v>43</v>
      </c>
      <c r="S34" s="20">
        <v>4.79</v>
      </c>
      <c r="T34" s="21">
        <f t="shared" si="7"/>
        <v>5.2249999999999996</v>
      </c>
      <c r="U34" s="20">
        <f t="shared" si="8"/>
        <v>2.4052434456928833E-2</v>
      </c>
      <c r="V34" s="21">
        <f t="shared" si="9"/>
        <v>41.851235955056133</v>
      </c>
      <c r="W34" s="20">
        <v>50</v>
      </c>
      <c r="X34" s="22">
        <f t="shared" si="10"/>
        <v>2092.5617977528068</v>
      </c>
      <c r="Y34" s="23"/>
      <c r="Z34" s="23"/>
    </row>
    <row r="35" spans="1:32">
      <c r="A35" s="2"/>
      <c r="B35" s="20" t="s">
        <v>47</v>
      </c>
      <c r="C35" s="20">
        <v>20.834099999999999</v>
      </c>
      <c r="D35" s="20">
        <v>30.8474</v>
      </c>
      <c r="E35" s="20">
        <f t="shared" si="0"/>
        <v>10.013300000000001</v>
      </c>
      <c r="F35" s="20">
        <v>21.0932</v>
      </c>
      <c r="G35" s="20">
        <v>20.940300000000001</v>
      </c>
      <c r="H35" s="20">
        <f t="shared" si="1"/>
        <v>0.25910000000000011</v>
      </c>
      <c r="I35" s="20">
        <f t="shared" si="2"/>
        <v>0.15289999999999893</v>
      </c>
      <c r="J35" s="1"/>
      <c r="K35" s="20">
        <f t="shared" si="3"/>
        <v>2.587558547132315</v>
      </c>
      <c r="L35" s="20">
        <f t="shared" si="4"/>
        <v>1.5269691310556852</v>
      </c>
      <c r="M35" s="20">
        <f t="shared" si="5"/>
        <v>59.01196449247351</v>
      </c>
      <c r="N35" s="1"/>
      <c r="O35" s="51"/>
      <c r="P35" s="47"/>
      <c r="Q35" s="2" t="s">
        <v>105</v>
      </c>
      <c r="R35" s="20" t="s">
        <v>44</v>
      </c>
      <c r="S35" s="20">
        <v>4.7300000000000004</v>
      </c>
      <c r="T35" s="21">
        <f t="shared" si="7"/>
        <v>5.2249999999999996</v>
      </c>
      <c r="U35" s="20">
        <f t="shared" si="8"/>
        <v>2.4052434456928833E-2</v>
      </c>
      <c r="V35" s="21">
        <f t="shared" si="9"/>
        <v>47.623820224719012</v>
      </c>
      <c r="W35" s="20">
        <v>50</v>
      </c>
      <c r="X35" s="22">
        <f t="shared" si="10"/>
        <v>2381.1910112359506</v>
      </c>
      <c r="Y35" s="23">
        <f>AVERAGE(X35:X36)</f>
        <v>2597.662921348312</v>
      </c>
      <c r="Z35" s="23"/>
    </row>
    <row r="36" spans="1:32">
      <c r="A36" s="2"/>
      <c r="B36" s="20" t="s">
        <v>48</v>
      </c>
      <c r="C36" s="20">
        <v>20.611799999999999</v>
      </c>
      <c r="D36" s="20">
        <v>29.6187</v>
      </c>
      <c r="E36" s="20">
        <f t="shared" si="0"/>
        <v>9.0069000000000017</v>
      </c>
      <c r="F36" s="20">
        <v>20.857299999999999</v>
      </c>
      <c r="G36" s="20">
        <v>20.713100000000001</v>
      </c>
      <c r="H36" s="20">
        <f t="shared" si="1"/>
        <v>0.24549999999999983</v>
      </c>
      <c r="I36" s="20">
        <f t="shared" si="2"/>
        <v>0.14419999999999789</v>
      </c>
      <c r="J36" s="1"/>
      <c r="K36" s="20">
        <f t="shared" si="3"/>
        <v>2.7256880835803639</v>
      </c>
      <c r="L36" s="20">
        <f t="shared" si="4"/>
        <v>1.6009947928809898</v>
      </c>
      <c r="M36" s="20">
        <f t="shared" si="5"/>
        <v>58.737270875762924</v>
      </c>
      <c r="N36" s="1"/>
      <c r="O36" s="47">
        <f>AVERAGE(L36:L37)</f>
        <v>1.6134728752182212</v>
      </c>
      <c r="P36" s="47"/>
      <c r="Q36" s="2"/>
      <c r="R36" s="20" t="s">
        <v>45</v>
      </c>
      <c r="S36" s="20">
        <v>4.6399999999999997</v>
      </c>
      <c r="T36" s="21">
        <f t="shared" si="7"/>
        <v>5.2249999999999996</v>
      </c>
      <c r="U36" s="20">
        <f t="shared" si="8"/>
        <v>2.4052434456928833E-2</v>
      </c>
      <c r="V36" s="21">
        <f t="shared" si="9"/>
        <v>56.282696629213468</v>
      </c>
      <c r="W36" s="20">
        <v>50</v>
      </c>
      <c r="X36" s="22">
        <f t="shared" si="10"/>
        <v>2814.1348314606735</v>
      </c>
      <c r="Y36" s="23"/>
      <c r="Z36" s="23"/>
    </row>
    <row r="37" spans="1:32">
      <c r="A37" s="2"/>
      <c r="B37" s="20" t="s">
        <v>49</v>
      </c>
      <c r="C37" s="20">
        <v>20.606200000000001</v>
      </c>
      <c r="D37" s="20">
        <v>29.321100000000001</v>
      </c>
      <c r="E37" s="20">
        <f t="shared" si="0"/>
        <v>8.7149000000000001</v>
      </c>
      <c r="F37" s="20">
        <v>20.8477</v>
      </c>
      <c r="G37" s="20">
        <v>20.706</v>
      </c>
      <c r="H37" s="20">
        <f t="shared" si="1"/>
        <v>0.24149999999999849</v>
      </c>
      <c r="I37" s="20">
        <f t="shared" si="2"/>
        <v>0.14170000000000016</v>
      </c>
      <c r="J37" s="1"/>
      <c r="K37" s="20">
        <f t="shared" si="3"/>
        <v>2.7711161344364079</v>
      </c>
      <c r="L37" s="20">
        <f t="shared" si="4"/>
        <v>1.6259509575554529</v>
      </c>
      <c r="M37" s="20">
        <f t="shared" si="5"/>
        <v>58.67494824016606</v>
      </c>
      <c r="N37" s="1"/>
      <c r="O37" s="51"/>
      <c r="P37" s="47"/>
      <c r="Q37" s="2" t="s">
        <v>106</v>
      </c>
      <c r="R37" s="20" t="s">
        <v>46</v>
      </c>
      <c r="S37" s="20">
        <v>4.6399999999999997</v>
      </c>
      <c r="T37" s="21">
        <f t="shared" si="7"/>
        <v>5.2249999999999996</v>
      </c>
      <c r="U37" s="20">
        <f t="shared" si="8"/>
        <v>2.4052434456928833E-2</v>
      </c>
      <c r="V37" s="21">
        <f t="shared" si="9"/>
        <v>56.282696629213468</v>
      </c>
      <c r="W37" s="20">
        <v>50</v>
      </c>
      <c r="X37" s="22">
        <f t="shared" si="10"/>
        <v>2814.1348314606735</v>
      </c>
      <c r="Y37" s="23">
        <f>AVERAGE(X37:X38)</f>
        <v>2621.7153558052423</v>
      </c>
      <c r="Z37" s="23"/>
    </row>
    <row r="38" spans="1:32">
      <c r="A38" s="2"/>
      <c r="B38" s="20" t="s">
        <v>50</v>
      </c>
      <c r="C38" s="20">
        <v>20.741800000000001</v>
      </c>
      <c r="D38" s="20">
        <v>30.758199999999999</v>
      </c>
      <c r="E38" s="20">
        <f t="shared" si="0"/>
        <v>10.016399999999997</v>
      </c>
      <c r="F38" s="20">
        <v>21.030100000000001</v>
      </c>
      <c r="G38" s="20">
        <v>20.8476</v>
      </c>
      <c r="H38" s="20">
        <f t="shared" si="1"/>
        <v>0.28829999999999956</v>
      </c>
      <c r="I38" s="20">
        <f t="shared" si="2"/>
        <v>0.18250000000000099</v>
      </c>
      <c r="J38" s="1">
        <f>AVERAGE(I38,I39,I40,I41,I42,I43)</f>
        <v>0.15665000000000084</v>
      </c>
      <c r="K38" s="20">
        <f t="shared" si="3"/>
        <v>2.8782796214208659</v>
      </c>
      <c r="L38" s="20">
        <f t="shared" si="4"/>
        <v>1.822011900483218</v>
      </c>
      <c r="M38" s="20">
        <f t="shared" si="5"/>
        <v>63.302115851543974</v>
      </c>
      <c r="N38" s="1">
        <f>AVERAGE(K38,K39,K40,K41,K42,K43)</f>
        <v>2.7090369872487208</v>
      </c>
      <c r="O38" s="47">
        <f>AVERAGE(L38:L39)</f>
        <v>1.839777907320586</v>
      </c>
      <c r="P38" s="47"/>
      <c r="Q38" s="2"/>
      <c r="R38" s="20" t="s">
        <v>47</v>
      </c>
      <c r="S38" s="20">
        <v>4.72</v>
      </c>
      <c r="T38" s="21">
        <f t="shared" si="7"/>
        <v>5.2249999999999996</v>
      </c>
      <c r="U38" s="20">
        <f t="shared" si="8"/>
        <v>2.4052434456928833E-2</v>
      </c>
      <c r="V38" s="21">
        <f t="shared" si="9"/>
        <v>48.585917602996226</v>
      </c>
      <c r="W38" s="20">
        <v>50</v>
      </c>
      <c r="X38" s="22">
        <f t="shared" si="10"/>
        <v>2429.2958801498112</v>
      </c>
      <c r="Y38" s="23"/>
      <c r="Z38" s="23"/>
    </row>
    <row r="39" spans="1:32">
      <c r="A39" s="2"/>
      <c r="B39" s="20" t="s">
        <v>51</v>
      </c>
      <c r="C39" s="20">
        <v>20.319900000000001</v>
      </c>
      <c r="D39" s="20">
        <v>29.331800000000001</v>
      </c>
      <c r="E39" s="20">
        <f t="shared" si="0"/>
        <v>9.0119000000000007</v>
      </c>
      <c r="F39" s="20">
        <v>20.584199999999999</v>
      </c>
      <c r="G39" s="20">
        <v>20.416799999999999</v>
      </c>
      <c r="H39" s="20">
        <f t="shared" si="1"/>
        <v>0.26429999999999865</v>
      </c>
      <c r="I39" s="20">
        <f t="shared" si="2"/>
        <v>0.16740000000000066</v>
      </c>
      <c r="J39" s="1"/>
      <c r="K39" s="20">
        <f t="shared" si="3"/>
        <v>2.9327888680522265</v>
      </c>
      <c r="L39" s="20">
        <f t="shared" si="4"/>
        <v>1.8575439141579539</v>
      </c>
      <c r="M39" s="20">
        <f t="shared" si="5"/>
        <v>63.337116912599889</v>
      </c>
      <c r="N39" s="1"/>
      <c r="O39" s="51"/>
      <c r="P39" s="47"/>
      <c r="Q39" s="2" t="s">
        <v>107</v>
      </c>
      <c r="R39" s="20" t="s">
        <v>48</v>
      </c>
      <c r="S39" s="20">
        <v>4.7699999999999996</v>
      </c>
      <c r="T39" s="21">
        <f t="shared" si="7"/>
        <v>5.2249999999999996</v>
      </c>
      <c r="U39" s="20">
        <f t="shared" si="8"/>
        <v>2.4052434456928833E-2</v>
      </c>
      <c r="V39" s="21">
        <f t="shared" si="9"/>
        <v>43.775430711610483</v>
      </c>
      <c r="W39" s="20">
        <v>50</v>
      </c>
      <c r="X39" s="22">
        <f t="shared" si="10"/>
        <v>2188.771535580524</v>
      </c>
      <c r="Y39" s="23">
        <f>AVERAGE(X39:X40)</f>
        <v>1972.2996254681625</v>
      </c>
      <c r="Z39" s="23"/>
    </row>
    <row r="40" spans="1:32">
      <c r="A40" s="2"/>
      <c r="B40" s="20" t="s">
        <v>52</v>
      </c>
      <c r="C40" s="20">
        <v>20.331800000000001</v>
      </c>
      <c r="D40" s="20">
        <v>30.277899999999999</v>
      </c>
      <c r="E40" s="20">
        <f t="shared" si="0"/>
        <v>9.9460999999999977</v>
      </c>
      <c r="F40" s="20">
        <v>20.593900000000001</v>
      </c>
      <c r="G40" s="20">
        <v>20.439699999999998</v>
      </c>
      <c r="H40" s="20">
        <f t="shared" si="1"/>
        <v>0.26210000000000022</v>
      </c>
      <c r="I40" s="20">
        <f t="shared" si="2"/>
        <v>0.154200000000003</v>
      </c>
      <c r="J40" s="1"/>
      <c r="K40" s="20">
        <f t="shared" si="3"/>
        <v>2.6352037482028159</v>
      </c>
      <c r="L40" s="20">
        <f t="shared" si="4"/>
        <v>1.5503564211098122</v>
      </c>
      <c r="M40" s="20">
        <f t="shared" si="5"/>
        <v>58.832506676842002</v>
      </c>
      <c r="N40" s="1"/>
      <c r="O40" s="47">
        <f>AVERAGE(L40:L41)</f>
        <v>1.5472558011623541</v>
      </c>
      <c r="P40" s="47"/>
      <c r="Q40" s="2"/>
      <c r="R40" s="20" t="s">
        <v>49</v>
      </c>
      <c r="S40" s="20">
        <v>4.8600000000000003</v>
      </c>
      <c r="T40" s="21">
        <f t="shared" si="7"/>
        <v>5.2249999999999996</v>
      </c>
      <c r="U40" s="20">
        <f t="shared" si="8"/>
        <v>2.4052434456928833E-2</v>
      </c>
      <c r="V40" s="21">
        <f t="shared" si="9"/>
        <v>35.116554307116026</v>
      </c>
      <c r="W40" s="20">
        <v>50</v>
      </c>
      <c r="X40" s="22">
        <f t="shared" si="10"/>
        <v>1755.8277153558013</v>
      </c>
      <c r="Y40" s="23"/>
      <c r="Z40" s="23"/>
    </row>
    <row r="41" spans="1:32">
      <c r="A41" s="2"/>
      <c r="B41" s="20" t="s">
        <v>53</v>
      </c>
      <c r="C41" s="20">
        <v>20.701499999999999</v>
      </c>
      <c r="D41" s="20">
        <v>30.104700000000001</v>
      </c>
      <c r="E41" s="20">
        <f t="shared" si="0"/>
        <v>9.4032000000000018</v>
      </c>
      <c r="F41" s="20">
        <v>20.947099999999999</v>
      </c>
      <c r="G41" s="20">
        <v>20.8019</v>
      </c>
      <c r="H41" s="20">
        <f t="shared" si="1"/>
        <v>0.2455999999999996</v>
      </c>
      <c r="I41" s="20">
        <f t="shared" si="2"/>
        <v>0.14519999999999911</v>
      </c>
      <c r="J41" s="1"/>
      <c r="K41" s="20">
        <f t="shared" si="3"/>
        <v>2.6118768078951797</v>
      </c>
      <c r="L41" s="20">
        <f t="shared" si="4"/>
        <v>1.5441551812148957</v>
      </c>
      <c r="M41" s="20">
        <f t="shared" si="5"/>
        <v>59.120521172638178</v>
      </c>
      <c r="N41" s="1"/>
      <c r="O41" s="51"/>
      <c r="P41" s="47"/>
      <c r="Q41" s="2" t="s">
        <v>108</v>
      </c>
      <c r="R41" s="20" t="s">
        <v>50</v>
      </c>
      <c r="S41" s="20">
        <v>4.8</v>
      </c>
      <c r="T41" s="21">
        <f t="shared" si="7"/>
        <v>5.2249999999999996</v>
      </c>
      <c r="U41" s="20">
        <f t="shared" si="8"/>
        <v>2.4052434456928833E-2</v>
      </c>
      <c r="V41" s="21">
        <f t="shared" si="9"/>
        <v>40.889138576778997</v>
      </c>
      <c r="W41" s="20">
        <v>50</v>
      </c>
      <c r="X41" s="22">
        <f t="shared" si="10"/>
        <v>2044.4569288389498</v>
      </c>
      <c r="Y41" s="23">
        <f>AVERAGE(X41:X42)</f>
        <v>2092.5617977528063</v>
      </c>
      <c r="Z41" s="23"/>
    </row>
    <row r="42" spans="1:32">
      <c r="A42" s="2"/>
      <c r="B42" s="20" t="s">
        <v>54</v>
      </c>
      <c r="C42" s="20">
        <v>20.828700000000001</v>
      </c>
      <c r="D42" s="20">
        <v>30.504999999999999</v>
      </c>
      <c r="E42" s="20">
        <f t="shared" si="0"/>
        <v>9.6762999999999977</v>
      </c>
      <c r="F42" s="20">
        <v>21.082100000000001</v>
      </c>
      <c r="G42" s="20">
        <v>20.934999999999999</v>
      </c>
      <c r="H42" s="20">
        <f t="shared" si="1"/>
        <v>0.25339999999999918</v>
      </c>
      <c r="I42" s="20">
        <f t="shared" si="2"/>
        <v>0.14710000000000178</v>
      </c>
      <c r="J42" s="1"/>
      <c r="K42" s="20">
        <f t="shared" si="3"/>
        <v>2.618769571013706</v>
      </c>
      <c r="L42" s="20">
        <f t="shared" si="4"/>
        <v>1.5202091708607817</v>
      </c>
      <c r="M42" s="20">
        <f t="shared" si="5"/>
        <v>58.050513022889604</v>
      </c>
      <c r="N42" s="1"/>
      <c r="O42" s="47">
        <f>AVERAGE(L42:L43)</f>
        <v>1.5155029198691827</v>
      </c>
      <c r="P42" s="47"/>
      <c r="Q42" s="2"/>
      <c r="R42" s="20" t="s">
        <v>51</v>
      </c>
      <c r="S42" s="20">
        <v>4.78</v>
      </c>
      <c r="T42" s="21">
        <f t="shared" si="7"/>
        <v>5.2249999999999996</v>
      </c>
      <c r="U42" s="20">
        <f t="shared" si="8"/>
        <v>2.4052434456928833E-2</v>
      </c>
      <c r="V42" s="21">
        <f t="shared" si="9"/>
        <v>42.813333333333269</v>
      </c>
      <c r="W42" s="20">
        <v>50</v>
      </c>
      <c r="X42" s="22">
        <f t="shared" si="10"/>
        <v>2140.6666666666633</v>
      </c>
      <c r="Y42" s="23"/>
      <c r="Z42" s="23"/>
    </row>
    <row r="43" spans="1:32">
      <c r="A43" s="2"/>
      <c r="B43" s="20" t="s">
        <v>55</v>
      </c>
      <c r="C43" s="20">
        <v>20.537500000000001</v>
      </c>
      <c r="D43" s="20">
        <v>30.035799999999998</v>
      </c>
      <c r="E43" s="20">
        <f t="shared" si="0"/>
        <v>9.4982999999999969</v>
      </c>
      <c r="F43" s="20">
        <v>20.782299999999999</v>
      </c>
      <c r="G43" s="20">
        <v>20.6388</v>
      </c>
      <c r="H43" s="20">
        <f t="shared" si="1"/>
        <v>0.24479999999999791</v>
      </c>
      <c r="I43" s="20">
        <f t="shared" si="2"/>
        <v>0.14349999999999952</v>
      </c>
      <c r="J43" s="1"/>
      <c r="K43" s="20">
        <f t="shared" si="3"/>
        <v>2.5773033069075311</v>
      </c>
      <c r="L43" s="20">
        <f t="shared" si="4"/>
        <v>1.510796668877584</v>
      </c>
      <c r="M43" s="20">
        <f t="shared" si="5"/>
        <v>58.619281045751933</v>
      </c>
      <c r="N43" s="1"/>
      <c r="O43" s="51"/>
      <c r="P43" s="47"/>
      <c r="Q43" s="2" t="s">
        <v>109</v>
      </c>
      <c r="R43" s="20" t="s">
        <v>52</v>
      </c>
      <c r="S43" s="20">
        <v>4.84</v>
      </c>
      <c r="T43" s="21">
        <f t="shared" si="7"/>
        <v>5.2249999999999996</v>
      </c>
      <c r="U43" s="20">
        <f t="shared" si="8"/>
        <v>2.4052434456928833E-2</v>
      </c>
      <c r="V43" s="21">
        <f t="shared" si="9"/>
        <v>37.040749063670383</v>
      </c>
      <c r="W43" s="20">
        <v>50</v>
      </c>
      <c r="X43" s="22">
        <f t="shared" si="10"/>
        <v>1852.0374531835191</v>
      </c>
      <c r="Y43" s="23">
        <f>AVERAGE(X43:X44)</f>
        <v>2068.5093632958788</v>
      </c>
      <c r="Z43" s="23"/>
    </row>
    <row r="44" spans="1:32">
      <c r="A44" s="47"/>
      <c r="J44" s="47"/>
      <c r="N44" s="47"/>
      <c r="O44" s="47"/>
      <c r="Q44" s="2"/>
      <c r="R44" s="20" t="s">
        <v>53</v>
      </c>
      <c r="S44" s="20">
        <v>4.75</v>
      </c>
      <c r="T44" s="21">
        <f t="shared" si="7"/>
        <v>5.2249999999999996</v>
      </c>
      <c r="U44" s="20">
        <f t="shared" si="8"/>
        <v>2.4052434456928833E-2</v>
      </c>
      <c r="V44" s="21">
        <f t="shared" si="9"/>
        <v>45.699625468164754</v>
      </c>
      <c r="W44" s="20">
        <v>50</v>
      </c>
      <c r="X44" s="22">
        <f t="shared" si="10"/>
        <v>2284.9812734082379</v>
      </c>
      <c r="Y44" s="23"/>
    </row>
    <row r="45" spans="1:32">
      <c r="A45" s="23"/>
      <c r="C45" t="s">
        <v>215</v>
      </c>
      <c r="D45" t="s">
        <v>16</v>
      </c>
      <c r="E45" s="65" t="s">
        <v>165</v>
      </c>
      <c r="F45" t="s">
        <v>144</v>
      </c>
      <c r="H45" s="20" t="s">
        <v>166</v>
      </c>
      <c r="I45" s="52"/>
      <c r="Q45" s="2" t="s">
        <v>110</v>
      </c>
      <c r="R45" s="20" t="s">
        <v>54</v>
      </c>
      <c r="S45" s="20">
        <v>4.83</v>
      </c>
      <c r="T45" s="21">
        <f t="shared" si="7"/>
        <v>5.2249999999999996</v>
      </c>
      <c r="U45" s="20">
        <f t="shared" si="8"/>
        <v>2.4052434456928833E-2</v>
      </c>
      <c r="V45" s="21">
        <f t="shared" si="9"/>
        <v>38.002846441947511</v>
      </c>
      <c r="W45" s="20">
        <v>50</v>
      </c>
      <c r="X45" s="22">
        <f t="shared" si="10"/>
        <v>1900.1423220973757</v>
      </c>
      <c r="Y45" s="23">
        <f>AVERAGE(X45:X46)</f>
        <v>2188.7715355805221</v>
      </c>
      <c r="AA45" s="21"/>
      <c r="AC45" s="21"/>
      <c r="AE45" s="22"/>
    </row>
    <row r="46" spans="1:32">
      <c r="A46" s="2" t="s">
        <v>113</v>
      </c>
      <c r="B46" s="20" t="s">
        <v>17</v>
      </c>
      <c r="C46" s="20">
        <v>6400</v>
      </c>
      <c r="D46" s="20">
        <f t="shared" ref="D46:D84" si="11">C46*L5/100</f>
        <v>100.04968718444637</v>
      </c>
      <c r="E46" s="1">
        <f>(D46+D47+D48)/3</f>
        <v>100.64523736936151</v>
      </c>
      <c r="F46" s="20">
        <f t="shared" ref="F46:F84" si="12">(D46/C46)*100</f>
        <v>1.5632763622569747</v>
      </c>
      <c r="G46" s="2" t="s">
        <v>167</v>
      </c>
      <c r="L46" s="23"/>
      <c r="Q46" s="2"/>
      <c r="R46" s="20" t="s">
        <v>55</v>
      </c>
      <c r="S46" s="20">
        <v>4.71</v>
      </c>
      <c r="T46" s="21">
        <f t="shared" si="7"/>
        <v>5.2249999999999996</v>
      </c>
      <c r="U46" s="20">
        <f t="shared" si="8"/>
        <v>2.4052434456928833E-2</v>
      </c>
      <c r="V46" s="21">
        <f t="shared" si="9"/>
        <v>49.548014981273361</v>
      </c>
      <c r="W46" s="20">
        <v>50</v>
      </c>
      <c r="X46" s="22">
        <f t="shared" si="10"/>
        <v>2477.4007490636682</v>
      </c>
      <c r="Y46" s="23"/>
      <c r="AA46" s="21"/>
      <c r="AC46" s="21"/>
      <c r="AE46" s="22"/>
      <c r="AF46" s="23"/>
    </row>
    <row r="47" spans="1:32">
      <c r="A47" s="2"/>
      <c r="B47" s="20" t="s">
        <v>18</v>
      </c>
      <c r="C47" s="20">
        <v>6400</v>
      </c>
      <c r="D47" s="20">
        <f t="shared" si="11"/>
        <v>100.47570469798683</v>
      </c>
      <c r="E47" s="1"/>
      <c r="F47" s="20">
        <f t="shared" si="12"/>
        <v>1.5699328859060442</v>
      </c>
      <c r="G47" s="2"/>
      <c r="H47" s="51">
        <f>E46</f>
        <v>100.64523736936151</v>
      </c>
      <c r="I47" s="51"/>
      <c r="L47" s="23"/>
      <c r="R47" s="44"/>
      <c r="S47" s="44"/>
      <c r="T47" s="44"/>
      <c r="U47" s="21"/>
      <c r="AF47" s="23"/>
    </row>
    <row r="48" spans="1:32">
      <c r="A48" s="2"/>
      <c r="B48" s="20" t="s">
        <v>19</v>
      </c>
      <c r="C48" s="20">
        <v>6400</v>
      </c>
      <c r="D48" s="20">
        <f t="shared" si="11"/>
        <v>101.4103202256513</v>
      </c>
      <c r="E48" s="1"/>
      <c r="F48" s="20">
        <f t="shared" si="12"/>
        <v>1.5845362535258016</v>
      </c>
      <c r="G48" s="2"/>
      <c r="H48" s="51"/>
      <c r="I48" s="51"/>
      <c r="L48" s="23"/>
      <c r="R48" s="44" t="s">
        <v>63</v>
      </c>
      <c r="S48" s="48">
        <v>5.17</v>
      </c>
      <c r="T48" s="44" t="s">
        <v>64</v>
      </c>
      <c r="U48" s="44" t="s">
        <v>65</v>
      </c>
      <c r="V48" s="48">
        <v>5.29</v>
      </c>
      <c r="W48" s="44" t="s">
        <v>66</v>
      </c>
      <c r="X48" s="44" t="s">
        <v>67</v>
      </c>
      <c r="Y48" s="44"/>
    </row>
    <row r="49" spans="1:25">
      <c r="A49" s="2" t="s">
        <v>114</v>
      </c>
      <c r="B49" s="20" t="s">
        <v>20</v>
      </c>
      <c r="C49" s="20">
        <v>6400</v>
      </c>
      <c r="D49" s="20">
        <f t="shared" si="11"/>
        <v>105.6312279527252</v>
      </c>
      <c r="E49" s="1">
        <f>(D49+D50+D51)/3</f>
        <v>105.98757352726254</v>
      </c>
      <c r="F49" s="20">
        <f t="shared" si="12"/>
        <v>1.6504879367613312</v>
      </c>
      <c r="G49" s="2" t="s">
        <v>168</v>
      </c>
      <c r="I49" s="51"/>
      <c r="L49" s="23"/>
      <c r="R49" s="44" t="s">
        <v>68</v>
      </c>
      <c r="S49" s="48">
        <v>5.23</v>
      </c>
      <c r="T49" s="21">
        <f>AVERAGE(S48:S49)</f>
        <v>5.2</v>
      </c>
      <c r="U49" s="44" t="s">
        <v>69</v>
      </c>
      <c r="V49" s="48">
        <v>5.22</v>
      </c>
      <c r="W49" s="22">
        <f>(V48+V49)/2</f>
        <v>5.2549999999999999</v>
      </c>
      <c r="X49" s="22">
        <f>(3.8*0.0338)/W49</f>
        <v>2.4441484300666026E-2</v>
      </c>
      <c r="Y49" s="44"/>
    </row>
    <row r="50" spans="1:25">
      <c r="A50" s="2"/>
      <c r="B50" s="20" t="s">
        <v>21</v>
      </c>
      <c r="C50" s="20">
        <v>6400</v>
      </c>
      <c r="D50" s="20">
        <f t="shared" si="11"/>
        <v>105.8929561173095</v>
      </c>
      <c r="E50" s="1"/>
      <c r="F50" s="20">
        <f t="shared" si="12"/>
        <v>1.6545774393329609</v>
      </c>
      <c r="G50" s="2"/>
      <c r="H50" s="51">
        <f>E49</f>
        <v>105.98757352726254</v>
      </c>
      <c r="I50" s="51"/>
      <c r="L50" s="23"/>
      <c r="Q50" s="46"/>
      <c r="S50" s="20" t="s">
        <v>158</v>
      </c>
      <c r="V50" s="50" t="s">
        <v>153</v>
      </c>
      <c r="W50" s="44" t="s">
        <v>74</v>
      </c>
      <c r="X50" s="22" t="s">
        <v>154</v>
      </c>
      <c r="Y50" s="44" t="s">
        <v>155</v>
      </c>
    </row>
    <row r="51" spans="1:25">
      <c r="A51" s="2"/>
      <c r="B51" s="20" t="s">
        <v>22</v>
      </c>
      <c r="C51" s="20">
        <v>6400</v>
      </c>
      <c r="D51" s="20">
        <f t="shared" si="11"/>
        <v>106.43853651175294</v>
      </c>
      <c r="E51" s="1"/>
      <c r="F51" s="20">
        <f t="shared" si="12"/>
        <v>1.6631021329961397</v>
      </c>
      <c r="G51" s="2"/>
      <c r="H51" s="51"/>
      <c r="I51" s="47"/>
      <c r="L51" s="23"/>
      <c r="Q51" s="1" t="s">
        <v>113</v>
      </c>
      <c r="R51" s="20" t="s">
        <v>17</v>
      </c>
      <c r="S51" s="20">
        <v>3.36</v>
      </c>
      <c r="T51" s="21">
        <f t="shared" ref="T51:T89" si="13">$T$49</f>
        <v>5.2</v>
      </c>
      <c r="U51" s="20">
        <f t="shared" ref="U51:U89" si="14">$X$49</f>
        <v>2.4441484300666026E-2</v>
      </c>
      <c r="V51" s="21">
        <f t="shared" ref="V51:V89" si="15">(T51-S51)*U51*4000</f>
        <v>179.88932445290197</v>
      </c>
      <c r="W51" s="20">
        <v>200</v>
      </c>
      <c r="X51" s="22">
        <f t="shared" ref="X51:X89" si="16">V51*W51</f>
        <v>35977.864890580393</v>
      </c>
      <c r="Y51" s="23">
        <f>AVERAGE(X51:X52)</f>
        <v>39497.438629876298</v>
      </c>
    </row>
    <row r="52" spans="1:25">
      <c r="A52" s="2" t="s">
        <v>115</v>
      </c>
      <c r="B52" s="20" t="s">
        <v>23</v>
      </c>
      <c r="C52" s="20">
        <v>6400</v>
      </c>
      <c r="D52" s="20">
        <f t="shared" si="11"/>
        <v>107.15228149809302</v>
      </c>
      <c r="E52" s="1">
        <f>(D52+D53+D54)/3</f>
        <v>107.10372882507511</v>
      </c>
      <c r="F52" s="20">
        <f t="shared" si="12"/>
        <v>1.6742543984077034</v>
      </c>
      <c r="G52" s="2" t="s">
        <v>169</v>
      </c>
      <c r="I52" s="47"/>
      <c r="K52" s="53"/>
      <c r="L52" s="23"/>
      <c r="Q52" s="1"/>
      <c r="R52" s="20" t="s">
        <v>18</v>
      </c>
      <c r="S52" s="20">
        <v>3</v>
      </c>
      <c r="T52" s="21">
        <f t="shared" si="13"/>
        <v>5.2</v>
      </c>
      <c r="U52" s="20">
        <f t="shared" si="14"/>
        <v>2.4441484300666026E-2</v>
      </c>
      <c r="V52" s="21">
        <f t="shared" si="15"/>
        <v>215.08506184586105</v>
      </c>
      <c r="W52" s="20">
        <v>200</v>
      </c>
      <c r="X52" s="22">
        <f t="shared" si="16"/>
        <v>43017.012369172211</v>
      </c>
      <c r="Y52" s="23"/>
    </row>
    <row r="53" spans="1:25">
      <c r="A53" s="2"/>
      <c r="B53" s="20" t="s">
        <v>24</v>
      </c>
      <c r="C53" s="20">
        <v>6400</v>
      </c>
      <c r="D53" s="20">
        <f t="shared" si="11"/>
        <v>106.41744919168032</v>
      </c>
      <c r="E53" s="1"/>
      <c r="F53" s="20">
        <f t="shared" si="12"/>
        <v>1.662772643620005</v>
      </c>
      <c r="G53" s="2"/>
      <c r="H53" s="51">
        <f>E52</f>
        <v>107.10372882507511</v>
      </c>
      <c r="I53" s="51"/>
      <c r="L53" s="23"/>
      <c r="Q53" s="1"/>
      <c r="R53" s="20" t="s">
        <v>19</v>
      </c>
      <c r="S53" s="20">
        <v>2.46</v>
      </c>
      <c r="T53" s="21">
        <f t="shared" si="13"/>
        <v>5.2</v>
      </c>
      <c r="U53" s="20">
        <f t="shared" si="14"/>
        <v>2.4441484300666026E-2</v>
      </c>
      <c r="V53" s="21">
        <f t="shared" si="15"/>
        <v>267.87866793529969</v>
      </c>
      <c r="W53" s="20">
        <v>200</v>
      </c>
      <c r="X53" s="22">
        <f t="shared" si="16"/>
        <v>53575.733587059935</v>
      </c>
      <c r="Y53" s="23"/>
    </row>
    <row r="54" spans="1:25">
      <c r="A54" s="2"/>
      <c r="B54" s="20" t="s">
        <v>25</v>
      </c>
      <c r="C54" s="20">
        <v>6400</v>
      </c>
      <c r="D54" s="20">
        <f t="shared" si="11"/>
        <v>107.74145578545196</v>
      </c>
      <c r="E54" s="1"/>
      <c r="F54" s="20">
        <f t="shared" si="12"/>
        <v>1.6834602466476869</v>
      </c>
      <c r="G54" s="2"/>
      <c r="H54" s="51"/>
      <c r="I54" s="53"/>
      <c r="K54" s="53"/>
      <c r="L54" s="23"/>
      <c r="Q54" s="1" t="s">
        <v>114</v>
      </c>
      <c r="R54" s="20" t="s">
        <v>20</v>
      </c>
      <c r="S54" s="20">
        <v>3.24</v>
      </c>
      <c r="T54" s="21">
        <f t="shared" si="13"/>
        <v>5.2</v>
      </c>
      <c r="U54" s="20">
        <f t="shared" si="14"/>
        <v>2.4441484300666026E-2</v>
      </c>
      <c r="V54" s="21">
        <f t="shared" si="15"/>
        <v>191.62123691722164</v>
      </c>
      <c r="W54" s="20">
        <v>200</v>
      </c>
      <c r="X54" s="22">
        <f t="shared" si="16"/>
        <v>38324.24738344433</v>
      </c>
      <c r="Y54" s="23">
        <f>AVERAGE(X54:X56)</f>
        <v>40279.566127497608</v>
      </c>
    </row>
    <row r="55" spans="1:25">
      <c r="A55" s="2" t="s">
        <v>156</v>
      </c>
      <c r="B55" s="20" t="s">
        <v>26</v>
      </c>
      <c r="C55" s="20">
        <v>33</v>
      </c>
      <c r="D55" s="20">
        <f t="shared" si="11"/>
        <v>0.52175961155198214</v>
      </c>
      <c r="E55" s="2">
        <f>(D55+D56)/2</f>
        <v>0.52044622052392508</v>
      </c>
      <c r="F55" s="20">
        <f t="shared" si="12"/>
        <v>1.5810897319757033</v>
      </c>
      <c r="G55" s="2" t="s">
        <v>170</v>
      </c>
      <c r="H55" s="51">
        <f>E55</f>
        <v>0.52044622052392508</v>
      </c>
      <c r="L55" s="23"/>
      <c r="Q55" s="1"/>
      <c r="R55" s="20" t="s">
        <v>21</v>
      </c>
      <c r="S55" s="20">
        <v>3.02</v>
      </c>
      <c r="T55" s="21">
        <f t="shared" si="13"/>
        <v>5.2</v>
      </c>
      <c r="U55" s="20">
        <f t="shared" si="14"/>
        <v>2.4441484300666026E-2</v>
      </c>
      <c r="V55" s="21">
        <f t="shared" si="15"/>
        <v>213.12974310180778</v>
      </c>
      <c r="W55" s="20">
        <v>200</v>
      </c>
      <c r="X55" s="22">
        <f t="shared" si="16"/>
        <v>42625.948620361552</v>
      </c>
      <c r="Y55" s="23"/>
    </row>
    <row r="56" spans="1:25">
      <c r="A56" s="2"/>
      <c r="B56" s="20" t="s">
        <v>27</v>
      </c>
      <c r="C56" s="20">
        <v>33</v>
      </c>
      <c r="D56" s="20">
        <f t="shared" si="11"/>
        <v>0.51913282949586803</v>
      </c>
      <c r="E56" s="2"/>
      <c r="F56" s="20">
        <f t="shared" si="12"/>
        <v>1.5731297863511153</v>
      </c>
      <c r="G56" s="2"/>
      <c r="I56" s="51"/>
      <c r="L56" s="23"/>
      <c r="Q56" s="1"/>
      <c r="R56" s="20" t="s">
        <v>22</v>
      </c>
      <c r="S56" s="20">
        <v>3.16</v>
      </c>
      <c r="T56" s="21">
        <f t="shared" si="13"/>
        <v>5.2</v>
      </c>
      <c r="U56" s="20">
        <f t="shared" si="14"/>
        <v>2.4441484300666026E-2</v>
      </c>
      <c r="V56" s="21">
        <f t="shared" si="15"/>
        <v>199.44251189343478</v>
      </c>
      <c r="W56" s="20">
        <v>200</v>
      </c>
      <c r="X56" s="22">
        <f t="shared" si="16"/>
        <v>39888.502378686957</v>
      </c>
      <c r="Y56" s="23"/>
    </row>
    <row r="57" spans="1:25">
      <c r="A57" s="2"/>
      <c r="B57" s="20" t="s">
        <v>28</v>
      </c>
      <c r="C57" s="20">
        <v>33</v>
      </c>
      <c r="D57" s="20">
        <f t="shared" si="11"/>
        <v>0.49440124416796516</v>
      </c>
      <c r="E57" s="2">
        <f>(D57+D58)/2</f>
        <v>0.49475832784290469</v>
      </c>
      <c r="F57" s="20">
        <f t="shared" si="12"/>
        <v>1.4981855883877733</v>
      </c>
      <c r="G57" s="2" t="s">
        <v>171</v>
      </c>
      <c r="H57" s="51">
        <f>E57</f>
        <v>0.49475832784290469</v>
      </c>
      <c r="I57" s="23"/>
      <c r="L57" s="23"/>
      <c r="Q57" s="1" t="s">
        <v>115</v>
      </c>
      <c r="R57" s="20" t="s">
        <v>23</v>
      </c>
      <c r="S57" s="20">
        <v>3.14</v>
      </c>
      <c r="T57" s="21">
        <f t="shared" si="13"/>
        <v>5.2</v>
      </c>
      <c r="U57" s="20">
        <f t="shared" si="14"/>
        <v>2.4441484300666026E-2</v>
      </c>
      <c r="V57" s="21">
        <f t="shared" si="15"/>
        <v>201.39783063748806</v>
      </c>
      <c r="W57" s="20">
        <v>200</v>
      </c>
      <c r="X57" s="22">
        <f t="shared" si="16"/>
        <v>40279.566127497608</v>
      </c>
      <c r="Y57" s="23">
        <f>AVERAGE(X57:X59)</f>
        <v>42300.062163019342</v>
      </c>
    </row>
    <row r="58" spans="1:25">
      <c r="A58" s="2"/>
      <c r="B58" s="20" t="s">
        <v>29</v>
      </c>
      <c r="C58" s="20">
        <v>33</v>
      </c>
      <c r="D58" s="20">
        <f t="shared" si="11"/>
        <v>0.49511541151784422</v>
      </c>
      <c r="E58" s="2"/>
      <c r="F58" s="20">
        <f t="shared" si="12"/>
        <v>1.5003497318722552</v>
      </c>
      <c r="G58" s="2"/>
      <c r="I58" s="51"/>
      <c r="L58" s="23"/>
      <c r="Q58" s="1"/>
      <c r="R58" s="20" t="s">
        <v>24</v>
      </c>
      <c r="S58" s="20">
        <v>2.93</v>
      </c>
      <c r="T58" s="21">
        <f t="shared" si="13"/>
        <v>5.2</v>
      </c>
      <c r="U58" s="20">
        <f t="shared" si="14"/>
        <v>2.4441484300666026E-2</v>
      </c>
      <c r="V58" s="21">
        <f t="shared" si="15"/>
        <v>221.92867745004753</v>
      </c>
      <c r="W58" s="20">
        <v>200</v>
      </c>
      <c r="X58" s="22">
        <f t="shared" si="16"/>
        <v>44385.735490009509</v>
      </c>
      <c r="Y58" s="23"/>
    </row>
    <row r="59" spans="1:25">
      <c r="A59" s="2"/>
      <c r="B59" s="20" t="s">
        <v>30</v>
      </c>
      <c r="C59" s="20">
        <v>33</v>
      </c>
      <c r="D59" s="20">
        <f t="shared" si="11"/>
        <v>0.495392618858777</v>
      </c>
      <c r="E59" s="2">
        <f>(D59+D60)/2</f>
        <v>0.4962234537002107</v>
      </c>
      <c r="F59" s="20">
        <f t="shared" si="12"/>
        <v>1.5011897541175061</v>
      </c>
      <c r="G59" s="2" t="s">
        <v>172</v>
      </c>
      <c r="H59" s="51">
        <f>E59</f>
        <v>0.4962234537002107</v>
      </c>
      <c r="I59" s="23"/>
      <c r="L59" s="23"/>
      <c r="Q59" s="1"/>
      <c r="R59" s="20" t="s">
        <v>25</v>
      </c>
      <c r="S59" s="20">
        <v>3.04</v>
      </c>
      <c r="T59" s="21">
        <f t="shared" si="13"/>
        <v>5.2</v>
      </c>
      <c r="U59" s="20">
        <f t="shared" si="14"/>
        <v>2.4441484300666026E-2</v>
      </c>
      <c r="V59" s="21">
        <f t="shared" si="15"/>
        <v>211.1744243577545</v>
      </c>
      <c r="W59" s="20">
        <v>200</v>
      </c>
      <c r="X59" s="22">
        <f t="shared" si="16"/>
        <v>42234.884871550901</v>
      </c>
      <c r="Y59" s="23"/>
    </row>
    <row r="60" spans="1:25">
      <c r="A60" s="2"/>
      <c r="B60" s="20" t="s">
        <v>31</v>
      </c>
      <c r="C60" s="20">
        <v>33</v>
      </c>
      <c r="D60" s="20">
        <f t="shared" si="11"/>
        <v>0.49705428854164446</v>
      </c>
      <c r="E60" s="2"/>
      <c r="F60" s="20">
        <f t="shared" si="12"/>
        <v>1.506225116792862</v>
      </c>
      <c r="G60" s="2"/>
      <c r="I60" s="51"/>
      <c r="L60" s="23"/>
      <c r="Q60" s="2" t="s">
        <v>96</v>
      </c>
      <c r="R60" s="20" t="s">
        <v>26</v>
      </c>
      <c r="S60" s="20">
        <v>3.35</v>
      </c>
      <c r="T60" s="21">
        <f t="shared" si="13"/>
        <v>5.2</v>
      </c>
      <c r="U60" s="20">
        <f t="shared" si="14"/>
        <v>2.4441484300666026E-2</v>
      </c>
      <c r="V60" s="21">
        <f t="shared" si="15"/>
        <v>180.86698382492861</v>
      </c>
      <c r="W60" s="20">
        <v>200</v>
      </c>
      <c r="X60" s="22">
        <f t="shared" si="16"/>
        <v>36173.396764985722</v>
      </c>
      <c r="Y60" s="23">
        <f>AVERAGE(X60:X61)</f>
        <v>34315.843958135105</v>
      </c>
    </row>
    <row r="61" spans="1:25">
      <c r="A61" s="2"/>
      <c r="B61" s="20" t="s">
        <v>32</v>
      </c>
      <c r="C61" s="20">
        <v>33</v>
      </c>
      <c r="D61" s="20">
        <f t="shared" si="11"/>
        <v>0.49511618926469375</v>
      </c>
      <c r="E61" s="2">
        <f>(D61+D62)/2</f>
        <v>0.49214936987932156</v>
      </c>
      <c r="F61" s="20">
        <f t="shared" si="12"/>
        <v>1.5003520886808901</v>
      </c>
      <c r="G61" s="2" t="s">
        <v>173</v>
      </c>
      <c r="H61" s="51">
        <f>E61</f>
        <v>0.49214936987932156</v>
      </c>
      <c r="L61" s="23"/>
      <c r="Q61" s="2"/>
      <c r="R61" s="20" t="s">
        <v>27</v>
      </c>
      <c r="S61" s="20">
        <v>3.54</v>
      </c>
      <c r="T61" s="21">
        <f t="shared" si="13"/>
        <v>5.2</v>
      </c>
      <c r="U61" s="20">
        <f t="shared" si="14"/>
        <v>2.4441484300666026E-2</v>
      </c>
      <c r="V61" s="21">
        <f t="shared" si="15"/>
        <v>162.29145575642244</v>
      </c>
      <c r="W61" s="20">
        <v>200</v>
      </c>
      <c r="X61" s="22">
        <f t="shared" si="16"/>
        <v>32458.291151284488</v>
      </c>
      <c r="Y61" s="23"/>
    </row>
    <row r="62" spans="1:25">
      <c r="A62" s="2"/>
      <c r="B62" s="20" t="s">
        <v>33</v>
      </c>
      <c r="C62" s="20">
        <v>33</v>
      </c>
      <c r="D62" s="20">
        <f t="shared" si="11"/>
        <v>0.48918255049394932</v>
      </c>
      <c r="E62" s="2"/>
      <c r="F62" s="20">
        <f t="shared" si="12"/>
        <v>1.4823713651331798</v>
      </c>
      <c r="G62" s="2"/>
      <c r="I62" s="51"/>
      <c r="L62" s="23"/>
      <c r="Q62" s="2" t="s">
        <v>97</v>
      </c>
      <c r="R62" s="20" t="s">
        <v>28</v>
      </c>
      <c r="S62" s="20">
        <v>3.47</v>
      </c>
      <c r="T62" s="21">
        <f t="shared" si="13"/>
        <v>5.2</v>
      </c>
      <c r="U62" s="20">
        <f t="shared" si="14"/>
        <v>2.4441484300666026E-2</v>
      </c>
      <c r="V62" s="21">
        <f t="shared" si="15"/>
        <v>169.13507136060889</v>
      </c>
      <c r="W62" s="20">
        <v>200</v>
      </c>
      <c r="X62" s="22">
        <f t="shared" si="16"/>
        <v>33827.014272121778</v>
      </c>
      <c r="Y62" s="23">
        <f>AVERAGE(X62:X63)</f>
        <v>31969.461465271161</v>
      </c>
    </row>
    <row r="63" spans="1:25">
      <c r="A63" s="2"/>
      <c r="B63" s="20" t="s">
        <v>34</v>
      </c>
      <c r="C63" s="20">
        <v>33</v>
      </c>
      <c r="D63" s="20">
        <f t="shared" si="11"/>
        <v>0.54546390455381522</v>
      </c>
      <c r="E63" s="2">
        <f>(D63+D64)/2</f>
        <v>0.55586815939187306</v>
      </c>
      <c r="F63" s="20">
        <f t="shared" si="12"/>
        <v>1.6529209228903492</v>
      </c>
      <c r="G63" s="2" t="s">
        <v>174</v>
      </c>
      <c r="H63" s="51">
        <f>E63</f>
        <v>0.55586815939187306</v>
      </c>
      <c r="L63" s="23"/>
      <c r="Q63" s="2"/>
      <c r="R63" s="20" t="s">
        <v>29</v>
      </c>
      <c r="S63" s="20">
        <v>3.66</v>
      </c>
      <c r="T63" s="21">
        <f t="shared" si="13"/>
        <v>5.2</v>
      </c>
      <c r="U63" s="20">
        <f t="shared" si="14"/>
        <v>2.4441484300666026E-2</v>
      </c>
      <c r="V63" s="21">
        <f t="shared" si="15"/>
        <v>150.55954329210272</v>
      </c>
      <c r="W63" s="20">
        <v>200</v>
      </c>
      <c r="X63" s="22">
        <f t="shared" si="16"/>
        <v>30111.908658420543</v>
      </c>
      <c r="Y63" s="23"/>
    </row>
    <row r="64" spans="1:25">
      <c r="A64" s="2"/>
      <c r="B64" s="20" t="s">
        <v>35</v>
      </c>
      <c r="C64" s="20">
        <v>33</v>
      </c>
      <c r="D64" s="20">
        <f t="shared" si="11"/>
        <v>0.56627241422993091</v>
      </c>
      <c r="E64" s="2"/>
      <c r="F64" s="20">
        <f t="shared" si="12"/>
        <v>1.7159770128179725</v>
      </c>
      <c r="G64" s="2"/>
      <c r="I64" s="51"/>
      <c r="L64" s="23"/>
      <c r="Q64" s="2" t="s">
        <v>98</v>
      </c>
      <c r="R64" s="20" t="s">
        <v>30</v>
      </c>
      <c r="S64" s="20">
        <v>3.88</v>
      </c>
      <c r="T64" s="21">
        <f t="shared" si="13"/>
        <v>5.2</v>
      </c>
      <c r="U64" s="20">
        <f t="shared" si="14"/>
        <v>2.4441484300666026E-2</v>
      </c>
      <c r="V64" s="21">
        <f t="shared" si="15"/>
        <v>129.05103710751663</v>
      </c>
      <c r="W64" s="20">
        <v>200</v>
      </c>
      <c r="X64" s="22">
        <f t="shared" si="16"/>
        <v>25810.207421503328</v>
      </c>
      <c r="Y64" s="23">
        <f>AVERAGE(X64:X65)</f>
        <v>25516.909609895331</v>
      </c>
    </row>
    <row r="65" spans="1:25">
      <c r="A65" s="2"/>
      <c r="B65" s="20" t="s">
        <v>36</v>
      </c>
      <c r="C65" s="20">
        <v>33</v>
      </c>
      <c r="D65" s="20">
        <f t="shared" si="11"/>
        <v>0.49480968858131674</v>
      </c>
      <c r="E65" s="2">
        <f>(D65+D66)/2</f>
        <v>0.49014769745245818</v>
      </c>
      <c r="F65" s="20">
        <f t="shared" si="12"/>
        <v>1.4994232987312628</v>
      </c>
      <c r="G65" s="2" t="s">
        <v>175</v>
      </c>
      <c r="H65" s="51">
        <f>E65</f>
        <v>0.49014769745245818</v>
      </c>
      <c r="L65" s="23"/>
      <c r="Q65" s="2"/>
      <c r="R65" s="20" t="s">
        <v>31</v>
      </c>
      <c r="S65" s="20">
        <v>3.91</v>
      </c>
      <c r="T65" s="21">
        <f t="shared" si="13"/>
        <v>5.2</v>
      </c>
      <c r="U65" s="20">
        <f t="shared" si="14"/>
        <v>2.4441484300666026E-2</v>
      </c>
      <c r="V65" s="21">
        <f t="shared" si="15"/>
        <v>126.11805899143668</v>
      </c>
      <c r="W65" s="20">
        <v>200</v>
      </c>
      <c r="X65" s="22">
        <f t="shared" si="16"/>
        <v>25223.611798287337</v>
      </c>
      <c r="Y65" s="23"/>
    </row>
    <row r="66" spans="1:25">
      <c r="A66" s="2"/>
      <c r="B66" s="20" t="s">
        <v>37</v>
      </c>
      <c r="C66" s="20">
        <v>33</v>
      </c>
      <c r="D66" s="20">
        <f t="shared" si="11"/>
        <v>0.48548570632359961</v>
      </c>
      <c r="E66" s="2"/>
      <c r="F66" s="20">
        <f t="shared" si="12"/>
        <v>1.471168807041211</v>
      </c>
      <c r="G66" s="2"/>
      <c r="I66" s="51"/>
      <c r="L66" s="23"/>
      <c r="Q66" s="2" t="s">
        <v>99</v>
      </c>
      <c r="R66" s="20" t="s">
        <v>32</v>
      </c>
      <c r="S66" s="20">
        <v>3.71</v>
      </c>
      <c r="T66" s="21">
        <f t="shared" si="13"/>
        <v>5.2</v>
      </c>
      <c r="U66" s="20">
        <f t="shared" si="14"/>
        <v>2.4441484300666026E-2</v>
      </c>
      <c r="V66" s="21">
        <f t="shared" si="15"/>
        <v>145.67124643196954</v>
      </c>
      <c r="W66" s="20">
        <v>200</v>
      </c>
      <c r="X66" s="22">
        <f t="shared" si="16"/>
        <v>29134.249286393908</v>
      </c>
      <c r="Y66" s="23">
        <f>AVERAGE(X66:X67)</f>
        <v>26787.866793529967</v>
      </c>
    </row>
    <row r="67" spans="1:25">
      <c r="A67" s="2"/>
      <c r="B67" s="20" t="s">
        <v>38</v>
      </c>
      <c r="C67" s="20">
        <v>33</v>
      </c>
      <c r="D67" s="20">
        <f t="shared" si="11"/>
        <v>0.53639391056136843</v>
      </c>
      <c r="E67" s="2">
        <f>(D67+D68)/2</f>
        <v>0.53420389046339889</v>
      </c>
      <c r="F67" s="20">
        <f t="shared" si="12"/>
        <v>1.6254360926102072</v>
      </c>
      <c r="G67" s="2" t="s">
        <v>176</v>
      </c>
      <c r="H67" s="51">
        <f>E67</f>
        <v>0.53420389046339889</v>
      </c>
      <c r="L67" s="23"/>
      <c r="Q67" s="2"/>
      <c r="R67" s="20" t="s">
        <v>33</v>
      </c>
      <c r="S67" s="20">
        <v>3.95</v>
      </c>
      <c r="T67" s="21">
        <f t="shared" si="13"/>
        <v>5.2</v>
      </c>
      <c r="U67" s="20">
        <f t="shared" si="14"/>
        <v>2.4441484300666026E-2</v>
      </c>
      <c r="V67" s="21">
        <f t="shared" si="15"/>
        <v>122.20742150333014</v>
      </c>
      <c r="W67" s="20">
        <v>200</v>
      </c>
      <c r="X67" s="22">
        <f t="shared" si="16"/>
        <v>24441.484300666027</v>
      </c>
      <c r="Y67" s="23"/>
    </row>
    <row r="68" spans="1:25">
      <c r="A68" s="2"/>
      <c r="B68" s="20" t="s">
        <v>39</v>
      </c>
      <c r="C68" s="20">
        <v>33</v>
      </c>
      <c r="D68" s="20">
        <f t="shared" si="11"/>
        <v>0.53201387036542935</v>
      </c>
      <c r="E68" s="2"/>
      <c r="F68" s="20">
        <f t="shared" si="12"/>
        <v>1.612163243531604</v>
      </c>
      <c r="G68" s="2"/>
      <c r="I68" s="51"/>
      <c r="L68" s="23"/>
      <c r="Q68" s="2" t="s">
        <v>100</v>
      </c>
      <c r="R68" s="20" t="s">
        <v>34</v>
      </c>
      <c r="S68" s="20">
        <v>3.94</v>
      </c>
      <c r="T68" s="21">
        <f t="shared" si="13"/>
        <v>5.2</v>
      </c>
      <c r="U68" s="20">
        <f t="shared" si="14"/>
        <v>2.4441484300666026E-2</v>
      </c>
      <c r="V68" s="21">
        <f t="shared" si="15"/>
        <v>123.18508087535679</v>
      </c>
      <c r="W68" s="20">
        <v>200</v>
      </c>
      <c r="X68" s="22">
        <f t="shared" si="16"/>
        <v>24637.01617507136</v>
      </c>
      <c r="Y68" s="23">
        <f>AVERAGE(X68:X69)</f>
        <v>27276.69647954329</v>
      </c>
    </row>
    <row r="69" spans="1:25">
      <c r="A69" s="2"/>
      <c r="B69" s="20" t="s">
        <v>40</v>
      </c>
      <c r="C69" s="20">
        <v>33</v>
      </c>
      <c r="D69" s="20">
        <f t="shared" si="11"/>
        <v>0.51632600440672405</v>
      </c>
      <c r="E69" s="2">
        <f>(D69+D70)/2</f>
        <v>0.5171872729723036</v>
      </c>
      <c r="F69" s="20">
        <f t="shared" si="12"/>
        <v>1.5646242557779517</v>
      </c>
      <c r="G69" s="2" t="s">
        <v>177</v>
      </c>
      <c r="H69" s="51">
        <f>E69</f>
        <v>0.5171872729723036</v>
      </c>
      <c r="L69" s="23"/>
      <c r="Q69" s="2"/>
      <c r="R69" s="20" t="s">
        <v>35</v>
      </c>
      <c r="S69" s="20">
        <v>3.67</v>
      </c>
      <c r="T69" s="21">
        <f t="shared" si="13"/>
        <v>5.2</v>
      </c>
      <c r="U69" s="20">
        <f t="shared" si="14"/>
        <v>2.4441484300666026E-2</v>
      </c>
      <c r="V69" s="21">
        <f t="shared" si="15"/>
        <v>149.58188392007611</v>
      </c>
      <c r="W69" s="20">
        <v>200</v>
      </c>
      <c r="X69" s="22">
        <f t="shared" si="16"/>
        <v>29916.376784015221</v>
      </c>
      <c r="Y69" s="23"/>
    </row>
    <row r="70" spans="1:25">
      <c r="A70" s="2"/>
      <c r="B70" s="20" t="s">
        <v>41</v>
      </c>
      <c r="C70" s="20">
        <v>33</v>
      </c>
      <c r="D70" s="20">
        <f t="shared" si="11"/>
        <v>0.51804854153788316</v>
      </c>
      <c r="E70" s="2"/>
      <c r="F70" s="20">
        <f t="shared" si="12"/>
        <v>1.5698440652663126</v>
      </c>
      <c r="G70" s="2"/>
      <c r="I70" s="51"/>
      <c r="L70" s="23"/>
      <c r="Q70" s="2" t="s">
        <v>101</v>
      </c>
      <c r="R70" s="20" t="s">
        <v>36</v>
      </c>
      <c r="S70" s="20">
        <v>3.88</v>
      </c>
      <c r="T70" s="21">
        <f t="shared" si="13"/>
        <v>5.2</v>
      </c>
      <c r="U70" s="20">
        <f t="shared" si="14"/>
        <v>2.4441484300666026E-2</v>
      </c>
      <c r="V70" s="21">
        <f t="shared" si="15"/>
        <v>129.05103710751663</v>
      </c>
      <c r="W70" s="20">
        <v>200</v>
      </c>
      <c r="X70" s="22">
        <f t="shared" si="16"/>
        <v>25810.207421503328</v>
      </c>
      <c r="Y70" s="23">
        <f>AVERAGE(X70:X71)</f>
        <v>28547.65366317792</v>
      </c>
    </row>
    <row r="71" spans="1:25">
      <c r="A71" s="2"/>
      <c r="B71" s="20" t="s">
        <v>42</v>
      </c>
      <c r="C71" s="20">
        <v>33</v>
      </c>
      <c r="D71" s="20">
        <f t="shared" si="11"/>
        <v>0.37344370933830168</v>
      </c>
      <c r="E71" s="2">
        <f>(D71+D72)/2</f>
        <v>0.37265544602234157</v>
      </c>
      <c r="F71" s="20">
        <f t="shared" si="12"/>
        <v>1.1316476040554597</v>
      </c>
      <c r="G71" s="2" t="s">
        <v>178</v>
      </c>
      <c r="H71" s="51">
        <f>E71</f>
        <v>0.37265544602234157</v>
      </c>
      <c r="L71" s="23"/>
      <c r="Q71" s="2"/>
      <c r="R71" s="20" t="s">
        <v>37</v>
      </c>
      <c r="S71" s="20">
        <v>3.6</v>
      </c>
      <c r="T71" s="21">
        <f t="shared" si="13"/>
        <v>5.2</v>
      </c>
      <c r="U71" s="20">
        <f t="shared" si="14"/>
        <v>2.4441484300666026E-2</v>
      </c>
      <c r="V71" s="21">
        <f t="shared" si="15"/>
        <v>156.42549952426256</v>
      </c>
      <c r="W71" s="20">
        <v>200</v>
      </c>
      <c r="X71" s="22">
        <f t="shared" si="16"/>
        <v>31285.099904852512</v>
      </c>
      <c r="Y71" s="23"/>
    </row>
    <row r="72" spans="1:25">
      <c r="A72" s="2"/>
      <c r="B72" s="20" t="s">
        <v>43</v>
      </c>
      <c r="C72" s="20">
        <v>33</v>
      </c>
      <c r="D72" s="20">
        <f t="shared" si="11"/>
        <v>0.37186718270638153</v>
      </c>
      <c r="E72" s="2"/>
      <c r="F72" s="20">
        <f t="shared" si="12"/>
        <v>1.1268702506253985</v>
      </c>
      <c r="G72" s="2"/>
      <c r="I72" s="51"/>
      <c r="L72" s="23"/>
      <c r="Q72" s="2" t="s">
        <v>102</v>
      </c>
      <c r="R72" s="20" t="s">
        <v>38</v>
      </c>
      <c r="S72" s="20">
        <v>3.51</v>
      </c>
      <c r="T72" s="21">
        <f t="shared" si="13"/>
        <v>5.2</v>
      </c>
      <c r="U72" s="20">
        <f t="shared" si="14"/>
        <v>2.4441484300666026E-2</v>
      </c>
      <c r="V72" s="21">
        <f t="shared" si="15"/>
        <v>165.22443387250237</v>
      </c>
      <c r="W72" s="20">
        <v>200</v>
      </c>
      <c r="X72" s="22">
        <f t="shared" si="16"/>
        <v>33044.886774500475</v>
      </c>
      <c r="Y72" s="23">
        <f>AVERAGE(X72:X73)</f>
        <v>32947.120837297807</v>
      </c>
    </row>
    <row r="73" spans="1:25">
      <c r="A73" s="2"/>
      <c r="B73" s="20" t="s">
        <v>44</v>
      </c>
      <c r="C73" s="20">
        <v>33</v>
      </c>
      <c r="D73" s="20">
        <f t="shared" si="11"/>
        <v>0.48486339089985409</v>
      </c>
      <c r="E73" s="2">
        <f>(D73+D74)/2</f>
        <v>0.49037908298081756</v>
      </c>
      <c r="F73" s="20">
        <f t="shared" si="12"/>
        <v>1.4692830027268307</v>
      </c>
      <c r="G73" s="2" t="s">
        <v>179</v>
      </c>
      <c r="H73" s="51">
        <f>E73</f>
        <v>0.49037908298081756</v>
      </c>
      <c r="L73" s="23"/>
      <c r="Q73" s="2"/>
      <c r="R73" s="20" t="s">
        <v>39</v>
      </c>
      <c r="S73" s="20">
        <v>3.52</v>
      </c>
      <c r="T73" s="21">
        <f t="shared" si="13"/>
        <v>5.2</v>
      </c>
      <c r="U73" s="20">
        <f t="shared" si="14"/>
        <v>2.4441484300666026E-2</v>
      </c>
      <c r="V73" s="21">
        <f t="shared" si="15"/>
        <v>164.24677450047571</v>
      </c>
      <c r="W73" s="20">
        <v>200</v>
      </c>
      <c r="X73" s="22">
        <f t="shared" si="16"/>
        <v>32849.354900095139</v>
      </c>
      <c r="Y73" s="23"/>
    </row>
    <row r="74" spans="1:25">
      <c r="A74" s="2"/>
      <c r="B74" s="20" t="s">
        <v>45</v>
      </c>
      <c r="C74" s="20">
        <v>33</v>
      </c>
      <c r="D74" s="20">
        <f t="shared" si="11"/>
        <v>0.49589477506178103</v>
      </c>
      <c r="E74" s="2"/>
      <c r="F74" s="20">
        <f t="shared" si="12"/>
        <v>1.5027114395811547</v>
      </c>
      <c r="G74" s="2"/>
      <c r="I74" s="51"/>
      <c r="L74" s="23"/>
      <c r="Q74" s="2" t="s">
        <v>103</v>
      </c>
      <c r="R74" s="20" t="s">
        <v>40</v>
      </c>
      <c r="S74" s="20">
        <v>3.47</v>
      </c>
      <c r="T74" s="21">
        <f t="shared" si="13"/>
        <v>5.2</v>
      </c>
      <c r="U74" s="20">
        <f t="shared" si="14"/>
        <v>2.4441484300666026E-2</v>
      </c>
      <c r="V74" s="21">
        <f t="shared" si="15"/>
        <v>169.13507136060889</v>
      </c>
      <c r="W74" s="20">
        <v>200</v>
      </c>
      <c r="X74" s="22">
        <f t="shared" si="16"/>
        <v>33827.014272121778</v>
      </c>
      <c r="Y74" s="23">
        <f>AVERAGE(X74:X75)</f>
        <v>31676.16365366317</v>
      </c>
    </row>
    <row r="75" spans="1:25">
      <c r="A75" s="2"/>
      <c r="B75" s="20" t="s">
        <v>46</v>
      </c>
      <c r="C75" s="20">
        <v>33</v>
      </c>
      <c r="D75" s="20">
        <f t="shared" si="11"/>
        <v>0.47417548226508616</v>
      </c>
      <c r="E75" s="2">
        <f>(D75+D76)/2</f>
        <v>0.4890376477567312</v>
      </c>
      <c r="F75" s="20">
        <f t="shared" si="12"/>
        <v>1.4368954008032915</v>
      </c>
      <c r="G75" s="2" t="s">
        <v>180</v>
      </c>
      <c r="H75" s="51">
        <f>E75</f>
        <v>0.4890376477567312</v>
      </c>
      <c r="L75" s="23"/>
      <c r="Q75" s="2"/>
      <c r="R75" s="20" t="s">
        <v>41</v>
      </c>
      <c r="S75" s="20">
        <v>3.69</v>
      </c>
      <c r="T75" s="21">
        <f t="shared" si="13"/>
        <v>5.2</v>
      </c>
      <c r="U75" s="20">
        <f t="shared" si="14"/>
        <v>2.4441484300666026E-2</v>
      </c>
      <c r="V75" s="21">
        <f t="shared" si="15"/>
        <v>147.62656517602284</v>
      </c>
      <c r="W75" s="20">
        <v>200</v>
      </c>
      <c r="X75" s="22">
        <f t="shared" si="16"/>
        <v>29525.313035204566</v>
      </c>
      <c r="Y75" s="23"/>
    </row>
    <row r="76" spans="1:25">
      <c r="A76" s="2"/>
      <c r="B76" s="20" t="s">
        <v>47</v>
      </c>
      <c r="C76" s="20">
        <v>33</v>
      </c>
      <c r="D76" s="20">
        <f t="shared" si="11"/>
        <v>0.50389981324837618</v>
      </c>
      <c r="E76" s="2"/>
      <c r="F76" s="20">
        <f t="shared" si="12"/>
        <v>1.5269691310556854</v>
      </c>
      <c r="G76" s="2"/>
      <c r="I76" s="51"/>
      <c r="L76" s="23"/>
      <c r="Q76" s="2" t="s">
        <v>104</v>
      </c>
      <c r="R76" s="20" t="s">
        <v>42</v>
      </c>
      <c r="S76" s="20">
        <v>3.87</v>
      </c>
      <c r="T76" s="21">
        <f t="shared" si="13"/>
        <v>5.2</v>
      </c>
      <c r="U76" s="20">
        <f t="shared" si="14"/>
        <v>2.4441484300666026E-2</v>
      </c>
      <c r="V76" s="21">
        <f t="shared" si="15"/>
        <v>130.02869647954327</v>
      </c>
      <c r="W76" s="20">
        <v>200</v>
      </c>
      <c r="X76" s="22">
        <f t="shared" si="16"/>
        <v>26005.739295908654</v>
      </c>
      <c r="Y76" s="23">
        <f>AVERAGE(X76:X77)</f>
        <v>27472.228353948616</v>
      </c>
    </row>
    <row r="77" spans="1:25">
      <c r="A77" s="2"/>
      <c r="B77" s="20" t="s">
        <v>48</v>
      </c>
      <c r="C77" s="20">
        <v>33</v>
      </c>
      <c r="D77" s="20">
        <f t="shared" si="11"/>
        <v>0.52832828165072665</v>
      </c>
      <c r="E77" s="2">
        <f>(D77+D78)/2</f>
        <v>0.53244604882201307</v>
      </c>
      <c r="F77" s="20">
        <f t="shared" si="12"/>
        <v>1.6009947928809898</v>
      </c>
      <c r="G77" s="2" t="s">
        <v>181</v>
      </c>
      <c r="H77" s="51">
        <f>E77</f>
        <v>0.53244604882201307</v>
      </c>
      <c r="L77" s="23"/>
      <c r="Q77" s="2"/>
      <c r="R77" s="20" t="s">
        <v>43</v>
      </c>
      <c r="S77" s="20">
        <v>3.72</v>
      </c>
      <c r="T77" s="21">
        <f t="shared" si="13"/>
        <v>5.2</v>
      </c>
      <c r="U77" s="20">
        <f t="shared" si="14"/>
        <v>2.4441484300666026E-2</v>
      </c>
      <c r="V77" s="21">
        <f t="shared" si="15"/>
        <v>144.69358705994287</v>
      </c>
      <c r="W77" s="20">
        <v>200</v>
      </c>
      <c r="X77" s="22">
        <f t="shared" si="16"/>
        <v>28938.717411988575</v>
      </c>
      <c r="Y77" s="23"/>
    </row>
    <row r="78" spans="1:25">
      <c r="A78" s="2"/>
      <c r="B78" s="20" t="s">
        <v>49</v>
      </c>
      <c r="C78" s="20">
        <v>33</v>
      </c>
      <c r="D78" s="20">
        <f t="shared" si="11"/>
        <v>0.5365638159932995</v>
      </c>
      <c r="E78" s="2"/>
      <c r="F78" s="20">
        <f t="shared" si="12"/>
        <v>1.6259509575554529</v>
      </c>
      <c r="G78" s="2"/>
      <c r="I78" s="51"/>
      <c r="L78" s="23"/>
      <c r="Q78" s="2" t="s">
        <v>105</v>
      </c>
      <c r="R78" s="20" t="s">
        <v>44</v>
      </c>
      <c r="S78" s="20">
        <v>3.74</v>
      </c>
      <c r="T78" s="21">
        <f t="shared" si="13"/>
        <v>5.2</v>
      </c>
      <c r="U78" s="20">
        <f t="shared" si="14"/>
        <v>2.4441484300666026E-2</v>
      </c>
      <c r="V78" s="21">
        <f t="shared" si="15"/>
        <v>142.7382683158896</v>
      </c>
      <c r="W78" s="20">
        <v>200</v>
      </c>
      <c r="X78" s="22">
        <f t="shared" si="16"/>
        <v>28547.65366317792</v>
      </c>
      <c r="Y78" s="23">
        <f>AVERAGE(X78:X79)</f>
        <v>26787.866793529967</v>
      </c>
    </row>
    <row r="79" spans="1:25">
      <c r="A79" s="2"/>
      <c r="B79" s="20" t="s">
        <v>50</v>
      </c>
      <c r="C79" s="20">
        <v>33</v>
      </c>
      <c r="D79" s="20">
        <f t="shared" si="11"/>
        <v>0.60126392715946197</v>
      </c>
      <c r="E79" s="2">
        <f>(D79+D80)/2</f>
        <v>0.60712670941579339</v>
      </c>
      <c r="F79" s="20">
        <f t="shared" si="12"/>
        <v>1.822011900483218</v>
      </c>
      <c r="G79" s="2" t="s">
        <v>182</v>
      </c>
      <c r="H79" s="51">
        <f>E79</f>
        <v>0.60712670941579339</v>
      </c>
      <c r="L79" s="23"/>
      <c r="Q79" s="2"/>
      <c r="R79" s="20" t="s">
        <v>45</v>
      </c>
      <c r="S79" s="20">
        <v>3.92</v>
      </c>
      <c r="T79" s="21">
        <f t="shared" si="13"/>
        <v>5.2</v>
      </c>
      <c r="U79" s="20">
        <f t="shared" si="14"/>
        <v>2.4441484300666026E-2</v>
      </c>
      <c r="V79" s="21">
        <f t="shared" si="15"/>
        <v>125.14039961941009</v>
      </c>
      <c r="W79" s="20">
        <v>200</v>
      </c>
      <c r="X79" s="22">
        <f t="shared" si="16"/>
        <v>25028.079923882018</v>
      </c>
      <c r="Y79" s="23"/>
    </row>
    <row r="80" spans="1:25">
      <c r="A80" s="2"/>
      <c r="B80" s="20" t="s">
        <v>51</v>
      </c>
      <c r="C80" s="20">
        <v>33</v>
      </c>
      <c r="D80" s="20">
        <f t="shared" si="11"/>
        <v>0.6129894916721248</v>
      </c>
      <c r="E80" s="2"/>
      <c r="F80" s="20">
        <f t="shared" si="12"/>
        <v>1.8575439141579539</v>
      </c>
      <c r="G80" s="2"/>
      <c r="I80" s="51"/>
      <c r="L80" s="23"/>
      <c r="Q80" s="2" t="s">
        <v>106</v>
      </c>
      <c r="R80" s="20" t="s">
        <v>46</v>
      </c>
      <c r="S80" s="20">
        <v>3.82</v>
      </c>
      <c r="T80" s="21">
        <f t="shared" si="13"/>
        <v>5.2</v>
      </c>
      <c r="U80" s="20">
        <f t="shared" si="14"/>
        <v>2.4441484300666026E-2</v>
      </c>
      <c r="V80" s="21">
        <f t="shared" si="15"/>
        <v>134.91699333967648</v>
      </c>
      <c r="W80" s="20">
        <v>200</v>
      </c>
      <c r="X80" s="22">
        <f t="shared" si="16"/>
        <v>26983.398667935297</v>
      </c>
      <c r="Y80" s="23">
        <f>AVERAGE(X80:X81)</f>
        <v>26983.398667935297</v>
      </c>
    </row>
    <row r="81" spans="1:25">
      <c r="A81" s="2"/>
      <c r="B81" s="20" t="s">
        <v>52</v>
      </c>
      <c r="C81" s="20">
        <v>33</v>
      </c>
      <c r="D81" s="20">
        <f t="shared" si="11"/>
        <v>0.51161761896623803</v>
      </c>
      <c r="E81" s="2">
        <f>(D81+D82)/2</f>
        <v>0.51059441438357678</v>
      </c>
      <c r="F81" s="20">
        <f t="shared" si="12"/>
        <v>1.5503564211098122</v>
      </c>
      <c r="G81" s="2" t="s">
        <v>183</v>
      </c>
      <c r="H81" s="51">
        <f>E81</f>
        <v>0.51059441438357678</v>
      </c>
      <c r="L81" s="23"/>
      <c r="Q81" s="2"/>
      <c r="R81" s="20" t="s">
        <v>47</v>
      </c>
      <c r="S81" s="20">
        <v>3.82</v>
      </c>
      <c r="T81" s="21">
        <f t="shared" si="13"/>
        <v>5.2</v>
      </c>
      <c r="U81" s="20">
        <f t="shared" si="14"/>
        <v>2.4441484300666026E-2</v>
      </c>
      <c r="V81" s="21">
        <f t="shared" si="15"/>
        <v>134.91699333967648</v>
      </c>
      <c r="W81" s="20">
        <v>200</v>
      </c>
      <c r="X81" s="22">
        <f t="shared" si="16"/>
        <v>26983.398667935297</v>
      </c>
      <c r="Y81" s="23"/>
    </row>
    <row r="82" spans="1:25">
      <c r="A82" s="2"/>
      <c r="B82" s="20" t="s">
        <v>53</v>
      </c>
      <c r="C82" s="20">
        <v>33</v>
      </c>
      <c r="D82" s="20">
        <f t="shared" si="11"/>
        <v>0.50957120980091564</v>
      </c>
      <c r="E82" s="2"/>
      <c r="F82" s="20">
        <f t="shared" si="12"/>
        <v>1.5441551812148959</v>
      </c>
      <c r="G82" s="2"/>
      <c r="I82" s="51"/>
      <c r="L82" s="23"/>
      <c r="Q82" s="2" t="s">
        <v>107</v>
      </c>
      <c r="R82" s="20" t="s">
        <v>48</v>
      </c>
      <c r="S82" s="20">
        <v>3.81</v>
      </c>
      <c r="T82" s="21">
        <f t="shared" si="13"/>
        <v>5.2</v>
      </c>
      <c r="U82" s="20">
        <f t="shared" si="14"/>
        <v>2.4441484300666026E-2</v>
      </c>
      <c r="V82" s="21">
        <f t="shared" si="15"/>
        <v>135.89465271170312</v>
      </c>
      <c r="W82" s="20">
        <v>200</v>
      </c>
      <c r="X82" s="22">
        <f t="shared" si="16"/>
        <v>27178.930542340622</v>
      </c>
      <c r="Y82" s="23">
        <f>AVERAGE(X82:X83)</f>
        <v>27863.292102759271</v>
      </c>
    </row>
    <row r="83" spans="1:25">
      <c r="A83" s="2"/>
      <c r="B83" s="20" t="s">
        <v>54</v>
      </c>
      <c r="C83" s="20">
        <v>33</v>
      </c>
      <c r="D83" s="20">
        <f t="shared" si="11"/>
        <v>0.50166902638405797</v>
      </c>
      <c r="E83" s="2">
        <f>(D83+D84)/2</f>
        <v>0.5001159635568303</v>
      </c>
      <c r="F83" s="20">
        <f t="shared" si="12"/>
        <v>1.5202091708607817</v>
      </c>
      <c r="G83" s="2" t="s">
        <v>184</v>
      </c>
      <c r="H83" s="51">
        <f>E83</f>
        <v>0.5001159635568303</v>
      </c>
      <c r="L83" s="23"/>
      <c r="Q83" s="2"/>
      <c r="R83" s="20" t="s">
        <v>49</v>
      </c>
      <c r="S83" s="20">
        <v>3.74</v>
      </c>
      <c r="T83" s="21">
        <f t="shared" si="13"/>
        <v>5.2</v>
      </c>
      <c r="U83" s="20">
        <f t="shared" si="14"/>
        <v>2.4441484300666026E-2</v>
      </c>
      <c r="V83" s="21">
        <f t="shared" si="15"/>
        <v>142.7382683158896</v>
      </c>
      <c r="W83" s="20">
        <v>200</v>
      </c>
      <c r="X83" s="22">
        <f t="shared" si="16"/>
        <v>28547.65366317792</v>
      </c>
      <c r="Y83" s="23"/>
    </row>
    <row r="84" spans="1:25">
      <c r="A84" s="2"/>
      <c r="B84" s="20" t="s">
        <v>55</v>
      </c>
      <c r="C84" s="20">
        <v>33</v>
      </c>
      <c r="D84" s="20">
        <f t="shared" si="11"/>
        <v>0.49856290072960269</v>
      </c>
      <c r="E84" s="2"/>
      <c r="F84" s="20">
        <f t="shared" si="12"/>
        <v>1.5107966688775838</v>
      </c>
      <c r="G84" s="2"/>
      <c r="I84" s="51"/>
      <c r="L84" s="23"/>
      <c r="Q84" s="2" t="s">
        <v>108</v>
      </c>
      <c r="R84" s="20" t="s">
        <v>50</v>
      </c>
      <c r="S84" s="20">
        <v>3.82</v>
      </c>
      <c r="T84" s="21">
        <f t="shared" si="13"/>
        <v>5.2</v>
      </c>
      <c r="U84" s="20">
        <f t="shared" si="14"/>
        <v>2.4441484300666026E-2</v>
      </c>
      <c r="V84" s="21">
        <f t="shared" si="15"/>
        <v>134.91699333967648</v>
      </c>
      <c r="W84" s="20">
        <v>200</v>
      </c>
      <c r="X84" s="22">
        <f t="shared" si="16"/>
        <v>26983.398667935297</v>
      </c>
      <c r="Y84" s="23">
        <f>AVERAGE(X84:X85)</f>
        <v>29623.078972407227</v>
      </c>
    </row>
    <row r="85" spans="1:25">
      <c r="Q85" s="2"/>
      <c r="R85" s="20" t="s">
        <v>51</v>
      </c>
      <c r="S85" s="20">
        <v>3.55</v>
      </c>
      <c r="T85" s="21">
        <f t="shared" si="13"/>
        <v>5.2</v>
      </c>
      <c r="U85" s="20">
        <f t="shared" si="14"/>
        <v>2.4441484300666026E-2</v>
      </c>
      <c r="V85" s="21">
        <f t="shared" si="15"/>
        <v>161.3137963843958</v>
      </c>
      <c r="W85" s="20">
        <v>200</v>
      </c>
      <c r="X85" s="22">
        <f t="shared" si="16"/>
        <v>32262.759276879158</v>
      </c>
      <c r="Y85" s="23"/>
    </row>
    <row r="86" spans="1:25">
      <c r="Q86" s="2" t="s">
        <v>109</v>
      </c>
      <c r="R86" s="20" t="s">
        <v>52</v>
      </c>
      <c r="S86" s="20">
        <v>3.8</v>
      </c>
      <c r="T86" s="21">
        <f t="shared" si="13"/>
        <v>5.2</v>
      </c>
      <c r="U86" s="20">
        <f t="shared" si="14"/>
        <v>2.4441484300666026E-2</v>
      </c>
      <c r="V86" s="21">
        <f t="shared" si="15"/>
        <v>136.87231208372978</v>
      </c>
      <c r="W86" s="20">
        <v>200</v>
      </c>
      <c r="X86" s="22">
        <f t="shared" si="16"/>
        <v>27374.462416745955</v>
      </c>
      <c r="Y86" s="23">
        <f>AVERAGE(X86:X87)</f>
        <v>29329.781160799233</v>
      </c>
    </row>
    <row r="87" spans="1:25">
      <c r="Q87" s="2"/>
      <c r="R87" s="20" t="s">
        <v>53</v>
      </c>
      <c r="S87" s="20">
        <v>3.6</v>
      </c>
      <c r="T87" s="21">
        <f t="shared" si="13"/>
        <v>5.2</v>
      </c>
      <c r="U87" s="20">
        <f t="shared" si="14"/>
        <v>2.4441484300666026E-2</v>
      </c>
      <c r="V87" s="21">
        <f t="shared" si="15"/>
        <v>156.42549952426256</v>
      </c>
      <c r="W87" s="20">
        <v>200</v>
      </c>
      <c r="X87" s="22">
        <f t="shared" si="16"/>
        <v>31285.099904852512</v>
      </c>
      <c r="Y87" s="23"/>
    </row>
    <row r="88" spans="1:25">
      <c r="Q88" s="2" t="s">
        <v>110</v>
      </c>
      <c r="R88" s="20" t="s">
        <v>54</v>
      </c>
      <c r="S88" s="20">
        <v>3.87</v>
      </c>
      <c r="T88" s="21">
        <f t="shared" si="13"/>
        <v>5.2</v>
      </c>
      <c r="U88" s="20">
        <f t="shared" si="14"/>
        <v>2.4441484300666026E-2</v>
      </c>
      <c r="V88" s="21">
        <f t="shared" si="15"/>
        <v>130.02869647954327</v>
      </c>
      <c r="W88" s="20">
        <v>200</v>
      </c>
      <c r="X88" s="22">
        <f t="shared" si="16"/>
        <v>26005.739295908654</v>
      </c>
      <c r="Y88" s="23">
        <f>AVERAGE(X88:X89)</f>
        <v>25321.377735490008</v>
      </c>
    </row>
    <row r="89" spans="1:25">
      <c r="I89" s="51"/>
      <c r="M89" s="51"/>
      <c r="N89" s="51"/>
      <c r="O89" s="47"/>
      <c r="Q89" s="2"/>
      <c r="R89" s="20" t="s">
        <v>55</v>
      </c>
      <c r="S89" s="20">
        <v>3.94</v>
      </c>
      <c r="T89" s="21">
        <f t="shared" si="13"/>
        <v>5.2</v>
      </c>
      <c r="U89" s="20">
        <f t="shared" si="14"/>
        <v>2.4441484300666026E-2</v>
      </c>
      <c r="V89" s="21">
        <f t="shared" si="15"/>
        <v>123.18508087535679</v>
      </c>
      <c r="W89" s="20">
        <v>200</v>
      </c>
      <c r="X89" s="22">
        <f t="shared" si="16"/>
        <v>24637.01617507136</v>
      </c>
      <c r="Y89" s="23"/>
    </row>
  </sheetData>
  <mergeCells count="98">
    <mergeCell ref="G83:G84"/>
    <mergeCell ref="Q84:Q85"/>
    <mergeCell ref="Q86:Q87"/>
    <mergeCell ref="Q88:Q89"/>
    <mergeCell ref="E73:E74"/>
    <mergeCell ref="G73:G74"/>
    <mergeCell ref="Q74:Q75"/>
    <mergeCell ref="E75:E76"/>
    <mergeCell ref="G75:G76"/>
    <mergeCell ref="Q76:Q77"/>
    <mergeCell ref="E77:E78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G61:G62"/>
    <mergeCell ref="A46:A48"/>
    <mergeCell ref="E46:E48"/>
    <mergeCell ref="G46:G48"/>
    <mergeCell ref="A49:A51"/>
    <mergeCell ref="E49:E51"/>
    <mergeCell ref="G49:G51"/>
    <mergeCell ref="N38:N43"/>
    <mergeCell ref="Q39:Q40"/>
    <mergeCell ref="Q41:Q42"/>
    <mergeCell ref="Q43:Q44"/>
    <mergeCell ref="Q45:Q46"/>
    <mergeCell ref="A14:A43"/>
    <mergeCell ref="Q14:Q16"/>
    <mergeCell ref="Q17:Q18"/>
    <mergeCell ref="Q19:Q20"/>
    <mergeCell ref="Q21:Q22"/>
    <mergeCell ref="Q23:Q24"/>
    <mergeCell ref="Q25:Q26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A11:A13"/>
    <mergeCell ref="J11:J13"/>
    <mergeCell ref="N11:N13"/>
    <mergeCell ref="O11:O13"/>
    <mergeCell ref="Q11:Q13"/>
    <mergeCell ref="AE5:AE6"/>
    <mergeCell ref="AE7:AE8"/>
    <mergeCell ref="A8:A10"/>
    <mergeCell ref="J8:J10"/>
    <mergeCell ref="N8:N10"/>
    <mergeCell ref="O8:O10"/>
    <mergeCell ref="Q8:Q10"/>
    <mergeCell ref="AE9:AE10"/>
    <mergeCell ref="A1:O1"/>
    <mergeCell ref="A2:Q2"/>
    <mergeCell ref="A5:A7"/>
    <mergeCell ref="J5:J7"/>
    <mergeCell ref="N5:N7"/>
    <mergeCell ref="O5:O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1"/>
  <sheetViews>
    <sheetView topLeftCell="I18" workbookViewId="0">
      <selection activeCell="V45" sqref="V45:V46"/>
    </sheetView>
  </sheetViews>
  <sheetFormatPr baseColWidth="10" defaultColWidth="8.83203125" defaultRowHeight="14" x14ac:dyDescent="0"/>
  <cols>
    <col min="1" max="3" width="8.83203125" style="20" customWidth="1"/>
    <col min="4" max="4" width="11" style="20" customWidth="1"/>
    <col min="5" max="5" width="9.5" style="20" customWidth="1"/>
    <col min="6" max="6" width="8.83203125" style="20" customWidth="1"/>
    <col min="7" max="7" width="10.83203125" style="20" customWidth="1"/>
    <col min="8" max="8" width="12" style="20" customWidth="1"/>
    <col min="9" max="9" width="8.6640625" style="20" customWidth="1"/>
    <col min="10" max="10" width="10.5" style="20" customWidth="1"/>
    <col min="11" max="11" width="8" style="20" customWidth="1"/>
    <col min="12" max="12" width="7.5" style="20" customWidth="1"/>
    <col min="13" max="14" width="7.83203125" style="20" customWidth="1"/>
    <col min="15" max="15" width="7.6640625" style="20" customWidth="1"/>
    <col min="16" max="17" width="8.83203125" style="20" customWidth="1"/>
    <col min="18" max="18" width="7" style="20" customWidth="1"/>
    <col min="19" max="19" width="8.83203125" style="20"/>
    <col min="20" max="20" width="8.1640625" style="20" customWidth="1"/>
    <col min="21" max="21" width="10.1640625" style="20" customWidth="1"/>
    <col min="22" max="22" width="11.6640625" style="20" customWidth="1"/>
    <col min="23" max="23" width="8.33203125" style="20" customWidth="1"/>
    <col min="24" max="24" width="9.1640625" style="20" customWidth="1"/>
    <col min="25" max="25" width="12.6640625" style="20" customWidth="1"/>
    <col min="26" max="1025" width="8.83203125" style="20" customWidth="1"/>
  </cols>
  <sheetData>
    <row r="1" spans="1:36" ht="25">
      <c r="A1" s="43" t="s">
        <v>219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36">
      <c r="A2" s="45" t="s">
        <v>187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</row>
    <row r="4" spans="1:36" ht="44">
      <c r="C4" s="46" t="s">
        <v>136</v>
      </c>
      <c r="D4" s="46" t="s">
        <v>137</v>
      </c>
      <c r="E4" s="46" t="s">
        <v>138</v>
      </c>
      <c r="F4" s="46" t="s">
        <v>139</v>
      </c>
      <c r="G4" s="20" t="s">
        <v>140</v>
      </c>
      <c r="H4" s="20" t="s">
        <v>141</v>
      </c>
      <c r="I4" s="20" t="s">
        <v>16</v>
      </c>
      <c r="J4" s="46" t="s">
        <v>142</v>
      </c>
      <c r="K4" s="20" t="s">
        <v>143</v>
      </c>
      <c r="L4" s="20" t="s">
        <v>144</v>
      </c>
      <c r="M4" s="20" t="s">
        <v>145</v>
      </c>
      <c r="N4" s="46" t="s">
        <v>146</v>
      </c>
      <c r="O4" s="46" t="s">
        <v>147</v>
      </c>
      <c r="P4" s="46"/>
      <c r="Q4" s="43"/>
      <c r="R4" s="43"/>
      <c r="S4" s="20" t="s">
        <v>148</v>
      </c>
      <c r="T4" s="44"/>
      <c r="U4" s="44"/>
    </row>
    <row r="5" spans="1:36">
      <c r="A5" s="2" t="s">
        <v>113</v>
      </c>
      <c r="B5" s="20" t="s">
        <v>17</v>
      </c>
      <c r="C5" s="20">
        <v>20.3873</v>
      </c>
      <c r="D5" s="20">
        <v>38.585599999999999</v>
      </c>
      <c r="E5" s="20">
        <f t="shared" ref="E5:E43" si="0">D5-C5</f>
        <v>18.1983</v>
      </c>
      <c r="F5" s="20">
        <v>20.902200000000001</v>
      </c>
      <c r="G5" s="20">
        <v>20.614999999999998</v>
      </c>
      <c r="H5" s="20">
        <f t="shared" ref="H5:H43" si="1">F5-C5</f>
        <v>0.5149000000000008</v>
      </c>
      <c r="I5" s="20">
        <f t="shared" ref="I5:I43" si="2">F5-G5</f>
        <v>0.28720000000000212</v>
      </c>
      <c r="J5" s="1">
        <f>(I5+I6+I7)/3</f>
        <v>0.31360000000000099</v>
      </c>
      <c r="K5" s="20">
        <f t="shared" ref="K5:K43" si="3">(H5/E5)*100</f>
        <v>2.8293851623503339</v>
      </c>
      <c r="L5" s="20">
        <f t="shared" ref="L5:L43" si="4">(I5/E5)*100</f>
        <v>1.5781693894484767</v>
      </c>
      <c r="M5" s="20">
        <f t="shared" ref="M5:M43" si="5">I5/H5*100</f>
        <v>55.777820936104426</v>
      </c>
      <c r="N5" s="1">
        <f>AVERAGE(K5,K6,K7)</f>
        <v>2.8024717294424888</v>
      </c>
      <c r="O5" s="1">
        <f>AVERAGE(L5,L6,L7)</f>
        <v>1.5670009252649557</v>
      </c>
      <c r="P5" s="47"/>
      <c r="R5" s="44" t="s">
        <v>63</v>
      </c>
      <c r="S5" s="48">
        <v>5.26</v>
      </c>
      <c r="T5" s="44" t="s">
        <v>64</v>
      </c>
      <c r="U5" s="44" t="s">
        <v>65</v>
      </c>
      <c r="V5" s="48">
        <v>5.0999999999999996</v>
      </c>
      <c r="W5" s="44" t="s">
        <v>66</v>
      </c>
      <c r="X5" s="44" t="s">
        <v>67</v>
      </c>
      <c r="Y5" s="44"/>
      <c r="AB5" s="20" t="s">
        <v>149</v>
      </c>
      <c r="AC5" s="20" t="s">
        <v>150</v>
      </c>
      <c r="AD5" s="20" t="s">
        <v>151</v>
      </c>
      <c r="AE5" s="20" t="s">
        <v>152</v>
      </c>
      <c r="AH5" s="44" t="s">
        <v>111</v>
      </c>
      <c r="AJ5" s="20" t="s">
        <v>152</v>
      </c>
    </row>
    <row r="6" spans="1:36">
      <c r="A6" s="2"/>
      <c r="B6" s="20" t="s">
        <v>18</v>
      </c>
      <c r="C6" s="20">
        <v>20.364899999999999</v>
      </c>
      <c r="D6" s="20">
        <v>42.576700000000002</v>
      </c>
      <c r="E6" s="20">
        <f t="shared" si="0"/>
        <v>22.211800000000004</v>
      </c>
      <c r="F6" s="20">
        <v>20.987100000000002</v>
      </c>
      <c r="G6" s="20">
        <v>20.639900000000001</v>
      </c>
      <c r="H6" s="20">
        <f t="shared" si="1"/>
        <v>0.62220000000000297</v>
      </c>
      <c r="I6" s="20">
        <f t="shared" si="2"/>
        <v>0.34720000000000084</v>
      </c>
      <c r="J6" s="1"/>
      <c r="K6" s="20">
        <f t="shared" si="3"/>
        <v>2.801213769257795</v>
      </c>
      <c r="L6" s="20">
        <f t="shared" si="4"/>
        <v>1.5631331094283254</v>
      </c>
      <c r="M6" s="20">
        <f t="shared" si="5"/>
        <v>55.801992928318732</v>
      </c>
      <c r="N6" s="1"/>
      <c r="O6" s="1"/>
      <c r="P6" s="47"/>
      <c r="R6" s="44" t="s">
        <v>68</v>
      </c>
      <c r="S6" s="48">
        <v>5.29</v>
      </c>
      <c r="T6" s="21">
        <f>AVERAGE(S5:S6)</f>
        <v>5.2750000000000004</v>
      </c>
      <c r="U6" s="44" t="s">
        <v>69</v>
      </c>
      <c r="V6" s="48">
        <v>5.31</v>
      </c>
      <c r="W6" s="22">
        <f>(V5+V6)/2</f>
        <v>5.2050000000000001</v>
      </c>
      <c r="X6" s="22">
        <f>(3.8*0.0338)/W6</f>
        <v>2.467627281460134E-2</v>
      </c>
      <c r="Y6" s="44"/>
      <c r="AB6" s="20" t="s">
        <v>17</v>
      </c>
      <c r="AC6" s="20">
        <v>20.8</v>
      </c>
      <c r="AD6" s="20">
        <f t="shared" ref="AD6:AD26" si="6">AC6*50</f>
        <v>1040</v>
      </c>
      <c r="AE6" s="1">
        <f>AVERAGE(AD6,AD7)</f>
        <v>1080</v>
      </c>
      <c r="AF6" s="47"/>
      <c r="AH6" s="49" t="s">
        <v>113</v>
      </c>
      <c r="AI6" s="20">
        <v>7.88</v>
      </c>
      <c r="AJ6" s="20">
        <f>AVERAGE(AI6,AI7,AI8)</f>
        <v>7.84</v>
      </c>
    </row>
    <row r="7" spans="1:36">
      <c r="A7" s="2"/>
      <c r="B7" s="20" t="s">
        <v>19</v>
      </c>
      <c r="C7" s="20">
        <v>20.2818</v>
      </c>
      <c r="D7" s="20">
        <v>39.926600000000001</v>
      </c>
      <c r="E7" s="20">
        <f t="shared" si="0"/>
        <v>19.6448</v>
      </c>
      <c r="F7" s="20">
        <v>20.827300000000001</v>
      </c>
      <c r="G7" s="20">
        <v>20.520900000000001</v>
      </c>
      <c r="H7" s="20">
        <f t="shared" si="1"/>
        <v>0.54550000000000054</v>
      </c>
      <c r="I7" s="20">
        <f t="shared" si="2"/>
        <v>0.30640000000000001</v>
      </c>
      <c r="J7" s="1"/>
      <c r="K7" s="20">
        <f t="shared" si="3"/>
        <v>2.776816256719338</v>
      </c>
      <c r="L7" s="20">
        <f t="shared" si="4"/>
        <v>1.5597002769180648</v>
      </c>
      <c r="M7" s="20">
        <f t="shared" si="5"/>
        <v>56.168652612282258</v>
      </c>
      <c r="N7" s="1"/>
      <c r="O7" s="1"/>
      <c r="P7" s="47"/>
      <c r="Q7" s="46"/>
      <c r="S7" s="20" t="s">
        <v>164</v>
      </c>
      <c r="U7" s="21" t="s">
        <v>67</v>
      </c>
      <c r="V7" s="50" t="s">
        <v>153</v>
      </c>
      <c r="W7" s="44" t="s">
        <v>74</v>
      </c>
      <c r="X7" s="22" t="s">
        <v>154</v>
      </c>
      <c r="Y7" s="44" t="s">
        <v>155</v>
      </c>
      <c r="AB7" s="20" t="s">
        <v>18</v>
      </c>
      <c r="AC7" s="20">
        <v>22.4</v>
      </c>
      <c r="AD7" s="20">
        <f t="shared" si="6"/>
        <v>1120</v>
      </c>
      <c r="AE7" s="1"/>
      <c r="AF7" s="47"/>
      <c r="AH7" s="49" t="s">
        <v>114</v>
      </c>
      <c r="AI7" s="20">
        <v>7.79</v>
      </c>
    </row>
    <row r="8" spans="1:36">
      <c r="A8" s="2" t="s">
        <v>114</v>
      </c>
      <c r="B8" s="20" t="s">
        <v>20</v>
      </c>
      <c r="C8" s="20">
        <v>20.212800000000001</v>
      </c>
      <c r="D8" s="20">
        <v>40.929900000000004</v>
      </c>
      <c r="E8" s="20">
        <f t="shared" si="0"/>
        <v>20.717100000000002</v>
      </c>
      <c r="F8" s="20">
        <v>20.7989</v>
      </c>
      <c r="G8" s="20">
        <v>20.476700000000001</v>
      </c>
      <c r="H8" s="20">
        <f t="shared" si="1"/>
        <v>0.58609999999999829</v>
      </c>
      <c r="I8" s="20">
        <f t="shared" si="2"/>
        <v>0.32219999999999871</v>
      </c>
      <c r="J8" s="1">
        <f>(I8+I9+I10)/3</f>
        <v>0.32063333333333449</v>
      </c>
      <c r="K8" s="20">
        <f t="shared" si="3"/>
        <v>2.8290639133855522</v>
      </c>
      <c r="L8" s="20">
        <f t="shared" si="4"/>
        <v>1.5552369781484796</v>
      </c>
      <c r="M8" s="20">
        <f t="shared" si="5"/>
        <v>54.973554001023658</v>
      </c>
      <c r="N8" s="1">
        <f>AVERAGE(K8,K9,K10)</f>
        <v>2.8050641045257847</v>
      </c>
      <c r="O8" s="1">
        <f>AVERAGE(L8,L9,L10)</f>
        <v>1.5469161717556792</v>
      </c>
      <c r="P8" s="47"/>
      <c r="Q8" s="2" t="s">
        <v>113</v>
      </c>
      <c r="R8" s="20" t="s">
        <v>17</v>
      </c>
      <c r="S8" s="20">
        <v>4.58</v>
      </c>
      <c r="T8" s="21">
        <f t="shared" ref="T8:T43" si="7">$T$6</f>
        <v>5.2750000000000004</v>
      </c>
      <c r="U8" s="20">
        <f t="shared" ref="U8:U43" si="8">$X$6</f>
        <v>2.467627281460134E-2</v>
      </c>
      <c r="V8" s="21">
        <f t="shared" ref="V8:V43" si="9">(T8-S8)*U8*4000</f>
        <v>68.600038424591759</v>
      </c>
      <c r="W8" s="20">
        <v>50</v>
      </c>
      <c r="X8" s="22">
        <f t="shared" ref="X8:X43" si="10">V8*W8</f>
        <v>3430.0019212295879</v>
      </c>
      <c r="Y8" s="23">
        <f>AVERAGE(X8:X9)</f>
        <v>3207.9154658981761</v>
      </c>
      <c r="AB8" s="20" t="s">
        <v>20</v>
      </c>
      <c r="AC8" s="20">
        <v>27.5</v>
      </c>
      <c r="AD8" s="20">
        <f t="shared" si="6"/>
        <v>1375</v>
      </c>
      <c r="AE8" s="1">
        <f>AVERAGE(AD8,AD9)</f>
        <v>1267.5</v>
      </c>
      <c r="AF8" s="47"/>
      <c r="AH8" s="49" t="s">
        <v>115</v>
      </c>
      <c r="AI8" s="20">
        <v>7.85</v>
      </c>
    </row>
    <row r="9" spans="1:36">
      <c r="A9" s="2"/>
      <c r="B9" s="20" t="s">
        <v>21</v>
      </c>
      <c r="C9" s="20">
        <v>20.3476</v>
      </c>
      <c r="D9" s="20">
        <v>40.871000000000002</v>
      </c>
      <c r="E9" s="20">
        <f t="shared" si="0"/>
        <v>20.523400000000002</v>
      </c>
      <c r="F9" s="20">
        <v>20.921900000000001</v>
      </c>
      <c r="G9" s="20">
        <v>20.605699999999999</v>
      </c>
      <c r="H9" s="20">
        <f t="shared" si="1"/>
        <v>0.57430000000000092</v>
      </c>
      <c r="I9" s="20">
        <f t="shared" si="2"/>
        <v>0.31620000000000203</v>
      </c>
      <c r="J9" s="1"/>
      <c r="K9" s="20">
        <f t="shared" si="3"/>
        <v>2.7982692926123391</v>
      </c>
      <c r="L9" s="20">
        <f t="shared" si="4"/>
        <v>1.5406803940867595</v>
      </c>
      <c r="M9" s="20">
        <f t="shared" si="5"/>
        <v>55.058331882291753</v>
      </c>
      <c r="N9" s="1"/>
      <c r="O9" s="1"/>
      <c r="P9" s="47"/>
      <c r="Q9" s="2"/>
      <c r="R9" s="20" t="s">
        <v>18</v>
      </c>
      <c r="S9" s="20">
        <v>4.67</v>
      </c>
      <c r="T9" s="21">
        <f t="shared" si="7"/>
        <v>5.2750000000000004</v>
      </c>
      <c r="U9" s="20">
        <f t="shared" si="8"/>
        <v>2.467627281460134E-2</v>
      </c>
      <c r="V9" s="21">
        <f t="shared" si="9"/>
        <v>59.716580211335291</v>
      </c>
      <c r="W9" s="20">
        <v>50</v>
      </c>
      <c r="X9" s="22">
        <f t="shared" si="10"/>
        <v>2985.8290105667647</v>
      </c>
      <c r="Y9" s="23"/>
      <c r="AB9" s="20" t="s">
        <v>21</v>
      </c>
      <c r="AC9" s="20">
        <v>23.2</v>
      </c>
      <c r="AD9" s="20">
        <f t="shared" si="6"/>
        <v>1160</v>
      </c>
      <c r="AE9" s="1"/>
      <c r="AF9" s="47"/>
      <c r="AH9" s="20" t="s">
        <v>96</v>
      </c>
      <c r="AI9" s="20">
        <v>8.3000000000000007</v>
      </c>
      <c r="AJ9" s="20">
        <f>AVERAGE(AI9,AI10,AI11)</f>
        <v>8.0633333333333344</v>
      </c>
    </row>
    <row r="10" spans="1:36">
      <c r="A10" s="2"/>
      <c r="B10" s="20" t="s">
        <v>22</v>
      </c>
      <c r="C10" s="20">
        <v>20.194600000000001</v>
      </c>
      <c r="D10" s="20">
        <v>41.135399999999997</v>
      </c>
      <c r="E10" s="20">
        <f t="shared" si="0"/>
        <v>20.940799999999996</v>
      </c>
      <c r="F10" s="20">
        <v>20.778400000000001</v>
      </c>
      <c r="G10" s="20">
        <v>20.454899999999999</v>
      </c>
      <c r="H10" s="20">
        <f t="shared" si="1"/>
        <v>0.5838000000000001</v>
      </c>
      <c r="I10" s="20">
        <f t="shared" si="2"/>
        <v>0.32350000000000279</v>
      </c>
      <c r="J10" s="1"/>
      <c r="K10" s="20">
        <f t="shared" si="3"/>
        <v>2.7878591075794632</v>
      </c>
      <c r="L10" s="20">
        <f t="shared" si="4"/>
        <v>1.5448311430317985</v>
      </c>
      <c r="M10" s="20">
        <f t="shared" si="5"/>
        <v>55.412812607057681</v>
      </c>
      <c r="N10" s="1"/>
      <c r="O10" s="1"/>
      <c r="P10" s="47"/>
      <c r="Q10" s="2" t="s">
        <v>114</v>
      </c>
      <c r="R10" s="20" t="s">
        <v>20</v>
      </c>
      <c r="S10" s="20">
        <v>4.54</v>
      </c>
      <c r="T10" s="21">
        <f t="shared" si="7"/>
        <v>5.2750000000000004</v>
      </c>
      <c r="U10" s="20">
        <f t="shared" si="8"/>
        <v>2.467627281460134E-2</v>
      </c>
      <c r="V10" s="21">
        <f t="shared" si="9"/>
        <v>72.54824207492797</v>
      </c>
      <c r="W10" s="20">
        <v>50</v>
      </c>
      <c r="X10" s="22">
        <f t="shared" si="10"/>
        <v>3627.4121037463983</v>
      </c>
      <c r="Y10" s="23">
        <f>AVERAGE(X10:X11)</f>
        <v>3306.6205571565815</v>
      </c>
      <c r="Z10" s="23"/>
      <c r="AB10" s="20" t="s">
        <v>23</v>
      </c>
      <c r="AC10" s="20">
        <v>25.8</v>
      </c>
      <c r="AD10" s="20">
        <f t="shared" si="6"/>
        <v>1290</v>
      </c>
      <c r="AE10" s="1">
        <f>AVERAGE(AD10,AD11)</f>
        <v>1255</v>
      </c>
      <c r="AF10" s="47"/>
      <c r="AH10" s="20" t="s">
        <v>97</v>
      </c>
      <c r="AI10" s="20">
        <v>8.08</v>
      </c>
    </row>
    <row r="11" spans="1:36">
      <c r="A11" s="2" t="s">
        <v>115</v>
      </c>
      <c r="B11" s="20" t="s">
        <v>23</v>
      </c>
      <c r="C11" s="20">
        <v>20.226099999999999</v>
      </c>
      <c r="D11" s="20">
        <v>42.281999999999996</v>
      </c>
      <c r="E11" s="20">
        <f t="shared" si="0"/>
        <v>22.055899999999998</v>
      </c>
      <c r="F11" s="20">
        <v>20.867100000000001</v>
      </c>
      <c r="G11" s="20">
        <v>20.5168</v>
      </c>
      <c r="H11" s="20">
        <f t="shared" si="1"/>
        <v>0.64100000000000179</v>
      </c>
      <c r="I11" s="20">
        <f t="shared" si="2"/>
        <v>0.35030000000000072</v>
      </c>
      <c r="J11" s="1">
        <f>(I11+I12+I13)/3</f>
        <v>0.37296666666666667</v>
      </c>
      <c r="K11" s="20">
        <f t="shared" si="3"/>
        <v>2.9062518419107897</v>
      </c>
      <c r="L11" s="20">
        <f t="shared" si="4"/>
        <v>1.5882371610317456</v>
      </c>
      <c r="M11" s="20">
        <f t="shared" si="5"/>
        <v>54.648985959438335</v>
      </c>
      <c r="N11" s="1">
        <f>AVERAGE(K11,K12,K13)</f>
        <v>2.90360128931896</v>
      </c>
      <c r="O11" s="1">
        <f>AVERAGE(L11,L12,L13)</f>
        <v>1.617773381564829</v>
      </c>
      <c r="P11" s="47"/>
      <c r="Q11" s="2"/>
      <c r="R11" s="20" t="s">
        <v>21</v>
      </c>
      <c r="S11" s="20">
        <v>4.67</v>
      </c>
      <c r="T11" s="21">
        <f t="shared" si="7"/>
        <v>5.2750000000000004</v>
      </c>
      <c r="U11" s="20">
        <f t="shared" si="8"/>
        <v>2.467627281460134E-2</v>
      </c>
      <c r="V11" s="21">
        <f t="shared" si="9"/>
        <v>59.716580211335291</v>
      </c>
      <c r="W11" s="20">
        <v>50</v>
      </c>
      <c r="X11" s="22">
        <f t="shared" si="10"/>
        <v>2985.8290105667647</v>
      </c>
      <c r="Y11" s="23"/>
      <c r="Z11" s="23"/>
      <c r="AB11" s="20" t="s">
        <v>24</v>
      </c>
      <c r="AC11" s="20">
        <v>24.4</v>
      </c>
      <c r="AD11" s="20">
        <f t="shared" si="6"/>
        <v>1220</v>
      </c>
      <c r="AE11" s="1"/>
      <c r="AF11" s="47"/>
      <c r="AH11" s="20" t="s">
        <v>98</v>
      </c>
      <c r="AI11" s="20">
        <v>7.81</v>
      </c>
    </row>
    <row r="12" spans="1:36">
      <c r="A12" s="2"/>
      <c r="B12" s="20" t="s">
        <v>24</v>
      </c>
      <c r="C12" s="20">
        <v>20.369700000000002</v>
      </c>
      <c r="D12" s="20">
        <v>44.038600000000002</v>
      </c>
      <c r="E12" s="20">
        <f t="shared" si="0"/>
        <v>23.668900000000001</v>
      </c>
      <c r="F12" s="20">
        <v>21.059799999999999</v>
      </c>
      <c r="G12" s="20">
        <v>20.6721</v>
      </c>
      <c r="H12" s="20">
        <f t="shared" si="1"/>
        <v>0.69009999999999749</v>
      </c>
      <c r="I12" s="20">
        <f t="shared" si="2"/>
        <v>0.38769999999999882</v>
      </c>
      <c r="J12" s="1"/>
      <c r="K12" s="20">
        <f t="shared" si="3"/>
        <v>2.9156403550650749</v>
      </c>
      <c r="L12" s="20">
        <f t="shared" si="4"/>
        <v>1.6380144408907842</v>
      </c>
      <c r="M12" s="20">
        <f t="shared" si="5"/>
        <v>56.18026372989425</v>
      </c>
      <c r="N12" s="1"/>
      <c r="O12" s="1"/>
      <c r="P12" s="47"/>
      <c r="Q12" s="2" t="s">
        <v>115</v>
      </c>
      <c r="R12" s="20" t="s">
        <v>23</v>
      </c>
      <c r="S12" s="20">
        <v>4.57</v>
      </c>
      <c r="T12" s="21">
        <f t="shared" si="7"/>
        <v>5.2750000000000004</v>
      </c>
      <c r="U12" s="20">
        <f t="shared" si="8"/>
        <v>2.467627281460134E-2</v>
      </c>
      <c r="V12" s="21">
        <f t="shared" si="9"/>
        <v>69.587089337175797</v>
      </c>
      <c r="W12" s="20">
        <v>50</v>
      </c>
      <c r="X12" s="22">
        <f t="shared" si="10"/>
        <v>3479.3544668587897</v>
      </c>
      <c r="Y12" s="23">
        <f>AVERAGE(X12:X13)</f>
        <v>3183.2391930835729</v>
      </c>
      <c r="Z12" s="23"/>
      <c r="AB12" s="20" t="s">
        <v>96</v>
      </c>
      <c r="AC12" s="20">
        <v>21.9</v>
      </c>
      <c r="AD12" s="20">
        <f t="shared" si="6"/>
        <v>1095</v>
      </c>
      <c r="AE12" s="47">
        <f>AVERAGE(AD12:AD14)</f>
        <v>1041.6666666666667</v>
      </c>
      <c r="AF12" s="47"/>
      <c r="AH12" s="20" t="s">
        <v>99</v>
      </c>
      <c r="AI12" s="20">
        <v>8.09</v>
      </c>
      <c r="AJ12" s="20">
        <f>AVERAGE(AI12,AI13,AI14)</f>
        <v>7.98</v>
      </c>
    </row>
    <row r="13" spans="1:36">
      <c r="A13" s="2"/>
      <c r="B13" s="20" t="s">
        <v>25</v>
      </c>
      <c r="C13" s="20">
        <v>20.339300000000001</v>
      </c>
      <c r="D13" s="20">
        <v>43.749499999999998</v>
      </c>
      <c r="E13" s="20">
        <f t="shared" si="0"/>
        <v>23.410199999999996</v>
      </c>
      <c r="F13" s="20">
        <v>21.015599999999999</v>
      </c>
      <c r="G13" s="20">
        <v>20.634699999999999</v>
      </c>
      <c r="H13" s="20">
        <f t="shared" si="1"/>
        <v>0.67629999999999768</v>
      </c>
      <c r="I13" s="20">
        <f t="shared" si="2"/>
        <v>0.38090000000000046</v>
      </c>
      <c r="J13" s="1"/>
      <c r="K13" s="20">
        <f t="shared" si="3"/>
        <v>2.8889116709810159</v>
      </c>
      <c r="L13" s="20">
        <f t="shared" si="4"/>
        <v>1.6270685427719564</v>
      </c>
      <c r="M13" s="20">
        <f t="shared" si="5"/>
        <v>56.321159248854322</v>
      </c>
      <c r="N13" s="1"/>
      <c r="O13" s="1"/>
      <c r="P13" s="47"/>
      <c r="Q13" s="2"/>
      <c r="R13" s="20" t="s">
        <v>24</v>
      </c>
      <c r="S13" s="20">
        <v>4.6900000000000004</v>
      </c>
      <c r="T13" s="21">
        <f t="shared" si="7"/>
        <v>5.2750000000000004</v>
      </c>
      <c r="U13" s="20">
        <f t="shared" si="8"/>
        <v>2.467627281460134E-2</v>
      </c>
      <c r="V13" s="21">
        <f t="shared" si="9"/>
        <v>57.742478386167136</v>
      </c>
      <c r="W13" s="20">
        <v>50</v>
      </c>
      <c r="X13" s="22">
        <f t="shared" si="10"/>
        <v>2887.1239193083566</v>
      </c>
      <c r="Y13" s="23"/>
      <c r="Z13" s="23"/>
      <c r="AB13" s="20" t="s">
        <v>97</v>
      </c>
      <c r="AC13" s="20">
        <v>22.4</v>
      </c>
      <c r="AD13" s="20">
        <f t="shared" si="6"/>
        <v>1120</v>
      </c>
      <c r="AE13" s="47"/>
      <c r="AF13" s="47"/>
      <c r="AH13" s="20" t="s">
        <v>100</v>
      </c>
      <c r="AI13" s="20">
        <v>8.2100000000000009</v>
      </c>
    </row>
    <row r="14" spans="1:36">
      <c r="A14" s="2" t="s">
        <v>156</v>
      </c>
      <c r="B14" s="20" t="s">
        <v>26</v>
      </c>
      <c r="C14" s="20">
        <v>20.3066</v>
      </c>
      <c r="D14" s="20">
        <v>25.0669</v>
      </c>
      <c r="E14" s="20">
        <f t="shared" si="0"/>
        <v>4.7603000000000009</v>
      </c>
      <c r="F14" s="20">
        <v>20.4572</v>
      </c>
      <c r="G14" s="20">
        <v>20.366700000000002</v>
      </c>
      <c r="H14" s="20">
        <f t="shared" si="1"/>
        <v>0.15060000000000073</v>
      </c>
      <c r="I14" s="20">
        <f t="shared" si="2"/>
        <v>9.0499999999998693E-2</v>
      </c>
      <c r="J14" s="47">
        <f>AVERAGE(I14,I15,I16,I17,I18,I19)</f>
        <v>0.10763333333333236</v>
      </c>
      <c r="K14" s="20">
        <f t="shared" si="3"/>
        <v>3.1636661554944165</v>
      </c>
      <c r="L14" s="20">
        <f t="shared" si="4"/>
        <v>1.9011406844106187</v>
      </c>
      <c r="M14" s="20">
        <f t="shared" si="5"/>
        <v>60.092961487382638</v>
      </c>
      <c r="N14" s="47">
        <f>AVERAGE(K14,K15,K16,K17,K18,K19)</f>
        <v>2.9822522741364428</v>
      </c>
      <c r="O14" s="47">
        <f>AVERAGE(L14:L15)</f>
        <v>1.8798585736061231</v>
      </c>
      <c r="P14" s="47"/>
      <c r="Q14" s="2" t="s">
        <v>96</v>
      </c>
      <c r="R14" s="20" t="s">
        <v>26</v>
      </c>
      <c r="S14" s="20">
        <v>4.43</v>
      </c>
      <c r="T14" s="21">
        <f t="shared" si="7"/>
        <v>5.2750000000000004</v>
      </c>
      <c r="U14" s="20">
        <f t="shared" si="8"/>
        <v>2.467627281460134E-2</v>
      </c>
      <c r="V14" s="21">
        <f t="shared" si="9"/>
        <v>83.405802113352593</v>
      </c>
      <c r="W14" s="20">
        <v>50</v>
      </c>
      <c r="X14" s="22">
        <f t="shared" si="10"/>
        <v>4170.2901056676292</v>
      </c>
      <c r="Y14" s="23">
        <f>AVERAGE(X14:X15)</f>
        <v>3874.1748318924133</v>
      </c>
      <c r="Z14" s="23"/>
      <c r="AB14" s="20" t="s">
        <v>98</v>
      </c>
      <c r="AC14" s="20">
        <v>18.2</v>
      </c>
      <c r="AD14" s="20">
        <f t="shared" si="6"/>
        <v>910</v>
      </c>
      <c r="AE14" s="47"/>
      <c r="AF14" s="47"/>
      <c r="AH14" s="51" t="s">
        <v>101</v>
      </c>
      <c r="AI14" s="20">
        <v>7.64</v>
      </c>
    </row>
    <row r="15" spans="1:36">
      <c r="A15" s="2"/>
      <c r="B15" s="20" t="s">
        <v>27</v>
      </c>
      <c r="C15" s="20">
        <v>20.299399999999999</v>
      </c>
      <c r="D15" s="20">
        <v>25.889700000000001</v>
      </c>
      <c r="E15" s="20">
        <f t="shared" si="0"/>
        <v>5.5903000000000027</v>
      </c>
      <c r="F15" s="20">
        <v>20.474799999999998</v>
      </c>
      <c r="G15" s="20">
        <v>20.370899999999999</v>
      </c>
      <c r="H15" s="20">
        <f t="shared" si="1"/>
        <v>0.17539999999999978</v>
      </c>
      <c r="I15" s="20">
        <f t="shared" si="2"/>
        <v>0.10389999999999944</v>
      </c>
      <c r="J15" s="47"/>
      <c r="K15" s="20">
        <f t="shared" si="3"/>
        <v>3.1375775897536746</v>
      </c>
      <c r="L15" s="20">
        <f t="shared" si="4"/>
        <v>1.8585764628016275</v>
      </c>
      <c r="M15" s="20">
        <f t="shared" si="5"/>
        <v>59.236031927023703</v>
      </c>
      <c r="N15" s="47"/>
      <c r="O15" s="47"/>
      <c r="P15" s="47"/>
      <c r="Q15" s="2"/>
      <c r="R15" s="20" t="s">
        <v>27</v>
      </c>
      <c r="S15" s="20">
        <v>4.55</v>
      </c>
      <c r="T15" s="21">
        <f t="shared" si="7"/>
        <v>5.2750000000000004</v>
      </c>
      <c r="U15" s="20">
        <f t="shared" si="8"/>
        <v>2.467627281460134E-2</v>
      </c>
      <c r="V15" s="21">
        <f t="shared" si="9"/>
        <v>71.561191162343945</v>
      </c>
      <c r="W15" s="20">
        <v>50</v>
      </c>
      <c r="X15" s="22">
        <f t="shared" si="10"/>
        <v>3578.0595581171974</v>
      </c>
      <c r="Y15" s="23"/>
      <c r="Z15" s="23"/>
      <c r="AB15" s="20" t="s">
        <v>99</v>
      </c>
      <c r="AC15" s="20">
        <v>18.3</v>
      </c>
      <c r="AD15" s="20">
        <f t="shared" si="6"/>
        <v>915</v>
      </c>
      <c r="AE15" s="47">
        <f>AVERAGE(AD15:AD17)</f>
        <v>976.66666666666663</v>
      </c>
      <c r="AF15" s="47"/>
      <c r="AH15" s="51" t="s">
        <v>102</v>
      </c>
      <c r="AI15" s="20">
        <v>8.07</v>
      </c>
      <c r="AJ15" s="20">
        <f>AVERAGE(AI15,AI16,AI17)</f>
        <v>8.1133333333333333</v>
      </c>
    </row>
    <row r="16" spans="1:36">
      <c r="A16" s="2"/>
      <c r="B16" s="20" t="s">
        <v>28</v>
      </c>
      <c r="C16" s="20">
        <v>20.368500000000001</v>
      </c>
      <c r="D16" s="20">
        <v>26.375</v>
      </c>
      <c r="E16" s="20">
        <f t="shared" si="0"/>
        <v>6.0064999999999991</v>
      </c>
      <c r="F16" s="20">
        <v>20.547999999999998</v>
      </c>
      <c r="G16" s="20">
        <v>20.434799999999999</v>
      </c>
      <c r="H16" s="20">
        <f t="shared" si="1"/>
        <v>0.17949999999999733</v>
      </c>
      <c r="I16" s="20">
        <f t="shared" si="2"/>
        <v>0.11319999999999908</v>
      </c>
      <c r="J16" s="47"/>
      <c r="K16" s="20">
        <f t="shared" si="3"/>
        <v>2.9884292016981164</v>
      </c>
      <c r="L16" s="20">
        <f t="shared" si="4"/>
        <v>1.8846249895945906</v>
      </c>
      <c r="M16" s="20">
        <f t="shared" si="5"/>
        <v>63.064066852368114</v>
      </c>
      <c r="N16" s="47"/>
      <c r="O16" s="47">
        <f>AVERAGE(L16:L17)</f>
        <v>1.8735986765239554</v>
      </c>
      <c r="P16" s="47"/>
      <c r="Q16" s="2" t="s">
        <v>97</v>
      </c>
      <c r="R16" s="20" t="s">
        <v>28</v>
      </c>
      <c r="S16" s="20">
        <v>4.83</v>
      </c>
      <c r="T16" s="21">
        <f t="shared" si="7"/>
        <v>5.2750000000000004</v>
      </c>
      <c r="U16" s="20">
        <f t="shared" si="8"/>
        <v>2.467627281460134E-2</v>
      </c>
      <c r="V16" s="21">
        <f t="shared" si="9"/>
        <v>43.923765609990419</v>
      </c>
      <c r="W16" s="20">
        <v>50</v>
      </c>
      <c r="X16" s="22">
        <f t="shared" si="10"/>
        <v>2196.1882804995207</v>
      </c>
      <c r="Y16" s="23">
        <f>AVERAGE(X16:X17)</f>
        <v>2319.5696445725271</v>
      </c>
      <c r="Z16" s="23"/>
      <c r="AB16" s="20" t="s">
        <v>100</v>
      </c>
      <c r="AC16" s="20">
        <v>21.2</v>
      </c>
      <c r="AD16" s="20">
        <f t="shared" si="6"/>
        <v>1060</v>
      </c>
      <c r="AE16" s="47"/>
      <c r="AF16" s="47"/>
      <c r="AH16" s="51" t="s">
        <v>103</v>
      </c>
      <c r="AI16" s="20">
        <v>8.11</v>
      </c>
    </row>
    <row r="17" spans="1:36">
      <c r="A17" s="2"/>
      <c r="B17" s="20" t="s">
        <v>29</v>
      </c>
      <c r="C17" s="20">
        <v>20.430499999999999</v>
      </c>
      <c r="D17" s="20">
        <v>26.39</v>
      </c>
      <c r="E17" s="20">
        <f t="shared" si="0"/>
        <v>5.959500000000002</v>
      </c>
      <c r="F17" s="20">
        <v>20.610800000000001</v>
      </c>
      <c r="G17" s="20">
        <v>20.4998</v>
      </c>
      <c r="H17" s="20">
        <f t="shared" si="1"/>
        <v>0.18030000000000257</v>
      </c>
      <c r="I17" s="20">
        <f t="shared" si="2"/>
        <v>0.11100000000000065</v>
      </c>
      <c r="J17" s="47"/>
      <c r="K17" s="20">
        <f t="shared" si="3"/>
        <v>3.0254215957714994</v>
      </c>
      <c r="L17" s="20">
        <f t="shared" si="4"/>
        <v>1.86257236345332</v>
      </c>
      <c r="M17" s="20">
        <f t="shared" si="5"/>
        <v>61.56405990016588</v>
      </c>
      <c r="N17" s="47"/>
      <c r="O17" s="47"/>
      <c r="P17" s="47"/>
      <c r="Q17" s="2"/>
      <c r="R17" s="20" t="s">
        <v>29</v>
      </c>
      <c r="S17" s="20">
        <v>4.78</v>
      </c>
      <c r="T17" s="21">
        <f t="shared" si="7"/>
        <v>5.2750000000000004</v>
      </c>
      <c r="U17" s="20">
        <f t="shared" si="8"/>
        <v>2.467627281460134E-2</v>
      </c>
      <c r="V17" s="21">
        <f t="shared" si="9"/>
        <v>48.859020172910661</v>
      </c>
      <c r="W17" s="20">
        <v>50</v>
      </c>
      <c r="X17" s="22">
        <f t="shared" si="10"/>
        <v>2442.951008645533</v>
      </c>
      <c r="Y17" s="23"/>
      <c r="Z17" s="23"/>
      <c r="AB17" s="51" t="s">
        <v>101</v>
      </c>
      <c r="AC17" s="20">
        <v>19.100000000000001</v>
      </c>
      <c r="AD17" s="20">
        <f t="shared" si="6"/>
        <v>955.00000000000011</v>
      </c>
      <c r="AE17" s="47"/>
      <c r="AF17" s="47"/>
      <c r="AH17" s="51" t="s">
        <v>104</v>
      </c>
      <c r="AI17" s="20">
        <v>8.16</v>
      </c>
    </row>
    <row r="18" spans="1:36">
      <c r="A18" s="2"/>
      <c r="B18" s="20" t="s">
        <v>30</v>
      </c>
      <c r="C18" s="20">
        <v>20.314</v>
      </c>
      <c r="D18" s="20">
        <v>26.1629</v>
      </c>
      <c r="E18" s="20">
        <f t="shared" si="0"/>
        <v>5.8489000000000004</v>
      </c>
      <c r="F18" s="20">
        <v>20.477399999999999</v>
      </c>
      <c r="G18" s="20">
        <v>20.368400000000001</v>
      </c>
      <c r="H18" s="20">
        <f t="shared" si="1"/>
        <v>0.16339999999999932</v>
      </c>
      <c r="I18" s="20">
        <f t="shared" si="2"/>
        <v>0.10899999999999821</v>
      </c>
      <c r="J18" s="47"/>
      <c r="K18" s="20">
        <f t="shared" si="3"/>
        <v>2.7936877019610407</v>
      </c>
      <c r="L18" s="20">
        <f t="shared" si="4"/>
        <v>1.8635982834378808</v>
      </c>
      <c r="M18" s="20">
        <f t="shared" si="5"/>
        <v>66.707466340268468</v>
      </c>
      <c r="N18" s="47"/>
      <c r="O18" s="47">
        <f>AVERAGE(L18:L19)</f>
        <v>1.8507138583480169</v>
      </c>
      <c r="P18" s="47"/>
      <c r="Q18" s="2" t="s">
        <v>98</v>
      </c>
      <c r="R18" s="20" t="s">
        <v>30</v>
      </c>
      <c r="S18" s="20">
        <v>4.4400000000000004</v>
      </c>
      <c r="T18" s="21">
        <f t="shared" si="7"/>
        <v>5.2750000000000004</v>
      </c>
      <c r="U18" s="20">
        <f t="shared" si="8"/>
        <v>2.467627281460134E-2</v>
      </c>
      <c r="V18" s="21">
        <f t="shared" si="9"/>
        <v>82.418751200768469</v>
      </c>
      <c r="W18" s="20">
        <v>50</v>
      </c>
      <c r="X18" s="22">
        <f t="shared" si="10"/>
        <v>4120.9375600384237</v>
      </c>
      <c r="Y18" s="23">
        <f>AVERAGE(X18:X19)</f>
        <v>2887.1239193083566</v>
      </c>
      <c r="Z18" s="23"/>
      <c r="AB18" s="51" t="s">
        <v>102</v>
      </c>
      <c r="AC18" s="20">
        <v>20.3</v>
      </c>
      <c r="AD18" s="20">
        <f t="shared" si="6"/>
        <v>1015</v>
      </c>
      <c r="AE18" s="47">
        <f>AVERAGE(AD18:AD20)</f>
        <v>961.66666666666663</v>
      </c>
      <c r="AF18" s="47"/>
      <c r="AH18" s="51" t="s">
        <v>105</v>
      </c>
      <c r="AI18" s="20">
        <v>8.06</v>
      </c>
      <c r="AJ18" s="20">
        <f>AVERAGE(AI18,AI19,AI20)</f>
        <v>8.0400000000000009</v>
      </c>
    </row>
    <row r="19" spans="1:36">
      <c r="A19" s="2"/>
      <c r="B19" s="20" t="s">
        <v>31</v>
      </c>
      <c r="C19" s="20">
        <v>20.380800000000001</v>
      </c>
      <c r="D19" s="20">
        <v>26.8123</v>
      </c>
      <c r="E19" s="20">
        <f t="shared" si="0"/>
        <v>6.4314999999999998</v>
      </c>
      <c r="F19" s="20">
        <v>20.559899999999999</v>
      </c>
      <c r="G19" s="20">
        <v>20.441700000000001</v>
      </c>
      <c r="H19" s="20">
        <f t="shared" si="1"/>
        <v>0.17909999999999826</v>
      </c>
      <c r="I19" s="20">
        <f t="shared" si="2"/>
        <v>0.11819999999999808</v>
      </c>
      <c r="J19" s="47"/>
      <c r="K19" s="20">
        <f t="shared" si="3"/>
        <v>2.7847314001399095</v>
      </c>
      <c r="L19" s="20">
        <f t="shared" si="4"/>
        <v>1.8378294332581528</v>
      </c>
      <c r="M19" s="20">
        <f t="shared" si="5"/>
        <v>65.996649916247478</v>
      </c>
      <c r="N19" s="47"/>
      <c r="O19" s="47"/>
      <c r="P19" s="47"/>
      <c r="Q19" s="2"/>
      <c r="R19" s="20" t="s">
        <v>31</v>
      </c>
      <c r="S19" s="20">
        <v>4.9400000000000004</v>
      </c>
      <c r="T19" s="21">
        <f t="shared" si="7"/>
        <v>5.2750000000000004</v>
      </c>
      <c r="U19" s="20">
        <f t="shared" si="8"/>
        <v>2.467627281460134E-2</v>
      </c>
      <c r="V19" s="21">
        <f t="shared" si="9"/>
        <v>33.066205571565796</v>
      </c>
      <c r="W19" s="20">
        <v>50</v>
      </c>
      <c r="X19" s="22">
        <f t="shared" si="10"/>
        <v>1653.3102785782899</v>
      </c>
      <c r="Y19" s="23"/>
      <c r="Z19" s="23"/>
      <c r="AB19" s="51" t="s">
        <v>103</v>
      </c>
      <c r="AC19" s="20">
        <v>20.9</v>
      </c>
      <c r="AD19" s="20">
        <f t="shared" si="6"/>
        <v>1045</v>
      </c>
      <c r="AE19" s="47"/>
      <c r="AF19" s="47"/>
      <c r="AH19" s="51" t="s">
        <v>106</v>
      </c>
      <c r="AI19" s="20">
        <v>7.95</v>
      </c>
    </row>
    <row r="20" spans="1:36">
      <c r="A20" s="2"/>
      <c r="B20" s="20" t="s">
        <v>32</v>
      </c>
      <c r="C20" s="20">
        <v>20.289400000000001</v>
      </c>
      <c r="D20" s="20">
        <v>26.260400000000001</v>
      </c>
      <c r="E20" s="20">
        <f t="shared" si="0"/>
        <v>5.9710000000000001</v>
      </c>
      <c r="F20" s="20">
        <v>20.490400000000001</v>
      </c>
      <c r="G20" s="20">
        <v>20.361899999999999</v>
      </c>
      <c r="H20" s="20">
        <f t="shared" si="1"/>
        <v>0.20100000000000051</v>
      </c>
      <c r="I20" s="20">
        <f t="shared" si="2"/>
        <v>0.1285000000000025</v>
      </c>
      <c r="J20" s="47">
        <f>AVERAGE(I20,I21,I22,I23,I24,I25)</f>
        <v>0.10726666666666713</v>
      </c>
      <c r="K20" s="20">
        <f t="shared" si="3"/>
        <v>3.3662703064813351</v>
      </c>
      <c r="L20" s="20">
        <f t="shared" si="4"/>
        <v>2.1520683302629795</v>
      </c>
      <c r="M20" s="20">
        <f t="shared" si="5"/>
        <v>63.930348258707546</v>
      </c>
      <c r="N20" s="47">
        <f>AVERAGE(K20,K21,K22,K23,K24,K25)</f>
        <v>2.816562860333756</v>
      </c>
      <c r="O20" s="47">
        <f>AVERAGE(L20:L21)</f>
        <v>2.0020244965751699</v>
      </c>
      <c r="P20" s="47"/>
      <c r="Q20" s="2" t="s">
        <v>99</v>
      </c>
      <c r="R20" s="20" t="s">
        <v>32</v>
      </c>
      <c r="S20" s="20">
        <v>4.42</v>
      </c>
      <c r="T20" s="21">
        <f t="shared" si="7"/>
        <v>5.2750000000000004</v>
      </c>
      <c r="U20" s="20">
        <f t="shared" si="8"/>
        <v>2.467627281460134E-2</v>
      </c>
      <c r="V20" s="21">
        <f t="shared" si="9"/>
        <v>84.392853025936631</v>
      </c>
      <c r="W20" s="20">
        <v>50</v>
      </c>
      <c r="X20" s="22">
        <f t="shared" si="10"/>
        <v>4219.6426512968319</v>
      </c>
      <c r="Y20" s="23">
        <f>AVERAGE(X20:X21)</f>
        <v>4540.4341978866487</v>
      </c>
      <c r="Z20" s="23"/>
      <c r="AB20" s="51" t="s">
        <v>104</v>
      </c>
      <c r="AC20" s="20">
        <v>16.5</v>
      </c>
      <c r="AD20" s="20">
        <f t="shared" si="6"/>
        <v>825</v>
      </c>
      <c r="AE20" s="47"/>
      <c r="AF20" s="47"/>
      <c r="AH20" s="51" t="s">
        <v>107</v>
      </c>
      <c r="AI20" s="20">
        <v>8.11</v>
      </c>
    </row>
    <row r="21" spans="1:36">
      <c r="A21" s="2"/>
      <c r="B21" s="20" t="s">
        <v>33</v>
      </c>
      <c r="C21" s="20">
        <v>20.3278</v>
      </c>
      <c r="D21" s="20">
        <v>26.078399999999998</v>
      </c>
      <c r="E21" s="20">
        <f t="shared" si="0"/>
        <v>5.7505999999999986</v>
      </c>
      <c r="F21" s="20">
        <v>20.491700000000002</v>
      </c>
      <c r="G21" s="20">
        <v>20.385200000000001</v>
      </c>
      <c r="H21" s="20">
        <f t="shared" si="1"/>
        <v>0.16390000000000171</v>
      </c>
      <c r="I21" s="20">
        <f t="shared" si="2"/>
        <v>0.10650000000000048</v>
      </c>
      <c r="J21" s="47"/>
      <c r="K21" s="20">
        <f t="shared" si="3"/>
        <v>2.8501373769693901</v>
      </c>
      <c r="L21" s="20">
        <f t="shared" si="4"/>
        <v>1.8519806628873599</v>
      </c>
      <c r="M21" s="20">
        <f t="shared" si="5"/>
        <v>64.978645515557886</v>
      </c>
      <c r="N21" s="47"/>
      <c r="O21" s="51"/>
      <c r="P21" s="51"/>
      <c r="Q21" s="2"/>
      <c r="R21" s="20" t="s">
        <v>33</v>
      </c>
      <c r="S21" s="20">
        <v>4.29</v>
      </c>
      <c r="T21" s="21">
        <f t="shared" si="7"/>
        <v>5.2750000000000004</v>
      </c>
      <c r="U21" s="20">
        <f t="shared" si="8"/>
        <v>2.467627281460134E-2</v>
      </c>
      <c r="V21" s="21">
        <f t="shared" si="9"/>
        <v>97.224514889529303</v>
      </c>
      <c r="W21" s="20">
        <v>50</v>
      </c>
      <c r="X21" s="22">
        <f t="shared" si="10"/>
        <v>4861.2257444764655</v>
      </c>
      <c r="Y21" s="23"/>
      <c r="Z21" s="23"/>
      <c r="AB21" s="51" t="s">
        <v>105</v>
      </c>
      <c r="AC21" s="20">
        <v>19.8</v>
      </c>
      <c r="AD21" s="20">
        <f t="shared" si="6"/>
        <v>990</v>
      </c>
      <c r="AE21" s="47">
        <f>AVERAGE(AD21:AD23)</f>
        <v>941.66666666666663</v>
      </c>
      <c r="AF21" s="23"/>
      <c r="AH21" s="51" t="s">
        <v>108</v>
      </c>
      <c r="AI21" s="20">
        <v>8.08</v>
      </c>
      <c r="AJ21" s="20">
        <f>AVERAGE(AI21,AI22,AI23)</f>
        <v>8.15</v>
      </c>
    </row>
    <row r="22" spans="1:36">
      <c r="A22" s="2"/>
      <c r="B22" s="20" t="s">
        <v>34</v>
      </c>
      <c r="C22" s="20">
        <v>20.258199999999999</v>
      </c>
      <c r="D22" s="20">
        <v>26.313400000000001</v>
      </c>
      <c r="E22" s="20">
        <f t="shared" si="0"/>
        <v>6.0552000000000028</v>
      </c>
      <c r="F22" s="20">
        <v>20.4499</v>
      </c>
      <c r="G22" s="20">
        <v>20.3277</v>
      </c>
      <c r="H22" s="20">
        <f t="shared" si="1"/>
        <v>0.19170000000000087</v>
      </c>
      <c r="I22" s="20">
        <f t="shared" si="2"/>
        <v>0.12219999999999942</v>
      </c>
      <c r="J22" s="47"/>
      <c r="K22" s="20">
        <f t="shared" si="3"/>
        <v>3.1658739595719512</v>
      </c>
      <c r="L22" s="20">
        <f t="shared" si="4"/>
        <v>2.0181001453296235</v>
      </c>
      <c r="M22" s="20">
        <f t="shared" si="5"/>
        <v>63.745435576420903</v>
      </c>
      <c r="N22" s="47"/>
      <c r="O22" s="47">
        <f>AVERAGE(L22:L23)</f>
        <v>1.8668894984499571</v>
      </c>
      <c r="P22" s="47"/>
      <c r="Q22" s="2" t="s">
        <v>100</v>
      </c>
      <c r="R22" s="20" t="s">
        <v>34</v>
      </c>
      <c r="S22" s="20">
        <v>4.78</v>
      </c>
      <c r="T22" s="21">
        <f t="shared" si="7"/>
        <v>5.2750000000000004</v>
      </c>
      <c r="U22" s="20">
        <f t="shared" si="8"/>
        <v>2.467627281460134E-2</v>
      </c>
      <c r="V22" s="21">
        <f t="shared" si="9"/>
        <v>48.859020172910661</v>
      </c>
      <c r="W22" s="20">
        <v>50</v>
      </c>
      <c r="X22" s="22">
        <f t="shared" si="10"/>
        <v>2442.951008645533</v>
      </c>
      <c r="Y22" s="23">
        <f>AVERAGE(X22:X23)</f>
        <v>2961.1527377521616</v>
      </c>
      <c r="AB22" s="51" t="s">
        <v>106</v>
      </c>
      <c r="AC22" s="20">
        <v>18.100000000000001</v>
      </c>
      <c r="AD22" s="20">
        <f t="shared" si="6"/>
        <v>905.00000000000011</v>
      </c>
      <c r="AE22" s="47"/>
      <c r="AF22" s="23"/>
      <c r="AH22" s="51" t="s">
        <v>109</v>
      </c>
      <c r="AI22" s="20">
        <v>8.16</v>
      </c>
    </row>
    <row r="23" spans="1:36">
      <c r="A23" s="2"/>
      <c r="B23" s="20" t="s">
        <v>35</v>
      </c>
      <c r="C23" s="20">
        <v>20.2682</v>
      </c>
      <c r="D23" s="20">
        <v>26.872</v>
      </c>
      <c r="E23" s="20">
        <f t="shared" si="0"/>
        <v>6.6037999999999997</v>
      </c>
      <c r="F23" s="20">
        <v>20.445699999999999</v>
      </c>
      <c r="G23" s="20">
        <v>20.3324</v>
      </c>
      <c r="H23" s="20">
        <f t="shared" si="1"/>
        <v>0.17749999999999844</v>
      </c>
      <c r="I23" s="20">
        <f t="shared" si="2"/>
        <v>0.11329999999999885</v>
      </c>
      <c r="J23" s="47"/>
      <c r="K23" s="20">
        <f t="shared" si="3"/>
        <v>2.6878463914715534</v>
      </c>
      <c r="L23" s="20">
        <f t="shared" si="4"/>
        <v>1.7156788515702908</v>
      </c>
      <c r="M23" s="20">
        <f t="shared" si="5"/>
        <v>63.830985915492867</v>
      </c>
      <c r="N23" s="47"/>
      <c r="O23" s="51"/>
      <c r="P23" s="51"/>
      <c r="Q23" s="2"/>
      <c r="R23" s="20" t="s">
        <v>35</v>
      </c>
      <c r="S23" s="20">
        <v>4.57</v>
      </c>
      <c r="T23" s="21">
        <f t="shared" si="7"/>
        <v>5.2750000000000004</v>
      </c>
      <c r="U23" s="20">
        <f t="shared" si="8"/>
        <v>2.467627281460134E-2</v>
      </c>
      <c r="V23" s="21">
        <f t="shared" si="9"/>
        <v>69.587089337175797</v>
      </c>
      <c r="W23" s="20">
        <v>50</v>
      </c>
      <c r="X23" s="22">
        <f t="shared" si="10"/>
        <v>3479.3544668587897</v>
      </c>
      <c r="Y23" s="23"/>
      <c r="Z23" s="23"/>
      <c r="AB23" s="51" t="s">
        <v>107</v>
      </c>
      <c r="AC23" s="20">
        <v>18.600000000000001</v>
      </c>
      <c r="AD23" s="20">
        <f t="shared" si="6"/>
        <v>930.00000000000011</v>
      </c>
      <c r="AE23" s="47"/>
      <c r="AF23" s="23"/>
      <c r="AH23" s="51" t="s">
        <v>110</v>
      </c>
      <c r="AI23" s="20">
        <v>8.2100000000000009</v>
      </c>
    </row>
    <row r="24" spans="1:36">
      <c r="A24" s="2"/>
      <c r="B24" s="20" t="s">
        <v>36</v>
      </c>
      <c r="C24" s="20">
        <v>20.232600000000001</v>
      </c>
      <c r="D24" s="20">
        <v>26.979900000000001</v>
      </c>
      <c r="E24" s="20">
        <f t="shared" si="0"/>
        <v>6.7472999999999992</v>
      </c>
      <c r="F24" s="20">
        <v>20.395099999999999</v>
      </c>
      <c r="G24" s="20">
        <v>20.297599999999999</v>
      </c>
      <c r="H24" s="20">
        <f t="shared" si="1"/>
        <v>0.16249999999999787</v>
      </c>
      <c r="I24" s="20">
        <f t="shared" si="2"/>
        <v>9.7500000000000142E-2</v>
      </c>
      <c r="J24" s="47"/>
      <c r="K24" s="20">
        <f t="shared" si="3"/>
        <v>2.4083707557096599</v>
      </c>
      <c r="L24" s="20">
        <f t="shared" si="4"/>
        <v>1.4450224534258169</v>
      </c>
      <c r="M24" s="20">
        <f t="shared" si="5"/>
        <v>60.000000000000874</v>
      </c>
      <c r="N24" s="47"/>
      <c r="O24" s="47">
        <f>AVERAGE(L24:L25)</f>
        <v>1.4587075457313277</v>
      </c>
      <c r="P24" s="47"/>
      <c r="Q24" s="2" t="s">
        <v>101</v>
      </c>
      <c r="R24" s="20" t="s">
        <v>36</v>
      </c>
      <c r="S24" s="20">
        <v>4.78</v>
      </c>
      <c r="T24" s="21">
        <f t="shared" si="7"/>
        <v>5.2750000000000004</v>
      </c>
      <c r="U24" s="20">
        <f t="shared" si="8"/>
        <v>2.467627281460134E-2</v>
      </c>
      <c r="V24" s="21">
        <f t="shared" si="9"/>
        <v>48.859020172910661</v>
      </c>
      <c r="W24" s="20">
        <v>50</v>
      </c>
      <c r="X24" s="22">
        <f t="shared" si="10"/>
        <v>2442.951008645533</v>
      </c>
      <c r="Y24" s="23">
        <f>AVERAGE(X24:X25)</f>
        <v>2393.5984630163312</v>
      </c>
      <c r="Z24" s="23"/>
      <c r="AB24" s="51" t="s">
        <v>108</v>
      </c>
      <c r="AC24" s="20">
        <v>21.8</v>
      </c>
      <c r="AD24" s="20">
        <f t="shared" si="6"/>
        <v>1090</v>
      </c>
      <c r="AE24" s="47">
        <f>AVERAGE(AD24,AD25,AD26)</f>
        <v>940</v>
      </c>
      <c r="AH24" s="51"/>
    </row>
    <row r="25" spans="1:36">
      <c r="A25" s="2"/>
      <c r="B25" s="20" t="s">
        <v>37</v>
      </c>
      <c r="C25" s="20">
        <v>20.503</v>
      </c>
      <c r="D25" s="20">
        <v>25.637499999999999</v>
      </c>
      <c r="E25" s="20">
        <f t="shared" si="0"/>
        <v>5.1344999999999992</v>
      </c>
      <c r="F25" s="20">
        <v>20.627300000000002</v>
      </c>
      <c r="G25" s="20">
        <v>20.5517</v>
      </c>
      <c r="H25" s="20">
        <f t="shared" si="1"/>
        <v>0.12430000000000163</v>
      </c>
      <c r="I25" s="20">
        <f t="shared" si="2"/>
        <v>7.5600000000001444E-2</v>
      </c>
      <c r="J25" s="47"/>
      <c r="K25" s="20">
        <f t="shared" si="3"/>
        <v>2.4208783717986493</v>
      </c>
      <c r="L25" s="20">
        <f t="shared" si="4"/>
        <v>1.4723926380368382</v>
      </c>
      <c r="M25" s="20">
        <f t="shared" si="5"/>
        <v>60.820595333870031</v>
      </c>
      <c r="N25" s="47"/>
      <c r="O25" s="51"/>
      <c r="P25" s="51"/>
      <c r="Q25" s="2"/>
      <c r="R25" s="20" t="s">
        <v>37</v>
      </c>
      <c r="S25" s="20">
        <v>4.8</v>
      </c>
      <c r="T25" s="21">
        <f t="shared" si="7"/>
        <v>5.2750000000000004</v>
      </c>
      <c r="U25" s="20">
        <f t="shared" si="8"/>
        <v>2.467627281460134E-2</v>
      </c>
      <c r="V25" s="21">
        <f t="shared" si="9"/>
        <v>46.884918347742598</v>
      </c>
      <c r="W25" s="20">
        <v>50</v>
      </c>
      <c r="X25" s="22">
        <f t="shared" si="10"/>
        <v>2344.2459173871298</v>
      </c>
      <c r="Y25" s="23"/>
      <c r="Z25" s="23"/>
      <c r="AB25" s="51" t="s">
        <v>109</v>
      </c>
      <c r="AC25" s="20">
        <v>18.399999999999999</v>
      </c>
      <c r="AD25" s="20">
        <f t="shared" si="6"/>
        <v>919.99999999999989</v>
      </c>
      <c r="AE25" s="23"/>
      <c r="AF25" s="47"/>
    </row>
    <row r="26" spans="1:36">
      <c r="A26" s="2"/>
      <c r="B26" s="20" t="s">
        <v>38</v>
      </c>
      <c r="C26" s="20">
        <v>20.165600000000001</v>
      </c>
      <c r="D26" s="20">
        <v>26.639199999999999</v>
      </c>
      <c r="E26" s="20">
        <f t="shared" si="0"/>
        <v>6.4735999999999976</v>
      </c>
      <c r="F26" s="20">
        <v>20.3598</v>
      </c>
      <c r="G26" s="20">
        <v>20.238199999999999</v>
      </c>
      <c r="H26" s="20">
        <f t="shared" si="1"/>
        <v>0.1941999999999986</v>
      </c>
      <c r="I26" s="20">
        <f t="shared" si="2"/>
        <v>0.12160000000000082</v>
      </c>
      <c r="J26" s="47">
        <f>AVERAGE(I26,I27,I28,I29,I30,I31)</f>
        <v>0.10136666666666667</v>
      </c>
      <c r="K26" s="20">
        <f t="shared" si="3"/>
        <v>2.9998764211566775</v>
      </c>
      <c r="L26" s="20">
        <f t="shared" si="4"/>
        <v>1.8783984181908191</v>
      </c>
      <c r="M26" s="20">
        <f t="shared" si="5"/>
        <v>62.615859938208906</v>
      </c>
      <c r="N26" s="47">
        <f>AVERAGE(K26,K27,K28,K29,K30,K31)</f>
        <v>2.9315374900479192</v>
      </c>
      <c r="O26" s="47">
        <f>AVERAGE(L26:L27)</f>
        <v>2.0554118404595281</v>
      </c>
      <c r="P26" s="47"/>
      <c r="Q26" s="2" t="s">
        <v>102</v>
      </c>
      <c r="R26" s="20" t="s">
        <v>38</v>
      </c>
      <c r="S26" s="20">
        <v>4.72</v>
      </c>
      <c r="T26" s="21">
        <f t="shared" si="7"/>
        <v>5.2750000000000004</v>
      </c>
      <c r="U26" s="20">
        <f t="shared" si="8"/>
        <v>2.467627281460134E-2</v>
      </c>
      <c r="V26" s="21">
        <f t="shared" si="9"/>
        <v>54.781325648415034</v>
      </c>
      <c r="W26" s="20">
        <v>50</v>
      </c>
      <c r="X26" s="22">
        <f t="shared" si="10"/>
        <v>2739.0662824207516</v>
      </c>
      <c r="Y26" s="23">
        <f>AVERAGE(X26:X27)</f>
        <v>3775.4697406340074</v>
      </c>
      <c r="Z26" s="23"/>
      <c r="AB26" s="51" t="s">
        <v>110</v>
      </c>
      <c r="AC26" s="20">
        <v>16.2</v>
      </c>
      <c r="AD26" s="20">
        <f t="shared" si="6"/>
        <v>810</v>
      </c>
      <c r="AE26" s="23"/>
      <c r="AF26" s="47"/>
    </row>
    <row r="27" spans="1:36">
      <c r="A27" s="2"/>
      <c r="B27" s="20" t="s">
        <v>39</v>
      </c>
      <c r="C27" s="20">
        <v>20.442299999999999</v>
      </c>
      <c r="D27" s="20">
        <v>25.3428</v>
      </c>
      <c r="E27" s="20">
        <f t="shared" si="0"/>
        <v>4.900500000000001</v>
      </c>
      <c r="F27" s="20">
        <v>20.616399999999999</v>
      </c>
      <c r="G27" s="20">
        <v>20.507000000000001</v>
      </c>
      <c r="H27" s="20">
        <f t="shared" si="1"/>
        <v>0.17409999999999926</v>
      </c>
      <c r="I27" s="20">
        <f t="shared" si="2"/>
        <v>0.10939999999999728</v>
      </c>
      <c r="J27" s="47"/>
      <c r="K27" s="20">
        <f t="shared" si="3"/>
        <v>3.55269870421384</v>
      </c>
      <c r="L27" s="20">
        <f t="shared" si="4"/>
        <v>2.232425262728237</v>
      </c>
      <c r="M27" s="20">
        <f t="shared" si="5"/>
        <v>62.837449741526562</v>
      </c>
      <c r="N27" s="47"/>
      <c r="O27" s="51"/>
      <c r="P27" s="51"/>
      <c r="Q27" s="2"/>
      <c r="R27" s="20" t="s">
        <v>39</v>
      </c>
      <c r="S27" s="20">
        <v>4.3</v>
      </c>
      <c r="T27" s="21">
        <f t="shared" si="7"/>
        <v>5.2750000000000004</v>
      </c>
      <c r="U27" s="20">
        <f t="shared" si="8"/>
        <v>2.467627281460134E-2</v>
      </c>
      <c r="V27" s="21">
        <f t="shared" si="9"/>
        <v>96.237463976945278</v>
      </c>
      <c r="W27" s="20">
        <v>50</v>
      </c>
      <c r="X27" s="22">
        <f t="shared" si="10"/>
        <v>4811.8731988472637</v>
      </c>
      <c r="Y27" s="23"/>
      <c r="Z27" s="23"/>
      <c r="AE27" s="1"/>
    </row>
    <row r="28" spans="1:36">
      <c r="A28" s="2"/>
      <c r="B28" s="20" t="s">
        <v>40</v>
      </c>
      <c r="C28" s="20">
        <v>20.2685</v>
      </c>
      <c r="D28" s="20">
        <v>25.8703</v>
      </c>
      <c r="E28" s="20">
        <f t="shared" si="0"/>
        <v>5.6018000000000008</v>
      </c>
      <c r="F28" s="20">
        <v>20.430099999999999</v>
      </c>
      <c r="G28" s="20">
        <v>20.326499999999999</v>
      </c>
      <c r="H28" s="20">
        <f t="shared" si="1"/>
        <v>0.16159999999999997</v>
      </c>
      <c r="I28" s="20">
        <f t="shared" si="2"/>
        <v>0.10360000000000014</v>
      </c>
      <c r="J28" s="47"/>
      <c r="K28" s="20">
        <f t="shared" si="3"/>
        <v>2.8847870327394753</v>
      </c>
      <c r="L28" s="20">
        <f t="shared" si="4"/>
        <v>1.8494055482166469</v>
      </c>
      <c r="M28" s="20">
        <f t="shared" si="5"/>
        <v>64.108910891089209</v>
      </c>
      <c r="N28" s="47"/>
      <c r="O28" s="47">
        <f>AVERAGE(L28:L29)</f>
        <v>1.8863533161295489</v>
      </c>
      <c r="P28" s="47"/>
      <c r="Q28" s="2" t="s">
        <v>103</v>
      </c>
      <c r="R28" s="20" t="s">
        <v>40</v>
      </c>
      <c r="S28" s="20">
        <v>4.74</v>
      </c>
      <c r="T28" s="21">
        <f t="shared" si="7"/>
        <v>5.2750000000000004</v>
      </c>
      <c r="U28" s="20">
        <f t="shared" si="8"/>
        <v>2.467627281460134E-2</v>
      </c>
      <c r="V28" s="21">
        <f t="shared" si="9"/>
        <v>52.807223823246879</v>
      </c>
      <c r="W28" s="20">
        <v>50</v>
      </c>
      <c r="X28" s="22">
        <f t="shared" si="10"/>
        <v>2640.3611911623439</v>
      </c>
      <c r="Y28" s="23">
        <f>AVERAGE(X28:X29)</f>
        <v>2516.979827089338</v>
      </c>
      <c r="Z28" s="23"/>
      <c r="AE28" s="1"/>
    </row>
    <row r="29" spans="1:36">
      <c r="A29" s="2"/>
      <c r="B29" s="20" t="s">
        <v>41</v>
      </c>
      <c r="C29" s="20">
        <v>20.161899999999999</v>
      </c>
      <c r="D29" s="20">
        <v>27.025099999999998</v>
      </c>
      <c r="E29" s="20">
        <f t="shared" si="0"/>
        <v>6.8631999999999991</v>
      </c>
      <c r="F29" s="20">
        <v>20.369900000000001</v>
      </c>
      <c r="G29" s="20">
        <v>20.2379</v>
      </c>
      <c r="H29" s="20">
        <f t="shared" si="1"/>
        <v>0.20800000000000196</v>
      </c>
      <c r="I29" s="20">
        <f t="shared" si="2"/>
        <v>0.13200000000000145</v>
      </c>
      <c r="J29" s="47"/>
      <c r="K29" s="20">
        <f t="shared" si="3"/>
        <v>3.0306562536426447</v>
      </c>
      <c r="L29" s="20">
        <f t="shared" si="4"/>
        <v>1.9233010840424507</v>
      </c>
      <c r="M29" s="20">
        <f t="shared" si="5"/>
        <v>63.461538461538559</v>
      </c>
      <c r="N29" s="47"/>
      <c r="O29" s="51"/>
      <c r="P29" s="51"/>
      <c r="Q29" s="2"/>
      <c r="R29" s="20" t="s">
        <v>41</v>
      </c>
      <c r="S29" s="20">
        <v>4.79</v>
      </c>
      <c r="T29" s="21">
        <f t="shared" si="7"/>
        <v>5.2750000000000004</v>
      </c>
      <c r="U29" s="20">
        <f t="shared" si="8"/>
        <v>2.467627281460134E-2</v>
      </c>
      <c r="V29" s="21">
        <f t="shared" si="9"/>
        <v>47.87196926032663</v>
      </c>
      <c r="W29" s="20">
        <v>50</v>
      </c>
      <c r="X29" s="22">
        <f t="shared" si="10"/>
        <v>2393.5984630163316</v>
      </c>
      <c r="Y29" s="23"/>
      <c r="Z29" s="23"/>
      <c r="AE29" s="1"/>
    </row>
    <row r="30" spans="1:36">
      <c r="A30" s="2"/>
      <c r="B30" s="20" t="s">
        <v>42</v>
      </c>
      <c r="C30" s="20">
        <v>20.3916</v>
      </c>
      <c r="D30" s="20">
        <v>25.581800000000001</v>
      </c>
      <c r="E30" s="20">
        <f t="shared" si="0"/>
        <v>5.1902000000000008</v>
      </c>
      <c r="F30" s="20">
        <v>20.523299999999999</v>
      </c>
      <c r="G30" s="20">
        <v>20.457999999999998</v>
      </c>
      <c r="H30" s="20">
        <f t="shared" si="1"/>
        <v>0.1316999999999986</v>
      </c>
      <c r="I30" s="20">
        <f t="shared" si="2"/>
        <v>6.530000000000058E-2</v>
      </c>
      <c r="J30" s="47"/>
      <c r="K30" s="20">
        <f t="shared" si="3"/>
        <v>2.5374744711186192</v>
      </c>
      <c r="L30" s="20">
        <f t="shared" si="4"/>
        <v>1.2581403414126733</v>
      </c>
      <c r="M30" s="20">
        <f t="shared" si="5"/>
        <v>49.582384206530961</v>
      </c>
      <c r="N30" s="47"/>
      <c r="O30" s="47">
        <f>AVERAGE(L30:L31)</f>
        <v>1.2809840463044211</v>
      </c>
      <c r="P30" s="47"/>
      <c r="Q30" s="2" t="s">
        <v>104</v>
      </c>
      <c r="R30" s="20" t="s">
        <v>42</v>
      </c>
      <c r="S30" s="20">
        <v>4.62</v>
      </c>
      <c r="T30" s="21">
        <f t="shared" si="7"/>
        <v>5.2750000000000004</v>
      </c>
      <c r="U30" s="20">
        <f t="shared" si="8"/>
        <v>2.467627281460134E-2</v>
      </c>
      <c r="V30" s="21">
        <f t="shared" si="9"/>
        <v>64.651834774255533</v>
      </c>
      <c r="W30" s="20">
        <v>50</v>
      </c>
      <c r="X30" s="22">
        <f t="shared" si="10"/>
        <v>3232.5917387127765</v>
      </c>
      <c r="Y30" s="23">
        <f>AVERAGE(X30:X31)</f>
        <v>3380.6493756003856</v>
      </c>
      <c r="Z30" s="23"/>
    </row>
    <row r="31" spans="1:36">
      <c r="A31" s="2"/>
      <c r="B31" s="20" t="s">
        <v>43</v>
      </c>
      <c r="C31" s="20">
        <v>20.0945</v>
      </c>
      <c r="D31" s="20">
        <v>25.9465</v>
      </c>
      <c r="E31" s="20">
        <f t="shared" si="0"/>
        <v>5.8520000000000003</v>
      </c>
      <c r="F31" s="20">
        <v>20.245699999999999</v>
      </c>
      <c r="G31" s="20">
        <v>20.1694</v>
      </c>
      <c r="H31" s="20">
        <f t="shared" si="1"/>
        <v>0.15119999999999933</v>
      </c>
      <c r="I31" s="20">
        <f t="shared" si="2"/>
        <v>7.6299999999999812E-2</v>
      </c>
      <c r="J31" s="47"/>
      <c r="K31" s="20">
        <f t="shared" si="3"/>
        <v>2.5837320574162566</v>
      </c>
      <c r="L31" s="20">
        <f t="shared" si="4"/>
        <v>1.3038277511961689</v>
      </c>
      <c r="M31" s="20">
        <f t="shared" si="5"/>
        <v>50.462962962963061</v>
      </c>
      <c r="N31" s="47"/>
      <c r="O31" s="51"/>
      <c r="P31" s="51"/>
      <c r="Q31" s="2"/>
      <c r="R31" s="20" t="s">
        <v>43</v>
      </c>
      <c r="S31" s="20">
        <v>4.5599999999999996</v>
      </c>
      <c r="T31" s="21">
        <f t="shared" si="7"/>
        <v>5.2750000000000004</v>
      </c>
      <c r="U31" s="20">
        <f t="shared" si="8"/>
        <v>2.467627281460134E-2</v>
      </c>
      <c r="V31" s="21">
        <f t="shared" si="9"/>
        <v>70.574140249759907</v>
      </c>
      <c r="W31" s="20">
        <v>50</v>
      </c>
      <c r="X31" s="22">
        <f t="shared" si="10"/>
        <v>3528.7070124879951</v>
      </c>
      <c r="Y31" s="23"/>
      <c r="Z31" s="23"/>
    </row>
    <row r="32" spans="1:36">
      <c r="A32" s="2"/>
      <c r="B32" s="20" t="s">
        <v>44</v>
      </c>
      <c r="C32" s="20">
        <v>20.2713</v>
      </c>
      <c r="D32" s="20">
        <v>25.456299999999999</v>
      </c>
      <c r="E32" s="20">
        <f t="shared" si="0"/>
        <v>5.1849999999999987</v>
      </c>
      <c r="F32" s="20">
        <v>20.4072</v>
      </c>
      <c r="G32" s="20">
        <v>20.329599999999999</v>
      </c>
      <c r="H32" s="20">
        <f t="shared" si="1"/>
        <v>0.13589999999999947</v>
      </c>
      <c r="I32" s="20">
        <f t="shared" si="2"/>
        <v>7.7600000000000335E-2</v>
      </c>
      <c r="J32" s="1">
        <f>AVERAGE(I32,I33,I34,I35,I36,I37)</f>
        <v>9.6166666666665776E-2</v>
      </c>
      <c r="K32" s="20">
        <f t="shared" si="3"/>
        <v>2.6210221793635391</v>
      </c>
      <c r="L32" s="20">
        <f t="shared" si="4"/>
        <v>1.4966248794599875</v>
      </c>
      <c r="M32" s="20">
        <f t="shared" si="5"/>
        <v>57.100809418690687</v>
      </c>
      <c r="N32" s="1">
        <f>AVERAGE(K32,K33,K34,K35,K36,K37)</f>
        <v>2.8646030120980863</v>
      </c>
      <c r="O32" s="47">
        <f>AVERAGE(L32:L33)</f>
        <v>1.5157687435184855</v>
      </c>
      <c r="P32" s="47"/>
      <c r="Q32" s="2" t="s">
        <v>105</v>
      </c>
      <c r="R32" s="20" t="s">
        <v>44</v>
      </c>
      <c r="S32" s="20">
        <v>4.84</v>
      </c>
      <c r="T32" s="21">
        <f t="shared" si="7"/>
        <v>5.2750000000000004</v>
      </c>
      <c r="U32" s="20">
        <f t="shared" si="8"/>
        <v>2.467627281460134E-2</v>
      </c>
      <c r="V32" s="21">
        <f t="shared" si="9"/>
        <v>42.93671469740638</v>
      </c>
      <c r="W32" s="20">
        <v>50</v>
      </c>
      <c r="X32" s="22">
        <f t="shared" si="10"/>
        <v>2146.8357348703189</v>
      </c>
      <c r="Y32" s="23">
        <f>AVERAGE(X32:X33)</f>
        <v>2319.5696445725289</v>
      </c>
      <c r="Z32" s="23"/>
    </row>
    <row r="33" spans="1:26">
      <c r="A33" s="2"/>
      <c r="B33" s="20" t="s">
        <v>45</v>
      </c>
      <c r="C33" s="20">
        <v>20.272500000000001</v>
      </c>
      <c r="D33" s="20">
        <v>25.908000000000001</v>
      </c>
      <c r="E33" s="20">
        <f t="shared" si="0"/>
        <v>5.6355000000000004</v>
      </c>
      <c r="F33" s="20">
        <v>20.4207</v>
      </c>
      <c r="G33" s="20">
        <v>20.334199999999999</v>
      </c>
      <c r="H33" s="20">
        <f t="shared" si="1"/>
        <v>0.14819999999999922</v>
      </c>
      <c r="I33" s="20">
        <f t="shared" si="2"/>
        <v>8.6500000000000909E-2</v>
      </c>
      <c r="J33" s="1"/>
      <c r="K33" s="20">
        <f t="shared" si="3"/>
        <v>2.6297577854671141</v>
      </c>
      <c r="L33" s="20">
        <f t="shared" si="4"/>
        <v>1.5349126075769834</v>
      </c>
      <c r="M33" s="20">
        <f t="shared" si="5"/>
        <v>58.367071524967187</v>
      </c>
      <c r="N33" s="1"/>
      <c r="O33" s="51"/>
      <c r="P33" s="51"/>
      <c r="Q33" s="2"/>
      <c r="R33" s="20" t="s">
        <v>45</v>
      </c>
      <c r="S33" s="20">
        <v>4.7699999999999996</v>
      </c>
      <c r="T33" s="21">
        <f t="shared" si="7"/>
        <v>5.2750000000000004</v>
      </c>
      <c r="U33" s="20">
        <f t="shared" si="8"/>
        <v>2.467627281460134E-2</v>
      </c>
      <c r="V33" s="21">
        <f t="shared" si="9"/>
        <v>49.846071085494785</v>
      </c>
      <c r="W33" s="20">
        <v>50</v>
      </c>
      <c r="X33" s="22">
        <f t="shared" si="10"/>
        <v>2492.3035542747393</v>
      </c>
      <c r="Y33" s="23"/>
      <c r="Z33" s="23"/>
    </row>
    <row r="34" spans="1:26">
      <c r="A34" s="2"/>
      <c r="B34" s="20" t="s">
        <v>46</v>
      </c>
      <c r="C34" s="20">
        <v>20.392600000000002</v>
      </c>
      <c r="D34" s="20">
        <v>25.888999999999999</v>
      </c>
      <c r="E34" s="20">
        <f t="shared" si="0"/>
        <v>5.4963999999999977</v>
      </c>
      <c r="F34" s="20">
        <v>20.534199999999998</v>
      </c>
      <c r="G34" s="20">
        <v>20.452200000000001</v>
      </c>
      <c r="H34" s="20">
        <f t="shared" si="1"/>
        <v>0.14159999999999684</v>
      </c>
      <c r="I34" s="20">
        <f t="shared" si="2"/>
        <v>8.1999999999997186E-2</v>
      </c>
      <c r="J34" s="1"/>
      <c r="K34" s="20">
        <f t="shared" si="3"/>
        <v>2.5762317153045067</v>
      </c>
      <c r="L34" s="20">
        <f t="shared" si="4"/>
        <v>1.4918855978458121</v>
      </c>
      <c r="M34" s="20">
        <f t="shared" si="5"/>
        <v>57.909604519773318</v>
      </c>
      <c r="N34" s="1"/>
      <c r="O34" s="47">
        <f>AVERAGE(L34:L35)</f>
        <v>1.4892856734133146</v>
      </c>
      <c r="P34" s="47"/>
      <c r="Q34" s="2" t="s">
        <v>106</v>
      </c>
      <c r="R34" s="20" t="s">
        <v>46</v>
      </c>
      <c r="S34" s="20">
        <v>4.93</v>
      </c>
      <c r="T34" s="21">
        <f t="shared" si="7"/>
        <v>5.2750000000000004</v>
      </c>
      <c r="U34" s="20">
        <f t="shared" si="8"/>
        <v>2.467627281460134E-2</v>
      </c>
      <c r="V34" s="21">
        <f t="shared" si="9"/>
        <v>34.053256484149912</v>
      </c>
      <c r="W34" s="20">
        <v>50</v>
      </c>
      <c r="X34" s="22">
        <f t="shared" si="10"/>
        <v>1702.6628242074955</v>
      </c>
      <c r="Y34" s="23">
        <f>AVERAGE(X34:X35)</f>
        <v>1900.0730067243067</v>
      </c>
      <c r="Z34" s="23"/>
    </row>
    <row r="35" spans="1:26">
      <c r="A35" s="2"/>
      <c r="B35" s="20" t="s">
        <v>47</v>
      </c>
      <c r="C35" s="20">
        <v>20.340399999999999</v>
      </c>
      <c r="D35" s="20">
        <v>26.104900000000001</v>
      </c>
      <c r="E35" s="20">
        <f t="shared" si="0"/>
        <v>5.7645000000000017</v>
      </c>
      <c r="F35" s="20">
        <v>20.4878</v>
      </c>
      <c r="G35" s="20">
        <v>20.402100000000001</v>
      </c>
      <c r="H35" s="20">
        <f t="shared" si="1"/>
        <v>0.14740000000000109</v>
      </c>
      <c r="I35" s="20">
        <f t="shared" si="2"/>
        <v>8.5699999999999221E-2</v>
      </c>
      <c r="J35" s="1"/>
      <c r="K35" s="20">
        <f t="shared" si="3"/>
        <v>2.5570300980137226</v>
      </c>
      <c r="L35" s="20">
        <f t="shared" si="4"/>
        <v>1.486685748980817</v>
      </c>
      <c r="M35" s="20">
        <f t="shared" si="5"/>
        <v>58.141112618723604</v>
      </c>
      <c r="N35" s="1"/>
      <c r="O35" s="51"/>
      <c r="P35" s="51"/>
      <c r="Q35" s="2"/>
      <c r="R35" s="20" t="s">
        <v>47</v>
      </c>
      <c r="S35" s="20">
        <v>4.8499999999999996</v>
      </c>
      <c r="T35" s="21">
        <f t="shared" si="7"/>
        <v>5.2750000000000004</v>
      </c>
      <c r="U35" s="20">
        <f t="shared" si="8"/>
        <v>2.467627281460134E-2</v>
      </c>
      <c r="V35" s="21">
        <f t="shared" si="9"/>
        <v>41.949663784822349</v>
      </c>
      <c r="W35" s="20">
        <v>50</v>
      </c>
      <c r="X35" s="22">
        <f t="shared" si="10"/>
        <v>2097.4831892411175</v>
      </c>
      <c r="Y35" s="23"/>
    </row>
    <row r="36" spans="1:26">
      <c r="A36" s="2"/>
      <c r="B36" s="20" t="s">
        <v>48</v>
      </c>
      <c r="C36" s="20">
        <v>20.1891</v>
      </c>
      <c r="D36" s="20">
        <v>25.600300000000001</v>
      </c>
      <c r="E36" s="20">
        <f t="shared" si="0"/>
        <v>5.4112000000000009</v>
      </c>
      <c r="F36" s="20">
        <v>20.387799999999999</v>
      </c>
      <c r="G36" s="20">
        <v>20.267399999999999</v>
      </c>
      <c r="H36" s="20">
        <f t="shared" si="1"/>
        <v>0.19869999999999877</v>
      </c>
      <c r="I36" s="20">
        <f t="shared" si="2"/>
        <v>0.12040000000000006</v>
      </c>
      <c r="J36" s="1"/>
      <c r="K36" s="20">
        <f t="shared" si="3"/>
        <v>3.672013601419255</v>
      </c>
      <c r="L36" s="20">
        <f t="shared" si="4"/>
        <v>2.2250147841513903</v>
      </c>
      <c r="M36" s="20">
        <f t="shared" si="5"/>
        <v>60.593860090589239</v>
      </c>
      <c r="N36" s="1"/>
      <c r="O36" s="47">
        <f>AVERAGE(L36:L37)</f>
        <v>2.0760651437742501</v>
      </c>
      <c r="P36" s="47"/>
      <c r="Q36" s="2" t="s">
        <v>107</v>
      </c>
      <c r="R36" s="20" t="s">
        <v>48</v>
      </c>
      <c r="S36" s="20">
        <v>4.6500000000000004</v>
      </c>
      <c r="T36" s="21">
        <f t="shared" si="7"/>
        <v>5.2750000000000004</v>
      </c>
      <c r="U36" s="20">
        <f t="shared" si="8"/>
        <v>2.467627281460134E-2</v>
      </c>
      <c r="V36" s="21">
        <f t="shared" si="9"/>
        <v>61.690682036503354</v>
      </c>
      <c r="W36" s="20">
        <v>50</v>
      </c>
      <c r="X36" s="22">
        <f t="shared" si="10"/>
        <v>3084.5341018251679</v>
      </c>
      <c r="Y36" s="23">
        <f>AVERAGE(X36:X37)</f>
        <v>2985.829010566762</v>
      </c>
      <c r="Z36" s="23"/>
    </row>
    <row r="37" spans="1:26">
      <c r="A37" s="2"/>
      <c r="B37" s="20" t="s">
        <v>49</v>
      </c>
      <c r="C37" s="20">
        <v>20.377199999999998</v>
      </c>
      <c r="D37" s="20">
        <v>26.853200000000001</v>
      </c>
      <c r="E37" s="20">
        <f t="shared" si="0"/>
        <v>6.4760000000000026</v>
      </c>
      <c r="F37" s="20">
        <v>20.58</v>
      </c>
      <c r="G37" s="20">
        <v>20.455200000000001</v>
      </c>
      <c r="H37" s="20">
        <f t="shared" si="1"/>
        <v>0.20279999999999987</v>
      </c>
      <c r="I37" s="20">
        <f t="shared" si="2"/>
        <v>0.12479999999999691</v>
      </c>
      <c r="J37" s="1"/>
      <c r="K37" s="20">
        <f t="shared" si="3"/>
        <v>3.1315626930203795</v>
      </c>
      <c r="L37" s="20">
        <f t="shared" si="4"/>
        <v>1.9271155033971101</v>
      </c>
      <c r="M37" s="20">
        <f t="shared" si="5"/>
        <v>61.538461538460055</v>
      </c>
      <c r="N37" s="1"/>
      <c r="O37" s="51"/>
      <c r="P37" s="51"/>
      <c r="Q37" s="2"/>
      <c r="R37" s="20" t="s">
        <v>49</v>
      </c>
      <c r="S37" s="20">
        <v>4.6900000000000004</v>
      </c>
      <c r="T37" s="21">
        <f t="shared" si="7"/>
        <v>5.2750000000000004</v>
      </c>
      <c r="U37" s="20">
        <f t="shared" si="8"/>
        <v>2.467627281460134E-2</v>
      </c>
      <c r="V37" s="21">
        <f t="shared" si="9"/>
        <v>57.742478386167136</v>
      </c>
      <c r="W37" s="20">
        <v>50</v>
      </c>
      <c r="X37" s="22">
        <f t="shared" si="10"/>
        <v>2887.1239193083566</v>
      </c>
      <c r="Y37" s="23"/>
      <c r="Z37" s="23"/>
    </row>
    <row r="38" spans="1:26">
      <c r="A38" s="2"/>
      <c r="B38" s="20" t="s">
        <v>50</v>
      </c>
      <c r="C38" s="20">
        <v>20.3431</v>
      </c>
      <c r="D38" s="20">
        <v>25.3629</v>
      </c>
      <c r="E38" s="20">
        <f t="shared" si="0"/>
        <v>5.0198</v>
      </c>
      <c r="F38" s="20">
        <v>20.4954</v>
      </c>
      <c r="G38" s="20">
        <v>20.406500000000001</v>
      </c>
      <c r="H38" s="20">
        <f t="shared" si="1"/>
        <v>0.15230000000000032</v>
      </c>
      <c r="I38" s="20">
        <f t="shared" si="2"/>
        <v>8.8899999999998869E-2</v>
      </c>
      <c r="J38" s="1">
        <f>AVERAGE(I38,I39,I40,I41,I42,I43)</f>
        <v>0.10098333333333365</v>
      </c>
      <c r="K38" s="20">
        <f t="shared" si="3"/>
        <v>3.0339854177457335</v>
      </c>
      <c r="L38" s="20">
        <f t="shared" si="4"/>
        <v>1.7709868919080214</v>
      </c>
      <c r="M38" s="20">
        <f t="shared" si="5"/>
        <v>58.371634931056263</v>
      </c>
      <c r="N38" s="1">
        <f>AVERAGE(K38,K39,K40,K41,K42,K43)</f>
        <v>2.980625281137153</v>
      </c>
      <c r="O38" s="47">
        <f>AVERAGE(L38:L39)</f>
        <v>1.63419076746418</v>
      </c>
      <c r="P38" s="47"/>
      <c r="Q38" s="2" t="s">
        <v>108</v>
      </c>
      <c r="R38" s="20" t="s">
        <v>50</v>
      </c>
      <c r="S38" s="20">
        <v>4.57</v>
      </c>
      <c r="T38" s="21">
        <f t="shared" si="7"/>
        <v>5.2750000000000004</v>
      </c>
      <c r="U38" s="20">
        <f t="shared" si="8"/>
        <v>2.467627281460134E-2</v>
      </c>
      <c r="V38" s="21">
        <f t="shared" si="9"/>
        <v>69.587089337175797</v>
      </c>
      <c r="W38" s="20">
        <v>50</v>
      </c>
      <c r="X38" s="22">
        <f t="shared" si="10"/>
        <v>3479.3544668587897</v>
      </c>
      <c r="Y38" s="23">
        <f>AVERAGE(X38:X39)</f>
        <v>3800.1460134486069</v>
      </c>
      <c r="Z38" s="23"/>
    </row>
    <row r="39" spans="1:26">
      <c r="A39" s="2"/>
      <c r="B39" s="20" t="s">
        <v>51</v>
      </c>
      <c r="C39" s="20">
        <v>20.366299999999999</v>
      </c>
      <c r="D39" s="20">
        <v>25.835799999999999</v>
      </c>
      <c r="E39" s="20">
        <f t="shared" si="0"/>
        <v>5.4695</v>
      </c>
      <c r="F39" s="20">
        <v>20.503799999999998</v>
      </c>
      <c r="G39" s="20">
        <v>20.421900000000001</v>
      </c>
      <c r="H39" s="20">
        <f t="shared" si="1"/>
        <v>0.13749999999999929</v>
      </c>
      <c r="I39" s="20">
        <f t="shared" si="2"/>
        <v>8.1899999999997419E-2</v>
      </c>
      <c r="J39" s="1"/>
      <c r="K39" s="20">
        <f t="shared" si="3"/>
        <v>2.5139409452417825</v>
      </c>
      <c r="L39" s="20">
        <f t="shared" si="4"/>
        <v>1.4973946430203384</v>
      </c>
      <c r="M39" s="20">
        <f t="shared" si="5"/>
        <v>59.563636363634799</v>
      </c>
      <c r="N39" s="1"/>
      <c r="O39" s="51"/>
      <c r="P39" s="51"/>
      <c r="Q39" s="2"/>
      <c r="R39" s="20" t="s">
        <v>51</v>
      </c>
      <c r="S39" s="20">
        <v>4.4400000000000004</v>
      </c>
      <c r="T39" s="21">
        <f t="shared" si="7"/>
        <v>5.2750000000000004</v>
      </c>
      <c r="U39" s="20">
        <f t="shared" si="8"/>
        <v>2.467627281460134E-2</v>
      </c>
      <c r="V39" s="21">
        <f t="shared" si="9"/>
        <v>82.418751200768469</v>
      </c>
      <c r="W39" s="20">
        <v>50</v>
      </c>
      <c r="X39" s="22">
        <f t="shared" si="10"/>
        <v>4120.9375600384237</v>
      </c>
      <c r="Y39" s="23"/>
      <c r="Z39" s="23"/>
    </row>
    <row r="40" spans="1:26">
      <c r="A40" s="2"/>
      <c r="B40" s="20" t="s">
        <v>52</v>
      </c>
      <c r="C40" s="20">
        <v>20.281199999999998</v>
      </c>
      <c r="D40" s="20">
        <v>26.750299999999999</v>
      </c>
      <c r="E40" s="20">
        <f t="shared" si="0"/>
        <v>6.469100000000001</v>
      </c>
      <c r="F40" s="20">
        <v>20.462700000000002</v>
      </c>
      <c r="G40" s="20">
        <v>20.354700000000001</v>
      </c>
      <c r="H40" s="20">
        <f t="shared" si="1"/>
        <v>0.18150000000000333</v>
      </c>
      <c r="I40" s="20">
        <f t="shared" si="2"/>
        <v>0.10800000000000054</v>
      </c>
      <c r="J40" s="1"/>
      <c r="K40" s="20">
        <f t="shared" si="3"/>
        <v>2.8056452984186873</v>
      </c>
      <c r="L40" s="20">
        <f t="shared" si="4"/>
        <v>1.6694748883152297</v>
      </c>
      <c r="M40" s="20">
        <f t="shared" si="5"/>
        <v>59.504132231404164</v>
      </c>
      <c r="N40" s="1"/>
      <c r="O40" s="47">
        <f>AVERAGE(L40:L41)</f>
        <v>1.8190203518197068</v>
      </c>
      <c r="P40" s="47"/>
      <c r="Q40" s="2" t="s">
        <v>109</v>
      </c>
      <c r="R40" s="20" t="s">
        <v>52</v>
      </c>
      <c r="S40" s="20">
        <v>4.76</v>
      </c>
      <c r="T40" s="21">
        <f t="shared" si="7"/>
        <v>5.2750000000000004</v>
      </c>
      <c r="U40" s="20">
        <f t="shared" si="8"/>
        <v>2.467627281460134E-2</v>
      </c>
      <c r="V40" s="21">
        <f t="shared" si="9"/>
        <v>50.833121998078816</v>
      </c>
      <c r="W40" s="20">
        <v>50</v>
      </c>
      <c r="X40" s="22">
        <f t="shared" si="10"/>
        <v>2541.6560999039407</v>
      </c>
      <c r="Y40" s="23">
        <f>AVERAGE(X40:X41)</f>
        <v>2270.2170989433253</v>
      </c>
      <c r="Z40" s="23"/>
    </row>
    <row r="41" spans="1:26">
      <c r="A41" s="2"/>
      <c r="B41" s="20" t="s">
        <v>53</v>
      </c>
      <c r="C41" s="20">
        <v>20.514800000000001</v>
      </c>
      <c r="D41" s="20">
        <v>25.604800000000001</v>
      </c>
      <c r="E41" s="20">
        <f t="shared" si="0"/>
        <v>5.09</v>
      </c>
      <c r="F41" s="20">
        <v>20.683</v>
      </c>
      <c r="G41" s="20">
        <v>20.582799999999999</v>
      </c>
      <c r="H41" s="20">
        <f t="shared" si="1"/>
        <v>0.16819999999999879</v>
      </c>
      <c r="I41" s="20">
        <f t="shared" si="2"/>
        <v>0.10020000000000095</v>
      </c>
      <c r="J41" s="1"/>
      <c r="K41" s="20">
        <f t="shared" si="3"/>
        <v>3.3045186640471278</v>
      </c>
      <c r="L41" s="20">
        <f t="shared" si="4"/>
        <v>1.9685658153241838</v>
      </c>
      <c r="M41" s="20">
        <f t="shared" si="5"/>
        <v>59.571938168847602</v>
      </c>
      <c r="N41" s="1"/>
      <c r="O41" s="51"/>
      <c r="P41" s="51"/>
      <c r="Q41" s="2"/>
      <c r="R41" s="20" t="s">
        <v>53</v>
      </c>
      <c r="S41" s="20">
        <v>4.87</v>
      </c>
      <c r="T41" s="21">
        <f t="shared" si="7"/>
        <v>5.2750000000000004</v>
      </c>
      <c r="U41" s="20">
        <f t="shared" si="8"/>
        <v>2.467627281460134E-2</v>
      </c>
      <c r="V41" s="21">
        <f t="shared" si="9"/>
        <v>39.975561959654193</v>
      </c>
      <c r="W41" s="20">
        <v>50</v>
      </c>
      <c r="X41" s="22">
        <f t="shared" si="10"/>
        <v>1998.7780979827096</v>
      </c>
      <c r="Y41" s="23"/>
      <c r="Z41" s="23"/>
    </row>
    <row r="42" spans="1:26">
      <c r="A42" s="2"/>
      <c r="B42" s="20" t="s">
        <v>54</v>
      </c>
      <c r="C42" s="20">
        <v>20.3247</v>
      </c>
      <c r="D42" s="20">
        <v>26.443899999999999</v>
      </c>
      <c r="E42" s="20">
        <f t="shared" si="0"/>
        <v>6.1191999999999993</v>
      </c>
      <c r="F42" s="20">
        <v>20.498100000000001</v>
      </c>
      <c r="G42" s="20">
        <v>20.390999999999998</v>
      </c>
      <c r="H42" s="20">
        <f t="shared" si="1"/>
        <v>0.17340000000000089</v>
      </c>
      <c r="I42" s="20">
        <f t="shared" si="2"/>
        <v>0.10710000000000264</v>
      </c>
      <c r="J42" s="1"/>
      <c r="K42" s="20">
        <f t="shared" si="3"/>
        <v>2.8337037521244755</v>
      </c>
      <c r="L42" s="20">
        <f t="shared" si="4"/>
        <v>1.7502287880769161</v>
      </c>
      <c r="M42" s="20">
        <f t="shared" si="5"/>
        <v>61.764705882354143</v>
      </c>
      <c r="N42" s="1"/>
      <c r="O42" s="47">
        <f>AVERAGE(L42:L43)</f>
        <v>1.9191958986313833</v>
      </c>
      <c r="P42" s="47"/>
      <c r="Q42" s="2" t="s">
        <v>110</v>
      </c>
      <c r="R42" s="20" t="s">
        <v>54</v>
      </c>
      <c r="S42" s="20">
        <v>4.24</v>
      </c>
      <c r="T42" s="21">
        <f t="shared" si="7"/>
        <v>5.2750000000000004</v>
      </c>
      <c r="U42" s="20">
        <f t="shared" si="8"/>
        <v>2.467627281460134E-2</v>
      </c>
      <c r="V42" s="21">
        <f t="shared" si="9"/>
        <v>102.15976945244957</v>
      </c>
      <c r="W42" s="20">
        <v>50</v>
      </c>
      <c r="X42" s="22">
        <f t="shared" si="10"/>
        <v>5107.9884726224782</v>
      </c>
      <c r="Y42" s="23">
        <f>AVERAGE(X42:X43)</f>
        <v>3997.5561959654174</v>
      </c>
      <c r="Z42" s="23"/>
    </row>
    <row r="43" spans="1:26">
      <c r="A43" s="2"/>
      <c r="B43" s="20" t="s">
        <v>55</v>
      </c>
      <c r="C43" s="20">
        <v>20.3477</v>
      </c>
      <c r="D43" s="20">
        <v>26.084800000000001</v>
      </c>
      <c r="E43" s="20">
        <f t="shared" si="0"/>
        <v>5.7371000000000016</v>
      </c>
      <c r="F43" s="20">
        <v>20.542300000000001</v>
      </c>
      <c r="G43" s="20">
        <v>20.422499999999999</v>
      </c>
      <c r="H43" s="20">
        <f t="shared" si="1"/>
        <v>0.19460000000000122</v>
      </c>
      <c r="I43" s="20">
        <f t="shared" si="2"/>
        <v>0.11980000000000146</v>
      </c>
      <c r="J43" s="1"/>
      <c r="K43" s="20">
        <f t="shared" si="3"/>
        <v>3.3919576092451096</v>
      </c>
      <c r="L43" s="20">
        <f t="shared" si="4"/>
        <v>2.0881630091858505</v>
      </c>
      <c r="M43" s="20">
        <f t="shared" si="5"/>
        <v>61.562178828366243</v>
      </c>
      <c r="N43" s="1"/>
      <c r="O43" s="51"/>
      <c r="P43" s="51"/>
      <c r="Q43" s="2"/>
      <c r="R43" s="20" t="s">
        <v>55</v>
      </c>
      <c r="S43" s="20">
        <v>4.6900000000000004</v>
      </c>
      <c r="T43" s="21">
        <f t="shared" si="7"/>
        <v>5.2750000000000004</v>
      </c>
      <c r="U43" s="20">
        <f t="shared" si="8"/>
        <v>2.467627281460134E-2</v>
      </c>
      <c r="V43" s="21">
        <f t="shared" si="9"/>
        <v>57.742478386167136</v>
      </c>
      <c r="W43" s="20">
        <v>50</v>
      </c>
      <c r="X43" s="22">
        <f t="shared" si="10"/>
        <v>2887.1239193083566</v>
      </c>
      <c r="Y43" s="23"/>
      <c r="Z43" s="23"/>
    </row>
    <row r="44" spans="1:26">
      <c r="A44" s="47"/>
      <c r="J44" s="47"/>
      <c r="N44" s="47"/>
      <c r="Q44" s="47"/>
      <c r="T44" s="21"/>
      <c r="V44" s="21"/>
      <c r="X44" s="22"/>
      <c r="Y44" s="47"/>
      <c r="Z44" s="23"/>
    </row>
    <row r="45" spans="1:26">
      <c r="A45" s="23"/>
      <c r="C45" t="s">
        <v>215</v>
      </c>
      <c r="D45" t="s">
        <v>16</v>
      </c>
      <c r="E45" s="65" t="s">
        <v>165</v>
      </c>
      <c r="F45" t="s">
        <v>144</v>
      </c>
      <c r="H45" s="20" t="s">
        <v>166</v>
      </c>
      <c r="I45" s="52"/>
      <c r="R45" s="44" t="s">
        <v>63</v>
      </c>
      <c r="S45" s="48">
        <v>5.09</v>
      </c>
      <c r="T45" s="20" t="s">
        <v>64</v>
      </c>
      <c r="U45" s="44" t="s">
        <v>65</v>
      </c>
      <c r="V45" s="48">
        <v>5.18</v>
      </c>
      <c r="W45" s="44" t="s">
        <v>66</v>
      </c>
      <c r="X45" s="44" t="s">
        <v>67</v>
      </c>
      <c r="Z45" s="23"/>
    </row>
    <row r="46" spans="1:26">
      <c r="A46" s="2" t="s">
        <v>113</v>
      </c>
      <c r="B46" s="20" t="s">
        <v>17</v>
      </c>
      <c r="C46" s="20">
        <v>6400</v>
      </c>
      <c r="D46" s="20">
        <f t="shared" ref="D46:D84" si="11">C46*L5/100</f>
        <v>101.00284092470251</v>
      </c>
      <c r="E46" s="1">
        <f>(D46+D47+D48)/3</f>
        <v>100.28805921695717</v>
      </c>
      <c r="F46" s="20">
        <f t="shared" ref="F46:F84" si="12">(D46/C46)*100</f>
        <v>1.5781693894484767</v>
      </c>
      <c r="G46" s="2" t="s">
        <v>167</v>
      </c>
      <c r="L46" s="23"/>
      <c r="R46" s="44" t="s">
        <v>68</v>
      </c>
      <c r="S46" s="48">
        <v>5.26</v>
      </c>
      <c r="T46" s="21">
        <f>AVERAGE(S45:S46)</f>
        <v>5.1749999999999998</v>
      </c>
      <c r="U46" s="44" t="s">
        <v>69</v>
      </c>
      <c r="V46" s="48">
        <v>5.35</v>
      </c>
      <c r="W46" s="22">
        <f>(V45+V46)/2</f>
        <v>5.2649999999999997</v>
      </c>
      <c r="X46" s="22">
        <f>(3.8*0.0338)/W46</f>
        <v>2.4395061728395059E-2</v>
      </c>
      <c r="Y46" s="44"/>
      <c r="Z46" s="23"/>
    </row>
    <row r="47" spans="1:26">
      <c r="A47" s="2"/>
      <c r="B47" s="20" t="s">
        <v>18</v>
      </c>
      <c r="C47" s="20">
        <v>6400</v>
      </c>
      <c r="D47" s="20">
        <f t="shared" si="11"/>
        <v>100.04051900341283</v>
      </c>
      <c r="E47" s="1"/>
      <c r="F47" s="20">
        <f t="shared" si="12"/>
        <v>1.5631331094283254</v>
      </c>
      <c r="G47" s="2"/>
      <c r="H47" s="51">
        <f>E46</f>
        <v>100.28805921695717</v>
      </c>
      <c r="I47" s="51"/>
      <c r="L47" s="23"/>
      <c r="Q47" s="46"/>
      <c r="S47" s="20" t="s">
        <v>158</v>
      </c>
      <c r="T47" s="44" t="s">
        <v>188</v>
      </c>
      <c r="U47" s="21" t="s">
        <v>67</v>
      </c>
      <c r="V47" s="50" t="s">
        <v>153</v>
      </c>
      <c r="W47" s="44" t="s">
        <v>74</v>
      </c>
      <c r="X47" s="22" t="s">
        <v>154</v>
      </c>
      <c r="Y47" s="44" t="s">
        <v>155</v>
      </c>
    </row>
    <row r="48" spans="1:26">
      <c r="A48" s="2"/>
      <c r="B48" s="20" t="s">
        <v>19</v>
      </c>
      <c r="C48" s="20">
        <v>6400</v>
      </c>
      <c r="D48" s="20">
        <f t="shared" si="11"/>
        <v>99.820817722756146</v>
      </c>
      <c r="E48" s="1"/>
      <c r="F48" s="20">
        <f t="shared" si="12"/>
        <v>1.5597002769180648</v>
      </c>
      <c r="G48" s="2"/>
      <c r="H48" s="51"/>
      <c r="I48" s="51"/>
      <c r="L48" s="23"/>
      <c r="Q48" s="1" t="s">
        <v>113</v>
      </c>
      <c r="R48" s="20" t="s">
        <v>17</v>
      </c>
      <c r="S48" s="20">
        <v>3.93</v>
      </c>
      <c r="T48" s="21">
        <f t="shared" ref="T48:T79" si="13">$T$46</f>
        <v>5.1749999999999998</v>
      </c>
      <c r="U48" s="20">
        <f t="shared" ref="U48:U79" si="14">$X$46</f>
        <v>2.4395061728395059E-2</v>
      </c>
      <c r="V48" s="21">
        <f t="shared" ref="V48:V79" si="15">(T48-S48)*U48*4000</f>
        <v>121.48740740740736</v>
      </c>
      <c r="W48" s="20">
        <v>200</v>
      </c>
      <c r="X48" s="22">
        <f t="shared" ref="X48:X79" si="16">V48*W48</f>
        <v>24297.481481481471</v>
      </c>
      <c r="Y48" s="23">
        <f>AVERAGE(X48:X50)</f>
        <v>29371.654320987651</v>
      </c>
    </row>
    <row r="49" spans="1:25">
      <c r="A49" s="2" t="s">
        <v>114</v>
      </c>
      <c r="B49" s="20" t="s">
        <v>20</v>
      </c>
      <c r="C49" s="20">
        <v>6400</v>
      </c>
      <c r="D49" s="20">
        <f t="shared" si="11"/>
        <v>99.535166601502695</v>
      </c>
      <c r="E49" s="1">
        <f>(D49+D50+D51)/3</f>
        <v>99.002634992363483</v>
      </c>
      <c r="F49" s="20">
        <f t="shared" si="12"/>
        <v>1.5552369781484796</v>
      </c>
      <c r="G49" s="2" t="s">
        <v>168</v>
      </c>
      <c r="I49" s="51"/>
      <c r="L49" s="23"/>
      <c r="Q49" s="1"/>
      <c r="R49" s="20" t="s">
        <v>18</v>
      </c>
      <c r="S49" s="20">
        <v>3.78</v>
      </c>
      <c r="T49" s="21">
        <f t="shared" si="13"/>
        <v>5.1749999999999998</v>
      </c>
      <c r="U49" s="20">
        <f t="shared" si="14"/>
        <v>2.4395061728395059E-2</v>
      </c>
      <c r="V49" s="21">
        <f t="shared" si="15"/>
        <v>136.12444444444444</v>
      </c>
      <c r="W49" s="20">
        <v>200</v>
      </c>
      <c r="X49" s="22">
        <f t="shared" si="16"/>
        <v>27224.888888888887</v>
      </c>
      <c r="Y49" s="23"/>
    </row>
    <row r="50" spans="1:25">
      <c r="A50" s="2"/>
      <c r="B50" s="20" t="s">
        <v>21</v>
      </c>
      <c r="C50" s="20">
        <v>6400</v>
      </c>
      <c r="D50" s="20">
        <f t="shared" si="11"/>
        <v>98.603545221552608</v>
      </c>
      <c r="E50" s="1"/>
      <c r="F50" s="20">
        <f t="shared" si="12"/>
        <v>1.5406803940867595</v>
      </c>
      <c r="G50" s="2"/>
      <c r="H50" s="51">
        <f>E49</f>
        <v>99.002634992363483</v>
      </c>
      <c r="I50" s="51"/>
      <c r="L50" s="23"/>
      <c r="Q50" s="1"/>
      <c r="R50" s="20" t="s">
        <v>19</v>
      </c>
      <c r="S50" s="20">
        <v>3.3</v>
      </c>
      <c r="T50" s="21">
        <f t="shared" si="13"/>
        <v>5.1749999999999998</v>
      </c>
      <c r="U50" s="20">
        <f t="shared" si="14"/>
        <v>2.4395061728395059E-2</v>
      </c>
      <c r="V50" s="21">
        <f t="shared" si="15"/>
        <v>182.96296296296293</v>
      </c>
      <c r="W50" s="20">
        <v>200</v>
      </c>
      <c r="X50" s="22">
        <f t="shared" si="16"/>
        <v>36592.592592592584</v>
      </c>
      <c r="Y50" s="23"/>
    </row>
    <row r="51" spans="1:25">
      <c r="A51" s="2"/>
      <c r="B51" s="20" t="s">
        <v>22</v>
      </c>
      <c r="C51" s="20">
        <v>6400</v>
      </c>
      <c r="D51" s="20">
        <f t="shared" si="11"/>
        <v>98.869193154035116</v>
      </c>
      <c r="E51" s="1"/>
      <c r="F51" s="20">
        <f t="shared" si="12"/>
        <v>1.5448311430317987</v>
      </c>
      <c r="G51" s="2"/>
      <c r="H51" s="51"/>
      <c r="I51" s="47"/>
      <c r="L51" s="23"/>
      <c r="Q51" s="1" t="s">
        <v>114</v>
      </c>
      <c r="R51" s="20" t="s">
        <v>20</v>
      </c>
      <c r="S51" s="20">
        <v>3.88</v>
      </c>
      <c r="T51" s="21">
        <f t="shared" si="13"/>
        <v>5.1749999999999998</v>
      </c>
      <c r="U51" s="20">
        <f t="shared" si="14"/>
        <v>2.4395061728395059E-2</v>
      </c>
      <c r="V51" s="21">
        <f t="shared" si="15"/>
        <v>126.3664197530864</v>
      </c>
      <c r="W51" s="20">
        <v>200</v>
      </c>
      <c r="X51" s="22">
        <f t="shared" si="16"/>
        <v>25273.283950617282</v>
      </c>
      <c r="Y51" s="23">
        <f>AVERAGE(X51:X53)</f>
        <v>26899.621399176947</v>
      </c>
    </row>
    <row r="52" spans="1:25">
      <c r="A52" s="2" t="s">
        <v>115</v>
      </c>
      <c r="B52" s="20" t="s">
        <v>23</v>
      </c>
      <c r="C52" s="20">
        <v>6400</v>
      </c>
      <c r="D52" s="20">
        <f t="shared" si="11"/>
        <v>101.64717830603171</v>
      </c>
      <c r="E52" s="1">
        <f>(D52+D53+D54)/3</f>
        <v>103.53749642014903</v>
      </c>
      <c r="F52" s="20">
        <f t="shared" si="12"/>
        <v>1.5882371610317456</v>
      </c>
      <c r="G52" s="2" t="s">
        <v>169</v>
      </c>
      <c r="I52" s="47"/>
      <c r="K52" s="53"/>
      <c r="L52" s="23"/>
      <c r="Q52" s="1"/>
      <c r="R52" s="20" t="s">
        <v>21</v>
      </c>
      <c r="S52" s="20">
        <v>3.81</v>
      </c>
      <c r="T52" s="21">
        <f t="shared" si="13"/>
        <v>5.1749999999999998</v>
      </c>
      <c r="U52" s="20">
        <f t="shared" si="14"/>
        <v>2.4395061728395059E-2</v>
      </c>
      <c r="V52" s="21">
        <f t="shared" si="15"/>
        <v>133.19703703703701</v>
      </c>
      <c r="W52" s="20">
        <v>200</v>
      </c>
      <c r="X52" s="22">
        <f t="shared" si="16"/>
        <v>26639.407407407401</v>
      </c>
      <c r="Y52" s="23"/>
    </row>
    <row r="53" spans="1:25">
      <c r="A53" s="2"/>
      <c r="B53" s="20" t="s">
        <v>24</v>
      </c>
      <c r="C53" s="20">
        <v>6400</v>
      </c>
      <c r="D53" s="20">
        <f t="shared" si="11"/>
        <v>104.83292421701019</v>
      </c>
      <c r="E53" s="1"/>
      <c r="F53" s="20">
        <f t="shared" si="12"/>
        <v>1.6380144408907842</v>
      </c>
      <c r="G53" s="2"/>
      <c r="H53" s="51">
        <f>E52</f>
        <v>103.53749642014903</v>
      </c>
      <c r="I53" s="51"/>
      <c r="L53" s="23"/>
      <c r="Q53" s="1"/>
      <c r="R53" s="20" t="s">
        <v>22</v>
      </c>
      <c r="S53" s="20">
        <v>3.7</v>
      </c>
      <c r="T53" s="21">
        <f t="shared" si="13"/>
        <v>5.1749999999999998</v>
      </c>
      <c r="U53" s="20">
        <f t="shared" si="14"/>
        <v>2.4395061728395059E-2</v>
      </c>
      <c r="V53" s="21">
        <f t="shared" si="15"/>
        <v>143.93086419753081</v>
      </c>
      <c r="W53" s="20">
        <v>200</v>
      </c>
      <c r="X53" s="22">
        <f t="shared" si="16"/>
        <v>28786.172839506162</v>
      </c>
      <c r="Y53" s="23"/>
    </row>
    <row r="54" spans="1:25">
      <c r="A54" s="2"/>
      <c r="B54" s="20" t="s">
        <v>25</v>
      </c>
      <c r="C54" s="20">
        <v>6400</v>
      </c>
      <c r="D54" s="20">
        <f t="shared" si="11"/>
        <v>104.13238673740521</v>
      </c>
      <c r="E54" s="1"/>
      <c r="F54" s="20">
        <f t="shared" si="12"/>
        <v>1.6270685427719564</v>
      </c>
      <c r="G54" s="2"/>
      <c r="H54" s="51"/>
      <c r="I54" s="53"/>
      <c r="K54" s="53"/>
      <c r="L54" s="23"/>
      <c r="Q54" s="1" t="s">
        <v>115</v>
      </c>
      <c r="R54" s="20" t="s">
        <v>23</v>
      </c>
      <c r="S54" s="20">
        <v>3.85</v>
      </c>
      <c r="T54" s="21">
        <f t="shared" si="13"/>
        <v>5.1749999999999998</v>
      </c>
      <c r="U54" s="20">
        <f t="shared" si="14"/>
        <v>2.4395061728395059E-2</v>
      </c>
      <c r="V54" s="21">
        <f t="shared" si="15"/>
        <v>129.29382716049378</v>
      </c>
      <c r="W54" s="20">
        <v>200</v>
      </c>
      <c r="X54" s="22">
        <f t="shared" si="16"/>
        <v>25858.765432098757</v>
      </c>
      <c r="Y54" s="23">
        <f>AVERAGE(X54:X56)</f>
        <v>29501.76131687242</v>
      </c>
    </row>
    <row r="55" spans="1:25">
      <c r="A55" s="2" t="s">
        <v>156</v>
      </c>
      <c r="B55" s="20" t="s">
        <v>26</v>
      </c>
      <c r="C55" s="20">
        <v>33</v>
      </c>
      <c r="D55" s="20">
        <f t="shared" si="11"/>
        <v>0.62737642585550413</v>
      </c>
      <c r="E55" s="2">
        <f>(D55+D56)/2</f>
        <v>0.62035332929002063</v>
      </c>
      <c r="F55" s="20">
        <f t="shared" si="12"/>
        <v>1.9011406844106187</v>
      </c>
      <c r="G55" s="2" t="s">
        <v>170</v>
      </c>
      <c r="H55" s="51">
        <f>E55</f>
        <v>0.62035332929002063</v>
      </c>
      <c r="L55" s="23"/>
      <c r="Q55" s="1"/>
      <c r="R55" s="20" t="s">
        <v>24</v>
      </c>
      <c r="S55" s="20">
        <v>3.35</v>
      </c>
      <c r="T55" s="21">
        <f t="shared" si="13"/>
        <v>5.1749999999999998</v>
      </c>
      <c r="U55" s="20">
        <f t="shared" si="14"/>
        <v>2.4395061728395059E-2</v>
      </c>
      <c r="V55" s="21">
        <f t="shared" si="15"/>
        <v>178.0839506172839</v>
      </c>
      <c r="W55" s="20">
        <v>200</v>
      </c>
      <c r="X55" s="22">
        <f t="shared" si="16"/>
        <v>35616.790123456783</v>
      </c>
      <c r="Y55" s="23"/>
    </row>
    <row r="56" spans="1:25">
      <c r="A56" s="2"/>
      <c r="B56" s="20" t="s">
        <v>27</v>
      </c>
      <c r="C56" s="20">
        <v>33</v>
      </c>
      <c r="D56" s="20">
        <f t="shared" si="11"/>
        <v>0.61333023272453713</v>
      </c>
      <c r="E56" s="2"/>
      <c r="F56" s="20">
        <f t="shared" si="12"/>
        <v>1.8585764628016275</v>
      </c>
      <c r="G56" s="2"/>
      <c r="I56" s="51"/>
      <c r="L56" s="23"/>
      <c r="Q56" s="1"/>
      <c r="R56" s="20" t="s">
        <v>25</v>
      </c>
      <c r="S56" s="20">
        <v>3.79</v>
      </c>
      <c r="T56" s="21">
        <f t="shared" si="13"/>
        <v>5.1749999999999998</v>
      </c>
      <c r="U56" s="20">
        <f t="shared" si="14"/>
        <v>2.4395061728395059E-2</v>
      </c>
      <c r="V56" s="21">
        <f t="shared" si="15"/>
        <v>135.14864197530861</v>
      </c>
      <c r="W56" s="20">
        <v>200</v>
      </c>
      <c r="X56" s="22">
        <f t="shared" si="16"/>
        <v>27029.72839506172</v>
      </c>
      <c r="Y56" s="23"/>
    </row>
    <row r="57" spans="1:25">
      <c r="A57" s="2"/>
      <c r="B57" s="20" t="s">
        <v>28</v>
      </c>
      <c r="C57" s="20">
        <v>33</v>
      </c>
      <c r="D57" s="20">
        <f t="shared" si="11"/>
        <v>0.62192624656621487</v>
      </c>
      <c r="E57" s="2">
        <f>(D57+D58)/2</f>
        <v>0.61828756325290524</v>
      </c>
      <c r="F57" s="20">
        <f t="shared" si="12"/>
        <v>1.8846249895945906</v>
      </c>
      <c r="G57" s="2" t="s">
        <v>171</v>
      </c>
      <c r="H57" s="51">
        <f>E57</f>
        <v>0.61828756325290524</v>
      </c>
      <c r="I57" s="23"/>
      <c r="L57" s="23"/>
      <c r="Q57" s="2" t="s">
        <v>96</v>
      </c>
      <c r="R57" s="20" t="s">
        <v>26</v>
      </c>
      <c r="S57" s="20">
        <v>3.42</v>
      </c>
      <c r="T57" s="21">
        <f t="shared" si="13"/>
        <v>5.1749999999999998</v>
      </c>
      <c r="U57" s="20">
        <f t="shared" si="14"/>
        <v>2.4395061728395059E-2</v>
      </c>
      <c r="V57" s="21">
        <f t="shared" si="15"/>
        <v>171.2533333333333</v>
      </c>
      <c r="W57" s="20">
        <v>200</v>
      </c>
      <c r="X57" s="22">
        <f t="shared" si="16"/>
        <v>34250.666666666657</v>
      </c>
      <c r="Y57" s="23">
        <f>AVERAGE(X57:X58)</f>
        <v>35811.950617283946</v>
      </c>
    </row>
    <row r="58" spans="1:25">
      <c r="A58" s="2"/>
      <c r="B58" s="20" t="s">
        <v>29</v>
      </c>
      <c r="C58" s="20">
        <v>33</v>
      </c>
      <c r="D58" s="20">
        <f t="shared" si="11"/>
        <v>0.6146488799395956</v>
      </c>
      <c r="E58" s="2"/>
      <c r="F58" s="20">
        <f t="shared" si="12"/>
        <v>1.86257236345332</v>
      </c>
      <c r="G58" s="2"/>
      <c r="I58" s="51"/>
      <c r="L58" s="23"/>
      <c r="Q58" s="2"/>
      <c r="R58" s="20" t="s">
        <v>27</v>
      </c>
      <c r="S58" s="20">
        <v>3.26</v>
      </c>
      <c r="T58" s="21">
        <f t="shared" si="13"/>
        <v>5.1749999999999998</v>
      </c>
      <c r="U58" s="20">
        <f t="shared" si="14"/>
        <v>2.4395061728395059E-2</v>
      </c>
      <c r="V58" s="21">
        <f t="shared" si="15"/>
        <v>186.86617283950616</v>
      </c>
      <c r="W58" s="20">
        <v>200</v>
      </c>
      <c r="X58" s="22">
        <f t="shared" si="16"/>
        <v>37373.234567901236</v>
      </c>
      <c r="Y58" s="23"/>
    </row>
    <row r="59" spans="1:25">
      <c r="A59" s="2"/>
      <c r="B59" s="20" t="s">
        <v>30</v>
      </c>
      <c r="C59" s="20">
        <v>33</v>
      </c>
      <c r="D59" s="20">
        <f t="shared" si="11"/>
        <v>0.61498743353450069</v>
      </c>
      <c r="E59" s="2">
        <f>(D59+D60)/2</f>
        <v>0.61073557325484562</v>
      </c>
      <c r="F59" s="20">
        <f t="shared" si="12"/>
        <v>1.8635982834378808</v>
      </c>
      <c r="G59" s="2" t="s">
        <v>172</v>
      </c>
      <c r="H59" s="51">
        <f>E59</f>
        <v>0.61073557325484562</v>
      </c>
      <c r="I59" s="23"/>
      <c r="L59" s="23"/>
      <c r="Q59" s="2"/>
      <c r="R59" s="20" t="s">
        <v>27</v>
      </c>
      <c r="S59" s="20">
        <v>3.84</v>
      </c>
      <c r="T59" s="21">
        <f t="shared" si="13"/>
        <v>5.1749999999999998</v>
      </c>
      <c r="U59" s="20">
        <f t="shared" si="14"/>
        <v>2.4395061728395059E-2</v>
      </c>
      <c r="V59" s="21">
        <f t="shared" si="15"/>
        <v>130.26962962962961</v>
      </c>
      <c r="W59" s="20">
        <v>200</v>
      </c>
      <c r="X59" s="22">
        <f t="shared" si="16"/>
        <v>26053.92592592592</v>
      </c>
      <c r="Y59" s="23"/>
    </row>
    <row r="60" spans="1:25">
      <c r="A60" s="2"/>
      <c r="B60" s="20" t="s">
        <v>31</v>
      </c>
      <c r="C60" s="20">
        <v>33</v>
      </c>
      <c r="D60" s="20">
        <f t="shared" si="11"/>
        <v>0.60648371297519044</v>
      </c>
      <c r="E60" s="2"/>
      <c r="F60" s="20">
        <f t="shared" si="12"/>
        <v>1.8378294332581528</v>
      </c>
      <c r="G60" s="2"/>
      <c r="I60" s="51"/>
      <c r="L60" s="23"/>
      <c r="Q60" s="2" t="s">
        <v>97</v>
      </c>
      <c r="R60" s="20" t="s">
        <v>28</v>
      </c>
      <c r="S60" s="20">
        <v>3.83</v>
      </c>
      <c r="T60" s="21">
        <f t="shared" si="13"/>
        <v>5.1749999999999998</v>
      </c>
      <c r="U60" s="20">
        <f t="shared" si="14"/>
        <v>2.4395061728395059E-2</v>
      </c>
      <c r="V60" s="21">
        <f t="shared" si="15"/>
        <v>131.24543209876538</v>
      </c>
      <c r="W60" s="20">
        <v>200</v>
      </c>
      <c r="X60" s="22">
        <f t="shared" si="16"/>
        <v>26249.086419753075</v>
      </c>
      <c r="Y60" s="23">
        <f>AVERAGE(X60:X62)</f>
        <v>36137.218106995882</v>
      </c>
    </row>
    <row r="61" spans="1:25">
      <c r="A61" s="2"/>
      <c r="B61" s="20" t="s">
        <v>32</v>
      </c>
      <c r="C61" s="20">
        <v>33</v>
      </c>
      <c r="D61" s="20">
        <f t="shared" si="11"/>
        <v>0.71018254898678324</v>
      </c>
      <c r="E61" s="2">
        <f>(D61+D62)/2</f>
        <v>0.66066808386980602</v>
      </c>
      <c r="F61" s="20">
        <f t="shared" si="12"/>
        <v>2.1520683302629795</v>
      </c>
      <c r="G61" s="2" t="s">
        <v>173</v>
      </c>
      <c r="H61" s="51">
        <f>E61</f>
        <v>0.66066808386980602</v>
      </c>
      <c r="L61" s="23"/>
      <c r="Q61" s="2"/>
      <c r="R61" s="20" t="s">
        <v>29</v>
      </c>
      <c r="S61" s="20">
        <v>3.28</v>
      </c>
      <c r="T61" s="21">
        <f t="shared" si="13"/>
        <v>5.1749999999999998</v>
      </c>
      <c r="U61" s="20">
        <f t="shared" si="14"/>
        <v>2.4395061728395059E-2</v>
      </c>
      <c r="V61" s="21">
        <f t="shared" si="15"/>
        <v>184.91456790123453</v>
      </c>
      <c r="W61" s="20">
        <v>200</v>
      </c>
      <c r="X61" s="22">
        <f t="shared" si="16"/>
        <v>36982.91358024691</v>
      </c>
      <c r="Y61" s="23"/>
    </row>
    <row r="62" spans="1:25">
      <c r="A62" s="2"/>
      <c r="B62" s="20" t="s">
        <v>33</v>
      </c>
      <c r="C62" s="20">
        <v>33</v>
      </c>
      <c r="D62" s="20">
        <f t="shared" si="11"/>
        <v>0.6111536187528287</v>
      </c>
      <c r="E62" s="2"/>
      <c r="F62" s="20">
        <f t="shared" si="12"/>
        <v>1.8519806628873596</v>
      </c>
      <c r="G62" s="2"/>
      <c r="I62" s="51"/>
      <c r="L62" s="23"/>
      <c r="Q62" s="2"/>
      <c r="R62" s="20" t="s">
        <v>29</v>
      </c>
      <c r="S62" s="20">
        <v>2.86</v>
      </c>
      <c r="T62" s="21">
        <f t="shared" si="13"/>
        <v>5.1749999999999998</v>
      </c>
      <c r="U62" s="20">
        <f t="shared" si="14"/>
        <v>2.4395061728395059E-2</v>
      </c>
      <c r="V62" s="21">
        <f t="shared" si="15"/>
        <v>225.89827160493826</v>
      </c>
      <c r="W62" s="20">
        <v>200</v>
      </c>
      <c r="X62" s="22">
        <f t="shared" si="16"/>
        <v>45179.654320987655</v>
      </c>
      <c r="Y62" s="23"/>
    </row>
    <row r="63" spans="1:25">
      <c r="A63" s="2"/>
      <c r="B63" s="20" t="s">
        <v>34</v>
      </c>
      <c r="C63" s="20">
        <v>33</v>
      </c>
      <c r="D63" s="20">
        <f t="shared" si="11"/>
        <v>0.66597304795877577</v>
      </c>
      <c r="E63" s="2">
        <f>(D63+D64)/2</f>
        <v>0.61607353448848579</v>
      </c>
      <c r="F63" s="20">
        <f t="shared" si="12"/>
        <v>2.0181001453296235</v>
      </c>
      <c r="G63" s="2" t="s">
        <v>174</v>
      </c>
      <c r="H63" s="51">
        <f>E63</f>
        <v>0.61607353448848579</v>
      </c>
      <c r="L63" s="23"/>
      <c r="Q63" s="2" t="s">
        <v>98</v>
      </c>
      <c r="R63" s="20" t="s">
        <v>30</v>
      </c>
      <c r="S63" s="20">
        <v>4.42</v>
      </c>
      <c r="T63" s="21">
        <f t="shared" si="13"/>
        <v>5.1749999999999998</v>
      </c>
      <c r="U63" s="20">
        <f t="shared" si="14"/>
        <v>2.4395061728395059E-2</v>
      </c>
      <c r="V63" s="21">
        <f t="shared" si="15"/>
        <v>73.673086419753062</v>
      </c>
      <c r="W63" s="20">
        <v>200</v>
      </c>
      <c r="X63" s="22">
        <f t="shared" si="16"/>
        <v>14734.617283950613</v>
      </c>
      <c r="Y63" s="23">
        <f>AVERAGE(X63:X65)</f>
        <v>26574.353909465015</v>
      </c>
    </row>
    <row r="64" spans="1:25">
      <c r="A64" s="2"/>
      <c r="B64" s="20" t="s">
        <v>35</v>
      </c>
      <c r="C64" s="20">
        <v>33</v>
      </c>
      <c r="D64" s="20">
        <f t="shared" si="11"/>
        <v>0.56617402101819592</v>
      </c>
      <c r="E64" s="2"/>
      <c r="F64" s="20">
        <f t="shared" si="12"/>
        <v>1.7156788515702908</v>
      </c>
      <c r="G64" s="2"/>
      <c r="I64" s="51"/>
      <c r="L64" s="23"/>
      <c r="Q64" s="2"/>
      <c r="R64" s="20" t="s">
        <v>31</v>
      </c>
      <c r="S64" s="20">
        <v>3.58</v>
      </c>
      <c r="T64" s="21">
        <f t="shared" si="13"/>
        <v>5.1749999999999998</v>
      </c>
      <c r="U64" s="20">
        <f t="shared" si="14"/>
        <v>2.4395061728395059E-2</v>
      </c>
      <c r="V64" s="21">
        <f t="shared" si="15"/>
        <v>155.64049382716044</v>
      </c>
      <c r="W64" s="20">
        <v>200</v>
      </c>
      <c r="X64" s="22">
        <f t="shared" si="16"/>
        <v>31128.098765432089</v>
      </c>
      <c r="Y64" s="23"/>
    </row>
    <row r="65" spans="1:25">
      <c r="A65" s="2"/>
      <c r="B65" s="20" t="s">
        <v>36</v>
      </c>
      <c r="C65" s="20">
        <v>33</v>
      </c>
      <c r="D65" s="20">
        <f t="shared" si="11"/>
        <v>0.47685740963051954</v>
      </c>
      <c r="E65" s="2">
        <f>(D65+D66)/2</f>
        <v>0.48137349009133806</v>
      </c>
      <c r="F65" s="20">
        <f t="shared" si="12"/>
        <v>1.4450224534258169</v>
      </c>
      <c r="G65" s="2" t="s">
        <v>175</v>
      </c>
      <c r="H65" s="51">
        <f>E65</f>
        <v>0.48137349009133806</v>
      </c>
      <c r="L65" s="23"/>
      <c r="Q65" s="2"/>
      <c r="R65" s="20" t="s">
        <v>31</v>
      </c>
      <c r="S65" s="20">
        <v>3.44</v>
      </c>
      <c r="T65" s="21">
        <f t="shared" si="13"/>
        <v>5.1749999999999998</v>
      </c>
      <c r="U65" s="20">
        <f t="shared" si="14"/>
        <v>2.4395061728395059E-2</v>
      </c>
      <c r="V65" s="21">
        <f t="shared" si="15"/>
        <v>169.3017283950617</v>
      </c>
      <c r="W65" s="20">
        <v>200</v>
      </c>
      <c r="X65" s="22">
        <f t="shared" si="16"/>
        <v>33860.345679012338</v>
      </c>
      <c r="Y65" s="23"/>
    </row>
    <row r="66" spans="1:25">
      <c r="A66" s="2"/>
      <c r="B66" s="20" t="s">
        <v>37</v>
      </c>
      <c r="C66" s="20">
        <v>33</v>
      </c>
      <c r="D66" s="20">
        <f t="shared" si="11"/>
        <v>0.48588957055215659</v>
      </c>
      <c r="E66" s="2"/>
      <c r="F66" s="20">
        <f t="shared" si="12"/>
        <v>1.4723926380368382</v>
      </c>
      <c r="G66" s="2"/>
      <c r="I66" s="51"/>
      <c r="L66" s="23"/>
      <c r="Q66" s="1" t="s">
        <v>99</v>
      </c>
      <c r="R66" s="20" t="s">
        <v>32</v>
      </c>
      <c r="S66" s="20">
        <v>3.34</v>
      </c>
      <c r="T66" s="21">
        <f t="shared" si="13"/>
        <v>5.1749999999999998</v>
      </c>
      <c r="U66" s="20">
        <f t="shared" si="14"/>
        <v>2.4395061728395059E-2</v>
      </c>
      <c r="V66" s="21">
        <f t="shared" si="15"/>
        <v>179.05975308641973</v>
      </c>
      <c r="W66" s="20">
        <v>200</v>
      </c>
      <c r="X66" s="22">
        <f t="shared" si="16"/>
        <v>35811.950617283946</v>
      </c>
      <c r="Y66" s="23">
        <f>AVERAGE(X66:X68)</f>
        <v>36852.806584362137</v>
      </c>
    </row>
    <row r="67" spans="1:25">
      <c r="A67" s="2"/>
      <c r="B67" s="20" t="s">
        <v>38</v>
      </c>
      <c r="C67" s="20">
        <v>33</v>
      </c>
      <c r="D67" s="20">
        <f t="shared" si="11"/>
        <v>0.61987147800297027</v>
      </c>
      <c r="E67" s="2">
        <f>(D67+D68)/2</f>
        <v>0.67828590735164429</v>
      </c>
      <c r="F67" s="20">
        <f t="shared" si="12"/>
        <v>1.8783984181908191</v>
      </c>
      <c r="G67" s="2" t="s">
        <v>176</v>
      </c>
      <c r="H67" s="51">
        <f>E67</f>
        <v>0.67828590735164429</v>
      </c>
      <c r="L67" s="23"/>
      <c r="Q67" s="1"/>
      <c r="R67" s="20" t="s">
        <v>33</v>
      </c>
      <c r="S67" s="20">
        <v>3.43</v>
      </c>
      <c r="T67" s="21">
        <f t="shared" si="13"/>
        <v>5.1749999999999998</v>
      </c>
      <c r="U67" s="20">
        <f t="shared" si="14"/>
        <v>2.4395061728395059E-2</v>
      </c>
      <c r="V67" s="21">
        <f t="shared" si="15"/>
        <v>170.27753086419747</v>
      </c>
      <c r="W67" s="20">
        <v>200</v>
      </c>
      <c r="X67" s="22">
        <f t="shared" si="16"/>
        <v>34055.506172839494</v>
      </c>
      <c r="Y67" s="23"/>
    </row>
    <row r="68" spans="1:25">
      <c r="A68" s="2"/>
      <c r="B68" s="20" t="s">
        <v>39</v>
      </c>
      <c r="C68" s="20">
        <v>33</v>
      </c>
      <c r="D68" s="20">
        <f t="shared" si="11"/>
        <v>0.73670033670031831</v>
      </c>
      <c r="E68" s="2"/>
      <c r="F68" s="20">
        <f t="shared" si="12"/>
        <v>2.2324252627282375</v>
      </c>
      <c r="G68" s="2"/>
      <c r="I68" s="51"/>
      <c r="L68" s="23"/>
      <c r="Q68" s="1"/>
      <c r="R68" s="20" t="s">
        <v>80</v>
      </c>
      <c r="S68" s="20">
        <v>3.09</v>
      </c>
      <c r="T68" s="21">
        <f t="shared" si="13"/>
        <v>5.1749999999999998</v>
      </c>
      <c r="U68" s="20">
        <f t="shared" si="14"/>
        <v>2.4395061728395059E-2</v>
      </c>
      <c r="V68" s="21">
        <f t="shared" si="15"/>
        <v>203.4548148148148</v>
      </c>
      <c r="W68" s="20">
        <v>200</v>
      </c>
      <c r="X68" s="22">
        <f t="shared" si="16"/>
        <v>40690.962962962956</v>
      </c>
      <c r="Y68" s="23"/>
    </row>
    <row r="69" spans="1:25">
      <c r="A69" s="2"/>
      <c r="B69" s="20" t="s">
        <v>40</v>
      </c>
      <c r="C69" s="20">
        <v>33</v>
      </c>
      <c r="D69" s="20">
        <f t="shared" si="11"/>
        <v>0.61030383091149343</v>
      </c>
      <c r="E69" s="2">
        <f>(D69+D70)/2</f>
        <v>0.62249659432275106</v>
      </c>
      <c r="F69" s="20">
        <f t="shared" si="12"/>
        <v>1.8494055482166469</v>
      </c>
      <c r="G69" s="2" t="s">
        <v>177</v>
      </c>
      <c r="H69" s="51">
        <f>E69</f>
        <v>0.62249659432275106</v>
      </c>
      <c r="L69" s="23"/>
      <c r="Q69" s="1" t="s">
        <v>100</v>
      </c>
      <c r="R69" s="20" t="s">
        <v>34</v>
      </c>
      <c r="S69" s="20">
        <v>3.34</v>
      </c>
      <c r="T69" s="21">
        <f t="shared" si="13"/>
        <v>5.1749999999999998</v>
      </c>
      <c r="U69" s="20">
        <f t="shared" si="14"/>
        <v>2.4395061728395059E-2</v>
      </c>
      <c r="V69" s="21">
        <f t="shared" si="15"/>
        <v>179.05975308641973</v>
      </c>
      <c r="W69" s="20">
        <v>200</v>
      </c>
      <c r="X69" s="22">
        <f t="shared" si="16"/>
        <v>35811.950617283946</v>
      </c>
      <c r="Y69" s="23">
        <f>AVERAGE(X69:X71)</f>
        <v>35746.897119341556</v>
      </c>
    </row>
    <row r="70" spans="1:25">
      <c r="A70" s="2"/>
      <c r="B70" s="20" t="s">
        <v>41</v>
      </c>
      <c r="C70" s="20">
        <v>33</v>
      </c>
      <c r="D70" s="20">
        <f t="shared" si="11"/>
        <v>0.6346893577340087</v>
      </c>
      <c r="E70" s="2"/>
      <c r="F70" s="20">
        <f t="shared" si="12"/>
        <v>1.9233010840424507</v>
      </c>
      <c r="G70" s="2"/>
      <c r="I70" s="51"/>
      <c r="L70" s="23"/>
      <c r="Q70" s="1"/>
      <c r="R70" s="20" t="s">
        <v>35</v>
      </c>
      <c r="S70" s="20">
        <v>3.45</v>
      </c>
      <c r="T70" s="21">
        <f t="shared" si="13"/>
        <v>5.1749999999999998</v>
      </c>
      <c r="U70" s="20">
        <f t="shared" si="14"/>
        <v>2.4395061728395059E-2</v>
      </c>
      <c r="V70" s="21">
        <f t="shared" si="15"/>
        <v>168.32592592592587</v>
      </c>
      <c r="W70" s="20">
        <v>200</v>
      </c>
      <c r="X70" s="22">
        <f t="shared" si="16"/>
        <v>33665.185185185175</v>
      </c>
      <c r="Y70" s="23"/>
    </row>
    <row r="71" spans="1:25">
      <c r="A71" s="2"/>
      <c r="B71" s="20" t="s">
        <v>42</v>
      </c>
      <c r="C71" s="20">
        <v>33</v>
      </c>
      <c r="D71" s="20">
        <f t="shared" si="11"/>
        <v>0.41518631266618217</v>
      </c>
      <c r="E71" s="2">
        <f>(D71+D72)/2</f>
        <v>0.42272473528045895</v>
      </c>
      <c r="F71" s="20">
        <f t="shared" si="12"/>
        <v>1.2581403414126733</v>
      </c>
      <c r="G71" s="2" t="s">
        <v>178</v>
      </c>
      <c r="H71" s="51">
        <f>E71</f>
        <v>0.42272473528045895</v>
      </c>
      <c r="L71" s="23"/>
      <c r="Q71" s="1"/>
      <c r="R71" s="20" t="s">
        <v>81</v>
      </c>
      <c r="S71" s="20">
        <v>3.24</v>
      </c>
      <c r="T71" s="21">
        <f t="shared" si="13"/>
        <v>5.1749999999999998</v>
      </c>
      <c r="U71" s="20">
        <f t="shared" si="14"/>
        <v>2.4395061728395059E-2</v>
      </c>
      <c r="V71" s="21">
        <f t="shared" si="15"/>
        <v>188.81777777777774</v>
      </c>
      <c r="W71" s="20">
        <v>200</v>
      </c>
      <c r="X71" s="22">
        <f t="shared" si="16"/>
        <v>37763.555555555547</v>
      </c>
      <c r="Y71" s="23"/>
    </row>
    <row r="72" spans="1:25">
      <c r="A72" s="2"/>
      <c r="B72" s="20" t="s">
        <v>43</v>
      </c>
      <c r="C72" s="20">
        <v>33</v>
      </c>
      <c r="D72" s="20">
        <f t="shared" si="11"/>
        <v>0.43026315789473574</v>
      </c>
      <c r="E72" s="2"/>
      <c r="F72" s="20">
        <f t="shared" si="12"/>
        <v>1.3038277511961689</v>
      </c>
      <c r="G72" s="2"/>
      <c r="I72" s="51"/>
      <c r="L72" s="23"/>
      <c r="Q72" s="1" t="s">
        <v>101</v>
      </c>
      <c r="R72" s="20" t="s">
        <v>36</v>
      </c>
      <c r="S72" s="20">
        <v>3.88</v>
      </c>
      <c r="T72" s="21">
        <f t="shared" si="13"/>
        <v>5.1749999999999998</v>
      </c>
      <c r="U72" s="20">
        <f t="shared" si="14"/>
        <v>2.4395061728395059E-2</v>
      </c>
      <c r="V72" s="21">
        <f t="shared" si="15"/>
        <v>126.3664197530864</v>
      </c>
      <c r="W72" s="20">
        <v>200</v>
      </c>
      <c r="X72" s="22">
        <f t="shared" si="16"/>
        <v>25273.283950617282</v>
      </c>
      <c r="Y72" s="23">
        <f>AVERAGE(X72:X74)</f>
        <v>27094.78189300411</v>
      </c>
    </row>
    <row r="73" spans="1:25">
      <c r="A73" s="2"/>
      <c r="B73" s="20" t="s">
        <v>44</v>
      </c>
      <c r="C73" s="20">
        <v>33</v>
      </c>
      <c r="D73" s="20">
        <f t="shared" si="11"/>
        <v>0.49388621022179585</v>
      </c>
      <c r="E73" s="2">
        <f>(D73+D74)/2</f>
        <v>0.50020368536110016</v>
      </c>
      <c r="F73" s="20">
        <f t="shared" si="12"/>
        <v>1.4966248794599872</v>
      </c>
      <c r="G73" s="2" t="s">
        <v>179</v>
      </c>
      <c r="H73" s="51">
        <f>E73</f>
        <v>0.50020368536110016</v>
      </c>
      <c r="L73" s="23"/>
      <c r="Q73" s="1"/>
      <c r="R73" s="20" t="s">
        <v>37</v>
      </c>
      <c r="S73" s="20">
        <v>3.49</v>
      </c>
      <c r="T73" s="21">
        <f t="shared" si="13"/>
        <v>5.1749999999999998</v>
      </c>
      <c r="U73" s="20">
        <f t="shared" si="14"/>
        <v>2.4395061728395059E-2</v>
      </c>
      <c r="V73" s="21">
        <f t="shared" si="15"/>
        <v>164.42271604938267</v>
      </c>
      <c r="W73" s="20">
        <v>200</v>
      </c>
      <c r="X73" s="22">
        <f t="shared" si="16"/>
        <v>32884.543209876538</v>
      </c>
      <c r="Y73" s="23"/>
    </row>
    <row r="74" spans="1:25">
      <c r="A74" s="2"/>
      <c r="B74" s="20" t="s">
        <v>45</v>
      </c>
      <c r="C74" s="20">
        <v>33</v>
      </c>
      <c r="D74" s="20">
        <f t="shared" si="11"/>
        <v>0.50652116050040452</v>
      </c>
      <c r="E74" s="2"/>
      <c r="F74" s="20">
        <f t="shared" si="12"/>
        <v>1.5349126075769834</v>
      </c>
      <c r="G74" s="2"/>
      <c r="I74" s="51"/>
      <c r="L74" s="23"/>
      <c r="Q74" s="1"/>
      <c r="R74" s="20" t="s">
        <v>82</v>
      </c>
      <c r="S74" s="20">
        <v>3.99</v>
      </c>
      <c r="T74" s="21">
        <f t="shared" si="13"/>
        <v>5.1749999999999998</v>
      </c>
      <c r="U74" s="20">
        <f t="shared" si="14"/>
        <v>2.4395061728395059E-2</v>
      </c>
      <c r="V74" s="21">
        <f t="shared" si="15"/>
        <v>115.63259259259253</v>
      </c>
      <c r="W74" s="20">
        <v>200</v>
      </c>
      <c r="X74" s="22">
        <f t="shared" si="16"/>
        <v>23126.518518518507</v>
      </c>
      <c r="Y74" s="23"/>
    </row>
    <row r="75" spans="1:25">
      <c r="A75" s="2"/>
      <c r="B75" s="20" t="s">
        <v>46</v>
      </c>
      <c r="C75" s="20">
        <v>33</v>
      </c>
      <c r="D75" s="20">
        <f t="shared" si="11"/>
        <v>0.492322247289118</v>
      </c>
      <c r="E75" s="2">
        <f>(D75+D76)/2</f>
        <v>0.49146427222639377</v>
      </c>
      <c r="F75" s="20">
        <f t="shared" si="12"/>
        <v>1.4918855978458121</v>
      </c>
      <c r="G75" s="2" t="s">
        <v>180</v>
      </c>
      <c r="H75" s="51">
        <f>E75</f>
        <v>0.49146427222639377</v>
      </c>
      <c r="L75" s="23"/>
      <c r="Q75" s="1" t="s">
        <v>102</v>
      </c>
      <c r="R75" s="20" t="s">
        <v>38</v>
      </c>
      <c r="S75" s="20">
        <v>3.12</v>
      </c>
      <c r="T75" s="21">
        <f t="shared" si="13"/>
        <v>5.1749999999999998</v>
      </c>
      <c r="U75" s="20">
        <f t="shared" si="14"/>
        <v>2.4395061728395059E-2</v>
      </c>
      <c r="V75" s="21">
        <f t="shared" si="15"/>
        <v>200.52740740740734</v>
      </c>
      <c r="W75" s="20">
        <v>200</v>
      </c>
      <c r="X75" s="22">
        <f t="shared" si="16"/>
        <v>40105.481481481467</v>
      </c>
      <c r="Y75" s="23">
        <f>AVERAGE(X75:X77)</f>
        <v>35681.843621399166</v>
      </c>
    </row>
    <row r="76" spans="1:25">
      <c r="A76" s="2"/>
      <c r="B76" s="20" t="s">
        <v>47</v>
      </c>
      <c r="C76" s="20">
        <v>33</v>
      </c>
      <c r="D76" s="20">
        <f t="shared" si="11"/>
        <v>0.4906062971636696</v>
      </c>
      <c r="E76" s="2"/>
      <c r="F76" s="20">
        <f t="shared" si="12"/>
        <v>1.486685748980817</v>
      </c>
      <c r="G76" s="2"/>
      <c r="I76" s="51"/>
      <c r="L76" s="23"/>
      <c r="Q76" s="1"/>
      <c r="R76" s="20" t="s">
        <v>39</v>
      </c>
      <c r="S76" s="20">
        <v>3.86</v>
      </c>
      <c r="T76" s="21">
        <f t="shared" si="13"/>
        <v>5.1749999999999998</v>
      </c>
      <c r="U76" s="20">
        <f t="shared" si="14"/>
        <v>2.4395061728395059E-2</v>
      </c>
      <c r="V76" s="21">
        <f t="shared" si="15"/>
        <v>128.318024691358</v>
      </c>
      <c r="W76" s="20">
        <v>200</v>
      </c>
      <c r="X76" s="22">
        <f t="shared" si="16"/>
        <v>25663.604938271601</v>
      </c>
      <c r="Y76" s="23"/>
    </row>
    <row r="77" spans="1:25">
      <c r="A77" s="2"/>
      <c r="B77" s="20" t="s">
        <v>48</v>
      </c>
      <c r="C77" s="20">
        <v>33</v>
      </c>
      <c r="D77" s="20">
        <f t="shared" si="11"/>
        <v>0.73425487876995876</v>
      </c>
      <c r="E77" s="2">
        <f>(D77+D78)/2</f>
        <v>0.68510149744550253</v>
      </c>
      <c r="F77" s="20">
        <f t="shared" si="12"/>
        <v>2.2250147841513903</v>
      </c>
      <c r="G77" s="2" t="s">
        <v>181</v>
      </c>
      <c r="H77" s="51">
        <f>E77</f>
        <v>0.68510149744550253</v>
      </c>
      <c r="L77" s="23"/>
      <c r="Q77" s="1"/>
      <c r="R77" s="20" t="s">
        <v>83</v>
      </c>
      <c r="S77" s="20">
        <v>3.06</v>
      </c>
      <c r="T77" s="21">
        <f t="shared" si="13"/>
        <v>5.1749999999999998</v>
      </c>
      <c r="U77" s="20">
        <f t="shared" si="14"/>
        <v>2.4395061728395059E-2</v>
      </c>
      <c r="V77" s="21">
        <f t="shared" si="15"/>
        <v>206.38222222222217</v>
      </c>
      <c r="W77" s="20">
        <v>200</v>
      </c>
      <c r="X77" s="22">
        <f t="shared" si="16"/>
        <v>41276.444444444431</v>
      </c>
      <c r="Y77" s="23"/>
    </row>
    <row r="78" spans="1:25">
      <c r="A78" s="2"/>
      <c r="B78" s="20" t="s">
        <v>49</v>
      </c>
      <c r="C78" s="20">
        <v>33</v>
      </c>
      <c r="D78" s="20">
        <f t="shared" si="11"/>
        <v>0.6359481161210464</v>
      </c>
      <c r="E78" s="2"/>
      <c r="F78" s="20">
        <f t="shared" si="12"/>
        <v>1.9271155033971101</v>
      </c>
      <c r="G78" s="2"/>
      <c r="I78" s="51"/>
      <c r="L78" s="23"/>
      <c r="Q78" s="1" t="s">
        <v>103</v>
      </c>
      <c r="R78" s="20" t="s">
        <v>40</v>
      </c>
      <c r="S78" s="20">
        <v>3.36</v>
      </c>
      <c r="T78" s="21">
        <f t="shared" si="13"/>
        <v>5.1749999999999998</v>
      </c>
      <c r="U78" s="20">
        <f t="shared" si="14"/>
        <v>2.4395061728395059E-2</v>
      </c>
      <c r="V78" s="21">
        <f t="shared" si="15"/>
        <v>177.10814814814813</v>
      </c>
      <c r="W78" s="20">
        <v>200</v>
      </c>
      <c r="X78" s="22">
        <f t="shared" si="16"/>
        <v>35421.629629629628</v>
      </c>
      <c r="Y78" s="23">
        <f>AVERAGE(X78:X80)</f>
        <v>38349.037037037029</v>
      </c>
    </row>
    <row r="79" spans="1:25">
      <c r="A79" s="2"/>
      <c r="B79" s="20" t="s">
        <v>50</v>
      </c>
      <c r="C79" s="20">
        <v>33</v>
      </c>
      <c r="D79" s="20">
        <f t="shared" si="11"/>
        <v>0.58442567432964709</v>
      </c>
      <c r="E79" s="2">
        <f>(D79+D80)/2</f>
        <v>0.53928295326317932</v>
      </c>
      <c r="F79" s="20">
        <f t="shared" si="12"/>
        <v>1.7709868919080214</v>
      </c>
      <c r="G79" s="2" t="s">
        <v>182</v>
      </c>
      <c r="H79" s="51">
        <f>E79</f>
        <v>0.53928295326317932</v>
      </c>
      <c r="L79" s="23"/>
      <c r="Q79" s="1"/>
      <c r="R79" s="20" t="s">
        <v>41</v>
      </c>
      <c r="S79" s="20">
        <v>3.03</v>
      </c>
      <c r="T79" s="21">
        <f t="shared" si="13"/>
        <v>5.1749999999999998</v>
      </c>
      <c r="U79" s="20">
        <f t="shared" si="14"/>
        <v>2.4395061728395059E-2</v>
      </c>
      <c r="V79" s="21">
        <f t="shared" si="15"/>
        <v>209.3096296296296</v>
      </c>
      <c r="W79" s="20">
        <v>200</v>
      </c>
      <c r="X79" s="22">
        <f t="shared" si="16"/>
        <v>41861.92592592592</v>
      </c>
      <c r="Y79" s="23"/>
    </row>
    <row r="80" spans="1:25">
      <c r="A80" s="2"/>
      <c r="B80" s="20" t="s">
        <v>51</v>
      </c>
      <c r="C80" s="20">
        <v>33</v>
      </c>
      <c r="D80" s="20">
        <f t="shared" si="11"/>
        <v>0.49414023219671166</v>
      </c>
      <c r="E80" s="2"/>
      <c r="F80" s="20">
        <f t="shared" si="12"/>
        <v>1.4973946430203384</v>
      </c>
      <c r="G80" s="2"/>
      <c r="I80" s="51"/>
      <c r="L80" s="23"/>
      <c r="Q80" s="1"/>
      <c r="R80" s="20" t="s">
        <v>84</v>
      </c>
      <c r="S80" s="20">
        <v>3.24</v>
      </c>
      <c r="T80" s="21">
        <f t="shared" ref="T80:T101" si="17">$T$46</f>
        <v>5.1749999999999998</v>
      </c>
      <c r="U80" s="20">
        <f t="shared" ref="U80:U101" si="18">$X$46</f>
        <v>2.4395061728395059E-2</v>
      </c>
      <c r="V80" s="21">
        <f t="shared" ref="V80:V111" si="19">(T80-S80)*U80*4000</f>
        <v>188.81777777777774</v>
      </c>
      <c r="W80" s="20">
        <v>200</v>
      </c>
      <c r="X80" s="22">
        <f t="shared" ref="X80:X111" si="20">V80*W80</f>
        <v>37763.555555555547</v>
      </c>
      <c r="Y80" s="23"/>
    </row>
    <row r="81" spans="1:25">
      <c r="A81" s="2"/>
      <c r="B81" s="20" t="s">
        <v>52</v>
      </c>
      <c r="C81" s="20">
        <v>33</v>
      </c>
      <c r="D81" s="20">
        <f t="shared" si="11"/>
        <v>0.55092671314402575</v>
      </c>
      <c r="E81" s="2">
        <f>(D81+D82)/2</f>
        <v>0.60027671610050326</v>
      </c>
      <c r="F81" s="20">
        <f t="shared" si="12"/>
        <v>1.6694748883152297</v>
      </c>
      <c r="G81" s="2" t="s">
        <v>183</v>
      </c>
      <c r="H81" s="51">
        <f>E81</f>
        <v>0.60027671610050326</v>
      </c>
      <c r="L81" s="23"/>
      <c r="Q81" s="1" t="s">
        <v>104</v>
      </c>
      <c r="R81" s="20" t="s">
        <v>42</v>
      </c>
      <c r="S81" s="20">
        <v>3.23</v>
      </c>
      <c r="T81" s="21">
        <f t="shared" si="17"/>
        <v>5.1749999999999998</v>
      </c>
      <c r="U81" s="20">
        <f t="shared" si="18"/>
        <v>2.4395061728395059E-2</v>
      </c>
      <c r="V81" s="21">
        <f t="shared" si="19"/>
        <v>189.79358024691354</v>
      </c>
      <c r="W81" s="20">
        <v>200</v>
      </c>
      <c r="X81" s="22">
        <f t="shared" si="20"/>
        <v>37958.71604938271</v>
      </c>
      <c r="Y81" s="23">
        <f>AVERAGE(X81:X83)</f>
        <v>32494.222222222215</v>
      </c>
    </row>
    <row r="82" spans="1:25">
      <c r="A82" s="2"/>
      <c r="B82" s="20" t="s">
        <v>53</v>
      </c>
      <c r="C82" s="20">
        <v>33</v>
      </c>
      <c r="D82" s="20">
        <f t="shared" si="11"/>
        <v>0.64962671905698077</v>
      </c>
      <c r="E82" s="2"/>
      <c r="F82" s="20">
        <f t="shared" si="12"/>
        <v>1.9685658153241841</v>
      </c>
      <c r="G82" s="2"/>
      <c r="I82" s="51"/>
      <c r="L82" s="23"/>
      <c r="Q82" s="1"/>
      <c r="R82" s="20" t="s">
        <v>43</v>
      </c>
      <c r="S82" s="20">
        <v>3.64</v>
      </c>
      <c r="T82" s="21">
        <f t="shared" si="17"/>
        <v>5.1749999999999998</v>
      </c>
      <c r="U82" s="20">
        <f t="shared" si="18"/>
        <v>2.4395061728395059E-2</v>
      </c>
      <c r="V82" s="21">
        <f t="shared" si="19"/>
        <v>149.78567901234564</v>
      </c>
      <c r="W82" s="20">
        <v>200</v>
      </c>
      <c r="X82" s="22">
        <f t="shared" si="20"/>
        <v>29957.135802469129</v>
      </c>
      <c r="Y82" s="23"/>
    </row>
    <row r="83" spans="1:25">
      <c r="A83" s="2"/>
      <c r="B83" s="20" t="s">
        <v>54</v>
      </c>
      <c r="C83" s="20">
        <v>33</v>
      </c>
      <c r="D83" s="20">
        <f t="shared" si="11"/>
        <v>0.57757550006538227</v>
      </c>
      <c r="E83" s="2">
        <f>(D83+D84)/2</f>
        <v>0.63333464654835647</v>
      </c>
      <c r="F83" s="20">
        <f t="shared" si="12"/>
        <v>1.7502287880769161</v>
      </c>
      <c r="G83" s="2" t="s">
        <v>184</v>
      </c>
      <c r="H83" s="51">
        <f>E83</f>
        <v>0.63333464654835647</v>
      </c>
      <c r="L83" s="23"/>
      <c r="Q83" s="1"/>
      <c r="R83" s="20" t="s">
        <v>85</v>
      </c>
      <c r="S83" s="20">
        <v>3.66</v>
      </c>
      <c r="T83" s="21">
        <f t="shared" si="17"/>
        <v>5.1749999999999998</v>
      </c>
      <c r="U83" s="20">
        <f t="shared" si="18"/>
        <v>2.4395061728395059E-2</v>
      </c>
      <c r="V83" s="21">
        <f t="shared" si="19"/>
        <v>147.83407407407404</v>
      </c>
      <c r="W83" s="20">
        <v>200</v>
      </c>
      <c r="X83" s="22">
        <f t="shared" si="20"/>
        <v>29566.814814814807</v>
      </c>
      <c r="Y83" s="23"/>
    </row>
    <row r="84" spans="1:25">
      <c r="A84" s="2"/>
      <c r="B84" s="20" t="s">
        <v>55</v>
      </c>
      <c r="C84" s="20">
        <v>33</v>
      </c>
      <c r="D84" s="20">
        <f t="shared" si="11"/>
        <v>0.68909379303133067</v>
      </c>
      <c r="E84" s="2"/>
      <c r="F84" s="20">
        <f t="shared" si="12"/>
        <v>2.0881630091858505</v>
      </c>
      <c r="G84" s="2"/>
      <c r="I84" s="51"/>
      <c r="L84" s="23"/>
      <c r="Q84" s="1" t="s">
        <v>105</v>
      </c>
      <c r="R84" s="20" t="s">
        <v>44</v>
      </c>
      <c r="S84" s="20">
        <v>3.85</v>
      </c>
      <c r="T84" s="21">
        <f t="shared" si="17"/>
        <v>5.1749999999999998</v>
      </c>
      <c r="U84" s="20">
        <f t="shared" si="18"/>
        <v>2.4395061728395059E-2</v>
      </c>
      <c r="V84" s="21">
        <f t="shared" si="19"/>
        <v>129.29382716049378</v>
      </c>
      <c r="W84" s="20">
        <v>200</v>
      </c>
      <c r="X84" s="22">
        <f t="shared" si="20"/>
        <v>25858.765432098757</v>
      </c>
      <c r="Y84" s="23">
        <f>AVERAGE(X84:X86)</f>
        <v>28070.584362139911</v>
      </c>
    </row>
    <row r="85" spans="1:25">
      <c r="Q85" s="1"/>
      <c r="R85" s="20" t="s">
        <v>45</v>
      </c>
      <c r="S85" s="20">
        <v>3.54</v>
      </c>
      <c r="T85" s="21">
        <f t="shared" si="17"/>
        <v>5.1749999999999998</v>
      </c>
      <c r="U85" s="20">
        <f t="shared" si="18"/>
        <v>2.4395061728395059E-2</v>
      </c>
      <c r="V85" s="21">
        <f t="shared" si="19"/>
        <v>159.54370370370367</v>
      </c>
      <c r="W85" s="20">
        <v>200</v>
      </c>
      <c r="X85" s="22">
        <f t="shared" si="20"/>
        <v>31908.740740740734</v>
      </c>
      <c r="Y85" s="23"/>
    </row>
    <row r="86" spans="1:25">
      <c r="Q86" s="1"/>
      <c r="R86" s="20" t="s">
        <v>86</v>
      </c>
      <c r="S86" s="20">
        <v>3.82</v>
      </c>
      <c r="T86" s="21">
        <f t="shared" si="17"/>
        <v>5.1749999999999998</v>
      </c>
      <c r="U86" s="20">
        <f t="shared" si="18"/>
        <v>2.4395061728395059E-2</v>
      </c>
      <c r="V86" s="21">
        <f t="shared" si="19"/>
        <v>132.22123456790121</v>
      </c>
      <c r="W86" s="20">
        <v>200</v>
      </c>
      <c r="X86" s="22">
        <f t="shared" si="20"/>
        <v>26444.246913580242</v>
      </c>
      <c r="Y86" s="23"/>
    </row>
    <row r="87" spans="1:25">
      <c r="Q87" s="1" t="s">
        <v>106</v>
      </c>
      <c r="R87" s="20" t="s">
        <v>46</v>
      </c>
      <c r="S87" s="20">
        <v>3.85</v>
      </c>
      <c r="T87" s="21">
        <f t="shared" si="17"/>
        <v>5.1749999999999998</v>
      </c>
      <c r="U87" s="20">
        <f t="shared" si="18"/>
        <v>2.4395061728395059E-2</v>
      </c>
      <c r="V87" s="21">
        <f t="shared" si="19"/>
        <v>129.29382716049378</v>
      </c>
      <c r="W87" s="20">
        <v>200</v>
      </c>
      <c r="X87" s="22">
        <f t="shared" si="20"/>
        <v>25858.765432098757</v>
      </c>
      <c r="Y87" s="23">
        <f>AVERAGE(X87:X89)</f>
        <v>25793.71193415637</v>
      </c>
    </row>
    <row r="88" spans="1:25">
      <c r="Q88" s="1"/>
      <c r="R88" s="20" t="s">
        <v>47</v>
      </c>
      <c r="S88" s="20">
        <v>3.81</v>
      </c>
      <c r="T88" s="21">
        <f t="shared" si="17"/>
        <v>5.1749999999999998</v>
      </c>
      <c r="U88" s="20">
        <f t="shared" si="18"/>
        <v>2.4395061728395059E-2</v>
      </c>
      <c r="V88" s="21">
        <f t="shared" si="19"/>
        <v>133.19703703703701</v>
      </c>
      <c r="W88" s="20">
        <v>200</v>
      </c>
      <c r="X88" s="22">
        <f t="shared" si="20"/>
        <v>26639.407407407401</v>
      </c>
      <c r="Y88" s="23"/>
    </row>
    <row r="89" spans="1:25">
      <c r="I89" s="1"/>
      <c r="M89" s="1"/>
      <c r="Q89" s="1"/>
      <c r="R89" s="20" t="s">
        <v>87</v>
      </c>
      <c r="S89" s="20">
        <v>3.9</v>
      </c>
      <c r="T89" s="21">
        <f t="shared" si="17"/>
        <v>5.1749999999999998</v>
      </c>
      <c r="U89" s="20">
        <f t="shared" si="18"/>
        <v>2.4395061728395059E-2</v>
      </c>
      <c r="V89" s="21">
        <f t="shared" si="19"/>
        <v>124.4148148148148</v>
      </c>
      <c r="W89" s="20">
        <v>200</v>
      </c>
      <c r="X89" s="22">
        <f t="shared" si="20"/>
        <v>24882.96296296296</v>
      </c>
      <c r="Y89" s="23"/>
    </row>
    <row r="90" spans="1:25">
      <c r="I90" s="1"/>
      <c r="M90" s="1"/>
      <c r="Q90" s="1" t="s">
        <v>107</v>
      </c>
      <c r="R90" s="20" t="s">
        <v>48</v>
      </c>
      <c r="S90" s="20">
        <v>3.51</v>
      </c>
      <c r="T90" s="21">
        <f t="shared" si="17"/>
        <v>5.1749999999999998</v>
      </c>
      <c r="U90" s="20">
        <f t="shared" si="18"/>
        <v>2.4395061728395059E-2</v>
      </c>
      <c r="V90" s="21">
        <f t="shared" si="19"/>
        <v>162.4711111111111</v>
      </c>
      <c r="W90" s="20">
        <v>200</v>
      </c>
      <c r="X90" s="22">
        <f t="shared" si="20"/>
        <v>32494.222222222219</v>
      </c>
      <c r="Y90" s="23">
        <f>AVERAGE(X90:X92)</f>
        <v>35356.576131687238</v>
      </c>
    </row>
    <row r="91" spans="1:25">
      <c r="I91" s="1"/>
      <c r="M91" s="1"/>
      <c r="Q91" s="1"/>
      <c r="R91" s="20" t="s">
        <v>49</v>
      </c>
      <c r="S91" s="20">
        <v>3.14</v>
      </c>
      <c r="T91" s="21">
        <f t="shared" si="17"/>
        <v>5.1749999999999998</v>
      </c>
      <c r="U91" s="20">
        <f t="shared" si="18"/>
        <v>2.4395061728395059E-2</v>
      </c>
      <c r="V91" s="21">
        <f t="shared" si="19"/>
        <v>198.57580246913577</v>
      </c>
      <c r="W91" s="20">
        <v>200</v>
      </c>
      <c r="X91" s="22">
        <f t="shared" si="20"/>
        <v>39715.160493827156</v>
      </c>
      <c r="Y91" s="23"/>
    </row>
    <row r="92" spans="1:25">
      <c r="I92" s="1"/>
      <c r="M92" s="1"/>
      <c r="Q92" s="1"/>
      <c r="R92" s="20" t="s">
        <v>88</v>
      </c>
      <c r="S92" s="20">
        <v>3.44</v>
      </c>
      <c r="T92" s="21">
        <f t="shared" si="17"/>
        <v>5.1749999999999998</v>
      </c>
      <c r="U92" s="20">
        <f t="shared" si="18"/>
        <v>2.4395061728395059E-2</v>
      </c>
      <c r="V92" s="21">
        <f t="shared" si="19"/>
        <v>169.3017283950617</v>
      </c>
      <c r="W92" s="20">
        <v>200</v>
      </c>
      <c r="X92" s="22">
        <f t="shared" si="20"/>
        <v>33860.345679012338</v>
      </c>
      <c r="Y92" s="23"/>
    </row>
    <row r="93" spans="1:25">
      <c r="I93" s="1"/>
      <c r="M93" s="1"/>
      <c r="Q93" s="1" t="s">
        <v>108</v>
      </c>
      <c r="R93" s="20" t="s">
        <v>50</v>
      </c>
      <c r="S93" s="20">
        <v>3.68</v>
      </c>
      <c r="T93" s="21">
        <f t="shared" si="17"/>
        <v>5.1749999999999998</v>
      </c>
      <c r="U93" s="20">
        <f t="shared" si="18"/>
        <v>2.4395061728395059E-2</v>
      </c>
      <c r="V93" s="21">
        <f t="shared" si="19"/>
        <v>145.88246913580241</v>
      </c>
      <c r="W93" s="20">
        <v>200</v>
      </c>
      <c r="X93" s="22">
        <f t="shared" si="20"/>
        <v>29176.493827160481</v>
      </c>
      <c r="Y93" s="23">
        <f>AVERAGE(X93:X95)</f>
        <v>29241.547325102874</v>
      </c>
    </row>
    <row r="94" spans="1:25">
      <c r="I94" s="1"/>
      <c r="M94" s="1"/>
      <c r="Q94" s="1"/>
      <c r="R94" s="20" t="s">
        <v>51</v>
      </c>
      <c r="S94" s="20">
        <v>3.76</v>
      </c>
      <c r="T94" s="21">
        <f t="shared" si="17"/>
        <v>5.1749999999999998</v>
      </c>
      <c r="U94" s="20">
        <f t="shared" si="18"/>
        <v>2.4395061728395059E-2</v>
      </c>
      <c r="V94" s="21">
        <f t="shared" si="19"/>
        <v>138.07604938271604</v>
      </c>
      <c r="W94" s="20">
        <v>200</v>
      </c>
      <c r="X94" s="22">
        <f t="shared" si="20"/>
        <v>27615.209876543206</v>
      </c>
      <c r="Y94" s="23"/>
    </row>
    <row r="95" spans="1:25">
      <c r="Q95" s="1"/>
      <c r="R95" s="20" t="s">
        <v>89</v>
      </c>
      <c r="S95" s="20">
        <v>3.59</v>
      </c>
      <c r="T95" s="21">
        <f t="shared" si="17"/>
        <v>5.1749999999999998</v>
      </c>
      <c r="U95" s="20">
        <f t="shared" si="18"/>
        <v>2.4395061728395059E-2</v>
      </c>
      <c r="V95" s="21">
        <f t="shared" si="19"/>
        <v>154.66469135802467</v>
      </c>
      <c r="W95" s="20">
        <v>200</v>
      </c>
      <c r="X95" s="22">
        <f t="shared" si="20"/>
        <v>30932.938271604933</v>
      </c>
      <c r="Y95" s="23"/>
    </row>
    <row r="96" spans="1:25">
      <c r="Q96" s="1" t="s">
        <v>109</v>
      </c>
      <c r="R96" s="20" t="s">
        <v>52</v>
      </c>
      <c r="S96" s="20">
        <v>3.47</v>
      </c>
      <c r="T96" s="21">
        <f t="shared" si="17"/>
        <v>5.1749999999999998</v>
      </c>
      <c r="U96" s="20">
        <f t="shared" si="18"/>
        <v>2.4395061728395059E-2</v>
      </c>
      <c r="V96" s="21">
        <f t="shared" si="19"/>
        <v>166.37432098765424</v>
      </c>
      <c r="W96" s="20">
        <v>200</v>
      </c>
      <c r="X96" s="22">
        <f t="shared" si="20"/>
        <v>33274.864197530849</v>
      </c>
      <c r="Y96" s="23">
        <f>AVERAGE(X96:X98)</f>
        <v>30997.991769547316</v>
      </c>
    </row>
    <row r="97" spans="17:25">
      <c r="Q97" s="1"/>
      <c r="R97" s="20" t="s">
        <v>53</v>
      </c>
      <c r="S97" s="20">
        <v>3.59</v>
      </c>
      <c r="T97" s="21">
        <f t="shared" si="17"/>
        <v>5.1749999999999998</v>
      </c>
      <c r="U97" s="20">
        <f t="shared" si="18"/>
        <v>2.4395061728395059E-2</v>
      </c>
      <c r="V97" s="21">
        <f t="shared" si="19"/>
        <v>154.66469135802467</v>
      </c>
      <c r="W97" s="20">
        <v>200</v>
      </c>
      <c r="X97" s="22">
        <f t="shared" si="20"/>
        <v>30932.938271604933</v>
      </c>
      <c r="Y97" s="23"/>
    </row>
    <row r="98" spans="17:25">
      <c r="Q98" s="1"/>
      <c r="R98" s="20" t="s">
        <v>90</v>
      </c>
      <c r="S98" s="20">
        <v>3.7</v>
      </c>
      <c r="T98" s="21">
        <f t="shared" si="17"/>
        <v>5.1749999999999998</v>
      </c>
      <c r="U98" s="20">
        <f t="shared" si="18"/>
        <v>2.4395061728395059E-2</v>
      </c>
      <c r="V98" s="21">
        <f t="shared" si="19"/>
        <v>143.93086419753081</v>
      </c>
      <c r="W98" s="20">
        <v>200</v>
      </c>
      <c r="X98" s="22">
        <f t="shared" si="20"/>
        <v>28786.172839506162</v>
      </c>
      <c r="Y98" s="23"/>
    </row>
    <row r="99" spans="17:25">
      <c r="Q99" s="1" t="s">
        <v>110</v>
      </c>
      <c r="R99" s="20" t="s">
        <v>54</v>
      </c>
      <c r="S99" s="20">
        <v>3.3</v>
      </c>
      <c r="T99" s="21">
        <f t="shared" si="17"/>
        <v>5.1749999999999998</v>
      </c>
      <c r="U99" s="20">
        <f t="shared" si="18"/>
        <v>2.4395061728395059E-2</v>
      </c>
      <c r="V99" s="21">
        <f t="shared" si="19"/>
        <v>182.96296296296293</v>
      </c>
      <c r="W99" s="20">
        <v>200</v>
      </c>
      <c r="X99" s="22">
        <f t="shared" si="20"/>
        <v>36592.592592592584</v>
      </c>
      <c r="Y99" s="23">
        <f>AVERAGE(X99:X101)</f>
        <v>33925.399176954728</v>
      </c>
    </row>
    <row r="100" spans="17:25">
      <c r="Q100" s="1"/>
      <c r="R100" s="20" t="s">
        <v>55</v>
      </c>
      <c r="S100" s="20">
        <v>3.4</v>
      </c>
      <c r="T100" s="21">
        <f t="shared" si="17"/>
        <v>5.1749999999999998</v>
      </c>
      <c r="U100" s="20">
        <f t="shared" si="18"/>
        <v>2.4395061728395059E-2</v>
      </c>
      <c r="V100" s="21">
        <f t="shared" si="19"/>
        <v>173.2049382716049</v>
      </c>
      <c r="W100" s="20">
        <v>200</v>
      </c>
      <c r="X100" s="22">
        <f t="shared" si="20"/>
        <v>34640.987654320983</v>
      </c>
      <c r="Y100" s="23"/>
    </row>
    <row r="101" spans="17:25">
      <c r="Q101" s="1"/>
      <c r="R101" s="20" t="s">
        <v>91</v>
      </c>
      <c r="S101" s="20">
        <v>3.61</v>
      </c>
      <c r="T101" s="21">
        <f t="shared" si="17"/>
        <v>5.1749999999999998</v>
      </c>
      <c r="U101" s="20">
        <f t="shared" si="18"/>
        <v>2.4395061728395059E-2</v>
      </c>
      <c r="V101" s="21">
        <f t="shared" si="19"/>
        <v>152.71308641975307</v>
      </c>
      <c r="W101" s="20">
        <v>200</v>
      </c>
      <c r="X101" s="22">
        <f t="shared" si="20"/>
        <v>30542.617283950614</v>
      </c>
      <c r="Y101" s="23"/>
    </row>
  </sheetData>
  <mergeCells count="99">
    <mergeCell ref="Q96:Q98"/>
    <mergeCell ref="Q99:Q101"/>
    <mergeCell ref="Q87:Q89"/>
    <mergeCell ref="I89:I94"/>
    <mergeCell ref="M89:M94"/>
    <mergeCell ref="Q90:Q92"/>
    <mergeCell ref="Q93:Q95"/>
    <mergeCell ref="E81:E82"/>
    <mergeCell ref="G81:G82"/>
    <mergeCell ref="Q81:Q83"/>
    <mergeCell ref="E83:E84"/>
    <mergeCell ref="G83:G84"/>
    <mergeCell ref="Q84:Q86"/>
    <mergeCell ref="E75:E76"/>
    <mergeCell ref="G75:G76"/>
    <mergeCell ref="Q75:Q77"/>
    <mergeCell ref="E77:E78"/>
    <mergeCell ref="G77:G78"/>
    <mergeCell ref="Q78:Q80"/>
    <mergeCell ref="E79:E80"/>
    <mergeCell ref="G79:G80"/>
    <mergeCell ref="E69:E70"/>
    <mergeCell ref="G69:G70"/>
    <mergeCell ref="Q69:Q71"/>
    <mergeCell ref="E71:E72"/>
    <mergeCell ref="G71:G72"/>
    <mergeCell ref="Q72:Q74"/>
    <mergeCell ref="E73:E74"/>
    <mergeCell ref="G73:G74"/>
    <mergeCell ref="E63:E64"/>
    <mergeCell ref="G63:G64"/>
    <mergeCell ref="Q63:Q65"/>
    <mergeCell ref="E65:E66"/>
    <mergeCell ref="G65:G66"/>
    <mergeCell ref="Q66:Q68"/>
    <mergeCell ref="E67:E68"/>
    <mergeCell ref="G67:G68"/>
    <mergeCell ref="G57:G58"/>
    <mergeCell ref="Q57:Q59"/>
    <mergeCell ref="E59:E60"/>
    <mergeCell ref="G59:G60"/>
    <mergeCell ref="Q60:Q62"/>
    <mergeCell ref="E61:E62"/>
    <mergeCell ref="G61:G62"/>
    <mergeCell ref="A46:A48"/>
    <mergeCell ref="E46:E48"/>
    <mergeCell ref="G46:G48"/>
    <mergeCell ref="Q48:Q50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AE27:AE29"/>
    <mergeCell ref="Q28:Q29"/>
    <mergeCell ref="Q30:Q31"/>
    <mergeCell ref="J32:J37"/>
    <mergeCell ref="N32:N37"/>
    <mergeCell ref="Q32:Q33"/>
    <mergeCell ref="Q34:Q35"/>
    <mergeCell ref="Q36:Q37"/>
    <mergeCell ref="A14:A43"/>
    <mergeCell ref="Q14:Q15"/>
    <mergeCell ref="Q16:Q17"/>
    <mergeCell ref="Q18:Q19"/>
    <mergeCell ref="Q20:Q21"/>
    <mergeCell ref="Q22:Q23"/>
    <mergeCell ref="Q24:Q25"/>
    <mergeCell ref="Q26:Q27"/>
    <mergeCell ref="J38:J43"/>
    <mergeCell ref="N38:N43"/>
    <mergeCell ref="Q38:Q39"/>
    <mergeCell ref="Q40:Q41"/>
    <mergeCell ref="Q42:Q43"/>
    <mergeCell ref="AE8:AE9"/>
    <mergeCell ref="Q10:Q11"/>
    <mergeCell ref="AE10:AE11"/>
    <mergeCell ref="A11:A13"/>
    <mergeCell ref="J11:J13"/>
    <mergeCell ref="N11:N13"/>
    <mergeCell ref="O11:O13"/>
    <mergeCell ref="Q12:Q13"/>
    <mergeCell ref="A8:A10"/>
    <mergeCell ref="J8:J10"/>
    <mergeCell ref="N8:N10"/>
    <mergeCell ref="O8:O10"/>
    <mergeCell ref="Q8:Q9"/>
    <mergeCell ref="A5:A7"/>
    <mergeCell ref="J5:J7"/>
    <mergeCell ref="N5:N7"/>
    <mergeCell ref="O5:O7"/>
    <mergeCell ref="AE6:AE7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0"/>
  <sheetViews>
    <sheetView tabSelected="1" topLeftCell="A13" workbookViewId="0">
      <selection activeCell="J41" sqref="J41"/>
    </sheetView>
  </sheetViews>
  <sheetFormatPr baseColWidth="10" defaultColWidth="8.83203125" defaultRowHeight="14" x14ac:dyDescent="0"/>
  <cols>
    <col min="1" max="4" width="10.6640625" style="27" customWidth="1"/>
    <col min="5" max="5" width="14.5" style="27" customWidth="1"/>
    <col min="6" max="6" width="14.83203125" style="27" customWidth="1"/>
    <col min="7" max="9" width="10.6640625" style="27" customWidth="1"/>
    <col min="10" max="10" width="13.5" style="27" customWidth="1"/>
    <col min="11" max="1025" width="10.6640625" style="27" customWidth="1"/>
  </cols>
  <sheetData>
    <row r="1" spans="1:10">
      <c r="B1" s="27" t="s">
        <v>189</v>
      </c>
    </row>
    <row r="2" spans="1:10">
      <c r="A2" s="27" t="s">
        <v>190</v>
      </c>
      <c r="B2" s="27">
        <v>2629865</v>
      </c>
    </row>
    <row r="3" spans="1:10">
      <c r="A3" s="27" t="s">
        <v>190</v>
      </c>
      <c r="B3" s="27">
        <v>2569452</v>
      </c>
      <c r="C3" s="27">
        <f>AVERAGE(B2:B4)</f>
        <v>2585469</v>
      </c>
      <c r="D3" s="27">
        <f>C3*2</f>
        <v>5170938</v>
      </c>
      <c r="E3" s="27" t="s">
        <v>191</v>
      </c>
    </row>
    <row r="4" spans="1:10">
      <c r="A4" s="27" t="s">
        <v>190</v>
      </c>
      <c r="B4" s="27">
        <v>2557090</v>
      </c>
    </row>
    <row r="5" spans="1:10">
      <c r="A5" s="27" t="s">
        <v>192</v>
      </c>
      <c r="B5" s="27">
        <v>4346586</v>
      </c>
      <c r="E5" s="27">
        <f>((D3+C6)/2)/100</f>
        <v>46396.922999999995</v>
      </c>
      <c r="G5" s="54"/>
    </row>
    <row r="6" spans="1:10">
      <c r="A6" s="27" t="s">
        <v>192</v>
      </c>
      <c r="B6" s="27">
        <v>4172890</v>
      </c>
      <c r="C6" s="27">
        <f>AVERAGE(B5:B9)</f>
        <v>4108446.6</v>
      </c>
      <c r="G6" s="54"/>
    </row>
    <row r="7" spans="1:10">
      <c r="A7" s="27" t="s">
        <v>192</v>
      </c>
      <c r="B7" s="27">
        <v>4200440</v>
      </c>
      <c r="G7" s="54"/>
    </row>
    <row r="8" spans="1:10">
      <c r="A8" s="27" t="s">
        <v>192</v>
      </c>
      <c r="B8" s="27">
        <v>3828459</v>
      </c>
      <c r="G8" s="54"/>
    </row>
    <row r="9" spans="1:10">
      <c r="A9" s="27" t="s">
        <v>192</v>
      </c>
      <c r="B9" s="27">
        <v>3993858</v>
      </c>
    </row>
    <row r="10" spans="1:10">
      <c r="D10" s="27" t="s">
        <v>128</v>
      </c>
      <c r="E10" s="27" t="s">
        <v>193</v>
      </c>
      <c r="F10" s="27" t="s">
        <v>194</v>
      </c>
      <c r="G10" s="27" t="s">
        <v>195</v>
      </c>
      <c r="H10" s="27" t="s">
        <v>128</v>
      </c>
      <c r="I10" s="27" t="s">
        <v>196</v>
      </c>
      <c r="J10" s="27" t="s">
        <v>197</v>
      </c>
    </row>
    <row r="11" spans="1:10">
      <c r="A11" s="55" t="s">
        <v>113</v>
      </c>
      <c r="B11" s="27">
        <v>1426918</v>
      </c>
      <c r="C11" s="27">
        <f>AVERAGE(B11:B13)</f>
        <v>1294020.3333333333</v>
      </c>
      <c r="D11" s="27">
        <f>C11/E5</f>
        <v>27.89021878311485</v>
      </c>
      <c r="E11" s="27">
        <v>8140</v>
      </c>
      <c r="F11" s="27">
        <f>(E11*D11)/100</f>
        <v>2270.263808945549</v>
      </c>
      <c r="G11" s="27">
        <v>0.85160000000000002</v>
      </c>
      <c r="H11" s="27">
        <f>F11*G11</f>
        <v>1933.3566596980297</v>
      </c>
    </row>
    <row r="12" spans="1:10">
      <c r="A12" s="56"/>
      <c r="B12" s="27">
        <v>1438062</v>
      </c>
    </row>
    <row r="13" spans="1:10">
      <c r="A13" s="56"/>
      <c r="B13" s="27">
        <v>1017081</v>
      </c>
    </row>
    <row r="14" spans="1:10">
      <c r="A14" s="55" t="s">
        <v>114</v>
      </c>
      <c r="B14" s="27">
        <v>1522664</v>
      </c>
      <c r="C14" s="27">
        <f>AVERAGE(B14:B16)</f>
        <v>1516663.6666666667</v>
      </c>
      <c r="D14" s="27">
        <f>C14/E5</f>
        <v>32.68888470614025</v>
      </c>
      <c r="E14" s="27">
        <v>4200</v>
      </c>
      <c r="F14" s="27">
        <f>(E14*D14)/100</f>
        <v>1372.9331576578904</v>
      </c>
      <c r="G14" s="27">
        <v>0.85160000000000002</v>
      </c>
      <c r="H14" s="27">
        <f>F14*G14</f>
        <v>1169.1898770614596</v>
      </c>
    </row>
    <row r="15" spans="1:10">
      <c r="A15" s="56"/>
      <c r="B15" s="27">
        <v>1536243</v>
      </c>
    </row>
    <row r="16" spans="1:10">
      <c r="A16" s="57"/>
      <c r="B16" s="27">
        <v>1491084</v>
      </c>
    </row>
    <row r="17" spans="1:10">
      <c r="A17" s="27" t="s">
        <v>115</v>
      </c>
      <c r="B17" s="27">
        <v>1550467</v>
      </c>
      <c r="C17" s="27">
        <f>AVERAGE(B17:B19)</f>
        <v>1596898.6666666667</v>
      </c>
      <c r="D17" s="27">
        <f>C17/$E$5</f>
        <v>34.418201971425283</v>
      </c>
      <c r="E17" s="27">
        <v>4400</v>
      </c>
      <c r="F17" s="27">
        <f>(E17*D17)/100</f>
        <v>1514.4008867427124</v>
      </c>
      <c r="G17" s="27">
        <v>0.85160000000000002</v>
      </c>
      <c r="H17" s="27">
        <f>F17*G17</f>
        <v>1289.6637951500938</v>
      </c>
    </row>
    <row r="18" spans="1:10">
      <c r="B18" s="27">
        <v>1636399</v>
      </c>
    </row>
    <row r="19" spans="1:10">
      <c r="B19" s="27">
        <v>1603830</v>
      </c>
    </row>
    <row r="20" spans="1:10">
      <c r="A20" s="27" t="s">
        <v>26</v>
      </c>
      <c r="B20" s="27">
        <v>1145308</v>
      </c>
      <c r="C20" s="27">
        <f>AVERAGE(B20:B22)</f>
        <v>1115972</v>
      </c>
      <c r="D20" s="27">
        <f>C20/$E$5</f>
        <v>24.052715737205247</v>
      </c>
      <c r="E20" s="27">
        <v>20</v>
      </c>
      <c r="F20" s="27">
        <f>(E20*D20)/100</f>
        <v>4.8105431474410496</v>
      </c>
      <c r="G20" s="27">
        <v>0.85160000000000002</v>
      </c>
      <c r="H20" s="27">
        <f>F20*G20</f>
        <v>4.0966585443607979</v>
      </c>
      <c r="I20" s="27">
        <f>H20+H23+H26</f>
        <v>9.6492420077943546</v>
      </c>
      <c r="J20" s="27">
        <f>(F26+F20+F23)/(E26+E20+E23)*100</f>
        <v>32.373488585500745</v>
      </c>
    </row>
    <row r="21" spans="1:10">
      <c r="B21" s="27">
        <v>1085276</v>
      </c>
    </row>
    <row r="22" spans="1:10">
      <c r="B22" s="27">
        <v>1117332</v>
      </c>
    </row>
    <row r="23" spans="1:10">
      <c r="A23" s="27" t="s">
        <v>27</v>
      </c>
      <c r="B23" s="27">
        <v>2014178</v>
      </c>
      <c r="C23" s="27">
        <f>AVERAGE(B23:B25)</f>
        <v>1940046.3333333333</v>
      </c>
      <c r="D23" s="27">
        <f>C23/$E$5</f>
        <v>41.814116279507012</v>
      </c>
      <c r="E23" s="27">
        <v>12</v>
      </c>
      <c r="F23" s="27">
        <f>(E23*D23)/100</f>
        <v>5.0176939535408414</v>
      </c>
      <c r="G23" s="27">
        <v>0.85160000000000002</v>
      </c>
      <c r="H23" s="27">
        <f>F23*G23</f>
        <v>4.2730681708353808</v>
      </c>
    </row>
    <row r="24" spans="1:10">
      <c r="B24" s="27">
        <v>1907177</v>
      </c>
    </row>
    <row r="25" spans="1:10">
      <c r="B25" s="27">
        <v>1898784</v>
      </c>
    </row>
    <row r="26" spans="1:10">
      <c r="A26" s="27" t="s">
        <v>129</v>
      </c>
      <c r="B26" s="27">
        <v>2314616</v>
      </c>
      <c r="C26" s="27">
        <f>AVERAGE(B26:B28)</f>
        <v>2323687.6666666665</v>
      </c>
      <c r="D26" s="27">
        <f>C26/$E$5</f>
        <v>50.082796798112383</v>
      </c>
      <c r="E26" s="27">
        <v>3</v>
      </c>
      <c r="F26" s="27">
        <f>(E26*D26)/100</f>
        <v>1.5024839039433715</v>
      </c>
      <c r="G26" s="27">
        <v>0.85160000000000002</v>
      </c>
      <c r="H26" s="27">
        <f>F26*G26</f>
        <v>1.2795152925981752</v>
      </c>
    </row>
    <row r="27" spans="1:10">
      <c r="B27" s="27">
        <v>2256105</v>
      </c>
    </row>
    <row r="28" spans="1:10">
      <c r="B28" s="27">
        <v>2400342</v>
      </c>
    </row>
    <row r="29" spans="1:10">
      <c r="A29" s="27" t="s">
        <v>28</v>
      </c>
      <c r="B29" s="27">
        <v>1504093</v>
      </c>
      <c r="C29" s="27">
        <f>AVERAGE(B29:B31)</f>
        <v>1592883</v>
      </c>
      <c r="D29" s="27">
        <f>C29/$E$5</f>
        <v>34.331651691643437</v>
      </c>
      <c r="E29" s="27">
        <v>22</v>
      </c>
      <c r="F29" s="27">
        <f>(E29*D29)/100</f>
        <v>7.5529633721615559</v>
      </c>
      <c r="G29" s="27">
        <v>0.85160000000000002</v>
      </c>
      <c r="H29" s="27">
        <f>F29*G29</f>
        <v>6.4321036077327811</v>
      </c>
      <c r="I29" s="27">
        <f>H29+H32</f>
        <v>7.1318790828434908</v>
      </c>
      <c r="J29" s="27">
        <f>(F29+F32)/(E29+E32)*100</f>
        <v>34.894507803171919</v>
      </c>
    </row>
    <row r="30" spans="1:10">
      <c r="B30" s="27">
        <v>1654296</v>
      </c>
    </row>
    <row r="31" spans="1:10">
      <c r="B31" s="27">
        <v>1620260</v>
      </c>
    </row>
    <row r="32" spans="1:10">
      <c r="A32" s="27" t="s">
        <v>29</v>
      </c>
      <c r="B32" s="27">
        <v>1873343</v>
      </c>
      <c r="C32" s="27">
        <f>AVERAGE(B32:B33)</f>
        <v>1906260.5</v>
      </c>
      <c r="D32" s="27">
        <f>C32/$E$5</f>
        <v>41.08592502998529</v>
      </c>
      <c r="E32" s="27">
        <v>2</v>
      </c>
      <c r="F32" s="27">
        <f>(E32*D32)/100</f>
        <v>0.82171850059970586</v>
      </c>
      <c r="G32" s="27">
        <v>0.85160000000000002</v>
      </c>
      <c r="H32" s="27">
        <f>F32*G32</f>
        <v>0.69977547511070948</v>
      </c>
    </row>
    <row r="33" spans="1:10">
      <c r="B33" s="27">
        <v>1939178</v>
      </c>
    </row>
    <row r="34" spans="1:10">
      <c r="A34" s="27" t="s">
        <v>98</v>
      </c>
      <c r="B34" s="27">
        <v>1512220</v>
      </c>
      <c r="C34" s="27">
        <f>AVERAGE(B34:B36)</f>
        <v>1542896.6666666667</v>
      </c>
      <c r="D34" s="27">
        <f>C34/$E$5</f>
        <v>33.254288580013529</v>
      </c>
      <c r="E34" s="27">
        <v>21</v>
      </c>
      <c r="F34" s="27">
        <f>(E34*D34)/100</f>
        <v>6.9834006018028409</v>
      </c>
      <c r="G34" s="27">
        <v>0.85160000000000002</v>
      </c>
      <c r="H34" s="27">
        <f>F34*G34</f>
        <v>5.9470639524952995</v>
      </c>
      <c r="I34" s="27">
        <f>H34</f>
        <v>5.9470639524952995</v>
      </c>
      <c r="J34" s="27">
        <f>D34</f>
        <v>33.254288580013529</v>
      </c>
    </row>
    <row r="35" spans="1:10">
      <c r="B35" s="27">
        <v>1568210</v>
      </c>
    </row>
    <row r="36" spans="1:10">
      <c r="B36" s="27">
        <v>1548260</v>
      </c>
    </row>
    <row r="37" spans="1:10">
      <c r="A37" s="27" t="s">
        <v>99</v>
      </c>
      <c r="B37" s="27">
        <v>1657363</v>
      </c>
      <c r="C37" s="27">
        <f>AVERAGE(B37:B39)</f>
        <v>1665101.3333333333</v>
      </c>
      <c r="D37" s="27">
        <f>C37/$E$5</f>
        <v>35.888184510281718</v>
      </c>
      <c r="E37" s="27">
        <v>23</v>
      </c>
      <c r="F37" s="27">
        <f>(E37*D37)/100</f>
        <v>8.2542824373647949</v>
      </c>
      <c r="G37" s="27">
        <v>0.85160000000000002</v>
      </c>
      <c r="H37" s="27">
        <f>F37*G37</f>
        <v>7.0293469236598591</v>
      </c>
      <c r="I37" s="27">
        <f>H37</f>
        <v>7.0293469236598591</v>
      </c>
      <c r="J37" s="27">
        <f>D37</f>
        <v>35.888184510281718</v>
      </c>
    </row>
    <row r="38" spans="1:10">
      <c r="B38" s="27">
        <v>1644418</v>
      </c>
    </row>
    <row r="39" spans="1:10">
      <c r="B39" s="27">
        <v>1693523</v>
      </c>
    </row>
    <row r="40" spans="1:10">
      <c r="A40" s="27" t="s">
        <v>34</v>
      </c>
      <c r="B40" s="27">
        <v>720320</v>
      </c>
      <c r="C40" s="27">
        <f>AVERAGE(B40:B42)</f>
        <v>751251.33333333337</v>
      </c>
      <c r="D40" s="27">
        <f>C40/$E$5</f>
        <v>16.191835250224102</v>
      </c>
      <c r="E40" s="27">
        <v>12</v>
      </c>
      <c r="F40" s="27">
        <f>(E40*D40)/100</f>
        <v>1.9430202300268922</v>
      </c>
      <c r="G40" s="27">
        <v>0.85160000000000002</v>
      </c>
      <c r="H40" s="27">
        <f>F40*G40</f>
        <v>1.6546760278909014</v>
      </c>
      <c r="I40" s="27">
        <f>H40+H43+H46</f>
        <v>12.278923860733897</v>
      </c>
      <c r="J40" s="27">
        <f>(F46+F40+F43)/(E46+E40+E43)*100</f>
        <v>32.769663149402987</v>
      </c>
    </row>
    <row r="41" spans="1:10">
      <c r="B41" s="27">
        <v>756170</v>
      </c>
    </row>
    <row r="42" spans="1:10">
      <c r="B42" s="27">
        <v>777264</v>
      </c>
    </row>
    <row r="43" spans="1:10">
      <c r="A43" s="27" t="s">
        <v>35</v>
      </c>
      <c r="B43" s="27">
        <v>1624035</v>
      </c>
      <c r="C43" s="27">
        <f>AVERAGE(B43:B45)</f>
        <v>1649582.3333333333</v>
      </c>
      <c r="D43" s="27">
        <f>C43/$E$5</f>
        <v>35.553701122234621</v>
      </c>
      <c r="E43" s="27">
        <v>23</v>
      </c>
      <c r="F43" s="27">
        <f>(E43*D43)/100</f>
        <v>8.1773512581139638</v>
      </c>
      <c r="G43" s="27">
        <v>0.85160000000000002</v>
      </c>
      <c r="H43" s="27">
        <f>F43*G43</f>
        <v>6.9638323314098516</v>
      </c>
    </row>
    <row r="44" spans="1:10">
      <c r="B44" s="27">
        <v>1660115</v>
      </c>
    </row>
    <row r="45" spans="1:10">
      <c r="B45" s="27">
        <v>1664597</v>
      </c>
    </row>
    <row r="46" spans="1:10">
      <c r="A46" s="27" t="s">
        <v>81</v>
      </c>
      <c r="B46" s="27">
        <v>2181669</v>
      </c>
      <c r="C46" s="27">
        <f>AVERAGE(B46:B48)</f>
        <v>2215855.3333333335</v>
      </c>
      <c r="D46" s="27">
        <f>C46/$E$5</f>
        <v>47.758669973293998</v>
      </c>
      <c r="E46" s="27">
        <v>9</v>
      </c>
      <c r="F46" s="27">
        <f>(E46*D46)/100</f>
        <v>4.2982802975964596</v>
      </c>
      <c r="G46" s="27">
        <v>0.85160000000000002</v>
      </c>
      <c r="H46" s="27">
        <f>F46*G46</f>
        <v>3.6604155014331452</v>
      </c>
    </row>
    <row r="47" spans="1:10">
      <c r="B47" s="27">
        <v>2197279</v>
      </c>
    </row>
    <row r="48" spans="1:10">
      <c r="B48" s="27">
        <v>2268618</v>
      </c>
    </row>
    <row r="49" spans="1:10">
      <c r="A49" s="27" t="s">
        <v>36</v>
      </c>
      <c r="B49" s="27">
        <v>1573494</v>
      </c>
      <c r="C49" s="27">
        <f>AVERAGE(B49:B51)</f>
        <v>1595211.3333333333</v>
      </c>
      <c r="D49" s="27">
        <f>C49/$E$5</f>
        <v>34.381834617207986</v>
      </c>
      <c r="E49" s="27">
        <v>23</v>
      </c>
      <c r="F49" s="27">
        <f>(E49*D49)/100</f>
        <v>7.9078219619578363</v>
      </c>
      <c r="G49" s="27">
        <v>0.85160000000000002</v>
      </c>
      <c r="H49" s="27">
        <f>F49*G49</f>
        <v>6.7343011828032937</v>
      </c>
      <c r="I49" s="27">
        <f>H49+H52</f>
        <v>9.9174103390146513</v>
      </c>
      <c r="J49" s="27">
        <f>(F49+F52)/(E49+E52)*100</f>
        <v>37.56651744350161</v>
      </c>
    </row>
    <row r="50" spans="1:10">
      <c r="B50" s="27">
        <v>1630593</v>
      </c>
    </row>
    <row r="51" spans="1:10">
      <c r="B51" s="27">
        <v>1581547</v>
      </c>
    </row>
    <row r="52" spans="1:10">
      <c r="A52" s="27" t="s">
        <v>37</v>
      </c>
      <c r="B52" s="27">
        <v>2195470</v>
      </c>
      <c r="C52" s="27">
        <f>AVERAGE(B52:B54)</f>
        <v>2167779.3333333335</v>
      </c>
      <c r="D52" s="27">
        <f>C52/$E$5</f>
        <v>46.722480569095794</v>
      </c>
      <c r="E52" s="27">
        <v>8</v>
      </c>
      <c r="F52" s="27">
        <f>(E52*D52)/100</f>
        <v>3.7377984455276634</v>
      </c>
      <c r="G52" s="27">
        <v>0.85160000000000002</v>
      </c>
      <c r="H52" s="27">
        <f>F52*G52</f>
        <v>3.183109156211358</v>
      </c>
    </row>
    <row r="53" spans="1:10">
      <c r="B53" s="27">
        <v>2170673</v>
      </c>
    </row>
    <row r="54" spans="1:10">
      <c r="B54" s="27">
        <v>2137195</v>
      </c>
    </row>
    <row r="55" spans="1:10">
      <c r="A55" s="27" t="s">
        <v>102</v>
      </c>
      <c r="B55" s="27">
        <v>1901291</v>
      </c>
      <c r="C55" s="27">
        <f>AVERAGE(B55:B57)</f>
        <v>1956039.6666666667</v>
      </c>
      <c r="D55" s="27">
        <f>C55/$E$5</f>
        <v>42.158823046663393</v>
      </c>
      <c r="E55" s="27">
        <v>19</v>
      </c>
      <c r="F55" s="27">
        <f>(E55*D55)/100</f>
        <v>8.0101763788660438</v>
      </c>
      <c r="G55" s="27">
        <v>0.85160000000000002</v>
      </c>
      <c r="H55" s="27">
        <f>F55*G55</f>
        <v>6.8214662042423235</v>
      </c>
      <c r="I55" s="27">
        <f>H55</f>
        <v>6.8214662042423235</v>
      </c>
      <c r="J55" s="27">
        <f>D55</f>
        <v>42.158823046663393</v>
      </c>
    </row>
    <row r="56" spans="1:10">
      <c r="B56" s="27">
        <v>1979557</v>
      </c>
    </row>
    <row r="57" spans="1:10">
      <c r="B57" s="27">
        <v>1987271</v>
      </c>
    </row>
    <row r="58" spans="1:10">
      <c r="A58" s="27" t="s">
        <v>40</v>
      </c>
      <c r="B58" s="27">
        <v>1983763</v>
      </c>
      <c r="C58" s="27">
        <f>AVERAGE(B58:B60)</f>
        <v>2014294.6666666667</v>
      </c>
      <c r="D58" s="27">
        <f>C58/$E$5</f>
        <v>43.414401999603875</v>
      </c>
      <c r="E58" s="27">
        <v>12</v>
      </c>
      <c r="F58" s="27">
        <f>(E58*D58)/100</f>
        <v>5.2097282399524651</v>
      </c>
      <c r="G58" s="27">
        <v>0.85160000000000002</v>
      </c>
      <c r="H58" s="27">
        <f>F58*G58</f>
        <v>4.4366045691435199</v>
      </c>
      <c r="I58" s="27">
        <f>H58+H61</f>
        <v>8.694465410188231</v>
      </c>
      <c r="J58" s="27">
        <f>(F58+F61)/(E58+E61)*100</f>
        <v>46.407112868761644</v>
      </c>
    </row>
    <row r="59" spans="1:10">
      <c r="B59" s="27">
        <v>2027911</v>
      </c>
    </row>
    <row r="60" spans="1:10">
      <c r="B60" s="27">
        <v>2031210</v>
      </c>
    </row>
    <row r="61" spans="1:10">
      <c r="A61" s="27" t="s">
        <v>41</v>
      </c>
      <c r="B61" s="27">
        <v>2300010</v>
      </c>
      <c r="C61" s="27">
        <f>AVERAGE(B61:B63)</f>
        <v>2319770.3333333335</v>
      </c>
      <c r="D61" s="27">
        <f>C61/$E$5</f>
        <v>49.998365911750952</v>
      </c>
      <c r="E61" s="27">
        <v>10</v>
      </c>
      <c r="F61" s="27">
        <f>(E61*D61)/100</f>
        <v>4.9998365911750957</v>
      </c>
      <c r="G61" s="27">
        <v>0.85160000000000002</v>
      </c>
      <c r="H61" s="27">
        <f>F61*G61</f>
        <v>4.2578608410447112</v>
      </c>
    </row>
    <row r="62" spans="1:10">
      <c r="B62" s="27">
        <v>2383886</v>
      </c>
    </row>
    <row r="63" spans="1:10">
      <c r="B63" s="27">
        <v>2275415</v>
      </c>
    </row>
    <row r="64" spans="1:10">
      <c r="A64" s="27" t="s">
        <v>42</v>
      </c>
      <c r="B64" s="27">
        <v>806956</v>
      </c>
      <c r="C64" s="27">
        <f>AVERAGE(B64:B66)</f>
        <v>806565.33333333337</v>
      </c>
      <c r="D64" s="27">
        <f>C64/$E$5</f>
        <v>17.384026378933221</v>
      </c>
      <c r="E64" s="27">
        <v>13</v>
      </c>
      <c r="F64" s="27">
        <f>(E64*D64)/100</f>
        <v>2.2599234292613186</v>
      </c>
      <c r="G64" s="27">
        <v>0.85160000000000002</v>
      </c>
      <c r="H64" s="27">
        <f>F64*G64</f>
        <v>1.9245507923589389</v>
      </c>
      <c r="I64" s="27">
        <f>H64+H67+H70</f>
        <v>9.5638890812938904</v>
      </c>
      <c r="J64" s="27">
        <f>(F70+F64+F67)/(E70+E64+E67)*100</f>
        <v>34.03180139094286</v>
      </c>
    </row>
    <row r="65" spans="1:10">
      <c r="B65" s="27">
        <v>804155</v>
      </c>
    </row>
    <row r="66" spans="1:10">
      <c r="B66" s="27">
        <v>808585</v>
      </c>
    </row>
    <row r="67" spans="1:10">
      <c r="A67" s="27" t="s">
        <v>43</v>
      </c>
      <c r="B67" s="27">
        <v>1946717</v>
      </c>
      <c r="C67" s="27">
        <f>AVERAGE(B67:B69)</f>
        <v>1965868.3333333333</v>
      </c>
      <c r="D67" s="27">
        <f>C67/$E$5</f>
        <v>42.370661807321433</v>
      </c>
      <c r="E67" s="27">
        <v>12</v>
      </c>
      <c r="F67" s="27">
        <f>(E67*D67)/100</f>
        <v>5.0844794168785725</v>
      </c>
      <c r="G67" s="27">
        <v>0.85160000000000002</v>
      </c>
      <c r="H67" s="27">
        <f>F67*G67</f>
        <v>4.3299426714137921</v>
      </c>
    </row>
    <row r="68" spans="1:10">
      <c r="B68" s="27">
        <v>1946982</v>
      </c>
    </row>
    <row r="69" spans="1:10">
      <c r="B69" s="27">
        <v>2003906</v>
      </c>
    </row>
    <row r="70" spans="1:10">
      <c r="A70" s="27" t="s">
        <v>85</v>
      </c>
      <c r="B70" s="27">
        <v>2189290</v>
      </c>
      <c r="C70" s="27">
        <f>AVERAGE(B70:B72)</f>
        <v>2253783.6666666665</v>
      </c>
      <c r="D70" s="27">
        <f>C70/$E$5</f>
        <v>48.576145160890661</v>
      </c>
      <c r="E70" s="27">
        <v>8</v>
      </c>
      <c r="F70" s="27">
        <f>(E70*D70)/100</f>
        <v>3.8860916128712528</v>
      </c>
      <c r="G70" s="27">
        <v>0.85160000000000002</v>
      </c>
      <c r="H70" s="27">
        <f>F70*G70</f>
        <v>3.309395617521159</v>
      </c>
    </row>
    <row r="71" spans="1:10">
      <c r="B71" s="27">
        <v>2278654</v>
      </c>
    </row>
    <row r="72" spans="1:10">
      <c r="B72" s="27">
        <v>2293407</v>
      </c>
    </row>
    <row r="73" spans="1:10">
      <c r="A73" s="27" t="s">
        <v>105</v>
      </c>
      <c r="B73" s="27">
        <v>1523151</v>
      </c>
      <c r="C73" s="27">
        <f>AVERAGE(B73:B75)</f>
        <v>1566915.3333333333</v>
      </c>
      <c r="D73" s="27">
        <f>C73/$E$5</f>
        <v>33.771966587813019</v>
      </c>
      <c r="E73" s="27">
        <v>20</v>
      </c>
      <c r="F73" s="27">
        <f>(E73*D73)/100</f>
        <v>6.7543933175626032</v>
      </c>
      <c r="G73" s="27">
        <v>0.85160000000000002</v>
      </c>
      <c r="H73" s="27">
        <f>F73*G73</f>
        <v>5.7520413492363129</v>
      </c>
      <c r="J73" s="27">
        <f>D73</f>
        <v>33.771966587813019</v>
      </c>
    </row>
    <row r="74" spans="1:10">
      <c r="B74" s="27">
        <v>1590372</v>
      </c>
    </row>
    <row r="75" spans="1:10">
      <c r="B75" s="27">
        <v>1587223</v>
      </c>
    </row>
    <row r="76" spans="1:10">
      <c r="A76" s="27" t="s">
        <v>106</v>
      </c>
      <c r="B76" s="27">
        <v>1787499</v>
      </c>
      <c r="C76" s="27">
        <f>AVERAGE(B76:B78)</f>
        <v>1792715</v>
      </c>
      <c r="D76" s="27">
        <f>C76/$E$5</f>
        <v>38.638661447441251</v>
      </c>
      <c r="E76" s="27">
        <v>18</v>
      </c>
      <c r="F76" s="27">
        <f>(E76*D76)/100</f>
        <v>6.9549590605394247</v>
      </c>
      <c r="G76" s="27">
        <v>0.85160000000000002</v>
      </c>
      <c r="H76" s="27">
        <f>F76*G76</f>
        <v>5.9228431359553744</v>
      </c>
      <c r="J76" s="27">
        <f>D76</f>
        <v>38.638661447441251</v>
      </c>
    </row>
    <row r="77" spans="1:10">
      <c r="B77" s="27">
        <v>1785342</v>
      </c>
    </row>
    <row r="78" spans="1:10">
      <c r="B78" s="27">
        <v>1805304</v>
      </c>
    </row>
    <row r="79" spans="1:10">
      <c r="A79" s="27" t="s">
        <v>107</v>
      </c>
      <c r="B79" s="27">
        <v>1403931</v>
      </c>
      <c r="C79" s="27">
        <f>AVERAGE(B79:B81)</f>
        <v>1397168.6666666667</v>
      </c>
      <c r="D79" s="27">
        <f>C79/$E$5</f>
        <v>30.113390637277107</v>
      </c>
      <c r="E79" s="27">
        <v>19</v>
      </c>
      <c r="F79" s="27">
        <f>(E79*D79)/100</f>
        <v>5.7215442210826506</v>
      </c>
      <c r="G79" s="27">
        <v>0.85160000000000002</v>
      </c>
      <c r="H79" s="27">
        <f>F79*G79</f>
        <v>4.8724670586739851</v>
      </c>
      <c r="J79" s="27">
        <f>D79</f>
        <v>30.113390637277107</v>
      </c>
    </row>
    <row r="80" spans="1:10">
      <c r="B80" s="27">
        <v>1391382</v>
      </c>
    </row>
    <row r="81" spans="1:10">
      <c r="B81" s="27">
        <v>1396193</v>
      </c>
    </row>
    <row r="82" spans="1:10">
      <c r="A82" s="27" t="s">
        <v>108</v>
      </c>
      <c r="B82" s="27">
        <v>1730929</v>
      </c>
      <c r="C82" s="27">
        <f>AVERAGE(B82:B84)</f>
        <v>1718383.3333333333</v>
      </c>
      <c r="D82" s="27">
        <f>C82/$E$5</f>
        <v>37.036579631225401</v>
      </c>
      <c r="E82" s="27">
        <v>23</v>
      </c>
      <c r="F82" s="27">
        <f>(E82*D82)/100</f>
        <v>8.5184133151818422</v>
      </c>
      <c r="G82" s="27">
        <v>0.85160000000000002</v>
      </c>
      <c r="H82" s="27">
        <f>F82*G82</f>
        <v>7.2542807792088571</v>
      </c>
      <c r="J82" s="27">
        <f>D82</f>
        <v>37.036579631225401</v>
      </c>
    </row>
    <row r="83" spans="1:10">
      <c r="B83" s="27">
        <v>1719891</v>
      </c>
    </row>
    <row r="84" spans="1:10">
      <c r="B84" s="27">
        <v>1704330</v>
      </c>
    </row>
    <row r="85" spans="1:10">
      <c r="A85" s="27" t="s">
        <v>109</v>
      </c>
      <c r="B85" s="27">
        <v>1787499</v>
      </c>
      <c r="C85" s="27">
        <f>AVERAGE(B85:B87)</f>
        <v>1792715</v>
      </c>
      <c r="D85" s="27">
        <f>C85/$E$5</f>
        <v>38.638661447441251</v>
      </c>
      <c r="E85" s="27">
        <v>30</v>
      </c>
      <c r="F85" s="27">
        <f>(E85*D85)/100</f>
        <v>11.591598434232376</v>
      </c>
      <c r="G85" s="27">
        <v>0.85160000000000002</v>
      </c>
      <c r="H85" s="27">
        <f>F85*G85</f>
        <v>9.8714052265922909</v>
      </c>
      <c r="J85" s="27">
        <f>D85</f>
        <v>38.638661447441251</v>
      </c>
    </row>
    <row r="86" spans="1:10">
      <c r="B86" s="27">
        <v>1785342</v>
      </c>
    </row>
    <row r="87" spans="1:10">
      <c r="B87" s="27">
        <v>1805304</v>
      </c>
    </row>
    <row r="88" spans="1:10">
      <c r="A88" s="27" t="s">
        <v>110</v>
      </c>
      <c r="B88" s="27">
        <v>2269792</v>
      </c>
      <c r="C88" s="27">
        <f>AVERAGE(B88:B90)</f>
        <v>2247811.6666666665</v>
      </c>
      <c r="D88" s="27">
        <f>C88/$E$5</f>
        <v>48.447429728619433</v>
      </c>
      <c r="E88" s="27">
        <v>25</v>
      </c>
      <c r="F88" s="27">
        <f>(E88*D88)/100</f>
        <v>12.111857432154858</v>
      </c>
      <c r="G88" s="27">
        <v>0.85160000000000002</v>
      </c>
      <c r="H88" s="27">
        <f>F88*G88</f>
        <v>10.314457789223077</v>
      </c>
      <c r="J88" s="27">
        <f>D88</f>
        <v>48.447429728619433</v>
      </c>
    </row>
    <row r="89" spans="1:10">
      <c r="B89" s="27">
        <v>2232404</v>
      </c>
    </row>
    <row r="90" spans="1:10">
      <c r="B90" s="27">
        <v>2241239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9"/>
  <sheetViews>
    <sheetView topLeftCell="A7" workbookViewId="0">
      <selection activeCell="J30" sqref="J30"/>
    </sheetView>
  </sheetViews>
  <sheetFormatPr baseColWidth="10" defaultColWidth="8.83203125" defaultRowHeight="14" x14ac:dyDescent="0"/>
  <cols>
    <col min="1" max="4" width="10.83203125" style="20" customWidth="1"/>
    <col min="5" max="5" width="14.5" style="20" customWidth="1"/>
    <col min="6" max="6" width="14.83203125" style="20" customWidth="1"/>
    <col min="7" max="9" width="10.83203125" style="20" customWidth="1"/>
    <col min="10" max="10" width="13.5" style="20" customWidth="1"/>
    <col min="11" max="1025" width="10.83203125" style="20" customWidth="1"/>
  </cols>
  <sheetData>
    <row r="1" spans="1:10">
      <c r="B1" s="20" t="s">
        <v>189</v>
      </c>
    </row>
    <row r="2" spans="1:10">
      <c r="A2" s="20" t="s">
        <v>190</v>
      </c>
      <c r="B2" s="20">
        <v>2165615</v>
      </c>
    </row>
    <row r="3" spans="1:10">
      <c r="A3" s="20" t="s">
        <v>190</v>
      </c>
      <c r="B3" s="20">
        <v>2276245</v>
      </c>
      <c r="C3" s="20">
        <f>AVERAGE(B2:B4)</f>
        <v>2208173</v>
      </c>
      <c r="D3" s="20">
        <f>C3*2</f>
        <v>4416346</v>
      </c>
      <c r="E3" s="20" t="s">
        <v>191</v>
      </c>
    </row>
    <row r="4" spans="1:10">
      <c r="A4" s="20" t="s">
        <v>190</v>
      </c>
      <c r="B4" s="20">
        <v>2182659</v>
      </c>
    </row>
    <row r="5" spans="1:10">
      <c r="A5" s="20" t="s">
        <v>192</v>
      </c>
      <c r="B5" s="20">
        <v>3992865</v>
      </c>
      <c r="E5" s="20">
        <f>((D3+C6)/2)/100</f>
        <v>43202.68</v>
      </c>
    </row>
    <row r="6" spans="1:10">
      <c r="A6" s="20" t="s">
        <v>192</v>
      </c>
      <c r="B6" s="20">
        <v>4191275</v>
      </c>
      <c r="C6" s="20">
        <f>AVERAGE(B5:B9)</f>
        <v>4224190</v>
      </c>
    </row>
    <row r="7" spans="1:10">
      <c r="A7" s="20" t="s">
        <v>192</v>
      </c>
      <c r="B7" s="20">
        <v>4305391</v>
      </c>
    </row>
    <row r="8" spans="1:10">
      <c r="A8" s="20" t="s">
        <v>192</v>
      </c>
      <c r="B8" s="20">
        <v>4383230</v>
      </c>
    </row>
    <row r="9" spans="1:10">
      <c r="A9" s="20" t="s">
        <v>192</v>
      </c>
      <c r="B9" s="20">
        <v>4248189</v>
      </c>
    </row>
    <row r="10" spans="1:10">
      <c r="D10" s="20" t="s">
        <v>128</v>
      </c>
      <c r="E10" s="20" t="s">
        <v>193</v>
      </c>
      <c r="F10" s="20" t="s">
        <v>194</v>
      </c>
      <c r="G10" s="20" t="s">
        <v>195</v>
      </c>
      <c r="H10" s="20" t="s">
        <v>128</v>
      </c>
      <c r="I10" s="20" t="s">
        <v>196</v>
      </c>
      <c r="J10" s="20" t="s">
        <v>197</v>
      </c>
    </row>
    <row r="11" spans="1:10">
      <c r="A11" s="20" t="s">
        <v>17</v>
      </c>
      <c r="B11" s="20">
        <v>2704050</v>
      </c>
      <c r="C11" s="20">
        <f>AVERAGE(B11:B13)</f>
        <v>2778761</v>
      </c>
      <c r="D11" s="20">
        <f>C11/$E$5</f>
        <v>64.31918112487466</v>
      </c>
      <c r="E11" s="20">
        <v>6000</v>
      </c>
      <c r="F11" s="20">
        <f>(E11*D11)/100</f>
        <v>3859.1508674924798</v>
      </c>
      <c r="G11" s="20">
        <v>0.85160000000000002</v>
      </c>
      <c r="H11" s="20">
        <f>F11*G11</f>
        <v>3286.452878756596</v>
      </c>
      <c r="I11" s="20">
        <f>H11+H14</f>
        <v>5651.4432768214074</v>
      </c>
      <c r="J11" s="27">
        <f>(F11+F14)/(E11+E14)*100</f>
        <v>66.362650033130663</v>
      </c>
    </row>
    <row r="12" spans="1:10">
      <c r="B12" s="20">
        <v>2809888</v>
      </c>
    </row>
    <row r="13" spans="1:10">
      <c r="B13" s="20">
        <v>2822345</v>
      </c>
    </row>
    <row r="14" spans="1:10">
      <c r="A14" s="20" t="s">
        <v>18</v>
      </c>
      <c r="B14" s="20">
        <v>2952585</v>
      </c>
      <c r="C14" s="20">
        <f>AVERAGE(B14:B16)</f>
        <v>2999469.3333333335</v>
      </c>
      <c r="D14" s="20">
        <f>C14/$E$5</f>
        <v>69.42785339551466</v>
      </c>
      <c r="E14" s="20">
        <v>4000</v>
      </c>
      <c r="F14" s="20">
        <f>(E14*D14)/100</f>
        <v>2777.1141358205864</v>
      </c>
      <c r="G14" s="20">
        <v>0.85160000000000002</v>
      </c>
      <c r="H14" s="20">
        <f>F14*G14</f>
        <v>2364.9903980648114</v>
      </c>
    </row>
    <row r="15" spans="1:10">
      <c r="B15" s="20">
        <v>2988675</v>
      </c>
    </row>
    <row r="16" spans="1:10">
      <c r="B16" s="20">
        <v>3057148</v>
      </c>
    </row>
    <row r="17" spans="1:10">
      <c r="A17" s="20" t="s">
        <v>20</v>
      </c>
      <c r="B17" s="20">
        <v>2392970</v>
      </c>
      <c r="C17" s="20">
        <f>AVERAGE(B17:B19)</f>
        <v>2373378.6666666665</v>
      </c>
      <c r="D17" s="20">
        <f>C17/$E$5</f>
        <v>54.935912926389442</v>
      </c>
      <c r="E17" s="20">
        <v>5000</v>
      </c>
      <c r="F17" s="20">
        <f>(E17*D17)/100</f>
        <v>2746.7956463194719</v>
      </c>
      <c r="G17" s="20">
        <v>0.85160000000000002</v>
      </c>
      <c r="H17" s="20">
        <f>F17*G17</f>
        <v>2339.1711724056622</v>
      </c>
      <c r="I17" s="20">
        <f>H17+H20</f>
        <v>4172.0923599801372</v>
      </c>
      <c r="J17" s="27">
        <f>(F17+F20)/(E17+E20)*100</f>
        <v>61.239025950859215</v>
      </c>
    </row>
    <row r="18" spans="1:10">
      <c r="B18" s="20">
        <v>2317954</v>
      </c>
    </row>
    <row r="19" spans="1:10">
      <c r="B19" s="20">
        <v>2409212</v>
      </c>
    </row>
    <row r="20" spans="1:10">
      <c r="A20" s="20" t="s">
        <v>21</v>
      </c>
      <c r="B20" s="20">
        <v>3045765</v>
      </c>
      <c r="C20" s="20">
        <f>AVERAGE(B20:B22)</f>
        <v>3099542.3333333335</v>
      </c>
      <c r="D20" s="20">
        <f>C20/$E$5</f>
        <v>71.744214324975516</v>
      </c>
      <c r="E20" s="20">
        <v>3000</v>
      </c>
      <c r="F20" s="20">
        <f>(E20*D20)/100</f>
        <v>2152.3264297492656</v>
      </c>
      <c r="G20" s="20">
        <v>0.85160000000000002</v>
      </c>
      <c r="H20" s="20">
        <f>F20*G20</f>
        <v>1832.9211875744745</v>
      </c>
    </row>
    <row r="21" spans="1:10">
      <c r="B21" s="20">
        <v>3169811</v>
      </c>
    </row>
    <row r="22" spans="1:10">
      <c r="B22" s="20">
        <v>3083051</v>
      </c>
    </row>
    <row r="23" spans="1:10">
      <c r="A23" s="20" t="s">
        <v>23</v>
      </c>
      <c r="B23" s="20">
        <v>2532321</v>
      </c>
      <c r="C23" s="20">
        <f>AVERAGE(B23:B25)</f>
        <v>2565034.6666666665</v>
      </c>
      <c r="D23" s="20">
        <f>C23/$E$5</f>
        <v>59.372119198778094</v>
      </c>
      <c r="E23" s="20">
        <v>4660</v>
      </c>
      <c r="F23" s="20">
        <f>(E23*D23)/100</f>
        <v>2766.7407546630589</v>
      </c>
      <c r="G23" s="20">
        <v>0.85160000000000002</v>
      </c>
      <c r="H23" s="20">
        <f>F23*G23</f>
        <v>2356.1564266710611</v>
      </c>
      <c r="I23" s="20">
        <f>H23+H26</f>
        <v>4090.6584728404191</v>
      </c>
      <c r="J23" s="27">
        <f>(F23+F26)/(E23+E26)*100</f>
        <v>62.708844675732777</v>
      </c>
    </row>
    <row r="24" spans="1:10">
      <c r="B24" s="20">
        <v>2641077</v>
      </c>
    </row>
    <row r="25" spans="1:10">
      <c r="B25" s="20">
        <v>2521706</v>
      </c>
    </row>
    <row r="26" spans="1:10">
      <c r="A26" s="20" t="s">
        <v>24</v>
      </c>
      <c r="B26" s="20">
        <v>2993200</v>
      </c>
      <c r="C26" s="20">
        <f>AVERAGE(B26:B28)</f>
        <v>2933111.6666666665</v>
      </c>
      <c r="D26" s="20">
        <f>C26/$E$5</f>
        <v>67.891891583269057</v>
      </c>
      <c r="E26" s="20">
        <v>3000</v>
      </c>
      <c r="F26" s="20">
        <f>(E26*D26)/100</f>
        <v>2036.7567474980717</v>
      </c>
      <c r="G26" s="20">
        <v>0.85160000000000002</v>
      </c>
      <c r="H26" s="20">
        <f>F26*G26</f>
        <v>1734.502046169358</v>
      </c>
    </row>
    <row r="27" spans="1:10">
      <c r="B27" s="20">
        <v>3018924</v>
      </c>
    </row>
    <row r="28" spans="1:10">
      <c r="B28" s="20">
        <v>2787211</v>
      </c>
    </row>
    <row r="29" spans="1:10">
      <c r="A29" s="20" t="s">
        <v>26</v>
      </c>
      <c r="B29" s="20">
        <v>1914178</v>
      </c>
      <c r="C29" s="20">
        <f>AVERAGE(B29:B31)</f>
        <v>1906713</v>
      </c>
      <c r="D29" s="20">
        <f>C29/$E$5</f>
        <v>44.134137048905302</v>
      </c>
      <c r="E29" s="20">
        <v>15</v>
      </c>
      <c r="F29" s="20">
        <f>(E29*D29)/100</f>
        <v>6.6201205573357944</v>
      </c>
      <c r="G29" s="20">
        <v>0.85160000000000002</v>
      </c>
      <c r="H29" s="20">
        <f>F29*G29</f>
        <v>5.637694666627163</v>
      </c>
      <c r="I29" s="20">
        <f>H29+H32+H35</f>
        <v>25.291519708036631</v>
      </c>
      <c r="J29" s="27">
        <f>(F35+F29+F32)/(E35+E29+E32)*100</f>
        <v>60.609847748863203</v>
      </c>
    </row>
    <row r="30" spans="1:10">
      <c r="B30" s="20">
        <v>1907177</v>
      </c>
    </row>
    <row r="31" spans="1:10">
      <c r="B31" s="20">
        <v>1898784</v>
      </c>
    </row>
    <row r="32" spans="1:10">
      <c r="A32" s="20" t="s">
        <v>27</v>
      </c>
      <c r="B32" s="20">
        <v>2946717</v>
      </c>
      <c r="C32" s="20">
        <f>AVERAGE(B32:B34)</f>
        <v>2932535</v>
      </c>
      <c r="D32" s="20">
        <f>C32/$E$5</f>
        <v>67.878543645903449</v>
      </c>
      <c r="E32" s="20">
        <v>14</v>
      </c>
      <c r="F32" s="20">
        <f>(E32*D32)/100</f>
        <v>9.5029961104264835</v>
      </c>
      <c r="G32" s="20">
        <v>0.85160000000000002</v>
      </c>
      <c r="H32" s="20">
        <f>F32*G32</f>
        <v>8.0927514876391928</v>
      </c>
    </row>
    <row r="33" spans="1:10">
      <c r="B33" s="20">
        <v>2946982</v>
      </c>
    </row>
    <row r="34" spans="1:10">
      <c r="B34" s="20">
        <v>2903906</v>
      </c>
    </row>
    <row r="35" spans="1:10">
      <c r="A35" s="20" t="s">
        <v>129</v>
      </c>
      <c r="B35" s="20">
        <v>2946717</v>
      </c>
      <c r="C35" s="20">
        <f>AVERAGE(B35:B37)</f>
        <v>2932535</v>
      </c>
      <c r="D35" s="20">
        <f>C35/$E$5</f>
        <v>67.878543645903449</v>
      </c>
      <c r="E35" s="20">
        <v>20</v>
      </c>
      <c r="F35" s="20">
        <f>(E35*D35)/100</f>
        <v>13.57570872918069</v>
      </c>
      <c r="G35" s="20">
        <v>0.85160000000000002</v>
      </c>
      <c r="H35" s="20">
        <f>F35*G35</f>
        <v>11.561073553770276</v>
      </c>
    </row>
    <row r="36" spans="1:10">
      <c r="B36" s="20">
        <v>2946982</v>
      </c>
    </row>
    <row r="37" spans="1:10">
      <c r="B37" s="20">
        <v>2903906</v>
      </c>
    </row>
    <row r="38" spans="1:10">
      <c r="A38" s="20" t="s">
        <v>28</v>
      </c>
      <c r="B38" s="20">
        <v>2654296</v>
      </c>
      <c r="C38" s="20">
        <f>AVERAGE(B38:B40)</f>
        <v>2715966.3333333335</v>
      </c>
      <c r="D38" s="20">
        <f>C38/$E$5</f>
        <v>62.865691048178803</v>
      </c>
      <c r="E38" s="20">
        <v>19</v>
      </c>
      <c r="F38" s="20">
        <f>(E38*D38)/100</f>
        <v>11.944481299153972</v>
      </c>
      <c r="G38" s="20">
        <v>0.85160000000000002</v>
      </c>
      <c r="H38" s="20">
        <f>F38*G38</f>
        <v>10.171920274359524</v>
      </c>
      <c r="I38" s="20">
        <f>H38+H41</f>
        <v>19.489472560467696</v>
      </c>
      <c r="J38" s="27">
        <f>(F38+F41)/(E38+E41)*100</f>
        <v>58.681313486732968</v>
      </c>
    </row>
    <row r="39" spans="1:10">
      <c r="B39" s="20">
        <v>2620260</v>
      </c>
    </row>
    <row r="40" spans="1:10">
      <c r="B40" s="20">
        <v>2873343</v>
      </c>
    </row>
    <row r="41" spans="1:10">
      <c r="A41" s="20" t="s">
        <v>29</v>
      </c>
      <c r="B41" s="20">
        <v>2300172</v>
      </c>
      <c r="C41" s="20">
        <f>AVERAGE(B41:B42)</f>
        <v>2363452.5</v>
      </c>
      <c r="D41" s="20">
        <f>C41/$E$5</f>
        <v>54.706154803359418</v>
      </c>
      <c r="E41" s="20">
        <v>20</v>
      </c>
      <c r="F41" s="20">
        <f>(E41*D41)/100</f>
        <v>10.941230960671882</v>
      </c>
      <c r="G41" s="20">
        <v>0.85160000000000002</v>
      </c>
      <c r="H41" s="20">
        <f>F41*G41</f>
        <v>9.3175522861081745</v>
      </c>
    </row>
    <row r="42" spans="1:10">
      <c r="B42" s="20">
        <v>2426733</v>
      </c>
    </row>
    <row r="43" spans="1:10">
      <c r="A43" s="20" t="s">
        <v>30</v>
      </c>
      <c r="B43" s="20">
        <v>2181669</v>
      </c>
      <c r="C43" s="20">
        <f>AVERAGE(B43:B45)</f>
        <v>2215855.3333333335</v>
      </c>
      <c r="D43" s="20">
        <f>C43/$E$5</f>
        <v>51.289765665771974</v>
      </c>
      <c r="E43" s="20">
        <v>26</v>
      </c>
      <c r="F43" s="20">
        <f>(E43*D43)/100</f>
        <v>13.335339073100712</v>
      </c>
      <c r="G43" s="20">
        <v>0.85160000000000002</v>
      </c>
      <c r="H43" s="20">
        <f>F43*G43</f>
        <v>11.356374754652567</v>
      </c>
      <c r="I43" s="20">
        <f>H43+H46</f>
        <v>22.958297604500462</v>
      </c>
      <c r="J43" s="27">
        <f>(F43+F46)/(E43+E46)*100</f>
        <v>58.60655544678167</v>
      </c>
    </row>
    <row r="44" spans="1:10">
      <c r="B44" s="20">
        <v>2197279</v>
      </c>
    </row>
    <row r="45" spans="1:10">
      <c r="B45" s="20">
        <v>2268618</v>
      </c>
    </row>
    <row r="46" spans="1:10">
      <c r="A46" s="20" t="s">
        <v>31</v>
      </c>
      <c r="B46" s="20">
        <v>2912220</v>
      </c>
      <c r="C46" s="20">
        <f>AVERAGE(B46:B48)</f>
        <v>2942896.6666666665</v>
      </c>
      <c r="D46" s="20">
        <f>C46/$E$5</f>
        <v>68.118382162094264</v>
      </c>
      <c r="E46" s="20">
        <v>20</v>
      </c>
      <c r="F46" s="20">
        <f>(E46*D46)/100</f>
        <v>13.623676432418852</v>
      </c>
      <c r="G46" s="20">
        <v>0.85160000000000002</v>
      </c>
      <c r="H46" s="20">
        <f>F46*G46</f>
        <v>11.601922849847895</v>
      </c>
    </row>
    <row r="47" spans="1:10">
      <c r="B47" s="20">
        <v>2968210</v>
      </c>
    </row>
    <row r="48" spans="1:10">
      <c r="B48" s="20">
        <v>2948260</v>
      </c>
    </row>
    <row r="49" spans="1:10">
      <c r="A49" s="20" t="s">
        <v>32</v>
      </c>
      <c r="B49" s="20">
        <v>2878684</v>
      </c>
      <c r="C49" s="20">
        <f>AVERAGE(B49:B51)</f>
        <v>2830569.6666666665</v>
      </c>
      <c r="D49" s="20">
        <f>C49/$E$5</f>
        <v>65.518381421399468</v>
      </c>
      <c r="E49" s="20">
        <v>16</v>
      </c>
      <c r="F49" s="20">
        <f>(E49*D49)/100</f>
        <v>10.482941027423914</v>
      </c>
      <c r="G49" s="20">
        <v>0.85160000000000002</v>
      </c>
      <c r="H49" s="20">
        <f>F49*G49</f>
        <v>8.9272725789542058</v>
      </c>
      <c r="I49" s="20">
        <f>H49+H52</f>
        <v>15.778821129183033</v>
      </c>
      <c r="J49" s="27">
        <f>(F49+F52)/(E49+E52)*100</f>
        <v>66.173006815670647</v>
      </c>
    </row>
    <row r="50" spans="1:10">
      <c r="B50" s="20">
        <v>2803922</v>
      </c>
    </row>
    <row r="51" spans="1:10">
      <c r="B51" s="20">
        <v>2809103</v>
      </c>
    </row>
    <row r="52" spans="1:10">
      <c r="A52" s="20" t="s">
        <v>33</v>
      </c>
      <c r="B52" s="20">
        <v>2995431</v>
      </c>
      <c r="C52" s="20">
        <f>AVERAGE(B52:B54)</f>
        <v>2896560</v>
      </c>
      <c r="D52" s="20">
        <f>C52/$E$5</f>
        <v>67.04584067469888</v>
      </c>
      <c r="E52" s="20">
        <v>12</v>
      </c>
      <c r="F52" s="20">
        <f>(E52*D52)/100</f>
        <v>8.045500880963866</v>
      </c>
      <c r="G52" s="20">
        <v>0.85160000000000002</v>
      </c>
      <c r="H52" s="20">
        <f>F52*G52</f>
        <v>6.851548550228828</v>
      </c>
    </row>
    <row r="53" spans="1:10">
      <c r="B53" s="20">
        <v>2868523</v>
      </c>
    </row>
    <row r="54" spans="1:10">
      <c r="B54" s="20">
        <v>2825726</v>
      </c>
    </row>
    <row r="55" spans="1:10">
      <c r="A55" s="20" t="s">
        <v>34</v>
      </c>
      <c r="B55" s="20">
        <v>834937</v>
      </c>
      <c r="C55" s="20">
        <f>AVERAGE(B55:B57)</f>
        <v>833896.33333333337</v>
      </c>
      <c r="D55" s="20">
        <f>C55/$E$5</f>
        <v>19.301958427887655</v>
      </c>
      <c r="E55" s="20">
        <v>29</v>
      </c>
      <c r="F55" s="20">
        <f>(E55*D55)/100</f>
        <v>5.5975679440874204</v>
      </c>
      <c r="G55" s="20">
        <v>0.85160000000000002</v>
      </c>
      <c r="H55" s="20">
        <f>F55*G55</f>
        <v>4.7668888611848477</v>
      </c>
      <c r="I55" s="20">
        <f>H55+H58</f>
        <v>15.101808471233731</v>
      </c>
      <c r="J55" s="27">
        <f>(F55+F58)/(E55+E58)*100</f>
        <v>34.771476232129899</v>
      </c>
    </row>
    <row r="56" spans="1:10">
      <c r="B56" s="20">
        <v>821118</v>
      </c>
    </row>
    <row r="57" spans="1:10">
      <c r="B57" s="20">
        <v>845634</v>
      </c>
    </row>
    <row r="58" spans="1:10">
      <c r="A58" s="20" t="s">
        <v>35</v>
      </c>
      <c r="B58" s="20">
        <v>2430917</v>
      </c>
      <c r="C58" s="20">
        <f>AVERAGE(B58:B60)</f>
        <v>2383194.3333333335</v>
      </c>
      <c r="D58" s="20">
        <f>C58/$E$5</f>
        <v>55.163113337721953</v>
      </c>
      <c r="E58" s="20">
        <v>22</v>
      </c>
      <c r="F58" s="20">
        <f>(E58*D58)/100</f>
        <v>12.135884934298829</v>
      </c>
      <c r="G58" s="20">
        <v>0.85160000000000002</v>
      </c>
      <c r="H58" s="20">
        <f>F58*G58</f>
        <v>10.334919610048884</v>
      </c>
    </row>
    <row r="59" spans="1:10">
      <c r="B59" s="20">
        <v>2396156</v>
      </c>
    </row>
    <row r="60" spans="1:10">
      <c r="B60" s="20">
        <v>2322510</v>
      </c>
    </row>
    <row r="61" spans="1:10">
      <c r="A61" s="20" t="s">
        <v>36</v>
      </c>
      <c r="B61" s="20">
        <v>2409644</v>
      </c>
      <c r="C61" s="20">
        <f>AVERAGE(B61:B63)</f>
        <v>2316519</v>
      </c>
      <c r="D61" s="20">
        <f>C61/$E$5</f>
        <v>53.619798586569168</v>
      </c>
      <c r="E61" s="20">
        <v>22</v>
      </c>
      <c r="F61" s="20">
        <f>(E61*D61)/100</f>
        <v>11.796355689045217</v>
      </c>
      <c r="G61" s="20">
        <v>0.85160000000000002</v>
      </c>
      <c r="H61" s="20">
        <f>F61*G61</f>
        <v>10.045776504790908</v>
      </c>
      <c r="I61" s="20">
        <f>H61+H64</f>
        <v>11.484880582037967</v>
      </c>
      <c r="J61" s="27">
        <f>(F61+F64)/(E61+E64)*100</f>
        <v>39.665406922740473</v>
      </c>
    </row>
    <row r="62" spans="1:10">
      <c r="B62" s="20">
        <v>2399513</v>
      </c>
    </row>
    <row r="63" spans="1:10">
      <c r="B63" s="20">
        <v>2140400</v>
      </c>
    </row>
    <row r="64" spans="1:10">
      <c r="A64" s="20" t="s">
        <v>37</v>
      </c>
      <c r="B64" s="20">
        <v>625558</v>
      </c>
      <c r="C64" s="20">
        <f>AVERAGE(B64:B65)</f>
        <v>608395.5</v>
      </c>
      <c r="D64" s="20">
        <f>C64/$E$5</f>
        <v>14.082355539054522</v>
      </c>
      <c r="E64" s="20">
        <v>12</v>
      </c>
      <c r="F64" s="20">
        <f>(E64*D64)/100</f>
        <v>1.6898826646865428</v>
      </c>
      <c r="G64" s="20">
        <v>0.85160000000000002</v>
      </c>
      <c r="H64" s="20">
        <f>F64*G64</f>
        <v>1.4391040772470598</v>
      </c>
    </row>
    <row r="65" spans="1:10">
      <c r="B65" s="20">
        <v>591233</v>
      </c>
    </row>
    <row r="66" spans="1:10">
      <c r="A66" s="20" t="s">
        <v>38</v>
      </c>
      <c r="B66" s="20">
        <v>2573494</v>
      </c>
      <c r="C66" s="20">
        <f>AVERAGE(B66:B67)</f>
        <v>2602043.5</v>
      </c>
      <c r="D66" s="20">
        <f>C66/$E$5</f>
        <v>60.228752012606627</v>
      </c>
      <c r="E66" s="20">
        <v>33</v>
      </c>
      <c r="F66" s="20">
        <f>(E66*D66)/100</f>
        <v>19.875488164160188</v>
      </c>
      <c r="G66" s="20">
        <v>0.85160000000000002</v>
      </c>
      <c r="H66" s="20">
        <f>F66*G66</f>
        <v>16.925965720598818</v>
      </c>
      <c r="I66" s="20">
        <f>H66+H68</f>
        <v>24.607322350789353</v>
      </c>
      <c r="J66" s="27">
        <f>(F66+F68)/(E66+E68)*100</f>
        <v>60.198749292482169</v>
      </c>
    </row>
    <row r="67" spans="1:10">
      <c r="B67" s="20">
        <v>2630593</v>
      </c>
    </row>
    <row r="68" spans="1:10">
      <c r="A68" s="20" t="s">
        <v>39</v>
      </c>
      <c r="B68" s="20">
        <v>2581547</v>
      </c>
      <c r="C68" s="20">
        <f>AVERAGE(B68:B70)</f>
        <v>2597895.6666666665</v>
      </c>
      <c r="D68" s="20">
        <f>C68/$E$5</f>
        <v>60.132743308208347</v>
      </c>
      <c r="E68" s="20">
        <v>15</v>
      </c>
      <c r="F68" s="20">
        <f>(E68*D68)/100</f>
        <v>9.0199114962312521</v>
      </c>
      <c r="G68" s="20">
        <v>0.85160000000000002</v>
      </c>
      <c r="H68" s="20">
        <f>F68*G68</f>
        <v>7.6813566301905345</v>
      </c>
    </row>
    <row r="69" spans="1:10">
      <c r="B69" s="20">
        <v>2630593</v>
      </c>
    </row>
    <row r="70" spans="1:10">
      <c r="B70" s="20">
        <v>2581547</v>
      </c>
    </row>
    <row r="71" spans="1:10">
      <c r="A71" s="20" t="s">
        <v>40</v>
      </c>
      <c r="B71" s="20">
        <v>2528385</v>
      </c>
      <c r="C71" s="20">
        <f>AVERAGE(B71:B73)</f>
        <v>2614237.3333333335</v>
      </c>
      <c r="D71" s="20">
        <f>C71/$E$5</f>
        <v>60.510999163323511</v>
      </c>
      <c r="E71" s="20">
        <v>34</v>
      </c>
      <c r="F71" s="20">
        <f>(E71*D71)/100</f>
        <v>20.573739715529996</v>
      </c>
      <c r="G71" s="20">
        <v>0.85160000000000002</v>
      </c>
      <c r="H71" s="20">
        <f>F71*G71</f>
        <v>17.520596741745344</v>
      </c>
      <c r="I71" s="20">
        <f>H71+H74</f>
        <v>24.586349617816921</v>
      </c>
      <c r="J71" s="27">
        <f>(F71+F74)/(E71+E74)*100</f>
        <v>62.762548292260398</v>
      </c>
    </row>
    <row r="72" spans="1:10">
      <c r="B72" s="20">
        <v>2663358</v>
      </c>
    </row>
    <row r="73" spans="1:10">
      <c r="B73" s="20">
        <v>2650969</v>
      </c>
    </row>
    <row r="74" spans="1:10">
      <c r="A74" s="20" t="s">
        <v>41</v>
      </c>
      <c r="B74" s="20">
        <v>2989290</v>
      </c>
      <c r="C74" s="20">
        <f>AVERAGE(B74:B76)</f>
        <v>2987117</v>
      </c>
      <c r="D74" s="20">
        <f>C74/$E$5</f>
        <v>69.141937490914913</v>
      </c>
      <c r="E74" s="20">
        <v>12</v>
      </c>
      <c r="F74" s="20">
        <f>(E74*D74)/100</f>
        <v>8.2970324989097897</v>
      </c>
      <c r="G74" s="20">
        <v>0.85160000000000002</v>
      </c>
      <c r="H74" s="20">
        <f>F74*G74</f>
        <v>7.0657528760715769</v>
      </c>
    </row>
    <row r="75" spans="1:10">
      <c r="B75" s="20">
        <v>2978654</v>
      </c>
    </row>
    <row r="76" spans="1:10">
      <c r="B76" s="20">
        <v>2993407</v>
      </c>
    </row>
    <row r="77" spans="1:10">
      <c r="A77" s="20" t="s">
        <v>42</v>
      </c>
      <c r="B77" s="20">
        <v>2314616</v>
      </c>
      <c r="C77" s="20">
        <f>AVERAGE(B77:B79)</f>
        <v>2323687.6666666665</v>
      </c>
      <c r="D77" s="20">
        <f>C77/$E$5</f>
        <v>53.785729650722281</v>
      </c>
      <c r="E77" s="20">
        <v>42</v>
      </c>
      <c r="F77" s="20">
        <f>(E77*D77)/100</f>
        <v>22.59000645330336</v>
      </c>
      <c r="G77" s="20">
        <v>0.85160000000000002</v>
      </c>
      <c r="H77" s="20">
        <f>F77*G77</f>
        <v>19.237649495633143</v>
      </c>
      <c r="I77" s="20">
        <f>H77+H80</f>
        <v>26.400737958756267</v>
      </c>
      <c r="J77" s="27">
        <f>(F77+F80)/(E77+E80)*100</f>
        <v>56.366065926718193</v>
      </c>
    </row>
    <row r="78" spans="1:10">
      <c r="B78" s="20">
        <v>2256105</v>
      </c>
    </row>
    <row r="79" spans="1:10">
      <c r="B79" s="20">
        <v>2400342</v>
      </c>
    </row>
    <row r="80" spans="1:10">
      <c r="A80" s="20" t="s">
        <v>43</v>
      </c>
      <c r="B80" s="20">
        <v>2785342</v>
      </c>
      <c r="C80" s="20">
        <f>AVERAGE(B80:B81)</f>
        <v>2795323</v>
      </c>
      <c r="D80" s="20">
        <f>C80/$E$5</f>
        <v>64.702536972243394</v>
      </c>
      <c r="E80" s="20">
        <v>13</v>
      </c>
      <c r="F80" s="20">
        <f>(E80*D80)/100</f>
        <v>8.4113298063916417</v>
      </c>
      <c r="G80" s="20">
        <v>0.85160000000000002</v>
      </c>
      <c r="H80" s="20">
        <f>F80*G80</f>
        <v>7.1630884631231222</v>
      </c>
    </row>
    <row r="81" spans="1:10">
      <c r="B81" s="20">
        <v>2805304</v>
      </c>
    </row>
    <row r="82" spans="1:10">
      <c r="A82" s="20" t="s">
        <v>105</v>
      </c>
      <c r="B82" s="20">
        <v>2992951</v>
      </c>
      <c r="C82" s="20">
        <f>AVERAGE(B82:B84)</f>
        <v>2975958.6666666665</v>
      </c>
      <c r="D82" s="20">
        <f>C82/$E$5</f>
        <v>68.883658760675644</v>
      </c>
      <c r="E82" s="20">
        <v>35</v>
      </c>
      <c r="F82" s="20">
        <f>(E82*D82)/100</f>
        <v>24.109280566236475</v>
      </c>
      <c r="G82" s="20">
        <v>0.85160000000000002</v>
      </c>
      <c r="H82" s="20">
        <f>F82*G82</f>
        <v>20.531463330206982</v>
      </c>
      <c r="J82" s="20">
        <f>D82</f>
        <v>68.883658760675644</v>
      </c>
    </row>
    <row r="83" spans="1:10">
      <c r="B83" s="20">
        <v>2956462</v>
      </c>
    </row>
    <row r="84" spans="1:10">
      <c r="B84" s="20">
        <v>2978463</v>
      </c>
    </row>
    <row r="85" spans="1:10">
      <c r="A85" s="20" t="s">
        <v>106</v>
      </c>
      <c r="B85" s="20">
        <v>2642449</v>
      </c>
      <c r="C85" s="20">
        <f>AVERAGE(B85:B87)</f>
        <v>2686162.3333333335</v>
      </c>
      <c r="D85" s="20">
        <f>C85/$E$5</f>
        <v>62.175826437927775</v>
      </c>
      <c r="E85" s="20">
        <v>39</v>
      </c>
      <c r="F85" s="20">
        <f>(E85*D85)/100</f>
        <v>24.248572310791833</v>
      </c>
      <c r="G85" s="20">
        <v>0.85160000000000002</v>
      </c>
      <c r="H85" s="20">
        <f>F85*G85</f>
        <v>20.650084179870326</v>
      </c>
      <c r="J85" s="20">
        <f>D85</f>
        <v>62.175826437927775</v>
      </c>
    </row>
    <row r="86" spans="1:10">
      <c r="B86" s="20">
        <v>2629239</v>
      </c>
    </row>
    <row r="87" spans="1:10">
      <c r="B87" s="20">
        <v>2786799</v>
      </c>
    </row>
    <row r="88" spans="1:10">
      <c r="A88" s="20" t="s">
        <v>107</v>
      </c>
      <c r="B88" s="20">
        <v>2686867</v>
      </c>
      <c r="C88" s="20">
        <f>AVERAGE(B88:B90)</f>
        <v>2625871.3333333335</v>
      </c>
      <c r="D88" s="20">
        <f>C88/$E$5</f>
        <v>60.780288012996728</v>
      </c>
      <c r="E88" s="20">
        <v>41</v>
      </c>
      <c r="F88" s="20">
        <f>(E88*D88)/100</f>
        <v>24.919918085328661</v>
      </c>
      <c r="G88" s="20">
        <v>0.85160000000000002</v>
      </c>
      <c r="H88" s="20">
        <f>F88*G88</f>
        <v>21.221802241465888</v>
      </c>
      <c r="J88" s="20">
        <f>D88</f>
        <v>60.780288012996728</v>
      </c>
    </row>
    <row r="89" spans="1:10">
      <c r="B89" s="20">
        <v>2608378</v>
      </c>
    </row>
    <row r="90" spans="1:10">
      <c r="B90" s="20">
        <v>2582369</v>
      </c>
    </row>
    <row r="91" spans="1:10">
      <c r="A91" s="20" t="s">
        <v>108</v>
      </c>
      <c r="B91" s="20">
        <v>2745249</v>
      </c>
      <c r="C91" s="20">
        <f>AVERAGE(B91:B93)</f>
        <v>2754629</v>
      </c>
      <c r="D91" s="20">
        <f>C91/$E$5</f>
        <v>63.760604666192002</v>
      </c>
      <c r="E91" s="20">
        <v>40</v>
      </c>
      <c r="F91" s="20">
        <f>(E91*D91)/100</f>
        <v>25.5042418664768</v>
      </c>
      <c r="G91" s="20">
        <v>0.85160000000000002</v>
      </c>
      <c r="H91" s="20">
        <f>F91*G91</f>
        <v>21.719412373491643</v>
      </c>
      <c r="J91" s="20">
        <f>D91</f>
        <v>63.760604666192002</v>
      </c>
    </row>
    <row r="92" spans="1:10">
      <c r="B92" s="20">
        <v>2716799</v>
      </c>
    </row>
    <row r="93" spans="1:10">
      <c r="B93" s="20">
        <v>2801839</v>
      </c>
    </row>
    <row r="94" spans="1:10">
      <c r="A94" s="20" t="s">
        <v>109</v>
      </c>
      <c r="B94" s="20">
        <v>2269792</v>
      </c>
      <c r="C94" s="20">
        <f>AVERAGE(B94:B96)</f>
        <v>2247811.6666666665</v>
      </c>
      <c r="D94" s="20">
        <f>C94/$E$5</f>
        <v>52.029449716236734</v>
      </c>
      <c r="E94" s="20">
        <v>44</v>
      </c>
      <c r="F94" s="20">
        <f>(E94*D94)/100</f>
        <v>22.892957875144162</v>
      </c>
      <c r="G94" s="20">
        <v>0.85160000000000002</v>
      </c>
      <c r="H94" s="20">
        <f>F94*G94</f>
        <v>19.495642926472769</v>
      </c>
      <c r="J94" s="20">
        <f>D94</f>
        <v>52.029449716236734</v>
      </c>
    </row>
    <row r="95" spans="1:10">
      <c r="B95" s="20">
        <v>2232404</v>
      </c>
    </row>
    <row r="96" spans="1:10">
      <c r="B96" s="20">
        <v>2241239</v>
      </c>
    </row>
    <row r="97" spans="1:10">
      <c r="A97" s="20" t="s">
        <v>110</v>
      </c>
      <c r="B97" s="20">
        <v>2983763</v>
      </c>
      <c r="C97" s="20">
        <f>AVERAGE(B97:B99)</f>
        <v>2947628</v>
      </c>
      <c r="D97" s="20">
        <f>C97/$E$5</f>
        <v>68.227896973058151</v>
      </c>
      <c r="E97" s="20">
        <v>45</v>
      </c>
      <c r="F97" s="20">
        <f>(E97*D97)/100</f>
        <v>30.702553637876168</v>
      </c>
      <c r="G97" s="20">
        <v>0.85160000000000002</v>
      </c>
      <c r="H97" s="20">
        <f>F97*G97</f>
        <v>26.146294678015344</v>
      </c>
      <c r="J97" s="20">
        <f>D97</f>
        <v>68.227896973058151</v>
      </c>
    </row>
    <row r="98" spans="1:10">
      <c r="B98" s="20">
        <v>2927911</v>
      </c>
    </row>
    <row r="99" spans="1:10">
      <c r="B99" s="20">
        <v>2931210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0"/>
  <sheetViews>
    <sheetView topLeftCell="A62" workbookViewId="0">
      <selection activeCell="K21" sqref="K21"/>
    </sheetView>
  </sheetViews>
  <sheetFormatPr baseColWidth="10" defaultColWidth="8.83203125" defaultRowHeight="14" x14ac:dyDescent="0"/>
  <cols>
    <col min="1" max="2" width="10.83203125" style="20" customWidth="1"/>
    <col min="3" max="3" width="8" style="20" customWidth="1"/>
    <col min="4" max="5" width="8.6640625" style="20" customWidth="1"/>
    <col min="6" max="6" width="14.5" style="20" customWidth="1"/>
    <col min="7" max="7" width="14.83203125" style="20" customWidth="1"/>
    <col min="8" max="8" width="10.83203125" style="20" customWidth="1"/>
    <col min="9" max="9" width="8.33203125" style="20" customWidth="1"/>
    <col min="10" max="10" width="10.83203125" style="20" customWidth="1"/>
    <col min="11" max="11" width="13.5" style="20" customWidth="1"/>
    <col min="12" max="1025" width="10.83203125" style="20" customWidth="1"/>
  </cols>
  <sheetData>
    <row r="1" spans="1:11">
      <c r="A1" s="20" t="s">
        <v>198</v>
      </c>
      <c r="B1" s="20" t="s">
        <v>189</v>
      </c>
      <c r="G1" s="20" t="s">
        <v>199</v>
      </c>
      <c r="H1" s="20" t="s">
        <v>189</v>
      </c>
    </row>
    <row r="2" spans="1:11">
      <c r="A2" s="20" t="s">
        <v>190</v>
      </c>
      <c r="B2" s="20">
        <v>2165615</v>
      </c>
      <c r="G2" s="20" t="s">
        <v>190</v>
      </c>
      <c r="H2" s="20">
        <v>2049800</v>
      </c>
    </row>
    <row r="3" spans="1:11">
      <c r="A3" s="20" t="s">
        <v>190</v>
      </c>
      <c r="B3" s="20">
        <v>2276245</v>
      </c>
      <c r="C3" s="20">
        <f>AVERAGE(B2:B4)</f>
        <v>2208173</v>
      </c>
      <c r="E3" s="20">
        <f>C3*2</f>
        <v>4416346</v>
      </c>
      <c r="F3" s="20" t="s">
        <v>191</v>
      </c>
      <c r="G3" s="20" t="s">
        <v>190</v>
      </c>
      <c r="H3" s="20">
        <v>1977423</v>
      </c>
      <c r="I3" s="20">
        <f>AVERAGE(H2:H4)</f>
        <v>2116945.6666666665</v>
      </c>
      <c r="J3" s="20">
        <f>I3*2</f>
        <v>4233891.333333333</v>
      </c>
      <c r="K3" s="20" t="s">
        <v>191</v>
      </c>
    </row>
    <row r="4" spans="1:11">
      <c r="A4" s="20" t="s">
        <v>190</v>
      </c>
      <c r="B4" s="20">
        <v>2182659</v>
      </c>
      <c r="G4" s="20" t="s">
        <v>190</v>
      </c>
      <c r="H4" s="20">
        <v>2323614</v>
      </c>
    </row>
    <row r="5" spans="1:11">
      <c r="A5" s="20" t="s">
        <v>192</v>
      </c>
      <c r="B5" s="20">
        <v>3992865</v>
      </c>
      <c r="F5" s="20">
        <f>((E3+C6)/2)/100</f>
        <v>43202.68</v>
      </c>
      <c r="G5" s="20" t="s">
        <v>192</v>
      </c>
      <c r="H5" s="20">
        <v>3810253</v>
      </c>
      <c r="K5" s="20">
        <f>((J3+I6)/2)/100</f>
        <v>40894.222666666668</v>
      </c>
    </row>
    <row r="6" spans="1:11">
      <c r="A6" s="20" t="s">
        <v>192</v>
      </c>
      <c r="B6" s="20">
        <v>4191275</v>
      </c>
      <c r="C6" s="20">
        <f>AVERAGE(B5:B9)</f>
        <v>4224190</v>
      </c>
      <c r="G6" s="20" t="s">
        <v>192</v>
      </c>
      <c r="H6" s="20">
        <v>4049557</v>
      </c>
      <c r="I6" s="20">
        <f>AVERAGE(H5:H9)</f>
        <v>3944953.2</v>
      </c>
    </row>
    <row r="7" spans="1:11">
      <c r="A7" s="20" t="s">
        <v>192</v>
      </c>
      <c r="B7" s="20">
        <v>4305391</v>
      </c>
      <c r="G7" s="20" t="s">
        <v>192</v>
      </c>
      <c r="H7" s="20">
        <v>3826120</v>
      </c>
    </row>
    <row r="8" spans="1:11">
      <c r="A8" s="20" t="s">
        <v>192</v>
      </c>
      <c r="B8" s="20">
        <v>4383230</v>
      </c>
      <c r="G8" s="20" t="s">
        <v>192</v>
      </c>
      <c r="H8" s="20">
        <v>4023216</v>
      </c>
    </row>
    <row r="9" spans="1:11">
      <c r="A9" s="20" t="s">
        <v>200</v>
      </c>
      <c r="B9" s="20">
        <v>4248189</v>
      </c>
      <c r="G9" s="20" t="s">
        <v>192</v>
      </c>
      <c r="H9" s="20">
        <v>4015620</v>
      </c>
    </row>
    <row r="10" spans="1:11">
      <c r="E10" s="20" t="s">
        <v>128</v>
      </c>
      <c r="F10" s="20" t="s">
        <v>193</v>
      </c>
      <c r="G10" s="20" t="s">
        <v>194</v>
      </c>
      <c r="H10" s="20" t="s">
        <v>195</v>
      </c>
      <c r="I10" s="20" t="s">
        <v>128</v>
      </c>
      <c r="J10" s="20" t="s">
        <v>196</v>
      </c>
      <c r="K10" s="20" t="s">
        <v>197</v>
      </c>
    </row>
    <row r="11" spans="1:11">
      <c r="A11" s="20" t="s">
        <v>113</v>
      </c>
      <c r="B11" s="20">
        <v>1973732</v>
      </c>
      <c r="C11" s="20">
        <f>AVERAGE(B11:B13)</f>
        <v>1967568.3333333333</v>
      </c>
      <c r="D11" s="20">
        <v>40894.222666666697</v>
      </c>
      <c r="E11" s="20">
        <f>C11/$K$5</f>
        <v>48.113601507264249</v>
      </c>
      <c r="F11" s="20">
        <v>2360</v>
      </c>
      <c r="G11" s="20">
        <f>(F11*E11)/100</f>
        <v>1135.4809955714363</v>
      </c>
      <c r="H11" s="20">
        <v>0.85160000000000002</v>
      </c>
      <c r="I11" s="20">
        <f>G11*H11</f>
        <v>966.97561582863523</v>
      </c>
      <c r="K11" s="20">
        <f>E11</f>
        <v>48.113601507264249</v>
      </c>
    </row>
    <row r="12" spans="1:11">
      <c r="B12" s="20">
        <v>2015102</v>
      </c>
      <c r="D12" s="20">
        <v>40894.222666666697</v>
      </c>
    </row>
    <row r="13" spans="1:11">
      <c r="B13" s="20">
        <v>1913871</v>
      </c>
      <c r="D13" s="20">
        <v>40894.222666666697</v>
      </c>
    </row>
    <row r="14" spans="1:11">
      <c r="A14" s="20" t="s">
        <v>114</v>
      </c>
      <c r="B14" s="20">
        <v>2957280</v>
      </c>
      <c r="C14" s="20">
        <f>AVERAGE(B14:B16)</f>
        <v>3071124</v>
      </c>
      <c r="D14" s="20">
        <v>40894.222666666697</v>
      </c>
      <c r="E14" s="20">
        <f>C14/$K$5</f>
        <v>75.099214503551551</v>
      </c>
      <c r="F14" s="20">
        <v>1780</v>
      </c>
      <c r="G14" s="20">
        <f>(F14*E14)/100</f>
        <v>1336.7660181632175</v>
      </c>
      <c r="H14" s="20">
        <v>0.85160000000000002</v>
      </c>
      <c r="I14" s="20">
        <f>G14*H14</f>
        <v>1138.3899410677961</v>
      </c>
      <c r="K14" s="20">
        <f>E14</f>
        <v>75.099214503551551</v>
      </c>
    </row>
    <row r="15" spans="1:11">
      <c r="B15" s="20">
        <v>2984849</v>
      </c>
      <c r="D15" s="20">
        <v>40894.222666666697</v>
      </c>
    </row>
    <row r="16" spans="1:11">
      <c r="B16" s="20">
        <v>3271243</v>
      </c>
      <c r="D16" s="20">
        <v>40894.222666666697</v>
      </c>
    </row>
    <row r="17" spans="1:11">
      <c r="A17" s="20" t="s">
        <v>115</v>
      </c>
      <c r="B17" s="20">
        <v>2641077</v>
      </c>
      <c r="C17" s="20">
        <f>AVERAGE(B17:B19)</f>
        <v>2718661</v>
      </c>
      <c r="D17" s="20">
        <v>40894.222666666697</v>
      </c>
      <c r="E17" s="20">
        <f>C17/$K$5</f>
        <v>66.480319779155764</v>
      </c>
      <c r="F17" s="20">
        <v>2000</v>
      </c>
      <c r="G17" s="20">
        <f>(F17*E17)/100</f>
        <v>1329.6063955831153</v>
      </c>
      <c r="H17" s="20">
        <v>0.85160000000000002</v>
      </c>
      <c r="I17" s="20">
        <f>G17*H17</f>
        <v>1132.292806478581</v>
      </c>
      <c r="K17" s="20">
        <f>E17</f>
        <v>66.480319779155764</v>
      </c>
    </row>
    <row r="18" spans="1:11">
      <c r="B18" s="20">
        <v>2521706</v>
      </c>
      <c r="D18" s="20">
        <v>40894.222666666697</v>
      </c>
    </row>
    <row r="19" spans="1:11">
      <c r="B19" s="20">
        <v>2993200</v>
      </c>
      <c r="D19" s="20">
        <v>40894.222666666697</v>
      </c>
    </row>
    <row r="20" spans="1:11">
      <c r="A20" s="20" t="s">
        <v>130</v>
      </c>
      <c r="B20" s="20">
        <v>2105114</v>
      </c>
      <c r="C20" s="20">
        <f>AVERAGE(B20:B22)</f>
        <v>2181343.6666666665</v>
      </c>
      <c r="D20" s="20">
        <v>43202.68</v>
      </c>
      <c r="E20" s="20">
        <f>C20/$F$5</f>
        <v>50.490934050078991</v>
      </c>
      <c r="F20" s="20">
        <v>13</v>
      </c>
      <c r="G20" s="20">
        <f>(F20*E20)/100</f>
        <v>6.5638214265102697</v>
      </c>
      <c r="H20" s="20">
        <v>0.85160000000000002</v>
      </c>
      <c r="I20" s="20">
        <f>G20*H20</f>
        <v>5.5897503268161461</v>
      </c>
      <c r="J20" s="20">
        <f>I20+I23</f>
        <v>16.038267544684281</v>
      </c>
      <c r="K20" s="27">
        <f>(G20+G23)/(F20+F23)*100</f>
        <v>62.776998374370905</v>
      </c>
    </row>
    <row r="21" spans="1:11">
      <c r="B21" s="20">
        <v>2255309</v>
      </c>
      <c r="D21" s="20">
        <v>43202.68</v>
      </c>
    </row>
    <row r="22" spans="1:11">
      <c r="B22" s="20">
        <v>2183608</v>
      </c>
      <c r="D22" s="20">
        <v>43202.68</v>
      </c>
    </row>
    <row r="23" spans="1:11">
      <c r="A23" s="20" t="s">
        <v>27</v>
      </c>
      <c r="B23" s="20">
        <v>3050806</v>
      </c>
      <c r="C23" s="20">
        <f>AVERAGE(B23:B25)</f>
        <v>2951427</v>
      </c>
      <c r="D23" s="20">
        <v>40894.222666666697</v>
      </c>
      <c r="E23" s="20">
        <f>C23/$K$5</f>
        <v>72.172224034123545</v>
      </c>
      <c r="F23" s="20">
        <v>17</v>
      </c>
      <c r="G23" s="20">
        <f>(F23*E23)/100</f>
        <v>12.269278085801002</v>
      </c>
      <c r="H23" s="20">
        <v>0.85160000000000002</v>
      </c>
      <c r="I23" s="20">
        <f>G23*H23</f>
        <v>10.448517217868133</v>
      </c>
    </row>
    <row r="24" spans="1:11">
      <c r="B24" s="20">
        <v>2814997</v>
      </c>
      <c r="D24" s="20">
        <v>40894.222666666697</v>
      </c>
    </row>
    <row r="25" spans="1:11">
      <c r="B25" s="20">
        <v>2988478</v>
      </c>
      <c r="D25" s="20">
        <v>40894.222666666697</v>
      </c>
    </row>
    <row r="26" spans="1:11">
      <c r="A26" s="20" t="s">
        <v>97</v>
      </c>
      <c r="B26" s="20">
        <v>2814997</v>
      </c>
      <c r="C26" s="20">
        <f>AVERAGE(B26:B28)</f>
        <v>2965863</v>
      </c>
      <c r="D26" s="20">
        <v>43202.68</v>
      </c>
      <c r="E26" s="20">
        <f>C26/$F$5</f>
        <v>68.649977269928627</v>
      </c>
      <c r="F26" s="20">
        <v>18</v>
      </c>
      <c r="G26" s="20">
        <f>(F26*E26)/100</f>
        <v>12.356995908587153</v>
      </c>
      <c r="H26" s="20">
        <v>0.85160000000000002</v>
      </c>
      <c r="I26" s="20">
        <f>G26*H26</f>
        <v>10.52321771575282</v>
      </c>
      <c r="K26" s="20">
        <f>E26</f>
        <v>68.649977269928627</v>
      </c>
    </row>
    <row r="27" spans="1:11">
      <c r="B27" s="20">
        <v>2988478</v>
      </c>
      <c r="D27" s="20">
        <v>43202.68</v>
      </c>
    </row>
    <row r="28" spans="1:11">
      <c r="B28" s="20">
        <v>3094114</v>
      </c>
      <c r="D28" s="20">
        <v>43202.68</v>
      </c>
    </row>
    <row r="29" spans="1:11">
      <c r="A29" s="20" t="s">
        <v>98</v>
      </c>
      <c r="B29" s="20">
        <v>2922921</v>
      </c>
      <c r="C29" s="20">
        <f>AVERAGE(B29:B31)</f>
        <v>3117724</v>
      </c>
      <c r="D29" s="20">
        <v>43202.68</v>
      </c>
      <c r="E29" s="20">
        <f>C29/$F$5</f>
        <v>72.165060130528943</v>
      </c>
      <c r="F29" s="20">
        <v>12</v>
      </c>
      <c r="G29" s="20">
        <f>(F29*E29)/100</f>
        <v>8.6598072156634718</v>
      </c>
      <c r="H29" s="20">
        <v>0.85160000000000002</v>
      </c>
      <c r="I29" s="20">
        <f>G29*H29</f>
        <v>7.3746918248590125</v>
      </c>
      <c r="K29" s="20">
        <f>E29</f>
        <v>72.165060130528943</v>
      </c>
    </row>
    <row r="30" spans="1:11">
      <c r="B30" s="20">
        <v>3094114</v>
      </c>
      <c r="D30" s="20">
        <v>43202.68</v>
      </c>
    </row>
    <row r="31" spans="1:11">
      <c r="B31" s="20">
        <v>3336137</v>
      </c>
      <c r="D31" s="20">
        <v>43202.68</v>
      </c>
    </row>
    <row r="32" spans="1:11">
      <c r="A32" s="20" t="s">
        <v>99</v>
      </c>
      <c r="B32" s="20">
        <v>3098638</v>
      </c>
      <c r="C32" s="20">
        <f>AVERAGE(B32:B34)</f>
        <v>3075715.3333333335</v>
      </c>
      <c r="D32" s="20">
        <v>43202.68</v>
      </c>
      <c r="E32" s="20">
        <f>C32/$F$5</f>
        <v>71.192697613512252</v>
      </c>
      <c r="F32" s="20">
        <v>14</v>
      </c>
      <c r="G32" s="20">
        <f>(F32*E32)/100</f>
        <v>9.9669776658917151</v>
      </c>
      <c r="H32" s="20">
        <v>0.85160000000000002</v>
      </c>
      <c r="I32" s="20">
        <f>G32*H32</f>
        <v>8.487878180273384</v>
      </c>
      <c r="K32" s="20">
        <f>E32</f>
        <v>71.192697613512252</v>
      </c>
    </row>
    <row r="33" spans="1:11">
      <c r="B33" s="20">
        <v>2963169</v>
      </c>
      <c r="D33" s="20">
        <v>43202.68</v>
      </c>
    </row>
    <row r="34" spans="1:11">
      <c r="B34" s="20">
        <v>3165339</v>
      </c>
      <c r="D34" s="20">
        <v>43202.68</v>
      </c>
    </row>
    <row r="35" spans="1:11">
      <c r="A35" s="20" t="s">
        <v>100</v>
      </c>
      <c r="B35" s="20">
        <v>2704050</v>
      </c>
      <c r="C35" s="20">
        <f>AVERAGE(B35:B37)</f>
        <v>2778761</v>
      </c>
      <c r="D35" s="20">
        <v>43202.68</v>
      </c>
      <c r="E35" s="20">
        <f>C35/$F$5</f>
        <v>64.31918112487466</v>
      </c>
      <c r="F35" s="20">
        <v>16</v>
      </c>
      <c r="G35" s="20">
        <f>(F35*E35)/100</f>
        <v>10.291068979979945</v>
      </c>
      <c r="H35" s="20">
        <v>0.85160000000000002</v>
      </c>
      <c r="I35" s="20">
        <f>G35*H35</f>
        <v>8.7638743433509223</v>
      </c>
      <c r="K35" s="20">
        <f>E35</f>
        <v>64.31918112487466</v>
      </c>
    </row>
    <row r="36" spans="1:11">
      <c r="B36" s="20">
        <v>2809888</v>
      </c>
      <c r="D36" s="20">
        <v>43202.68</v>
      </c>
    </row>
    <row r="37" spans="1:11">
      <c r="B37" s="20">
        <v>2822345</v>
      </c>
      <c r="D37" s="20">
        <v>43202.68</v>
      </c>
    </row>
    <row r="38" spans="1:11">
      <c r="A38" s="20" t="s">
        <v>101</v>
      </c>
      <c r="B38" s="20">
        <v>2892970</v>
      </c>
      <c r="C38" s="20">
        <f>AVERAGE(B38:B40)</f>
        <v>2840045.3333333335</v>
      </c>
      <c r="D38" s="20">
        <v>43202.68</v>
      </c>
      <c r="E38" s="20">
        <f>C38/$F$5</f>
        <v>65.737711950585791</v>
      </c>
      <c r="F38" s="20">
        <v>18</v>
      </c>
      <c r="G38" s="20">
        <f>(F38*E38)/100</f>
        <v>11.832788151105442</v>
      </c>
      <c r="H38" s="20">
        <v>0.85160000000000002</v>
      </c>
      <c r="I38" s="20">
        <f>G38*H38</f>
        <v>10.076802389481395</v>
      </c>
      <c r="K38" s="20">
        <f>E38</f>
        <v>65.737711950585791</v>
      </c>
    </row>
    <row r="39" spans="1:11">
      <c r="B39" s="20">
        <v>2817954</v>
      </c>
      <c r="D39" s="20">
        <v>43202.68</v>
      </c>
    </row>
    <row r="40" spans="1:11">
      <c r="B40" s="20">
        <v>2809212</v>
      </c>
      <c r="D40" s="20">
        <v>43202.68</v>
      </c>
    </row>
    <row r="41" spans="1:11">
      <c r="A41" s="20" t="s">
        <v>102</v>
      </c>
      <c r="B41" s="20">
        <v>2932321</v>
      </c>
      <c r="C41" s="20">
        <f>AVERAGE(B41:B43)</f>
        <v>2931701.3333333335</v>
      </c>
      <c r="D41" s="20">
        <v>43202.68</v>
      </c>
      <c r="E41" s="20">
        <f>C41/$F$5</f>
        <v>67.859247003503796</v>
      </c>
      <c r="F41" s="20">
        <v>12</v>
      </c>
      <c r="G41" s="20">
        <f>(F41*E41)/100</f>
        <v>8.1431096404204553</v>
      </c>
      <c r="H41" s="20">
        <v>0.85160000000000002</v>
      </c>
      <c r="I41" s="20">
        <f>G41*H41</f>
        <v>6.9346721697820595</v>
      </c>
      <c r="K41" s="20">
        <f>E41</f>
        <v>67.859247003503796</v>
      </c>
    </row>
    <row r="42" spans="1:11">
      <c r="B42" s="20">
        <v>2941077</v>
      </c>
      <c r="D42" s="20">
        <v>43202.68</v>
      </c>
    </row>
    <row r="43" spans="1:11">
      <c r="B43" s="20">
        <v>2921706</v>
      </c>
      <c r="D43" s="20">
        <v>43202.68</v>
      </c>
    </row>
    <row r="44" spans="1:11">
      <c r="A44" s="20" t="s">
        <v>103</v>
      </c>
      <c r="B44" s="20">
        <v>2952585</v>
      </c>
      <c r="C44" s="20">
        <f>AVERAGE(B44:B46)</f>
        <v>2999469.3333333335</v>
      </c>
      <c r="D44" s="20">
        <v>43202.68</v>
      </c>
      <c r="E44" s="20">
        <f>C44/$F$5</f>
        <v>69.42785339551466</v>
      </c>
      <c r="F44" s="20">
        <v>13</v>
      </c>
      <c r="G44" s="20">
        <f>(F44*E44)/100</f>
        <v>9.0256209414169053</v>
      </c>
      <c r="H44" s="20">
        <v>0.85160000000000002</v>
      </c>
      <c r="I44" s="20">
        <f>G44*H44</f>
        <v>7.686218793710637</v>
      </c>
      <c r="K44" s="20">
        <f>E44</f>
        <v>69.42785339551466</v>
      </c>
    </row>
    <row r="45" spans="1:11">
      <c r="B45" s="20">
        <v>2988675</v>
      </c>
      <c r="D45" s="20">
        <v>43202.68</v>
      </c>
    </row>
    <row r="46" spans="1:11">
      <c r="B46" s="20">
        <v>3057148</v>
      </c>
      <c r="D46" s="20">
        <v>43202.68</v>
      </c>
    </row>
    <row r="47" spans="1:11">
      <c r="A47" s="20" t="s">
        <v>42</v>
      </c>
      <c r="B47" s="20">
        <v>3045765</v>
      </c>
      <c r="C47" s="20">
        <f>AVERAGE(B47:B49)</f>
        <v>3099542.3333333335</v>
      </c>
      <c r="D47" s="20">
        <v>43202.68</v>
      </c>
      <c r="E47" s="20">
        <f>C47/$F$5</f>
        <v>71.744214324975516</v>
      </c>
      <c r="F47" s="20">
        <v>12</v>
      </c>
      <c r="G47" s="20">
        <f>(F47*E47)/100</f>
        <v>8.6093057189970619</v>
      </c>
      <c r="H47" s="20">
        <v>0.85160000000000002</v>
      </c>
      <c r="I47" s="20">
        <f>G47*H47</f>
        <v>7.3316847502978977</v>
      </c>
      <c r="J47" s="20">
        <f>I47+I50</f>
        <v>14.052112843628896</v>
      </c>
      <c r="K47" s="27">
        <f>(G47+G50)/(F47+F50)*100</f>
        <v>68.753487766307018</v>
      </c>
    </row>
    <row r="48" spans="1:11">
      <c r="B48" s="20">
        <v>3169811</v>
      </c>
      <c r="D48" s="20">
        <v>43202.68</v>
      </c>
    </row>
    <row r="49" spans="1:11">
      <c r="B49" s="20">
        <v>3083051</v>
      </c>
      <c r="D49" s="20">
        <v>43202.68</v>
      </c>
    </row>
    <row r="50" spans="1:11">
      <c r="A50" s="20" t="s">
        <v>43</v>
      </c>
      <c r="B50" s="20">
        <v>2733779</v>
      </c>
      <c r="C50" s="20">
        <f>AVERAGE(B50:B52)</f>
        <v>2689317</v>
      </c>
      <c r="D50" s="20">
        <v>40894.222666666697</v>
      </c>
      <c r="E50" s="20">
        <f>C50/$K$5</f>
        <v>65.762761207638547</v>
      </c>
      <c r="F50" s="20">
        <v>12</v>
      </c>
      <c r="G50" s="20">
        <f>(F50*E50)/100</f>
        <v>7.8915313449166256</v>
      </c>
      <c r="H50" s="20">
        <v>0.85160000000000002</v>
      </c>
      <c r="I50" s="20">
        <f>G50*H50</f>
        <v>6.7204280933309981</v>
      </c>
    </row>
    <row r="51" spans="1:11">
      <c r="B51" s="20">
        <v>2663364</v>
      </c>
      <c r="D51" s="20">
        <v>40894.222666666697</v>
      </c>
    </row>
    <row r="52" spans="1:11">
      <c r="B52" s="20">
        <v>2670808</v>
      </c>
      <c r="D52" s="20">
        <v>40894.222666666697</v>
      </c>
    </row>
    <row r="53" spans="1:11">
      <c r="A53" s="20" t="s">
        <v>105</v>
      </c>
      <c r="B53" s="20">
        <v>2633341</v>
      </c>
      <c r="C53" s="20">
        <f>AVERAGE(B53:B55)</f>
        <v>2661272</v>
      </c>
      <c r="D53" s="20">
        <v>43202.68</v>
      </c>
      <c r="E53" s="20">
        <f>C53/$F$5</f>
        <v>61.599697055830795</v>
      </c>
      <c r="F53" s="20">
        <v>19</v>
      </c>
      <c r="G53" s="20">
        <f>(F53*E53)/100</f>
        <v>11.70394244060785</v>
      </c>
      <c r="H53" s="20">
        <v>0.85160000000000002</v>
      </c>
      <c r="I53" s="20">
        <f>G53*H53</f>
        <v>9.9670773824216461</v>
      </c>
      <c r="K53" s="20">
        <f>E53</f>
        <v>61.599697055830795</v>
      </c>
    </row>
    <row r="54" spans="1:11">
      <c r="B54" s="20">
        <v>2676342</v>
      </c>
      <c r="D54" s="20">
        <v>43202.68</v>
      </c>
    </row>
    <row r="55" spans="1:11">
      <c r="B55" s="20">
        <v>2674133</v>
      </c>
      <c r="D55" s="20">
        <v>43202.68</v>
      </c>
    </row>
    <row r="56" spans="1:11">
      <c r="A56" s="20" t="s">
        <v>106</v>
      </c>
      <c r="B56" s="20">
        <v>2725671</v>
      </c>
      <c r="C56" s="20">
        <f>AVERAGE(B56:B58)</f>
        <v>2733698.6666666665</v>
      </c>
      <c r="D56" s="20">
        <v>43202.68</v>
      </c>
      <c r="E56" s="20">
        <f>C56/$F$5</f>
        <v>63.276136264386061</v>
      </c>
      <c r="F56" s="20">
        <v>23</v>
      </c>
      <c r="G56" s="20">
        <f>(F56*E56)/100</f>
        <v>14.553511340808793</v>
      </c>
      <c r="H56" s="20">
        <v>0.85160000000000002</v>
      </c>
      <c r="I56" s="20">
        <f>G56*H56</f>
        <v>12.393770257832768</v>
      </c>
      <c r="K56" s="20">
        <f>E56</f>
        <v>63.276136264386061</v>
      </c>
    </row>
    <row r="57" spans="1:11">
      <c r="B57" s="20">
        <v>2705792</v>
      </c>
      <c r="D57" s="20">
        <v>43202.68</v>
      </c>
    </row>
    <row r="58" spans="1:11">
      <c r="B58" s="20">
        <v>2769633</v>
      </c>
      <c r="D58" s="20">
        <v>43202.68</v>
      </c>
    </row>
    <row r="59" spans="1:11">
      <c r="A59" s="20" t="s">
        <v>107</v>
      </c>
      <c r="B59" s="20">
        <v>2847523</v>
      </c>
      <c r="C59" s="20">
        <f>AVERAGE(B59:B61)</f>
        <v>2849904</v>
      </c>
      <c r="D59" s="20">
        <v>43202.68</v>
      </c>
      <c r="E59" s="20">
        <f>C59/$F$5</f>
        <v>65.965907670542663</v>
      </c>
      <c r="F59" s="20">
        <v>22</v>
      </c>
      <c r="G59" s="20">
        <f>(F59*E59)/100</f>
        <v>14.512499687519385</v>
      </c>
      <c r="H59" s="20">
        <v>0.85160000000000002</v>
      </c>
      <c r="I59" s="20">
        <f>G59*H59</f>
        <v>12.358844733891509</v>
      </c>
      <c r="K59" s="20">
        <f>E59</f>
        <v>65.965907670542663</v>
      </c>
    </row>
    <row r="60" spans="1:11">
      <c r="B60" s="20">
        <v>2839404</v>
      </c>
      <c r="D60" s="20">
        <v>43202.68</v>
      </c>
    </row>
    <row r="61" spans="1:11">
      <c r="B61" s="20">
        <v>2862785</v>
      </c>
      <c r="D61" s="20">
        <v>43202.68</v>
      </c>
    </row>
    <row r="62" spans="1:11">
      <c r="A62" s="20" t="s">
        <v>108</v>
      </c>
      <c r="B62" s="20">
        <v>2993200</v>
      </c>
      <c r="C62" s="20">
        <f>AVERAGE(B62:B64)</f>
        <v>2933111.6666666665</v>
      </c>
      <c r="D62" s="20">
        <v>43202.68</v>
      </c>
      <c r="E62" s="20">
        <f>C62/$F$5</f>
        <v>67.891891583269057</v>
      </c>
      <c r="F62" s="20">
        <v>20</v>
      </c>
      <c r="G62" s="20">
        <f>(F62*E62)/100</f>
        <v>13.578378316653811</v>
      </c>
      <c r="H62" s="20">
        <v>0.85160000000000002</v>
      </c>
      <c r="I62" s="20">
        <f>G62*H62</f>
        <v>11.563346974462386</v>
      </c>
      <c r="K62" s="20">
        <f>E62</f>
        <v>67.891891583269057</v>
      </c>
    </row>
    <row r="63" spans="1:11">
      <c r="B63" s="20">
        <v>3018924</v>
      </c>
      <c r="D63" s="20">
        <v>43202.68</v>
      </c>
    </row>
    <row r="64" spans="1:11">
      <c r="B64" s="20">
        <v>2787211</v>
      </c>
      <c r="D64" s="20">
        <v>43202.68</v>
      </c>
    </row>
    <row r="65" spans="1:11">
      <c r="A65" s="20" t="s">
        <v>109</v>
      </c>
      <c r="B65" s="20">
        <v>2980053</v>
      </c>
      <c r="C65" s="20">
        <f>AVERAGE(B65:B67)</f>
        <v>2953445</v>
      </c>
      <c r="D65" s="20">
        <v>43202.68</v>
      </c>
      <c r="E65" s="20">
        <f>C65/$F$5</f>
        <v>68.362541397894759</v>
      </c>
      <c r="F65" s="20">
        <v>18</v>
      </c>
      <c r="G65" s="20">
        <f>(F65*E65)/100</f>
        <v>12.305257451621058</v>
      </c>
      <c r="H65" s="20">
        <v>0.85160000000000002</v>
      </c>
      <c r="I65" s="20">
        <f>G65*H65</f>
        <v>10.479157245800494</v>
      </c>
      <c r="K65" s="20">
        <f>E65</f>
        <v>68.362541397894759</v>
      </c>
    </row>
    <row r="66" spans="1:11">
      <c r="B66" s="20">
        <v>3094039</v>
      </c>
      <c r="D66" s="20">
        <v>43202.68</v>
      </c>
    </row>
    <row r="67" spans="1:11">
      <c r="B67" s="20">
        <v>2786243</v>
      </c>
      <c r="D67" s="20">
        <v>43202.68</v>
      </c>
    </row>
    <row r="68" spans="1:11">
      <c r="A68" s="20" t="s">
        <v>110</v>
      </c>
      <c r="B68" s="20">
        <v>2717459</v>
      </c>
      <c r="C68" s="20">
        <f>AVERAGE(B68:B70)</f>
        <v>2869632.6666666665</v>
      </c>
      <c r="D68" s="20">
        <v>40894.222666666697</v>
      </c>
      <c r="E68" s="20">
        <f>C68/$K$5</f>
        <v>70.172080052905272</v>
      </c>
      <c r="F68" s="20">
        <v>22</v>
      </c>
      <c r="G68" s="20">
        <f>(F68*E68)/100</f>
        <v>15.43785761163916</v>
      </c>
      <c r="H68" s="20">
        <v>0.85160000000000002</v>
      </c>
      <c r="I68" s="20">
        <f>G68*H68</f>
        <v>13.146879542071909</v>
      </c>
      <c r="K68" s="20">
        <f>E68</f>
        <v>70.172080052905272</v>
      </c>
    </row>
    <row r="69" spans="1:11">
      <c r="B69" s="20">
        <v>2710538</v>
      </c>
      <c r="D69" s="20">
        <v>40894.222666666697</v>
      </c>
    </row>
    <row r="70" spans="1:11">
      <c r="B70" s="20">
        <v>3180901</v>
      </c>
      <c r="D70" s="20">
        <v>40894.222666666697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topLeftCell="A2" workbookViewId="0">
      <selection activeCell="J11" sqref="J11"/>
    </sheetView>
  </sheetViews>
  <sheetFormatPr baseColWidth="10" defaultColWidth="8.83203125" defaultRowHeight="14" x14ac:dyDescent="0"/>
  <cols>
    <col min="1" max="4" width="10.83203125" style="20" customWidth="1"/>
    <col min="5" max="5" width="14.5" style="20" customWidth="1"/>
    <col min="6" max="6" width="14.83203125" style="20" customWidth="1"/>
    <col min="7" max="9" width="10.83203125" style="20" customWidth="1"/>
    <col min="10" max="10" width="13.5" style="20" customWidth="1"/>
    <col min="11" max="1025" width="10.83203125" style="20" customWidth="1"/>
  </cols>
  <sheetData>
    <row r="1" spans="1:10">
      <c r="B1" s="20" t="s">
        <v>189</v>
      </c>
    </row>
    <row r="2" spans="1:10">
      <c r="A2" s="20" t="s">
        <v>190</v>
      </c>
      <c r="B2" s="20">
        <v>2049800</v>
      </c>
    </row>
    <row r="3" spans="1:10">
      <c r="A3" s="20" t="s">
        <v>190</v>
      </c>
      <c r="B3" s="20">
        <v>1977423</v>
      </c>
      <c r="C3" s="20">
        <f>AVERAGE(B2:B4)</f>
        <v>2116945.6666666665</v>
      </c>
      <c r="D3" s="20">
        <f>C3*2</f>
        <v>4233891.333333333</v>
      </c>
      <c r="E3" s="20" t="s">
        <v>191</v>
      </c>
    </row>
    <row r="4" spans="1:10">
      <c r="A4" s="20" t="s">
        <v>190</v>
      </c>
      <c r="B4" s="20">
        <v>2323614</v>
      </c>
    </row>
    <row r="5" spans="1:10">
      <c r="A5" s="20" t="s">
        <v>192</v>
      </c>
      <c r="B5" s="20">
        <v>3810253</v>
      </c>
      <c r="E5" s="20">
        <f>((D3+C6)/2)/100</f>
        <v>40894.222666666668</v>
      </c>
    </row>
    <row r="6" spans="1:10">
      <c r="A6" s="20" t="s">
        <v>192</v>
      </c>
      <c r="B6" s="20">
        <v>4049557</v>
      </c>
      <c r="C6" s="20">
        <f>AVERAGE(B5:B9)</f>
        <v>3944953.2</v>
      </c>
    </row>
    <row r="7" spans="1:10">
      <c r="A7" s="20" t="s">
        <v>192</v>
      </c>
      <c r="B7" s="20">
        <v>3826120</v>
      </c>
    </row>
    <row r="8" spans="1:10">
      <c r="A8" s="20" t="s">
        <v>192</v>
      </c>
      <c r="B8" s="20">
        <v>4023216</v>
      </c>
    </row>
    <row r="9" spans="1:10">
      <c r="A9" s="20" t="s">
        <v>192</v>
      </c>
      <c r="B9" s="20">
        <v>4015620</v>
      </c>
    </row>
    <row r="10" spans="1:10">
      <c r="D10" s="20" t="s">
        <v>128</v>
      </c>
      <c r="E10" s="20" t="s">
        <v>193</v>
      </c>
      <c r="F10" s="20" t="s">
        <v>194</v>
      </c>
      <c r="G10" s="20" t="s">
        <v>195</v>
      </c>
      <c r="H10" s="20" t="s">
        <v>128</v>
      </c>
      <c r="I10" s="20" t="s">
        <v>196</v>
      </c>
      <c r="J10" s="20" t="s">
        <v>197</v>
      </c>
    </row>
    <row r="11" spans="1:10">
      <c r="A11" s="20" t="s">
        <v>113</v>
      </c>
      <c r="B11" s="20">
        <v>2946311</v>
      </c>
      <c r="C11" s="20">
        <f>AVERAGE(B11:B13)</f>
        <v>2900582.3333333335</v>
      </c>
      <c r="D11" s="20">
        <f>C11/$E$5</f>
        <v>70.928902524356573</v>
      </c>
      <c r="E11" s="20">
        <v>3065</v>
      </c>
      <c r="F11" s="20">
        <f>(E11*D11)/100</f>
        <v>2173.9708623715287</v>
      </c>
      <c r="G11" s="20">
        <v>0.85160000000000002</v>
      </c>
      <c r="H11" s="20">
        <f>F11*G11</f>
        <v>1851.353586395594</v>
      </c>
      <c r="J11" s="20">
        <f>D11</f>
        <v>70.928902524356573</v>
      </c>
    </row>
    <row r="12" spans="1:10">
      <c r="B12" s="20">
        <v>2822864</v>
      </c>
    </row>
    <row r="13" spans="1:10">
      <c r="B13" s="20">
        <v>2932572</v>
      </c>
    </row>
    <row r="14" spans="1:10">
      <c r="A14" s="20" t="s">
        <v>114</v>
      </c>
      <c r="B14" s="20">
        <v>2755146</v>
      </c>
      <c r="C14" s="20">
        <f>AVERAGE(B14:B16)</f>
        <v>2936180.6666666665</v>
      </c>
      <c r="D14" s="20">
        <f>C14/$E$5</f>
        <v>71.799400384738931</v>
      </c>
      <c r="E14" s="20">
        <v>3240</v>
      </c>
      <c r="F14" s="20">
        <f>(E14*D14)/100</f>
        <v>2326.3005724655413</v>
      </c>
      <c r="G14" s="20">
        <v>0.85160000000000002</v>
      </c>
      <c r="H14" s="20">
        <f>F14*G14</f>
        <v>1981.0775675116552</v>
      </c>
      <c r="J14" s="20">
        <f>D14</f>
        <v>71.799400384738931</v>
      </c>
    </row>
    <row r="15" spans="1:10">
      <c r="B15" s="20">
        <v>2969462</v>
      </c>
    </row>
    <row r="16" spans="1:10">
      <c r="B16" s="20">
        <v>3083934</v>
      </c>
    </row>
    <row r="17" spans="1:10">
      <c r="A17" s="20" t="s">
        <v>115</v>
      </c>
      <c r="B17" s="20">
        <v>2858179</v>
      </c>
      <c r="C17" s="20">
        <f>AVERAGE(B17:B19)</f>
        <v>2801121.6666666665</v>
      </c>
      <c r="D17" s="20">
        <f>C17/$E$5</f>
        <v>68.4967578305356</v>
      </c>
      <c r="E17" s="20">
        <v>1750</v>
      </c>
      <c r="F17" s="20">
        <f>(E17*D17)/100</f>
        <v>1198.693262034373</v>
      </c>
      <c r="G17" s="20">
        <v>0.85160000000000002</v>
      </c>
      <c r="H17" s="20">
        <f>F17*G17</f>
        <v>1020.807181948472</v>
      </c>
      <c r="J17" s="20">
        <f>D17</f>
        <v>68.4967578305356</v>
      </c>
    </row>
    <row r="18" spans="1:10">
      <c r="B18" s="20">
        <v>2905651</v>
      </c>
    </row>
    <row r="19" spans="1:10">
      <c r="B19" s="20">
        <v>2639535</v>
      </c>
    </row>
    <row r="20" spans="1:10">
      <c r="A20" s="20" t="s">
        <v>96</v>
      </c>
      <c r="B20" s="20">
        <v>2933568</v>
      </c>
      <c r="C20" s="20">
        <f>AVERAGE(B20:B22)</f>
        <v>2929242.3333333335</v>
      </c>
      <c r="D20" s="20">
        <f>C20/$E$5</f>
        <v>71.629735016848514</v>
      </c>
      <c r="E20" s="20">
        <v>22</v>
      </c>
      <c r="F20" s="20">
        <f>(E20*D20)/100</f>
        <v>15.758541703706674</v>
      </c>
      <c r="G20" s="20">
        <v>0.85160000000000002</v>
      </c>
      <c r="H20" s="20">
        <f>F20*G20</f>
        <v>13.419974114876604</v>
      </c>
      <c r="J20" s="20">
        <f>D20</f>
        <v>71.629735016848514</v>
      </c>
    </row>
    <row r="21" spans="1:10">
      <c r="B21" s="20">
        <v>3010282</v>
      </c>
    </row>
    <row r="22" spans="1:10">
      <c r="B22" s="20">
        <v>2843877</v>
      </c>
    </row>
    <row r="23" spans="1:10">
      <c r="A23" s="20" t="s">
        <v>97</v>
      </c>
      <c r="B23" s="20">
        <v>3208537</v>
      </c>
      <c r="C23" s="20">
        <f>AVERAGE(B23:B25)</f>
        <v>3087468.3333333335</v>
      </c>
      <c r="D23" s="20">
        <f>C23/$E$5</f>
        <v>75.498887911371469</v>
      </c>
      <c r="E23" s="20">
        <v>15</v>
      </c>
      <c r="F23" s="20">
        <f>(E23*D23)/100</f>
        <v>11.324833186705721</v>
      </c>
      <c r="G23" s="20">
        <v>0.85160000000000002</v>
      </c>
      <c r="H23" s="20">
        <f>F23*G23</f>
        <v>9.6442279417985919</v>
      </c>
      <c r="J23" s="20">
        <f>D23</f>
        <v>75.498887911371469</v>
      </c>
    </row>
    <row r="24" spans="1:10">
      <c r="B24" s="20">
        <v>3120300</v>
      </c>
    </row>
    <row r="25" spans="1:10">
      <c r="B25" s="20">
        <v>2933568</v>
      </c>
    </row>
    <row r="26" spans="1:10">
      <c r="A26" s="20" t="s">
        <v>98</v>
      </c>
      <c r="B26" s="20">
        <v>3010282</v>
      </c>
      <c r="C26" s="20">
        <f>AVERAGE(B26:B28)</f>
        <v>3020898.6666666665</v>
      </c>
      <c r="D26" s="20">
        <f>C26/$E$5</f>
        <v>73.871037757346457</v>
      </c>
      <c r="E26" s="20">
        <v>16</v>
      </c>
      <c r="F26" s="20">
        <f>(E26*D26)/100</f>
        <v>11.819366041175433</v>
      </c>
      <c r="G26" s="20">
        <v>0.85160000000000002</v>
      </c>
      <c r="H26" s="20">
        <f>F26*G26</f>
        <v>10.065372120665</v>
      </c>
      <c r="J26" s="20">
        <f>D26</f>
        <v>73.871037757346457</v>
      </c>
    </row>
    <row r="27" spans="1:10">
      <c r="B27" s="20">
        <v>2843877</v>
      </c>
    </row>
    <row r="28" spans="1:10">
      <c r="B28" s="20">
        <v>3208537</v>
      </c>
    </row>
    <row r="29" spans="1:10">
      <c r="A29" s="20" t="s">
        <v>32</v>
      </c>
      <c r="B29" s="20">
        <v>2456511</v>
      </c>
      <c r="C29" s="20">
        <f>AVERAGE(B29:B31)</f>
        <v>2498975</v>
      </c>
      <c r="D29" s="20">
        <f>C29/$E$5</f>
        <v>61.108265105548568</v>
      </c>
      <c r="E29" s="20">
        <v>10</v>
      </c>
      <c r="F29" s="20">
        <f>(E29*D29)/100</f>
        <v>6.1108265105548574</v>
      </c>
      <c r="G29" s="20">
        <v>0.85160000000000002</v>
      </c>
      <c r="H29" s="20">
        <f>F29*G29</f>
        <v>5.2039798563885169</v>
      </c>
      <c r="I29" s="20">
        <f>H29+H32</f>
        <v>8.9745322015331475</v>
      </c>
      <c r="J29" s="27">
        <f>(F29+F32)/(E29+E32)*100</f>
        <v>58.546867344691989</v>
      </c>
    </row>
    <row r="30" spans="1:10">
      <c r="B30" s="20">
        <v>2669657</v>
      </c>
    </row>
    <row r="31" spans="1:10">
      <c r="B31" s="20">
        <v>2370757</v>
      </c>
    </row>
    <row r="32" spans="1:10">
      <c r="A32" s="20" t="s">
        <v>33</v>
      </c>
      <c r="B32" s="20">
        <v>2289055</v>
      </c>
      <c r="C32" s="20">
        <f>AVERAGE(B32:B34)</f>
        <v>2263295.6666666665</v>
      </c>
      <c r="D32" s="20">
        <f>C32/$E$5</f>
        <v>55.345120143621259</v>
      </c>
      <c r="E32" s="20">
        <v>8</v>
      </c>
      <c r="F32" s="20">
        <f>(E32*D32)/100</f>
        <v>4.427609611489701</v>
      </c>
      <c r="G32" s="20">
        <v>0.85160000000000002</v>
      </c>
      <c r="H32" s="20">
        <f>F32*G32</f>
        <v>3.7705523451446297</v>
      </c>
    </row>
    <row r="33" spans="1:10">
      <c r="B33" s="20">
        <v>2294214</v>
      </c>
    </row>
    <row r="34" spans="1:10">
      <c r="B34" s="20">
        <v>2206618</v>
      </c>
    </row>
    <row r="35" spans="1:10">
      <c r="A35" s="20" t="s">
        <v>100</v>
      </c>
      <c r="B35" s="20">
        <v>2925813</v>
      </c>
      <c r="C35" s="20">
        <f>AVERAGE(B35:B37)</f>
        <v>2892212.6666666665</v>
      </c>
      <c r="D35" s="20">
        <f>C35/$E$5</f>
        <v>70.724236287394717</v>
      </c>
      <c r="E35" s="20">
        <v>12</v>
      </c>
      <c r="F35" s="20">
        <f>(E35*D35)/100</f>
        <v>8.4869083544873654</v>
      </c>
      <c r="G35" s="20">
        <v>0.85160000000000002</v>
      </c>
      <c r="H35" s="20">
        <f>F35*G35</f>
        <v>7.2274511546814404</v>
      </c>
      <c r="J35" s="20">
        <f>D35</f>
        <v>70.724236287394717</v>
      </c>
    </row>
    <row r="36" spans="1:10">
      <c r="B36" s="20">
        <v>2888528</v>
      </c>
    </row>
    <row r="37" spans="1:10">
      <c r="B37" s="20">
        <v>2862297</v>
      </c>
    </row>
    <row r="38" spans="1:10">
      <c r="A38" s="20" t="s">
        <v>101</v>
      </c>
      <c r="B38" s="20">
        <v>2547589</v>
      </c>
      <c r="C38" s="20">
        <f>AVERAGE(B38:B40)</f>
        <v>2691295.3333333335</v>
      </c>
      <c r="D38" s="20">
        <f>C38/$E$5</f>
        <v>65.811138049263818</v>
      </c>
      <c r="E38" s="20">
        <v>9</v>
      </c>
      <c r="F38" s="20">
        <f>(E38*D38)/100</f>
        <v>5.9230024244337436</v>
      </c>
      <c r="G38" s="20">
        <v>0.85160000000000002</v>
      </c>
      <c r="H38" s="20">
        <f>F38*G38</f>
        <v>5.0440288646477764</v>
      </c>
      <c r="J38" s="20">
        <f>D38</f>
        <v>65.811138049263818</v>
      </c>
    </row>
    <row r="39" spans="1:10">
      <c r="B39" s="20">
        <v>2713429</v>
      </c>
    </row>
    <row r="40" spans="1:10">
      <c r="B40" s="20">
        <v>2812868</v>
      </c>
    </row>
    <row r="41" spans="1:10">
      <c r="A41" s="20" t="s">
        <v>38</v>
      </c>
      <c r="B41" s="20">
        <v>2294634</v>
      </c>
      <c r="C41" s="20">
        <f>AVERAGE(B41:B43)</f>
        <v>2309888</v>
      </c>
      <c r="D41" s="20">
        <f>C41/$E$5</f>
        <v>56.484457935003498</v>
      </c>
      <c r="E41" s="20">
        <v>9</v>
      </c>
      <c r="F41" s="20">
        <f>(E41*D41)/100</f>
        <v>5.0836012141503151</v>
      </c>
      <c r="G41" s="20">
        <v>0.85160000000000002</v>
      </c>
      <c r="H41" s="20">
        <f>F41*G41</f>
        <v>4.3291947939704087</v>
      </c>
      <c r="I41" s="20">
        <f>H41+H44</f>
        <v>6.7219746563711844</v>
      </c>
      <c r="J41" s="27">
        <f>(F41+F44)/(E41+E44)*100</f>
        <v>60.718057018202686</v>
      </c>
    </row>
    <row r="42" spans="1:10">
      <c r="B42" s="20">
        <v>2309560</v>
      </c>
    </row>
    <row r="43" spans="1:10">
      <c r="B43" s="20">
        <v>2325470</v>
      </c>
    </row>
    <row r="44" spans="1:10">
      <c r="A44" s="20" t="s">
        <v>39</v>
      </c>
      <c r="B44" s="20">
        <v>2909809</v>
      </c>
      <c r="C44" s="20">
        <f>AVERAGE(B44:B46)</f>
        <v>2872559.6666666665</v>
      </c>
      <c r="D44" s="20">
        <f>C44/$E$5</f>
        <v>70.243654955400871</v>
      </c>
      <c r="E44" s="20">
        <v>4</v>
      </c>
      <c r="F44" s="20">
        <f>(E44*D44)/100</f>
        <v>2.8097461982160348</v>
      </c>
      <c r="G44" s="20">
        <v>0.85160000000000002</v>
      </c>
      <c r="H44" s="20">
        <f>F44*G44</f>
        <v>2.3927798624007752</v>
      </c>
    </row>
    <row r="45" spans="1:10">
      <c r="B45" s="20">
        <v>2931145</v>
      </c>
    </row>
    <row r="46" spans="1:10">
      <c r="B46" s="20">
        <v>2776725</v>
      </c>
    </row>
    <row r="47" spans="1:10">
      <c r="A47" s="20" t="s">
        <v>103</v>
      </c>
      <c r="B47" s="20">
        <v>2888115.86666667</v>
      </c>
      <c r="C47" s="20">
        <f>AVERAGE(B47:B49)</f>
        <v>2889668.2666666699</v>
      </c>
      <c r="D47" s="20">
        <f>C47/$E$5</f>
        <v>70.662017229687322</v>
      </c>
      <c r="E47" s="20">
        <v>10</v>
      </c>
      <c r="F47" s="20">
        <f>(E47*D47)/100</f>
        <v>7.0662017229687315</v>
      </c>
      <c r="G47" s="20">
        <v>0.85160000000000002</v>
      </c>
      <c r="H47" s="20">
        <f>F47*G47</f>
        <v>6.0175773872801717</v>
      </c>
      <c r="J47" s="20">
        <f>D47</f>
        <v>70.662017229687322</v>
      </c>
    </row>
    <row r="48" spans="1:10">
      <c r="B48" s="20">
        <v>2889668.2666666699</v>
      </c>
    </row>
    <row r="49" spans="1:10">
      <c r="B49" s="20">
        <v>2891220.6666666698</v>
      </c>
    </row>
    <row r="50" spans="1:10">
      <c r="A50" s="20" t="s">
        <v>42</v>
      </c>
      <c r="B50" s="20">
        <v>2904436</v>
      </c>
      <c r="C50" s="20">
        <f>AVERAGE(B50:B52)</f>
        <v>2929521.6666666665</v>
      </c>
      <c r="D50" s="20">
        <f>C50/$E$5</f>
        <v>71.636565647561554</v>
      </c>
      <c r="E50" s="20">
        <v>12</v>
      </c>
      <c r="F50" s="20">
        <f>(E50*D50)/100</f>
        <v>8.5963878777073859</v>
      </c>
      <c r="G50" s="20">
        <v>0.85160000000000002</v>
      </c>
      <c r="H50" s="20">
        <f>F50*G50</f>
        <v>7.3206839166556099</v>
      </c>
      <c r="I50" s="20">
        <f>H50+H53</f>
        <v>14.434368561335818</v>
      </c>
      <c r="J50" s="27">
        <f>(F50+F53)/(E50+E53)*100</f>
        <v>70.623769773249464</v>
      </c>
    </row>
    <row r="51" spans="1:10">
      <c r="B51" s="20">
        <v>2863095</v>
      </c>
    </row>
    <row r="52" spans="1:10">
      <c r="B52" s="20">
        <v>3021034</v>
      </c>
    </row>
    <row r="53" spans="1:10">
      <c r="A53" s="20" t="s">
        <v>43</v>
      </c>
      <c r="B53" s="20">
        <v>2885100</v>
      </c>
      <c r="C53" s="20">
        <f>AVERAGE(B53:B55)</f>
        <v>2846686.6666666665</v>
      </c>
      <c r="D53" s="20">
        <f>C53/$E$5</f>
        <v>69.610973898937374</v>
      </c>
      <c r="E53" s="20">
        <v>12</v>
      </c>
      <c r="F53" s="20">
        <f>(E53*D53)/100</f>
        <v>8.3533168678724845</v>
      </c>
      <c r="G53" s="20">
        <v>0.85160000000000002</v>
      </c>
      <c r="H53" s="20">
        <f>F53*G53</f>
        <v>7.113684644680208</v>
      </c>
    </row>
    <row r="54" spans="1:10">
      <c r="B54" s="20">
        <v>2861218</v>
      </c>
    </row>
    <row r="55" spans="1:10">
      <c r="B55" s="20">
        <v>2793742</v>
      </c>
    </row>
    <row r="56" spans="1:10">
      <c r="A56" s="20" t="s">
        <v>105</v>
      </c>
      <c r="B56" s="20">
        <v>2914700</v>
      </c>
      <c r="C56" s="20">
        <f>AVERAGE(B56:B58)</f>
        <v>2985417.6666666665</v>
      </c>
      <c r="D56" s="20">
        <f>C56/$E$5</f>
        <v>73.003409087907997</v>
      </c>
      <c r="E56" s="20">
        <v>13</v>
      </c>
      <c r="F56" s="20">
        <f>(E56*D56)/100</f>
        <v>9.4904431814280397</v>
      </c>
      <c r="G56" s="20">
        <v>0.85160000000000002</v>
      </c>
      <c r="H56" s="20">
        <f>F56*G56</f>
        <v>8.0820614133041193</v>
      </c>
      <c r="J56" s="20">
        <f>D56</f>
        <v>73.003409087907997</v>
      </c>
    </row>
    <row r="57" spans="1:10">
      <c r="B57" s="20">
        <v>3022561</v>
      </c>
    </row>
    <row r="58" spans="1:10">
      <c r="B58" s="20">
        <v>3018992</v>
      </c>
    </row>
    <row r="59" spans="1:10">
      <c r="A59" s="20" t="s">
        <v>106</v>
      </c>
      <c r="B59" s="20">
        <v>2964310</v>
      </c>
      <c r="C59" s="20">
        <f>AVERAGE(B59:B61)</f>
        <v>3001980</v>
      </c>
      <c r="D59" s="20">
        <f>C59/$E$5</f>
        <v>73.408413322083931</v>
      </c>
      <c r="E59" s="20">
        <v>12</v>
      </c>
      <c r="F59" s="20">
        <f>(E59*D59)/100</f>
        <v>8.8090095986500714</v>
      </c>
      <c r="G59" s="20">
        <v>0.85160000000000002</v>
      </c>
      <c r="H59" s="20">
        <f>F59*G59</f>
        <v>7.5017525742104008</v>
      </c>
      <c r="J59" s="20">
        <f>D59</f>
        <v>73.408413322083931</v>
      </c>
    </row>
    <row r="60" spans="1:10">
      <c r="B60" s="20">
        <v>3000500</v>
      </c>
    </row>
    <row r="61" spans="1:10">
      <c r="B61" s="20">
        <v>3041130</v>
      </c>
    </row>
    <row r="62" spans="1:10">
      <c r="A62" s="20" t="s">
        <v>107</v>
      </c>
      <c r="B62" s="20">
        <v>2667530</v>
      </c>
      <c r="C62" s="20">
        <f>AVERAGE(B62:B64)</f>
        <v>2694050</v>
      </c>
      <c r="D62" s="20">
        <f>C62/$E$5</f>
        <v>65.878498827560549</v>
      </c>
      <c r="E62" s="20">
        <v>11</v>
      </c>
      <c r="F62" s="20">
        <f>(E62*D62)/100</f>
        <v>7.2466348710316604</v>
      </c>
      <c r="G62" s="20">
        <v>0.85160000000000002</v>
      </c>
      <c r="H62" s="20">
        <f>F62*G62</f>
        <v>6.1712342561705622</v>
      </c>
      <c r="J62" s="20">
        <f>D62</f>
        <v>65.878498827560549</v>
      </c>
    </row>
    <row r="63" spans="1:10">
      <c r="B63" s="20">
        <v>2719710</v>
      </c>
    </row>
    <row r="64" spans="1:10">
      <c r="B64" s="20">
        <v>2694910</v>
      </c>
    </row>
    <row r="65" spans="1:10">
      <c r="A65" s="20" t="s">
        <v>108</v>
      </c>
      <c r="B65" s="20">
        <v>2817854</v>
      </c>
      <c r="C65" s="20">
        <f>AVERAGE(B65:B67)</f>
        <v>2920739.6666666665</v>
      </c>
      <c r="D65" s="20">
        <f>C65/$E$5</f>
        <v>71.421816486742841</v>
      </c>
      <c r="E65" s="20">
        <v>12</v>
      </c>
      <c r="F65" s="20">
        <f>(E65*D65)/100</f>
        <v>8.5706179784091407</v>
      </c>
      <c r="G65" s="20">
        <v>0.85160000000000002</v>
      </c>
      <c r="H65" s="20">
        <f>F65*G65</f>
        <v>7.2987382704132244</v>
      </c>
      <c r="J65" s="20">
        <f>D65</f>
        <v>71.421816486742841</v>
      </c>
    </row>
    <row r="66" spans="1:10">
      <c r="B66" s="20">
        <v>2979569</v>
      </c>
      <c r="E66" s="20">
        <f>E65+E68+E71</f>
        <v>40</v>
      </c>
    </row>
    <row r="67" spans="1:10">
      <c r="B67" s="20">
        <v>2964796</v>
      </c>
    </row>
    <row r="68" spans="1:10">
      <c r="A68" s="20" t="s">
        <v>109</v>
      </c>
      <c r="B68" s="20">
        <v>2819774</v>
      </c>
      <c r="C68" s="20">
        <f>AVERAGE(B68:B70)</f>
        <v>2837499.3333333335</v>
      </c>
      <c r="D68" s="20">
        <f>C68/$E$5</f>
        <v>69.386312987585171</v>
      </c>
      <c r="E68" s="20">
        <v>12</v>
      </c>
      <c r="F68" s="20">
        <f>(E68*D68)/100</f>
        <v>8.326357558510221</v>
      </c>
      <c r="G68" s="20">
        <v>0.85160000000000002</v>
      </c>
      <c r="H68" s="20">
        <f>F68*G68</f>
        <v>7.0907260968273045</v>
      </c>
      <c r="J68" s="20">
        <f>D68</f>
        <v>69.386312987585171</v>
      </c>
    </row>
    <row r="69" spans="1:10">
      <c r="B69" s="20">
        <v>2971350</v>
      </c>
    </row>
    <row r="70" spans="1:10">
      <c r="B70" s="20">
        <v>2721374</v>
      </c>
    </row>
    <row r="71" spans="1:10">
      <c r="A71" s="20" t="s">
        <v>110</v>
      </c>
      <c r="B71" s="20">
        <v>2670918</v>
      </c>
      <c r="C71" s="20">
        <f>AVERAGE(B71:B73)</f>
        <v>2877557.3333333335</v>
      </c>
      <c r="D71" s="20">
        <f>C71/$E$5</f>
        <v>70.365864557167924</v>
      </c>
      <c r="E71" s="20">
        <v>16</v>
      </c>
      <c r="F71" s="20">
        <f>(E71*D71)/100</f>
        <v>11.258538329146868</v>
      </c>
      <c r="G71" s="20">
        <v>0.85160000000000002</v>
      </c>
      <c r="H71" s="20">
        <f>F71*G71</f>
        <v>9.5877712411014731</v>
      </c>
      <c r="J71" s="20">
        <f>D71</f>
        <v>70.365864557167924</v>
      </c>
    </row>
    <row r="72" spans="1:10">
      <c r="B72" s="20">
        <v>3093298</v>
      </c>
    </row>
    <row r="73" spans="1:10">
      <c r="B73" s="20">
        <v>2868456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topLeftCell="A3" workbookViewId="0">
      <selection activeCell="L30" sqref="L30"/>
    </sheetView>
  </sheetViews>
  <sheetFormatPr baseColWidth="10" defaultColWidth="8.83203125" defaultRowHeight="14" x14ac:dyDescent="0"/>
  <cols>
    <col min="1" max="4" width="10.83203125" style="20" customWidth="1"/>
    <col min="5" max="5" width="14.5" style="20" customWidth="1"/>
    <col min="6" max="6" width="14.83203125" style="20" customWidth="1"/>
    <col min="7" max="9" width="10.83203125" style="20" customWidth="1"/>
    <col min="10" max="10" width="13.5" style="20" customWidth="1"/>
    <col min="11" max="1025" width="10.83203125" style="20" customWidth="1"/>
  </cols>
  <sheetData>
    <row r="1" spans="1:10">
      <c r="B1" s="20" t="s">
        <v>189</v>
      </c>
    </row>
    <row r="2" spans="1:10">
      <c r="A2" s="20" t="s">
        <v>190</v>
      </c>
      <c r="B2" s="20">
        <v>2215964</v>
      </c>
    </row>
    <row r="3" spans="1:10">
      <c r="A3" s="20" t="s">
        <v>190</v>
      </c>
      <c r="B3" s="20">
        <v>2526084</v>
      </c>
      <c r="C3" s="20">
        <f>AVERAGE(B2:B4)</f>
        <v>2408725.3333333335</v>
      </c>
      <c r="D3" s="20">
        <f>C3*2</f>
        <v>4817450.666666667</v>
      </c>
      <c r="E3" s="20" t="s">
        <v>191</v>
      </c>
    </row>
    <row r="4" spans="1:10">
      <c r="A4" s="20" t="s">
        <v>190</v>
      </c>
      <c r="B4" s="20">
        <v>2484128</v>
      </c>
    </row>
    <row r="5" spans="1:10">
      <c r="A5" s="20" t="s">
        <v>192</v>
      </c>
      <c r="B5" s="20">
        <v>4264981</v>
      </c>
      <c r="E5" s="20">
        <f>((D3+C6)/2)/100</f>
        <v>45613.093333333338</v>
      </c>
    </row>
    <row r="6" spans="1:10">
      <c r="A6" s="20" t="s">
        <v>192</v>
      </c>
      <c r="B6" s="20">
        <v>4242857</v>
      </c>
      <c r="C6" s="20">
        <f>AVERAGE(B5:B9)</f>
        <v>4305168</v>
      </c>
    </row>
    <row r="7" spans="1:10">
      <c r="A7" s="20" t="s">
        <v>192</v>
      </c>
      <c r="B7" s="20">
        <v>4418720</v>
      </c>
    </row>
    <row r="8" spans="1:10">
      <c r="A8" s="20" t="s">
        <v>192</v>
      </c>
      <c r="B8" s="20">
        <v>4377838</v>
      </c>
    </row>
    <row r="9" spans="1:10">
      <c r="A9" s="20" t="s">
        <v>192</v>
      </c>
      <c r="B9" s="20">
        <v>4221444</v>
      </c>
    </row>
    <row r="10" spans="1:10">
      <c r="D10" s="20" t="s">
        <v>128</v>
      </c>
      <c r="E10" s="20" t="s">
        <v>193</v>
      </c>
      <c r="F10" s="20" t="s">
        <v>194</v>
      </c>
      <c r="G10" s="20" t="s">
        <v>195</v>
      </c>
      <c r="H10" s="20" t="s">
        <v>128</v>
      </c>
      <c r="I10" s="20" t="s">
        <v>196</v>
      </c>
      <c r="J10" s="62" t="s">
        <v>213</v>
      </c>
    </row>
    <row r="11" spans="1:10">
      <c r="A11" s="20" t="s">
        <v>113</v>
      </c>
      <c r="B11" s="20">
        <v>2656679</v>
      </c>
      <c r="C11" s="20">
        <f>AVERAGE(B11:B13)</f>
        <v>2759599</v>
      </c>
      <c r="D11" s="20">
        <f>C11/$E$5</f>
        <v>60.50015024925591</v>
      </c>
      <c r="E11" s="20">
        <v>6750</v>
      </c>
      <c r="F11" s="20">
        <f>(E11*D11)/100</f>
        <v>4083.7601418247737</v>
      </c>
      <c r="G11" s="20">
        <v>0.85160000000000002</v>
      </c>
      <c r="H11" s="20">
        <f>F11*G11</f>
        <v>3477.7301367779773</v>
      </c>
      <c r="J11" s="20">
        <f>D11</f>
        <v>60.50015024925591</v>
      </c>
    </row>
    <row r="12" spans="1:10">
      <c r="B12" s="20">
        <v>2801103</v>
      </c>
    </row>
    <row r="13" spans="1:10">
      <c r="B13" s="20">
        <v>2821015</v>
      </c>
    </row>
    <row r="14" spans="1:10">
      <c r="A14" s="20" t="s">
        <v>114</v>
      </c>
      <c r="B14" s="20">
        <v>2755146</v>
      </c>
      <c r="C14" s="20">
        <f>AVERAGE(B14:B16)</f>
        <v>2936180.6666666665</v>
      </c>
      <c r="D14" s="20">
        <f>C14/$E$5</f>
        <v>64.371443638113263</v>
      </c>
      <c r="E14" s="20">
        <v>3240</v>
      </c>
      <c r="F14" s="20">
        <f>(E14*D14)/100</f>
        <v>2085.63477387487</v>
      </c>
      <c r="G14" s="20">
        <v>0.85160000000000002</v>
      </c>
      <c r="H14" s="20">
        <f>F14*G14</f>
        <v>1776.1265734318392</v>
      </c>
      <c r="J14" s="36">
        <f>D14</f>
        <v>64.371443638113263</v>
      </c>
    </row>
    <row r="15" spans="1:10">
      <c r="B15" s="20">
        <v>2969462</v>
      </c>
    </row>
    <row r="16" spans="1:10">
      <c r="B16" s="20">
        <v>3083934</v>
      </c>
    </row>
    <row r="17" spans="1:10">
      <c r="A17" s="20" t="s">
        <v>115</v>
      </c>
      <c r="B17" s="20">
        <v>2858179</v>
      </c>
      <c r="C17" s="20">
        <f>AVERAGE(B17:B19)</f>
        <v>2801121.6666666665</v>
      </c>
      <c r="D17" s="20">
        <f>C17/$E$5</f>
        <v>61.410473659317695</v>
      </c>
      <c r="E17" s="20">
        <v>3000</v>
      </c>
      <c r="F17" s="20">
        <f>(E17*D17)/100</f>
        <v>1842.314209779531</v>
      </c>
      <c r="G17" s="20">
        <v>0.85160000000000002</v>
      </c>
      <c r="H17" s="20">
        <f>F17*G17</f>
        <v>1568.9147810482486</v>
      </c>
      <c r="J17" s="36">
        <f t="shared" ref="J17:J43" si="0">D17</f>
        <v>61.410473659317695</v>
      </c>
    </row>
    <row r="18" spans="1:10">
      <c r="B18" s="20">
        <v>2905651</v>
      </c>
      <c r="J18" s="36"/>
    </row>
    <row r="19" spans="1:10">
      <c r="B19" s="20">
        <v>2639535</v>
      </c>
      <c r="J19" s="36"/>
    </row>
    <row r="20" spans="1:10">
      <c r="A20" s="20" t="s">
        <v>96</v>
      </c>
      <c r="B20" s="20">
        <v>3023823</v>
      </c>
      <c r="C20" s="20">
        <f>AVERAGE(B20:B22)</f>
        <v>3037207</v>
      </c>
      <c r="D20" s="20">
        <f>C20/$E$5</f>
        <v>66.586297443248739</v>
      </c>
      <c r="E20" s="20">
        <v>10</v>
      </c>
      <c r="F20" s="20">
        <f>(E20*D20)/100</f>
        <v>6.6586297443248732</v>
      </c>
      <c r="G20" s="20">
        <v>0.85160000000000002</v>
      </c>
      <c r="H20" s="20">
        <f>F20*G20</f>
        <v>5.6704890902670622</v>
      </c>
      <c r="J20" s="36">
        <f t="shared" ref="J20:J43" si="1">D20</f>
        <v>66.586297443248739</v>
      </c>
    </row>
    <row r="21" spans="1:10">
      <c r="B21" s="20">
        <v>3067046</v>
      </c>
      <c r="J21" s="36"/>
    </row>
    <row r="22" spans="1:10">
      <c r="B22" s="20">
        <v>3020752</v>
      </c>
      <c r="J22" s="36"/>
    </row>
    <row r="23" spans="1:10">
      <c r="A23" s="20" t="s">
        <v>97</v>
      </c>
      <c r="B23" s="20">
        <v>3067046</v>
      </c>
      <c r="C23" s="20">
        <f>AVERAGE(B23:B25)</f>
        <v>2823845.3333333335</v>
      </c>
      <c r="D23" s="20">
        <f>C23/$E$5</f>
        <v>61.908656637187796</v>
      </c>
      <c r="E23" s="20">
        <v>8</v>
      </c>
      <c r="F23" s="20">
        <f>(E23*D23)/100</f>
        <v>4.9526925309750238</v>
      </c>
      <c r="G23" s="20">
        <v>0.85160000000000002</v>
      </c>
      <c r="H23" s="20">
        <f>F23*G23</f>
        <v>4.2177129593783302</v>
      </c>
      <c r="J23" s="36">
        <f t="shared" ref="J23:J43" si="2">D23</f>
        <v>61.908656637187796</v>
      </c>
    </row>
    <row r="24" spans="1:10">
      <c r="B24" s="20">
        <v>2639143</v>
      </c>
      <c r="J24" s="36"/>
    </row>
    <row r="25" spans="1:10">
      <c r="B25" s="20">
        <v>2765347</v>
      </c>
      <c r="J25" s="36"/>
    </row>
    <row r="26" spans="1:10">
      <c r="A26" s="20" t="s">
        <v>98</v>
      </c>
      <c r="B26" s="20">
        <v>2639143</v>
      </c>
      <c r="C26" s="20">
        <f>AVERAGE(B26:B28)</f>
        <v>2683559</v>
      </c>
      <c r="D26" s="20">
        <f>C26/$E$5</f>
        <v>58.833085061540807</v>
      </c>
      <c r="E26" s="20">
        <v>10</v>
      </c>
      <c r="F26" s="20">
        <f>(E26*D26)/100</f>
        <v>5.8833085061540809</v>
      </c>
      <c r="G26" s="20">
        <v>0.85160000000000002</v>
      </c>
      <c r="H26" s="20">
        <f>F26*G26</f>
        <v>5.0102255238408153</v>
      </c>
      <c r="J26" s="36">
        <f t="shared" ref="J26:J43" si="3">D26</f>
        <v>58.833085061540807</v>
      </c>
    </row>
    <row r="27" spans="1:10">
      <c r="B27" s="20">
        <v>2765347</v>
      </c>
      <c r="J27" s="36"/>
    </row>
    <row r="28" spans="1:10">
      <c r="B28" s="20">
        <v>2646187</v>
      </c>
      <c r="J28" s="36"/>
    </row>
    <row r="29" spans="1:10">
      <c r="A29" s="20" t="s">
        <v>99</v>
      </c>
      <c r="B29" s="20">
        <v>2879613</v>
      </c>
      <c r="C29" s="20">
        <f>AVERAGE(B29:B31)</f>
        <v>2966231.6666666665</v>
      </c>
      <c r="D29" s="20">
        <f>C29/$E$5</f>
        <v>65.030267624910024</v>
      </c>
      <c r="E29" s="20">
        <v>8</v>
      </c>
      <c r="F29" s="20">
        <f>(E29*D29)/100</f>
        <v>5.2024214099928017</v>
      </c>
      <c r="G29" s="20">
        <v>0.85160000000000002</v>
      </c>
      <c r="H29" s="20">
        <f>F29*G29</f>
        <v>4.4303820727498699</v>
      </c>
      <c r="J29" s="36">
        <f t="shared" ref="J29:J43" si="4">D29</f>
        <v>65.030267624910024</v>
      </c>
    </row>
    <row r="30" spans="1:10">
      <c r="B30" s="20">
        <v>2994020</v>
      </c>
      <c r="J30" s="36"/>
    </row>
    <row r="31" spans="1:10">
      <c r="B31" s="20">
        <v>3025062</v>
      </c>
      <c r="J31" s="36"/>
    </row>
    <row r="32" spans="1:10">
      <c r="A32" s="20" t="s">
        <v>100</v>
      </c>
      <c r="B32" s="20">
        <v>2334500</v>
      </c>
      <c r="C32" s="20">
        <f>AVERAGE(B32:B34)</f>
        <v>2332228</v>
      </c>
      <c r="D32" s="20">
        <f>C32/$E$5</f>
        <v>51.130669497822552</v>
      </c>
      <c r="E32" s="20">
        <v>12</v>
      </c>
      <c r="F32" s="20">
        <f>(E32*D32)/100</f>
        <v>6.1356803397387054</v>
      </c>
      <c r="G32" s="20">
        <v>0.85160000000000002</v>
      </c>
      <c r="H32" s="20">
        <f>F32*G32</f>
        <v>5.225145377321482</v>
      </c>
      <c r="J32" s="36">
        <f t="shared" ref="J32:J43" si="5">D32</f>
        <v>51.130669497822552</v>
      </c>
    </row>
    <row r="33" spans="1:10">
      <c r="B33" s="20">
        <v>2339401</v>
      </c>
      <c r="J33" s="36"/>
    </row>
    <row r="34" spans="1:10">
      <c r="B34" s="20">
        <v>2322783</v>
      </c>
      <c r="J34" s="36"/>
    </row>
    <row r="35" spans="1:10">
      <c r="A35" s="20" t="s">
        <v>101</v>
      </c>
      <c r="B35" s="20">
        <v>2547589</v>
      </c>
      <c r="C35" s="20">
        <f>AVERAGE(B35:B37)</f>
        <v>2691295.3333333335</v>
      </c>
      <c r="D35" s="20">
        <f>C35/$E$5</f>
        <v>59.002692794057374</v>
      </c>
      <c r="E35" s="20">
        <v>9</v>
      </c>
      <c r="F35" s="20">
        <f>(E35*D35)/100</f>
        <v>5.3102423514651642</v>
      </c>
      <c r="G35" s="20">
        <v>0.85160000000000002</v>
      </c>
      <c r="H35" s="20">
        <f>F35*G35</f>
        <v>4.5222023865077343</v>
      </c>
      <c r="J35" s="36">
        <f t="shared" ref="J35:J43" si="6">D35</f>
        <v>59.002692794057374</v>
      </c>
    </row>
    <row r="36" spans="1:10">
      <c r="B36" s="20">
        <v>2713429</v>
      </c>
      <c r="J36" s="36"/>
    </row>
    <row r="37" spans="1:10">
      <c r="B37" s="20">
        <v>2812868</v>
      </c>
      <c r="J37" s="36"/>
    </row>
    <row r="38" spans="1:10">
      <c r="A38" s="20" t="s">
        <v>102</v>
      </c>
      <c r="B38" s="20">
        <v>2294634</v>
      </c>
      <c r="C38" s="20">
        <f>AVERAGE(B38:B40)</f>
        <v>2309888</v>
      </c>
      <c r="D38" s="20">
        <f>C38/$E$5</f>
        <v>50.640897847460167</v>
      </c>
      <c r="E38" s="20">
        <v>11</v>
      </c>
      <c r="F38" s="20">
        <f>(E38*D38)/100</f>
        <v>5.5704987632206189</v>
      </c>
      <c r="G38" s="20">
        <v>0.85160000000000002</v>
      </c>
      <c r="H38" s="20">
        <f>F38*G38</f>
        <v>4.7438367467586788</v>
      </c>
      <c r="J38" s="36">
        <f t="shared" ref="J38:J43" si="7">D38</f>
        <v>50.640897847460167</v>
      </c>
    </row>
    <row r="39" spans="1:10">
      <c r="B39" s="20">
        <v>2309560</v>
      </c>
      <c r="J39" s="36"/>
    </row>
    <row r="40" spans="1:10">
      <c r="B40" s="20">
        <v>2325470</v>
      </c>
      <c r="J40" s="36"/>
    </row>
    <row r="41" spans="1:10">
      <c r="A41" s="20" t="s">
        <v>103</v>
      </c>
      <c r="B41" s="20">
        <v>2770879</v>
      </c>
      <c r="C41" s="20">
        <f>AVERAGE(B41:B43)</f>
        <v>2675227.6666666665</v>
      </c>
      <c r="D41" s="20">
        <f>C41/$E$5</f>
        <v>58.650432828936246</v>
      </c>
      <c r="E41" s="20">
        <v>23</v>
      </c>
      <c r="F41" s="20">
        <f>(E41*D41)/100</f>
        <v>13.489599550655337</v>
      </c>
      <c r="G41" s="20">
        <v>0.85160000000000002</v>
      </c>
      <c r="H41" s="20">
        <f>F41*G41</f>
        <v>11.487742977338085</v>
      </c>
      <c r="J41" s="36">
        <f t="shared" ref="J41:J43" si="8">D41</f>
        <v>58.650432828936246</v>
      </c>
    </row>
    <row r="42" spans="1:10">
      <c r="B42" s="20">
        <v>2575686</v>
      </c>
      <c r="J42" s="36"/>
    </row>
    <row r="43" spans="1:10">
      <c r="B43" s="20">
        <v>2679118</v>
      </c>
      <c r="J43" s="36"/>
    </row>
    <row r="44" spans="1:10">
      <c r="A44" s="20" t="s">
        <v>42</v>
      </c>
      <c r="B44" s="20">
        <v>1605388</v>
      </c>
      <c r="C44" s="20">
        <f>AVERAGE(B44:B46)</f>
        <v>1638401</v>
      </c>
      <c r="D44" s="20">
        <f>C44/$E$5</f>
        <v>35.91953275404547</v>
      </c>
      <c r="E44" s="20">
        <v>13</v>
      </c>
      <c r="F44" s="20">
        <f>(E44*D44)/100</f>
        <v>4.6695392580259112</v>
      </c>
      <c r="G44" s="20">
        <v>0.85160000000000002</v>
      </c>
      <c r="H44" s="20">
        <f>F44*G44</f>
        <v>3.9765796321348659</v>
      </c>
      <c r="I44" s="20">
        <f>H44+H47</f>
        <v>10.354323007575017</v>
      </c>
      <c r="J44" s="27">
        <f>(F44+F47)/(E44+E47)*100</f>
        <v>48.634678288280959</v>
      </c>
    </row>
    <row r="45" spans="1:10">
      <c r="B45" s="20">
        <v>1634876</v>
      </c>
    </row>
    <row r="46" spans="1:10">
      <c r="B46" s="20">
        <v>1674939</v>
      </c>
    </row>
    <row r="47" spans="1:10">
      <c r="A47" s="20" t="s">
        <v>43</v>
      </c>
      <c r="B47" s="20">
        <v>2885100</v>
      </c>
      <c r="C47" s="20">
        <f>AVERAGE(B47:B49)</f>
        <v>2846686.6666666665</v>
      </c>
      <c r="D47" s="20">
        <f>C47/$E$5</f>
        <v>62.409419283702739</v>
      </c>
      <c r="E47" s="20">
        <v>12</v>
      </c>
      <c r="F47" s="20">
        <f>(E47*D47)/100</f>
        <v>7.4891303140443286</v>
      </c>
      <c r="G47" s="20">
        <v>0.85160000000000002</v>
      </c>
      <c r="H47" s="20">
        <f>F47*G47</f>
        <v>6.3777433754401507</v>
      </c>
      <c r="J47" s="36"/>
    </row>
    <row r="48" spans="1:10">
      <c r="B48" s="20">
        <v>2861218</v>
      </c>
    </row>
    <row r="49" spans="1:10">
      <c r="B49" s="20">
        <v>2793742</v>
      </c>
    </row>
    <row r="50" spans="1:10">
      <c r="A50" s="20" t="s">
        <v>105</v>
      </c>
      <c r="B50" s="20">
        <v>2811351</v>
      </c>
      <c r="C50" s="20">
        <f>AVERAGE(B50:B52)</f>
        <v>2770318.6666666665</v>
      </c>
      <c r="D50" s="20">
        <f>C50/$E$5</f>
        <v>60.735163178292069</v>
      </c>
      <c r="E50" s="20">
        <v>13</v>
      </c>
      <c r="F50" s="20">
        <f>(E50*D50)/100</f>
        <v>7.8955712131779698</v>
      </c>
      <c r="G50" s="20">
        <v>0.85160000000000002</v>
      </c>
      <c r="H50" s="20">
        <f>F50*G50</f>
        <v>6.7238684451423589</v>
      </c>
      <c r="J50" s="36">
        <f t="shared" ref="J50" si="9">D50</f>
        <v>60.735163178292069</v>
      </c>
    </row>
    <row r="51" spans="1:10">
      <c r="B51" s="20">
        <v>2791612</v>
      </c>
    </row>
    <row r="52" spans="1:10">
      <c r="B52" s="20">
        <v>2707993</v>
      </c>
    </row>
    <row r="53" spans="1:10">
      <c r="A53" s="20" t="s">
        <v>106</v>
      </c>
      <c r="B53" s="20">
        <v>2982661</v>
      </c>
      <c r="C53" s="20">
        <f>AVERAGE(B53:B55)</f>
        <v>2961675.3333333335</v>
      </c>
      <c r="D53" s="20">
        <f>C53/$E$5</f>
        <v>64.930376716393127</v>
      </c>
      <c r="E53" s="20">
        <v>15</v>
      </c>
      <c r="F53" s="20">
        <f>(E53*D53)/100</f>
        <v>9.7395565074589694</v>
      </c>
      <c r="G53" s="20">
        <v>0.85160000000000002</v>
      </c>
      <c r="H53" s="20">
        <f>F53*G53</f>
        <v>8.2942063217520587</v>
      </c>
      <c r="J53" s="36">
        <f t="shared" ref="J53:J67" si="10">D53</f>
        <v>64.930376716393127</v>
      </c>
    </row>
    <row r="54" spans="1:10">
      <c r="B54" s="20">
        <v>2927472</v>
      </c>
      <c r="J54" s="36"/>
    </row>
    <row r="55" spans="1:10">
      <c r="B55" s="20">
        <v>2974893</v>
      </c>
      <c r="J55" s="36"/>
    </row>
    <row r="56" spans="1:10">
      <c r="A56" s="20" t="s">
        <v>107</v>
      </c>
      <c r="B56" s="20">
        <v>3175341</v>
      </c>
      <c r="C56" s="20">
        <f>AVERAGE(B56:B58)</f>
        <v>3160588.6666666665</v>
      </c>
      <c r="D56" s="20">
        <f>C56/$E$5</f>
        <v>69.291259059533189</v>
      </c>
      <c r="E56" s="20">
        <v>11</v>
      </c>
      <c r="F56" s="20">
        <f>(E56*D56)/100</f>
        <v>7.622038496548651</v>
      </c>
      <c r="G56" s="20">
        <v>0.85160000000000002</v>
      </c>
      <c r="H56" s="20">
        <f>F56*G56</f>
        <v>6.4909279836608311</v>
      </c>
      <c r="J56" s="36">
        <f t="shared" si="10"/>
        <v>69.291259059533189</v>
      </c>
    </row>
    <row r="57" spans="1:10">
      <c r="B57" s="20">
        <v>3202902</v>
      </c>
      <c r="J57" s="36"/>
    </row>
    <row r="58" spans="1:10">
      <c r="B58" s="20">
        <v>3103523</v>
      </c>
      <c r="J58" s="36"/>
    </row>
    <row r="59" spans="1:10">
      <c r="A59" s="20" t="s">
        <v>108</v>
      </c>
      <c r="B59" s="20">
        <v>2334500</v>
      </c>
      <c r="C59" s="20">
        <f>AVERAGE(B59:B61)</f>
        <v>2332228</v>
      </c>
      <c r="D59" s="20">
        <f>C59/$E$5</f>
        <v>51.130669497822552</v>
      </c>
      <c r="E59" s="20">
        <v>11</v>
      </c>
      <c r="F59" s="20">
        <f>(E59*D59)/100</f>
        <v>5.6243736447604809</v>
      </c>
      <c r="G59" s="20">
        <v>0.85160000000000002</v>
      </c>
      <c r="H59" s="20">
        <f>F59*G59</f>
        <v>4.7897165958780255</v>
      </c>
      <c r="J59" s="36">
        <f t="shared" si="10"/>
        <v>51.130669497822552</v>
      </c>
    </row>
    <row r="60" spans="1:10">
      <c r="B60" s="20">
        <v>2339401</v>
      </c>
      <c r="J60" s="36"/>
    </row>
    <row r="61" spans="1:10">
      <c r="B61" s="20">
        <v>2322783</v>
      </c>
      <c r="J61" s="36"/>
    </row>
    <row r="62" spans="1:10">
      <c r="A62" s="20" t="s">
        <v>109</v>
      </c>
      <c r="B62" s="20">
        <v>2662185</v>
      </c>
      <c r="C62" s="20">
        <f>AVERAGE(B62:B64)</f>
        <v>2673355</v>
      </c>
      <c r="D62" s="20">
        <f>C62/$E$5</f>
        <v>58.609377365914227</v>
      </c>
      <c r="E62" s="20">
        <v>16</v>
      </c>
      <c r="F62" s="20">
        <f>(E62*D62)/100</f>
        <v>9.3775003785462765</v>
      </c>
      <c r="G62" s="20">
        <v>0.85160000000000002</v>
      </c>
      <c r="H62" s="20">
        <f>F62*G62</f>
        <v>7.9858793223700095</v>
      </c>
      <c r="J62" s="36">
        <f t="shared" si="10"/>
        <v>58.609377365914227</v>
      </c>
    </row>
    <row r="63" spans="1:10">
      <c r="B63" s="20">
        <v>2735134</v>
      </c>
      <c r="J63" s="36"/>
    </row>
    <row r="64" spans="1:10">
      <c r="B64" s="20">
        <v>2622746</v>
      </c>
      <c r="J64" s="36"/>
    </row>
    <row r="65" spans="1:10">
      <c r="A65" s="20" t="s">
        <v>110</v>
      </c>
      <c r="B65" s="20">
        <v>2566996</v>
      </c>
      <c r="C65" s="20">
        <f>AVERAGE(B65:B67)</f>
        <v>2500303.6666666665</v>
      </c>
      <c r="D65" s="20">
        <f>C65/$E$5</f>
        <v>54.81548134424559</v>
      </c>
      <c r="E65" s="20">
        <v>13</v>
      </c>
      <c r="F65" s="20">
        <f>(E65*D65)/100</f>
        <v>7.1260125747519272</v>
      </c>
      <c r="G65" s="20">
        <v>0.85160000000000002</v>
      </c>
      <c r="H65" s="20">
        <f>F65*G65</f>
        <v>6.0685123086587414</v>
      </c>
      <c r="J65" s="36">
        <f t="shared" si="10"/>
        <v>54.81548134424559</v>
      </c>
    </row>
    <row r="66" spans="1:10">
      <c r="B66" s="20">
        <v>2477854</v>
      </c>
      <c r="J66" s="36"/>
    </row>
    <row r="67" spans="1:10">
      <c r="B67" s="20">
        <v>2456061</v>
      </c>
      <c r="J67" s="36"/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1"/>
  <sheetViews>
    <sheetView workbookViewId="0">
      <selection activeCell="J63" sqref="J63"/>
    </sheetView>
  </sheetViews>
  <sheetFormatPr baseColWidth="10" defaultColWidth="8.83203125" defaultRowHeight="14" x14ac:dyDescent="0"/>
  <cols>
    <col min="1" max="4" width="10.83203125" style="20" customWidth="1"/>
    <col min="5" max="5" width="14.5" style="20" customWidth="1"/>
    <col min="6" max="6" width="14.83203125" style="20" customWidth="1"/>
    <col min="7" max="1025" width="10.83203125" style="20" customWidth="1"/>
  </cols>
  <sheetData>
    <row r="1" spans="1:10">
      <c r="B1" s="20" t="s">
        <v>189</v>
      </c>
    </row>
    <row r="2" spans="1:10">
      <c r="A2" s="20" t="s">
        <v>190</v>
      </c>
      <c r="B2" s="20">
        <v>2215964</v>
      </c>
    </row>
    <row r="3" spans="1:10">
      <c r="A3" s="20" t="s">
        <v>190</v>
      </c>
      <c r="B3" s="20">
        <v>2526084</v>
      </c>
      <c r="C3" s="20">
        <f>AVERAGE(B2:B4)</f>
        <v>2408725.3333333335</v>
      </c>
      <c r="D3" s="20">
        <f>C3*2</f>
        <v>4817450.666666667</v>
      </c>
      <c r="E3" s="20" t="s">
        <v>191</v>
      </c>
    </row>
    <row r="4" spans="1:10">
      <c r="A4" s="20" t="s">
        <v>190</v>
      </c>
      <c r="B4" s="20">
        <v>2484128</v>
      </c>
    </row>
    <row r="5" spans="1:10">
      <c r="A5" s="20" t="s">
        <v>192</v>
      </c>
      <c r="B5" s="20">
        <v>4264981</v>
      </c>
      <c r="E5" s="20">
        <f>((D3+C6)/2)/100</f>
        <v>45613.093333333338</v>
      </c>
    </row>
    <row r="6" spans="1:10">
      <c r="A6" s="20" t="s">
        <v>192</v>
      </c>
      <c r="B6" s="20">
        <v>4242857</v>
      </c>
      <c r="C6" s="20">
        <f>AVERAGE(B5:B9)</f>
        <v>4305168</v>
      </c>
    </row>
    <row r="7" spans="1:10">
      <c r="A7" s="20" t="s">
        <v>192</v>
      </c>
      <c r="B7" s="20">
        <v>4418720</v>
      </c>
    </row>
    <row r="8" spans="1:10">
      <c r="A8" s="20" t="s">
        <v>192</v>
      </c>
      <c r="B8" s="20">
        <v>4377838</v>
      </c>
    </row>
    <row r="9" spans="1:10">
      <c r="A9" s="20" t="s">
        <v>192</v>
      </c>
      <c r="B9" s="20">
        <v>4221444</v>
      </c>
    </row>
    <row r="10" spans="1:10">
      <c r="D10" s="20" t="s">
        <v>128</v>
      </c>
      <c r="E10" s="20" t="s">
        <v>193</v>
      </c>
      <c r="F10" s="20" t="s">
        <v>194</v>
      </c>
      <c r="G10" s="20" t="s">
        <v>195</v>
      </c>
      <c r="H10" s="20" t="s">
        <v>128</v>
      </c>
      <c r="I10" s="20" t="s">
        <v>196</v>
      </c>
      <c r="J10" s="20" t="s">
        <v>197</v>
      </c>
    </row>
    <row r="11" spans="1:10">
      <c r="A11" s="20" t="s">
        <v>113</v>
      </c>
      <c r="B11" s="20">
        <v>2900080</v>
      </c>
      <c r="C11" s="20">
        <f>AVERAGE(B11:B13)</f>
        <v>3031759</v>
      </c>
      <c r="D11" s="20">
        <f>C11/$E$5</f>
        <v>66.466858054207819</v>
      </c>
      <c r="E11" s="20">
        <v>5100</v>
      </c>
      <c r="F11" s="20">
        <f>(E11*D11)/100</f>
        <v>3389.8097607645986</v>
      </c>
      <c r="G11" s="20">
        <v>0.85160000000000002</v>
      </c>
      <c r="H11" s="20">
        <f>F11*G11</f>
        <v>2886.7619922671324</v>
      </c>
      <c r="J11" s="20">
        <f>D11</f>
        <v>66.466858054207819</v>
      </c>
    </row>
    <row r="12" spans="1:10">
      <c r="B12" s="20">
        <v>3068518</v>
      </c>
    </row>
    <row r="13" spans="1:10">
      <c r="B13" s="20">
        <v>3126679</v>
      </c>
    </row>
    <row r="14" spans="1:10">
      <c r="A14" s="20" t="s">
        <v>114</v>
      </c>
      <c r="B14" s="20">
        <v>2250798</v>
      </c>
      <c r="C14" s="20">
        <f>AVERAGE(B14:B16)</f>
        <v>2260316</v>
      </c>
      <c r="D14" s="20">
        <f>C14/$E$5</f>
        <v>49.554104640129644</v>
      </c>
      <c r="E14" s="20">
        <v>4000</v>
      </c>
      <c r="F14" s="20">
        <f>(E14*D14)/100</f>
        <v>1982.1641856051856</v>
      </c>
      <c r="G14" s="20">
        <v>0.85160000000000002</v>
      </c>
      <c r="H14" s="20">
        <f>F14*G14</f>
        <v>1688.0110204613761</v>
      </c>
      <c r="J14" s="20">
        <f>D14</f>
        <v>49.554104640129644</v>
      </c>
    </row>
    <row r="15" spans="1:10">
      <c r="B15" s="20">
        <v>2266581</v>
      </c>
    </row>
    <row r="16" spans="1:10">
      <c r="B16" s="20">
        <v>2263569</v>
      </c>
    </row>
    <row r="17" spans="1:10">
      <c r="A17" s="20" t="s">
        <v>115</v>
      </c>
      <c r="B17" s="20">
        <v>2905234</v>
      </c>
      <c r="C17" s="20">
        <f>AVERAGE(B17:B19)</f>
        <v>2937685.6666666665</v>
      </c>
      <c r="D17" s="20">
        <f>C17/$E$5</f>
        <v>64.404438550100522</v>
      </c>
      <c r="E17" s="20">
        <v>3750</v>
      </c>
      <c r="F17" s="20">
        <f>(E17*D17)/100</f>
        <v>2415.1664456287695</v>
      </c>
      <c r="G17" s="20">
        <v>0.85160000000000002</v>
      </c>
      <c r="H17" s="20">
        <f>F17*G17</f>
        <v>2056.75574509746</v>
      </c>
      <c r="J17" s="20">
        <f>D17</f>
        <v>64.404438550100522</v>
      </c>
    </row>
    <row r="18" spans="1:10">
      <c r="B18" s="20">
        <v>2922361</v>
      </c>
    </row>
    <row r="19" spans="1:10">
      <c r="B19" s="20">
        <v>2985462</v>
      </c>
    </row>
    <row r="20" spans="1:10">
      <c r="A20" s="20" t="s">
        <v>32</v>
      </c>
      <c r="B20" s="20">
        <v>2294634</v>
      </c>
      <c r="C20" s="20">
        <f>AVERAGE(B20:B22)</f>
        <v>2309888</v>
      </c>
      <c r="D20" s="20">
        <f>C20/$E$5</f>
        <v>50.640897847460167</v>
      </c>
      <c r="E20" s="20">
        <v>12</v>
      </c>
      <c r="F20" s="20">
        <f>(E20*D20)/100</f>
        <v>6.0769077416952202</v>
      </c>
      <c r="G20" s="20">
        <v>0.85160000000000002</v>
      </c>
      <c r="H20" s="20">
        <f>F20*G20</f>
        <v>5.1750946328276495</v>
      </c>
      <c r="I20" s="20">
        <f>H20+H23</f>
        <v>10.07313128592901</v>
      </c>
      <c r="J20" s="27">
        <f>(F20+F23)/(E20+E23)*100</f>
        <v>56.326082477403936</v>
      </c>
    </row>
    <row r="21" spans="1:10">
      <c r="B21" s="20">
        <v>2309560</v>
      </c>
    </row>
    <row r="22" spans="1:10">
      <c r="B22" s="20">
        <v>2325470</v>
      </c>
    </row>
    <row r="23" spans="1:10">
      <c r="A23" s="20" t="s">
        <v>33</v>
      </c>
      <c r="B23" s="20">
        <v>2915358</v>
      </c>
      <c r="C23" s="20">
        <f>AVERAGE(B23:B25)</f>
        <v>2914965.3333333335</v>
      </c>
      <c r="D23" s="20">
        <f>C23/$E$5</f>
        <v>63.906328650662296</v>
      </c>
      <c r="E23" s="20">
        <v>9</v>
      </c>
      <c r="F23" s="20">
        <f>(E23*D23)/100</f>
        <v>5.7515695785596064</v>
      </c>
      <c r="G23" s="20">
        <v>0.85160000000000002</v>
      </c>
      <c r="H23" s="20">
        <f>F23*G23</f>
        <v>4.8980366531013608</v>
      </c>
    </row>
    <row r="24" spans="1:10">
      <c r="B24" s="20">
        <v>2941595</v>
      </c>
    </row>
    <row r="25" spans="1:10">
      <c r="B25" s="20">
        <v>2887943</v>
      </c>
    </row>
    <row r="26" spans="1:10">
      <c r="A26" s="20" t="s">
        <v>34</v>
      </c>
      <c r="B26" s="20">
        <v>1662185</v>
      </c>
      <c r="C26" s="20">
        <f>AVERAGE(B26:B28)</f>
        <v>1673355</v>
      </c>
      <c r="D26" s="20">
        <f>C26/$E$5</f>
        <v>36.685847806273166</v>
      </c>
      <c r="E26" s="20">
        <v>8</v>
      </c>
      <c r="F26" s="20">
        <f>(E26*D26)/100</f>
        <v>2.9348678245018531</v>
      </c>
      <c r="G26" s="20">
        <v>0.85160000000000002</v>
      </c>
      <c r="H26" s="20">
        <f>F26*G26</f>
        <v>2.499333439345778</v>
      </c>
      <c r="I26" s="20">
        <f>H26+H29</f>
        <v>6.1246389187958297</v>
      </c>
      <c r="J26" s="27">
        <f>(F26+F29)/(E26+E29)*100</f>
        <v>42.305410706461402</v>
      </c>
    </row>
    <row r="27" spans="1:10">
      <c r="B27" s="20">
        <v>1735134</v>
      </c>
    </row>
    <row r="28" spans="1:10">
      <c r="B28" s="20">
        <v>1622746</v>
      </c>
    </row>
    <row r="29" spans="1:10">
      <c r="A29" s="20" t="s">
        <v>35</v>
      </c>
      <c r="B29" s="20">
        <v>2145698</v>
      </c>
      <c r="C29" s="20">
        <f>AVERAGE(B29:B31)</f>
        <v>2157525.6666666665</v>
      </c>
      <c r="D29" s="20">
        <f>C29/$E$5</f>
        <v>47.300577728850946</v>
      </c>
      <c r="E29" s="20">
        <v>9</v>
      </c>
      <c r="F29" s="20">
        <f>(E29*D29)/100</f>
        <v>4.2570519955965853</v>
      </c>
      <c r="G29" s="20">
        <v>0.85160000000000002</v>
      </c>
      <c r="H29" s="20">
        <f>F29*G29</f>
        <v>3.6253054794500521</v>
      </c>
    </row>
    <row r="30" spans="1:10">
      <c r="B30" s="20">
        <v>2155984</v>
      </c>
    </row>
    <row r="31" spans="1:10">
      <c r="B31" s="20">
        <v>2170895</v>
      </c>
    </row>
    <row r="32" spans="1:10">
      <c r="A32" s="20" t="s">
        <v>36</v>
      </c>
      <c r="B32" s="20">
        <v>1926285</v>
      </c>
      <c r="C32" s="20">
        <f>AVERAGE(B32:B34)</f>
        <v>1895537</v>
      </c>
      <c r="D32" s="20">
        <f>C32/$E$5</f>
        <v>41.556861450893336</v>
      </c>
      <c r="E32" s="20">
        <v>11</v>
      </c>
      <c r="F32" s="20">
        <f>(E32*D32)/100</f>
        <v>4.5712547595982667</v>
      </c>
      <c r="G32" s="20">
        <v>0.85160000000000002</v>
      </c>
      <c r="H32" s="20">
        <f>F32*G32</f>
        <v>3.8928805532738839</v>
      </c>
      <c r="I32" s="20">
        <f>H32+H35</f>
        <v>6.2580513738452872</v>
      </c>
      <c r="J32" s="27">
        <f>(F32+F35)/(E32+E35)*100</f>
        <v>40.825448657724586</v>
      </c>
    </row>
    <row r="33" spans="1:10">
      <c r="B33" s="20">
        <v>1897657</v>
      </c>
    </row>
    <row r="34" spans="1:10">
      <c r="B34" s="20">
        <v>1862669</v>
      </c>
    </row>
    <row r="35" spans="1:10">
      <c r="A35" s="20" t="s">
        <v>37</v>
      </c>
      <c r="B35" s="20">
        <v>1751962</v>
      </c>
      <c r="C35" s="20">
        <f>AVERAGE(B35:B37)</f>
        <v>1809749</v>
      </c>
      <c r="D35" s="20">
        <f>C35/$E$5</f>
        <v>39.67608569703085</v>
      </c>
      <c r="E35" s="20">
        <v>7</v>
      </c>
      <c r="F35" s="20">
        <f>(E35*D35)/100</f>
        <v>2.7773259987921595</v>
      </c>
      <c r="G35" s="20">
        <v>0.85160000000000002</v>
      </c>
      <c r="H35" s="20">
        <f>F35*G35</f>
        <v>2.3651708205714033</v>
      </c>
    </row>
    <row r="36" spans="1:10">
      <c r="B36" s="20">
        <v>1812552</v>
      </c>
    </row>
    <row r="37" spans="1:10">
      <c r="B37" s="20">
        <v>1864733</v>
      </c>
    </row>
    <row r="38" spans="1:10">
      <c r="A38" s="20" t="s">
        <v>38</v>
      </c>
      <c r="B38" s="20">
        <v>2676683</v>
      </c>
      <c r="C38" s="20">
        <f>AVERAGE(B38:B40)</f>
        <v>2693666.3333333335</v>
      </c>
      <c r="D38" s="20">
        <f>C38/$E$5</f>
        <v>59.054673482643288</v>
      </c>
      <c r="E38" s="20">
        <v>9</v>
      </c>
      <c r="F38" s="20">
        <f>(E38*D38)/100</f>
        <v>5.3149206134378959</v>
      </c>
      <c r="G38" s="20">
        <v>0.85160000000000002</v>
      </c>
      <c r="H38" s="20">
        <f>F38*G38</f>
        <v>4.5261863944037124</v>
      </c>
      <c r="I38" s="20">
        <f>H38+H41</f>
        <v>7.5693605291989261</v>
      </c>
      <c r="J38" s="27">
        <f>(F38+F41)/(E38+E41)*100</f>
        <v>59.255992869883556</v>
      </c>
    </row>
    <row r="39" spans="1:10">
      <c r="B39" s="20">
        <v>2698300</v>
      </c>
    </row>
    <row r="40" spans="1:10">
      <c r="B40" s="20">
        <v>2706016</v>
      </c>
    </row>
    <row r="41" spans="1:10">
      <c r="A41" s="20" t="s">
        <v>39</v>
      </c>
      <c r="B41" s="20">
        <v>2730623</v>
      </c>
      <c r="C41" s="20">
        <f>AVERAGE(B41:B43)</f>
        <v>2716623.3333333335</v>
      </c>
      <c r="D41" s="20">
        <f>C41/$E$5</f>
        <v>59.557971950743962</v>
      </c>
      <c r="E41" s="20">
        <v>6</v>
      </c>
      <c r="F41" s="20">
        <f>(E41*D41)/100</f>
        <v>3.5734783170446378</v>
      </c>
      <c r="G41" s="20">
        <v>0.85160000000000002</v>
      </c>
      <c r="H41" s="20">
        <f>F41*G41</f>
        <v>3.0431741347952137</v>
      </c>
    </row>
    <row r="42" spans="1:10">
      <c r="B42" s="20">
        <v>2701211</v>
      </c>
    </row>
    <row r="43" spans="1:10">
      <c r="B43" s="20">
        <v>2718036</v>
      </c>
    </row>
    <row r="44" spans="1:10">
      <c r="A44" s="20" t="s">
        <v>40</v>
      </c>
      <c r="B44" s="20">
        <v>2358603</v>
      </c>
      <c r="C44" s="20">
        <f>AVERAGE(B44:B46)</f>
        <v>2356848.3333333335</v>
      </c>
      <c r="D44" s="20">
        <f>C44/$E$5</f>
        <v>51.6704341034241</v>
      </c>
      <c r="E44" s="20">
        <v>8</v>
      </c>
      <c r="F44" s="20">
        <f>(E44*D44)/100</f>
        <v>4.1336347282739281</v>
      </c>
      <c r="G44" s="20">
        <v>0.85160000000000002</v>
      </c>
      <c r="H44" s="20">
        <f>F44*G44</f>
        <v>3.5202033345980772</v>
      </c>
      <c r="I44" s="20">
        <f>H44+H47</f>
        <v>7.7086455949782824</v>
      </c>
      <c r="J44" s="27">
        <f>(F44+F47)/(E44+E47)*100</f>
        <v>51.725461953823284</v>
      </c>
    </row>
    <row r="45" spans="1:10">
      <c r="B45" s="20">
        <v>2327294</v>
      </c>
    </row>
    <row r="46" spans="1:10">
      <c r="B46" s="20">
        <v>2384648</v>
      </c>
    </row>
    <row r="47" spans="1:10">
      <c r="A47" s="20" t="s">
        <v>41</v>
      </c>
      <c r="B47" s="20">
        <v>2318952</v>
      </c>
      <c r="C47" s="20">
        <f>AVERAGE(B47:B49)</f>
        <v>2361472</v>
      </c>
      <c r="D47" s="20">
        <f>C47/$E$5</f>
        <v>51.77180119626469</v>
      </c>
      <c r="E47" s="20">
        <v>9.5</v>
      </c>
      <c r="F47" s="20">
        <f>(E47*D47)/100</f>
        <v>4.9183211136451455</v>
      </c>
      <c r="G47" s="20">
        <v>0.85160000000000002</v>
      </c>
      <c r="H47" s="20">
        <f>F47*G47</f>
        <v>4.1884422603802056</v>
      </c>
    </row>
    <row r="48" spans="1:10">
      <c r="B48" s="20">
        <v>2361294</v>
      </c>
    </row>
    <row r="49" spans="1:10">
      <c r="B49" s="20">
        <v>2404170</v>
      </c>
    </row>
    <row r="50" spans="1:10">
      <c r="A50" s="20" t="s">
        <v>42</v>
      </c>
      <c r="B50" s="20">
        <v>1326267</v>
      </c>
      <c r="C50" s="20">
        <f>AVERAGE(B50:B52)</f>
        <v>1307655</v>
      </c>
      <c r="D50" s="20">
        <f>C50/$E$5</f>
        <v>28.66841304631243</v>
      </c>
      <c r="E50" s="20">
        <v>10</v>
      </c>
      <c r="F50" s="20">
        <f>(E50*D50)/100</f>
        <v>2.8668413046312429</v>
      </c>
      <c r="G50" s="20">
        <v>0.85160000000000002</v>
      </c>
      <c r="H50" s="20">
        <f>F50*G50</f>
        <v>2.4414020550239663</v>
      </c>
      <c r="I50" s="20">
        <f>H50+H53</f>
        <v>5.4258003578796963</v>
      </c>
      <c r="J50" s="27">
        <f>(F50+F53)/(E50+E53)*100</f>
        <v>37.478244120960511</v>
      </c>
    </row>
    <row r="51" spans="1:10">
      <c r="B51" s="20">
        <v>1302908</v>
      </c>
    </row>
    <row r="52" spans="1:10">
      <c r="B52" s="20">
        <v>1293790</v>
      </c>
    </row>
    <row r="53" spans="1:10">
      <c r="A53" s="20" t="s">
        <v>43</v>
      </c>
      <c r="B53" s="20">
        <v>2290709</v>
      </c>
      <c r="C53" s="20">
        <f>AVERAGE(B53:B55)</f>
        <v>2283561</v>
      </c>
      <c r="D53" s="20">
        <f>C53/$E$5</f>
        <v>50.063717084743502</v>
      </c>
      <c r="E53" s="20">
        <v>7</v>
      </c>
      <c r="F53" s="20">
        <f>(E53*D53)/100</f>
        <v>3.5044601959320447</v>
      </c>
      <c r="G53" s="20">
        <v>0.85160000000000002</v>
      </c>
      <c r="H53" s="20">
        <f>F53*G53</f>
        <v>2.9843983028557295</v>
      </c>
    </row>
    <row r="54" spans="1:10">
      <c r="B54" s="20">
        <v>2307066</v>
      </c>
    </row>
    <row r="55" spans="1:10">
      <c r="B55" s="20">
        <v>2252908</v>
      </c>
    </row>
    <row r="56" spans="1:10">
      <c r="A56" s="20" t="s">
        <v>44</v>
      </c>
      <c r="B56" s="20">
        <v>1795836</v>
      </c>
      <c r="C56" s="20">
        <f>AVERAGE(B56:B58)</f>
        <v>1782489.6666666667</v>
      </c>
      <c r="D56" s="20">
        <f>C56/$E$5</f>
        <v>39.07846489692141</v>
      </c>
      <c r="E56" s="20">
        <v>10</v>
      </c>
      <c r="F56" s="20">
        <f>(E56*D56)/100</f>
        <v>3.9078464896921412</v>
      </c>
      <c r="G56" s="20">
        <v>0.85160000000000002</v>
      </c>
      <c r="H56" s="20">
        <f>F56*G56</f>
        <v>3.3279220706218275</v>
      </c>
      <c r="I56" s="20">
        <f>H56+H59</f>
        <v>9.8286982713735398</v>
      </c>
      <c r="J56" s="27">
        <f>(F56+F59)/(E56+E59)*100</f>
        <v>52.461133435317151</v>
      </c>
    </row>
    <row r="57" spans="1:10">
      <c r="B57" s="20">
        <v>1778510</v>
      </c>
    </row>
    <row r="58" spans="1:10">
      <c r="B58" s="20">
        <v>1773123</v>
      </c>
    </row>
    <row r="59" spans="1:10">
      <c r="A59" s="20" t="s">
        <v>45</v>
      </c>
      <c r="B59" s="20">
        <v>2903912</v>
      </c>
      <c r="C59" s="20">
        <f>AVERAGE(B59:B61)</f>
        <v>2901602</v>
      </c>
      <c r="D59" s="20">
        <f>C59/$E$5</f>
        <v>63.61335721731362</v>
      </c>
      <c r="E59" s="20">
        <v>12</v>
      </c>
      <c r="F59" s="20">
        <f>(E59*D59)/100</f>
        <v>7.6336028660776343</v>
      </c>
      <c r="G59" s="20">
        <v>0.85160000000000002</v>
      </c>
      <c r="H59" s="20">
        <f>F59*G59</f>
        <v>6.5007762007517131</v>
      </c>
    </row>
    <row r="60" spans="1:10">
      <c r="B60" s="20">
        <v>2946433</v>
      </c>
    </row>
    <row r="61" spans="1:10">
      <c r="B61" s="20">
        <v>2854461</v>
      </c>
    </row>
    <row r="62" spans="1:10">
      <c r="A62" s="20" t="s">
        <v>46</v>
      </c>
      <c r="B62" s="20">
        <v>1801740</v>
      </c>
      <c r="C62" s="20">
        <f>AVERAGE(B62:B64)</f>
        <v>2108409.6666666665</v>
      </c>
      <c r="D62" s="20">
        <f>C62/$E$5</f>
        <v>46.223781650999619</v>
      </c>
      <c r="E62" s="20">
        <v>11</v>
      </c>
      <c r="F62" s="20">
        <f>(E62*D62)/100</f>
        <v>5.0846159816099581</v>
      </c>
      <c r="G62" s="20">
        <v>0.85160000000000002</v>
      </c>
      <c r="H62" s="20">
        <f>F62*G62</f>
        <v>4.3300589699390404</v>
      </c>
      <c r="I62" s="20">
        <f>H62+H65+H68</f>
        <v>11.935078040778933</v>
      </c>
      <c r="J62" s="27">
        <f>(F68+F62+F65)/(E68+E62+E65)*100</f>
        <v>53.903412765016675</v>
      </c>
    </row>
    <row r="63" spans="1:10">
      <c r="B63" s="20">
        <v>2183845</v>
      </c>
    </row>
    <row r="64" spans="1:10">
      <c r="B64" s="20">
        <v>2339644</v>
      </c>
    </row>
    <row r="65" spans="1:10">
      <c r="A65" s="20" t="s">
        <v>47</v>
      </c>
      <c r="B65" s="20">
        <v>2553020</v>
      </c>
      <c r="C65" s="20">
        <f>AVERAGE(B65:B67)</f>
        <v>2676331.6666666665</v>
      </c>
      <c r="D65" s="20">
        <f>C65/$E$5</f>
        <v>58.674636405570091</v>
      </c>
      <c r="E65" s="20">
        <v>10</v>
      </c>
      <c r="F65" s="20">
        <f>(E65*D65)/100</f>
        <v>5.8674636405570091</v>
      </c>
      <c r="G65" s="20">
        <v>0.85160000000000002</v>
      </c>
      <c r="H65" s="20">
        <f>F65*G65</f>
        <v>4.9967320362983489</v>
      </c>
    </row>
    <row r="66" spans="1:10">
      <c r="B66" s="20">
        <v>2708446</v>
      </c>
    </row>
    <row r="67" spans="1:10">
      <c r="B67" s="20">
        <v>2767529</v>
      </c>
    </row>
    <row r="68" spans="1:10">
      <c r="A68" s="20" t="s">
        <v>87</v>
      </c>
      <c r="B68" s="20">
        <v>2818701</v>
      </c>
      <c r="C68" s="20">
        <f>AVERAGE(B68:B70)</f>
        <v>2794082.6666666665</v>
      </c>
      <c r="D68" s="20">
        <f>C68/$E$5</f>
        <v>61.256153934747381</v>
      </c>
      <c r="E68" s="20">
        <v>5</v>
      </c>
      <c r="F68" s="20">
        <f>(E68*D68)/100</f>
        <v>3.0628076967373694</v>
      </c>
      <c r="G68" s="20">
        <v>0.85160000000000002</v>
      </c>
      <c r="H68" s="20">
        <f>F68*G68</f>
        <v>2.6082870345415436</v>
      </c>
    </row>
    <row r="69" spans="1:10">
      <c r="B69" s="20">
        <v>2683322</v>
      </c>
    </row>
    <row r="70" spans="1:10">
      <c r="B70" s="20">
        <v>2880225</v>
      </c>
    </row>
    <row r="71" spans="1:10">
      <c r="A71" s="20" t="s">
        <v>107</v>
      </c>
      <c r="B71" s="20">
        <v>2533783</v>
      </c>
      <c r="C71" s="20">
        <f>AVERAGE(B71:B73)</f>
        <v>2569141</v>
      </c>
      <c r="D71" s="20">
        <f>C71/$E$5</f>
        <v>56.324638656385794</v>
      </c>
      <c r="E71" s="20">
        <v>12</v>
      </c>
      <c r="F71" s="20">
        <f>(E71*D71)/100</f>
        <v>6.7589566387662954</v>
      </c>
      <c r="G71" s="20">
        <v>0.85160000000000002</v>
      </c>
      <c r="H71" s="20">
        <f>F71*G71</f>
        <v>5.7559274735733776</v>
      </c>
      <c r="I71" s="20">
        <f>H71</f>
        <v>5.7559274735733776</v>
      </c>
      <c r="J71" s="20">
        <f>D71</f>
        <v>56.324638656385794</v>
      </c>
    </row>
    <row r="72" spans="1:10">
      <c r="B72" s="20">
        <v>2506448</v>
      </c>
    </row>
    <row r="73" spans="1:10">
      <c r="B73" s="20">
        <v>2667192</v>
      </c>
    </row>
    <row r="74" spans="1:10">
      <c r="A74" s="20" t="s">
        <v>108</v>
      </c>
      <c r="B74" s="20">
        <v>2786061</v>
      </c>
      <c r="C74" s="20">
        <f>AVERAGE(B74:B76)</f>
        <v>2784748.6666666665</v>
      </c>
      <c r="D74" s="20">
        <f>C74/$E$5</f>
        <v>61.051519709837692</v>
      </c>
      <c r="E74" s="20">
        <v>13</v>
      </c>
      <c r="F74" s="20">
        <f>(E74*D74)/100</f>
        <v>7.9366975622789004</v>
      </c>
      <c r="G74" s="20">
        <v>0.85160000000000002</v>
      </c>
      <c r="H74" s="20">
        <f>F74*G74</f>
        <v>6.7588916440367122</v>
      </c>
      <c r="J74" s="20">
        <f>D74</f>
        <v>61.051519709837692</v>
      </c>
    </row>
    <row r="75" spans="1:10">
      <c r="B75" s="20">
        <v>2743312</v>
      </c>
    </row>
    <row r="76" spans="1:10">
      <c r="B76" s="20">
        <v>2824873</v>
      </c>
    </row>
    <row r="77" spans="1:10">
      <c r="A77" s="20" t="s">
        <v>109</v>
      </c>
      <c r="B77" s="20">
        <v>3004751</v>
      </c>
      <c r="C77" s="20">
        <f>AVERAGE(B77:B79)</f>
        <v>3012375.3333333335</v>
      </c>
      <c r="D77" s="20">
        <f>C77/$E$5</f>
        <v>66.041899665066921</v>
      </c>
      <c r="E77" s="20">
        <v>12</v>
      </c>
      <c r="F77" s="20">
        <f>(E77*D77)/100</f>
        <v>7.9250279598080304</v>
      </c>
      <c r="G77" s="20">
        <v>0.85160000000000002</v>
      </c>
      <c r="H77" s="20">
        <f>F77*G77</f>
        <v>6.7489538105725186</v>
      </c>
      <c r="J77" s="20">
        <f>D77</f>
        <v>66.041899665066921</v>
      </c>
    </row>
    <row r="78" spans="1:10">
      <c r="B78" s="20">
        <v>3010742</v>
      </c>
    </row>
    <row r="79" spans="1:10">
      <c r="B79" s="20">
        <v>3021633</v>
      </c>
    </row>
    <row r="80" spans="1:10">
      <c r="A80" s="20" t="s">
        <v>110</v>
      </c>
      <c r="B80" s="20">
        <v>2213461</v>
      </c>
      <c r="C80" s="20">
        <f>AVERAGE(B80:B82)</f>
        <v>2198962</v>
      </c>
      <c r="D80" s="20">
        <f>C80/$E$5</f>
        <v>48.209008407527428</v>
      </c>
      <c r="E80" s="20">
        <v>11</v>
      </c>
      <c r="F80" s="20">
        <f>(E80*D80)/100</f>
        <v>5.3029909248280171</v>
      </c>
      <c r="G80" s="20">
        <v>0.85160000000000002</v>
      </c>
      <c r="H80" s="20">
        <f>F80*G80</f>
        <v>4.5160270715835393</v>
      </c>
      <c r="J80" s="20">
        <f>D80</f>
        <v>48.209008407527428</v>
      </c>
    </row>
    <row r="81" spans="1:10">
      <c r="B81" s="20">
        <v>2209762</v>
      </c>
    </row>
    <row r="82" spans="1:10">
      <c r="B82" s="20">
        <v>2173663</v>
      </c>
    </row>
    <row r="83" spans="1:10">
      <c r="A83" s="20" t="s">
        <v>131</v>
      </c>
      <c r="B83" s="20">
        <v>2817854</v>
      </c>
      <c r="C83" s="20">
        <f>AVERAGE(B83:B85)</f>
        <v>2920739.6666666665</v>
      </c>
      <c r="D83" s="20">
        <f>C83/$E$5</f>
        <v>64.032922418182835</v>
      </c>
      <c r="E83" s="20">
        <v>12</v>
      </c>
      <c r="F83" s="20">
        <f>(E83*D83)/100</f>
        <v>7.6839506901819403</v>
      </c>
      <c r="G83" s="20">
        <v>0.85160000000000002</v>
      </c>
      <c r="H83" s="20">
        <f>F83*G83</f>
        <v>6.5436524077589402</v>
      </c>
      <c r="J83" s="20">
        <f>D83</f>
        <v>64.032922418182835</v>
      </c>
    </row>
    <row r="84" spans="1:10">
      <c r="B84" s="20">
        <v>2979569</v>
      </c>
    </row>
    <row r="85" spans="1:10">
      <c r="B85" s="20">
        <v>2964796</v>
      </c>
    </row>
    <row r="86" spans="1:10">
      <c r="A86" s="20" t="s">
        <v>132</v>
      </c>
      <c r="B86" s="20">
        <v>2553020</v>
      </c>
      <c r="C86" s="20">
        <f>AVERAGE(B86:B88)</f>
        <v>2676331.6666666665</v>
      </c>
      <c r="D86" s="20">
        <f>C86/$E$5</f>
        <v>58.674636405570091</v>
      </c>
      <c r="E86" s="20">
        <v>12</v>
      </c>
      <c r="F86" s="20">
        <f>(E86*D86)/100</f>
        <v>7.0409563686684109</v>
      </c>
      <c r="G86" s="20">
        <v>0.85160000000000002</v>
      </c>
      <c r="H86" s="20">
        <f>F86*G86</f>
        <v>5.9960784435580186</v>
      </c>
      <c r="J86" s="20">
        <f>D86</f>
        <v>58.674636405570091</v>
      </c>
    </row>
    <row r="87" spans="1:10">
      <c r="B87" s="20">
        <v>2708446</v>
      </c>
    </row>
    <row r="88" spans="1:10">
      <c r="B88" s="20">
        <v>2767529</v>
      </c>
    </row>
    <row r="89" spans="1:10">
      <c r="A89" s="20" t="s">
        <v>133</v>
      </c>
      <c r="B89" s="20">
        <v>2919569</v>
      </c>
      <c r="C89" s="20">
        <f>AVERAGE(B89:B91)</f>
        <v>2928032.3333333335</v>
      </c>
      <c r="D89" s="20">
        <f>C89/$E$5</f>
        <v>64.192803411418126</v>
      </c>
      <c r="E89" s="20">
        <v>9</v>
      </c>
      <c r="F89" s="20">
        <f>(E89*D89)/100</f>
        <v>5.7773523070276314</v>
      </c>
      <c r="G89" s="20">
        <v>0.85160000000000002</v>
      </c>
      <c r="H89" s="20">
        <f>F89*G89</f>
        <v>4.9199932246647311</v>
      </c>
      <c r="J89" s="20">
        <f>D89</f>
        <v>64.192803411418126</v>
      </c>
    </row>
    <row r="90" spans="1:10">
      <c r="B90" s="20">
        <v>2893244</v>
      </c>
    </row>
    <row r="91" spans="1:10">
      <c r="B91" s="20">
        <v>2971284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"/>
  <sheetViews>
    <sheetView topLeftCell="A50" workbookViewId="0">
      <selection activeCell="H10" sqref="H10"/>
    </sheetView>
  </sheetViews>
  <sheetFormatPr baseColWidth="10" defaultColWidth="8.83203125" defaultRowHeight="14" x14ac:dyDescent="0"/>
  <cols>
    <col min="1" max="4" width="10.83203125" style="20" customWidth="1"/>
    <col min="5" max="5" width="14.5" style="20" customWidth="1"/>
    <col min="6" max="6" width="14.83203125" style="20" customWidth="1"/>
    <col min="7" max="1025" width="10.83203125" style="20" customWidth="1"/>
  </cols>
  <sheetData>
    <row r="1" spans="1:9">
      <c r="B1" s="20" t="s">
        <v>189</v>
      </c>
    </row>
    <row r="2" spans="1:9">
      <c r="A2" s="20" t="s">
        <v>190</v>
      </c>
      <c r="B2" s="20">
        <v>2108769</v>
      </c>
    </row>
    <row r="3" spans="1:9">
      <c r="A3" s="20" t="s">
        <v>190</v>
      </c>
      <c r="B3" s="20">
        <v>2140904</v>
      </c>
      <c r="C3" s="20">
        <f>AVERAGE(B2:B4)</f>
        <v>2158672.6666666665</v>
      </c>
      <c r="D3" s="20">
        <f>C3*2</f>
        <v>4317345.333333333</v>
      </c>
      <c r="E3" s="20" t="s">
        <v>191</v>
      </c>
    </row>
    <row r="4" spans="1:9">
      <c r="A4" s="20" t="s">
        <v>190</v>
      </c>
      <c r="B4" s="20">
        <v>2226345</v>
      </c>
    </row>
    <row r="5" spans="1:9">
      <c r="A5" s="20" t="s">
        <v>192</v>
      </c>
      <c r="B5" s="20">
        <v>3980420</v>
      </c>
      <c r="E5" s="20">
        <f>((D3+C6)/2)/100</f>
        <v>41850.121666666666</v>
      </c>
    </row>
    <row r="6" spans="1:9">
      <c r="A6" s="20" t="s">
        <v>192</v>
      </c>
      <c r="B6" s="20">
        <v>4141397</v>
      </c>
      <c r="C6" s="20">
        <f>AVERAGE(B5:B9)</f>
        <v>4052679</v>
      </c>
    </row>
    <row r="7" spans="1:9">
      <c r="A7" s="20" t="s">
        <v>192</v>
      </c>
      <c r="B7" s="20">
        <v>3774244</v>
      </c>
    </row>
    <row r="8" spans="1:9">
      <c r="A8" s="20" t="s">
        <v>192</v>
      </c>
      <c r="B8" s="20">
        <v>4319878</v>
      </c>
    </row>
    <row r="9" spans="1:9">
      <c r="A9" s="20" t="s">
        <v>192</v>
      </c>
      <c r="B9" s="20">
        <v>4047456</v>
      </c>
    </row>
    <row r="10" spans="1:9">
      <c r="D10" s="20" t="s">
        <v>128</v>
      </c>
      <c r="E10" s="20" t="s">
        <v>193</v>
      </c>
      <c r="F10" s="20" t="s">
        <v>194</v>
      </c>
      <c r="G10" s="20" t="s">
        <v>195</v>
      </c>
      <c r="H10" s="20" t="s">
        <v>128</v>
      </c>
      <c r="I10" s="20" t="s">
        <v>201</v>
      </c>
    </row>
    <row r="11" spans="1:9">
      <c r="A11" s="20" t="s">
        <v>113</v>
      </c>
      <c r="B11" s="20">
        <v>2702597</v>
      </c>
      <c r="C11" s="20">
        <f>AVERAGE(B11:B13)</f>
        <v>2756655</v>
      </c>
      <c r="D11" s="20">
        <f>C11/$E$5</f>
        <v>65.869700976177967</v>
      </c>
      <c r="E11" s="20">
        <v>2000</v>
      </c>
      <c r="F11" s="20">
        <f>(E11*D11)/100</f>
        <v>1317.3940195235593</v>
      </c>
      <c r="G11" s="20">
        <v>0.85160000000000002</v>
      </c>
      <c r="H11" s="20">
        <f>F11*G11</f>
        <v>1121.8927470262631</v>
      </c>
      <c r="I11" s="20">
        <f>D11</f>
        <v>65.869700976177967</v>
      </c>
    </row>
    <row r="12" spans="1:9">
      <c r="B12" s="20">
        <v>2725919</v>
      </c>
    </row>
    <row r="13" spans="1:9">
      <c r="B13" s="20">
        <v>2841449</v>
      </c>
    </row>
    <row r="14" spans="1:9">
      <c r="A14" s="20" t="s">
        <v>114</v>
      </c>
      <c r="B14" s="20">
        <v>2905234</v>
      </c>
      <c r="C14" s="20">
        <f>AVERAGE(B14:B16)</f>
        <v>2698058.6666666665</v>
      </c>
      <c r="D14" s="20">
        <f>C14/$E$5</f>
        <v>64.469553712567858</v>
      </c>
      <c r="E14" s="20">
        <v>1500</v>
      </c>
      <c r="F14" s="20">
        <f>(E14*D14)/100</f>
        <v>967.04330568851788</v>
      </c>
      <c r="G14" s="20">
        <v>0.85160000000000002</v>
      </c>
      <c r="H14" s="20">
        <f>F14*G14</f>
        <v>823.53407912434182</v>
      </c>
      <c r="I14" s="20">
        <f>D14</f>
        <v>64.469553712567858</v>
      </c>
    </row>
    <row r="15" spans="1:9">
      <c r="B15" s="20">
        <v>2922361</v>
      </c>
    </row>
    <row r="16" spans="1:9">
      <c r="B16" s="20">
        <v>2266581</v>
      </c>
    </row>
    <row r="17" spans="1:9">
      <c r="A17" s="20" t="s">
        <v>115</v>
      </c>
      <c r="B17" s="20">
        <v>2944976</v>
      </c>
      <c r="C17" s="20">
        <f>AVERAGE(B17:B19)</f>
        <v>2902274.6666666665</v>
      </c>
      <c r="D17" s="20">
        <f>C17/$E$5</f>
        <v>69.349252787915034</v>
      </c>
      <c r="E17" s="20">
        <v>1355</v>
      </c>
      <c r="F17" s="20">
        <f>(E17*D17)/100</f>
        <v>939.68237527624876</v>
      </c>
      <c r="G17" s="20">
        <v>0.85160000000000002</v>
      </c>
      <c r="H17" s="20">
        <f>F17*G17</f>
        <v>800.23351078525343</v>
      </c>
      <c r="I17" s="20">
        <f>D17</f>
        <v>69.349252787915034</v>
      </c>
    </row>
    <row r="18" spans="1:9">
      <c r="B18" s="20">
        <v>2857272</v>
      </c>
    </row>
    <row r="19" spans="1:9">
      <c r="B19" s="20">
        <v>2904576</v>
      </c>
    </row>
    <row r="20" spans="1:9">
      <c r="A20" s="20" t="s">
        <v>96</v>
      </c>
      <c r="B20" s="20">
        <v>2174601</v>
      </c>
      <c r="C20" s="20">
        <f>B20</f>
        <v>2174601</v>
      </c>
      <c r="D20" s="20">
        <f>C20/$E$5</f>
        <v>51.961641051382053</v>
      </c>
      <c r="E20" s="20">
        <v>2</v>
      </c>
      <c r="F20" s="20">
        <f>(E20*D20)/100</f>
        <v>1.0392328210276411</v>
      </c>
      <c r="G20" s="20">
        <v>0.85160000000000002</v>
      </c>
      <c r="H20" s="20">
        <f>F20*G20</f>
        <v>0.88501067038713921</v>
      </c>
      <c r="I20" s="20">
        <f>D20</f>
        <v>51.961641051382053</v>
      </c>
    </row>
    <row r="21" spans="1:9">
      <c r="A21" s="20" t="s">
        <v>97</v>
      </c>
      <c r="B21" s="20">
        <v>2139167</v>
      </c>
      <c r="C21" s="20">
        <f>AVERAGE(B21:B23)</f>
        <v>2238924.3333333335</v>
      </c>
      <c r="D21" s="20">
        <f>C21/$E$5</f>
        <v>53.498633795290047</v>
      </c>
      <c r="E21" s="20">
        <v>12</v>
      </c>
      <c r="F21" s="20">
        <f>(E21*D21)/100</f>
        <v>6.4198360554348053</v>
      </c>
      <c r="G21" s="20">
        <v>0.85160000000000002</v>
      </c>
      <c r="H21" s="20">
        <f>F21*G21</f>
        <v>5.4671323848082807</v>
      </c>
      <c r="I21" s="20">
        <f>D21</f>
        <v>53.498633795290047</v>
      </c>
    </row>
    <row r="22" spans="1:9">
      <c r="B22" s="20">
        <v>2308508</v>
      </c>
    </row>
    <row r="23" spans="1:9">
      <c r="B23" s="20">
        <v>2269098</v>
      </c>
    </row>
    <row r="24" spans="1:9">
      <c r="A24" s="20" t="s">
        <v>98</v>
      </c>
      <c r="B24" s="20">
        <v>2174601</v>
      </c>
      <c r="C24" s="20">
        <f>AVERAGE(B24:B26)</f>
        <v>2097900.6666666665</v>
      </c>
      <c r="D24" s="20">
        <f>C24/$E$5</f>
        <v>50.128902452812461</v>
      </c>
      <c r="E24" s="20">
        <v>8</v>
      </c>
      <c r="F24" s="20">
        <f>(E24*D24)/100</f>
        <v>4.010312196224997</v>
      </c>
      <c r="G24" s="20">
        <v>0.85160000000000002</v>
      </c>
      <c r="H24" s="20">
        <f>F24*G24</f>
        <v>3.4151818663052076</v>
      </c>
      <c r="I24" s="20">
        <f>D24</f>
        <v>50.128902452812461</v>
      </c>
    </row>
    <row r="25" spans="1:9">
      <c r="B25" s="20">
        <v>2147333</v>
      </c>
    </row>
    <row r="26" spans="1:9">
      <c r="B26" s="20">
        <v>1971768</v>
      </c>
    </row>
    <row r="27" spans="1:9">
      <c r="A27" s="20" t="s">
        <v>99</v>
      </c>
      <c r="B27" s="20">
        <v>2786312</v>
      </c>
      <c r="C27" s="20">
        <f>AVERAGE(B27:B29)</f>
        <v>2847479.3333333335</v>
      </c>
      <c r="D27" s="20">
        <f>C27/$E$5</f>
        <v>68.039929633020193</v>
      </c>
      <c r="E27" s="20">
        <v>11</v>
      </c>
      <c r="F27" s="20">
        <f>(E27*D27)/100</f>
        <v>7.4843922596322212</v>
      </c>
      <c r="G27" s="20">
        <v>0.85160000000000002</v>
      </c>
      <c r="H27" s="20">
        <f>F27*G27</f>
        <v>6.3737084483027999</v>
      </c>
      <c r="I27" s="20">
        <f>D27</f>
        <v>68.039929633020193</v>
      </c>
    </row>
    <row r="28" spans="1:9">
      <c r="B28" s="20">
        <v>2937023</v>
      </c>
    </row>
    <row r="29" spans="1:9">
      <c r="B29" s="20">
        <v>2819103</v>
      </c>
    </row>
    <row r="30" spans="1:9">
      <c r="A30" s="20" t="s">
        <v>100</v>
      </c>
      <c r="B30" s="20">
        <v>2560524</v>
      </c>
      <c r="C30" s="20">
        <f>AVERAGE(B30:B32)</f>
        <v>2532032.6666666665</v>
      </c>
      <c r="D30" s="20">
        <f>C30/$E$5</f>
        <v>60.502396787137968</v>
      </c>
      <c r="E30" s="20">
        <v>7</v>
      </c>
      <c r="F30" s="20">
        <f>(E30*D30)/100</f>
        <v>4.2351677750996579</v>
      </c>
      <c r="G30" s="20">
        <v>0.85160000000000002</v>
      </c>
      <c r="H30" s="20">
        <f>F30*G30</f>
        <v>3.6066688772748687</v>
      </c>
      <c r="I30" s="20">
        <f>D30</f>
        <v>60.502396787137968</v>
      </c>
    </row>
    <row r="31" spans="1:9">
      <c r="B31" s="20">
        <v>2506548</v>
      </c>
    </row>
    <row r="32" spans="1:9">
      <c r="B32" s="20">
        <v>2529026</v>
      </c>
    </row>
    <row r="33" spans="1:9">
      <c r="A33" s="20" t="s">
        <v>101</v>
      </c>
      <c r="B33" s="20">
        <v>2242654</v>
      </c>
      <c r="C33" s="20">
        <f>AVERAGE(B33:B35)</f>
        <v>2407100.3333333335</v>
      </c>
      <c r="D33" s="20">
        <f>C33/$E$5</f>
        <v>57.517164525965342</v>
      </c>
      <c r="E33" s="20">
        <v>4.5</v>
      </c>
      <c r="F33" s="20">
        <f>(E33*D33)/100</f>
        <v>2.5882724036684404</v>
      </c>
      <c r="G33" s="20">
        <v>0.85160000000000002</v>
      </c>
      <c r="H33" s="20">
        <f>F33*G33</f>
        <v>2.2041727789640437</v>
      </c>
      <c r="I33" s="20">
        <f>D33</f>
        <v>57.517164525965342</v>
      </c>
    </row>
    <row r="34" spans="1:9">
      <c r="B34" s="20">
        <v>2440627</v>
      </c>
    </row>
    <row r="35" spans="1:9">
      <c r="B35" s="20">
        <v>2538020</v>
      </c>
    </row>
    <row r="36" spans="1:9">
      <c r="A36" s="20" t="s">
        <v>102</v>
      </c>
      <c r="B36" s="20">
        <v>2309560</v>
      </c>
      <c r="C36" s="20">
        <f>AVERAGE(B36:B37)</f>
        <v>2317515</v>
      </c>
      <c r="D36" s="20">
        <f>C36/$E$5</f>
        <v>55.376541517820357</v>
      </c>
      <c r="E36" s="20">
        <v>2</v>
      </c>
      <c r="F36" s="20">
        <f>(E36*D36)/100</f>
        <v>1.1075308303564071</v>
      </c>
      <c r="G36" s="20">
        <v>0.85160000000000002</v>
      </c>
      <c r="H36" s="20">
        <f>F36*G36</f>
        <v>0.94317325513151629</v>
      </c>
      <c r="I36" s="20">
        <f>D36</f>
        <v>55.376541517820357</v>
      </c>
    </row>
    <row r="37" spans="1:9">
      <c r="B37" s="20">
        <v>2325470</v>
      </c>
    </row>
    <row r="38" spans="1:9">
      <c r="A38" s="20" t="s">
        <v>103</v>
      </c>
      <c r="B38" s="20">
        <v>2553020</v>
      </c>
      <c r="C38" s="20">
        <f>AVERAGE(B38:B40)</f>
        <v>2676331.6666666665</v>
      </c>
      <c r="D38" s="20">
        <f>C38/$E$5</f>
        <v>63.950391542071578</v>
      </c>
      <c r="E38" s="20">
        <v>6</v>
      </c>
      <c r="F38" s="20">
        <f>(E38*D38)/100</f>
        <v>3.837023492524295</v>
      </c>
      <c r="G38" s="20">
        <v>0.85160000000000002</v>
      </c>
      <c r="H38" s="20">
        <f>F38*G38</f>
        <v>3.2676092062336899</v>
      </c>
      <c r="I38" s="20">
        <f>D38</f>
        <v>63.950391542071578</v>
      </c>
    </row>
    <row r="39" spans="1:9">
      <c r="B39" s="20">
        <v>2708446</v>
      </c>
    </row>
    <row r="40" spans="1:9">
      <c r="B40" s="20">
        <v>2767529</v>
      </c>
    </row>
    <row r="41" spans="1:9">
      <c r="A41" s="20" t="s">
        <v>104</v>
      </c>
      <c r="B41" s="20">
        <v>2325470</v>
      </c>
      <c r="C41" s="20">
        <f>AVERAGE(B41:B42)</f>
        <v>2439245</v>
      </c>
      <c r="D41" s="20">
        <f>C41/$E$5</f>
        <v>58.285254686435998</v>
      </c>
      <c r="E41" s="20">
        <v>3</v>
      </c>
      <c r="F41" s="20">
        <f>(E41*D41)/100</f>
        <v>1.7485576405930801</v>
      </c>
      <c r="G41" s="20">
        <v>0.85160000000000002</v>
      </c>
      <c r="H41" s="20">
        <f>F41*G41</f>
        <v>1.489071686729067</v>
      </c>
      <c r="I41" s="20">
        <f>D41</f>
        <v>58.285254686435998</v>
      </c>
    </row>
    <row r="42" spans="1:9">
      <c r="B42" s="20">
        <v>2553020</v>
      </c>
    </row>
    <row r="43" spans="1:9">
      <c r="A43" s="20" t="s">
        <v>105</v>
      </c>
      <c r="B43" s="20">
        <v>2149111</v>
      </c>
      <c r="C43" s="20">
        <f>AVERAGE(B43:B45)</f>
        <v>2181722</v>
      </c>
      <c r="D43" s="20">
        <f>C43/$E$5</f>
        <v>52.131795873313472</v>
      </c>
      <c r="E43" s="20">
        <v>6</v>
      </c>
      <c r="F43" s="20">
        <f>(E43*D43)/100</f>
        <v>3.1279077523988081</v>
      </c>
      <c r="G43" s="20">
        <v>0.85160000000000002</v>
      </c>
      <c r="H43" s="20">
        <f>F43*G43</f>
        <v>2.6637262419428249</v>
      </c>
      <c r="I43" s="20">
        <f>D43</f>
        <v>52.131795873313472</v>
      </c>
    </row>
    <row r="44" spans="1:9">
      <c r="B44" s="20">
        <v>2162622</v>
      </c>
    </row>
    <row r="45" spans="1:9">
      <c r="B45" s="20">
        <v>2233433</v>
      </c>
    </row>
    <row r="46" spans="1:9">
      <c r="A46" s="20" t="s">
        <v>106</v>
      </c>
      <c r="B46" s="20">
        <v>1958901</v>
      </c>
      <c r="C46" s="20">
        <f>AVERAGE(B46:B48)</f>
        <v>1947332</v>
      </c>
      <c r="D46" s="20">
        <f>C46/$E$5</f>
        <v>46.531095309838406</v>
      </c>
      <c r="E46" s="20">
        <v>8</v>
      </c>
      <c r="F46" s="20">
        <f>(E46*D46)/100</f>
        <v>3.7224876247870724</v>
      </c>
      <c r="G46" s="20">
        <v>0.85160000000000002</v>
      </c>
      <c r="H46" s="20">
        <f>F46*G46</f>
        <v>3.1700704612686708</v>
      </c>
      <c r="I46" s="20">
        <f>D46</f>
        <v>46.531095309838406</v>
      </c>
    </row>
    <row r="47" spans="1:9">
      <c r="B47" s="20">
        <v>1883452</v>
      </c>
    </row>
    <row r="48" spans="1:9">
      <c r="B48" s="20">
        <v>1999643</v>
      </c>
    </row>
    <row r="49" spans="1:9">
      <c r="A49" s="20" t="s">
        <v>107</v>
      </c>
      <c r="B49" s="20">
        <v>1792471</v>
      </c>
      <c r="C49" s="20">
        <f>AVERAGE(B49:B51)</f>
        <v>1787555.3333333333</v>
      </c>
      <c r="D49" s="20">
        <f>C49/$E$5</f>
        <v>42.713264911655173</v>
      </c>
      <c r="E49" s="20">
        <v>11</v>
      </c>
      <c r="F49" s="20">
        <f>(E49*D49)/100</f>
        <v>4.6984591402820692</v>
      </c>
      <c r="G49" s="20">
        <v>0.85160000000000002</v>
      </c>
      <c r="H49" s="20">
        <f>F49*G49</f>
        <v>4.0012078038642107</v>
      </c>
      <c r="I49" s="20">
        <f>D49</f>
        <v>42.713264911655173</v>
      </c>
    </row>
    <row r="50" spans="1:9">
      <c r="B50" s="20">
        <v>1727422</v>
      </c>
    </row>
    <row r="51" spans="1:9">
      <c r="B51" s="20">
        <v>1842773</v>
      </c>
    </row>
    <row r="52" spans="1:9">
      <c r="A52" s="20" t="s">
        <v>108</v>
      </c>
      <c r="B52" s="20">
        <v>2399501</v>
      </c>
      <c r="C52" s="20">
        <f>AVERAGE(B52:B54)</f>
        <v>2385840.3333333335</v>
      </c>
      <c r="D52" s="20">
        <f>C52/$E$5</f>
        <v>57.009161223864226</v>
      </c>
      <c r="E52" s="20">
        <v>8</v>
      </c>
      <c r="F52" s="20">
        <f>(E52*D52)/100</f>
        <v>4.5607328979091379</v>
      </c>
      <c r="G52" s="20">
        <v>0.85160000000000002</v>
      </c>
      <c r="H52" s="20">
        <f>F52*G52</f>
        <v>3.8839201358594222</v>
      </c>
      <c r="I52" s="20">
        <f>D52</f>
        <v>57.009161223864226</v>
      </c>
    </row>
    <row r="53" spans="1:9">
      <c r="B53" s="20">
        <v>2356789</v>
      </c>
    </row>
    <row r="54" spans="1:9">
      <c r="B54" s="20">
        <v>2401231</v>
      </c>
    </row>
    <row r="55" spans="1:9">
      <c r="A55" s="20" t="s">
        <v>109</v>
      </c>
      <c r="B55" s="20">
        <v>2010340</v>
      </c>
      <c r="C55" s="20">
        <f>AVERAGE(B55:B57)</f>
        <v>2027665.3333333333</v>
      </c>
      <c r="D55" s="20">
        <f>C55/$E$5</f>
        <v>48.450643691876166</v>
      </c>
      <c r="E55" s="20">
        <v>4</v>
      </c>
      <c r="F55" s="20">
        <f>(E55*D55)/100</f>
        <v>1.9380257476750467</v>
      </c>
      <c r="G55" s="20">
        <v>0.85160000000000002</v>
      </c>
      <c r="H55" s="20">
        <f>F55*G55</f>
        <v>1.6504227267200697</v>
      </c>
      <c r="I55" s="20">
        <f>D55</f>
        <v>48.450643691876166</v>
      </c>
    </row>
    <row r="56" spans="1:9">
      <c r="B56" s="20">
        <v>2031103</v>
      </c>
    </row>
    <row r="57" spans="1:9">
      <c r="B57" s="20">
        <v>2041553</v>
      </c>
    </row>
    <row r="58" spans="1:9">
      <c r="A58" s="20" t="s">
        <v>110</v>
      </c>
      <c r="B58" s="20">
        <v>2599721</v>
      </c>
      <c r="C58" s="20">
        <f>AVERAGE(B58:B60)</f>
        <v>2608011.3333333335</v>
      </c>
      <c r="D58" s="20">
        <f>C58/$E$5</f>
        <v>62.317891309993406</v>
      </c>
      <c r="E58" s="20">
        <v>6</v>
      </c>
      <c r="F58" s="20">
        <f>(E58*D58)/100</f>
        <v>3.7390734785996047</v>
      </c>
      <c r="G58" s="20">
        <v>0.85160000000000002</v>
      </c>
      <c r="H58" s="20">
        <f>F58*G58</f>
        <v>3.1841949743754236</v>
      </c>
      <c r="I58" s="20">
        <f>D58</f>
        <v>62.317891309993406</v>
      </c>
    </row>
    <row r="59" spans="1:9">
      <c r="B59" s="20">
        <v>2588996</v>
      </c>
    </row>
    <row r="60" spans="1:9">
      <c r="B60" s="20">
        <v>2635317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S25"/>
  <sheetViews>
    <sheetView topLeftCell="A5" workbookViewId="0">
      <selection activeCell="C11" sqref="C11"/>
    </sheetView>
  </sheetViews>
  <sheetFormatPr baseColWidth="10" defaultColWidth="8.83203125" defaultRowHeight="14" x14ac:dyDescent="0"/>
  <cols>
    <col min="1" max="1025" width="10.6640625" customWidth="1"/>
  </cols>
  <sheetData>
    <row r="5" spans="1:45">
      <c r="U5" t="s">
        <v>202</v>
      </c>
    </row>
    <row r="6" spans="1:45">
      <c r="C6" t="s">
        <v>203</v>
      </c>
      <c r="J6" t="s">
        <v>204</v>
      </c>
      <c r="S6" t="s">
        <v>128</v>
      </c>
      <c r="U6" s="25">
        <v>0.85160000000000002</v>
      </c>
      <c r="AC6" t="s">
        <v>205</v>
      </c>
      <c r="AL6" t="s">
        <v>206</v>
      </c>
    </row>
    <row r="7" spans="1:45">
      <c r="B7">
        <v>0</v>
      </c>
      <c r="C7">
        <v>2</v>
      </c>
      <c r="D7">
        <v>5</v>
      </c>
      <c r="E7">
        <v>7</v>
      </c>
      <c r="F7">
        <v>9</v>
      </c>
      <c r="G7">
        <v>14</v>
      </c>
      <c r="H7">
        <v>21</v>
      </c>
      <c r="I7">
        <v>28</v>
      </c>
      <c r="K7">
        <v>0</v>
      </c>
      <c r="L7">
        <v>2</v>
      </c>
      <c r="M7">
        <v>5</v>
      </c>
      <c r="N7">
        <v>7</v>
      </c>
      <c r="O7">
        <v>9</v>
      </c>
      <c r="P7">
        <v>14</v>
      </c>
      <c r="Q7">
        <v>21</v>
      </c>
      <c r="R7">
        <v>28</v>
      </c>
      <c r="T7">
        <v>0</v>
      </c>
      <c r="U7">
        <v>2</v>
      </c>
      <c r="V7">
        <v>5</v>
      </c>
      <c r="W7">
        <v>7</v>
      </c>
      <c r="X7">
        <v>9</v>
      </c>
      <c r="Y7">
        <v>14</v>
      </c>
      <c r="Z7">
        <v>21</v>
      </c>
      <c r="AA7">
        <v>28</v>
      </c>
      <c r="AC7">
        <v>0</v>
      </c>
      <c r="AD7">
        <v>2</v>
      </c>
      <c r="AE7">
        <v>5</v>
      </c>
      <c r="AF7">
        <v>7</v>
      </c>
      <c r="AG7">
        <v>9</v>
      </c>
      <c r="AH7">
        <v>14</v>
      </c>
      <c r="AI7">
        <v>21</v>
      </c>
      <c r="AJ7">
        <v>28</v>
      </c>
      <c r="AL7">
        <v>0</v>
      </c>
      <c r="AM7">
        <v>2</v>
      </c>
      <c r="AN7">
        <v>5</v>
      </c>
      <c r="AO7">
        <v>7</v>
      </c>
      <c r="AP7">
        <v>9</v>
      </c>
      <c r="AQ7">
        <v>14</v>
      </c>
      <c r="AR7">
        <v>21</v>
      </c>
      <c r="AS7">
        <v>28</v>
      </c>
    </row>
    <row r="8" spans="1:45">
      <c r="A8" t="s">
        <v>113</v>
      </c>
      <c r="B8">
        <v>0</v>
      </c>
      <c r="C8" s="58">
        <v>27.890218783114801</v>
      </c>
      <c r="D8" s="58">
        <v>66.362650033130706</v>
      </c>
      <c r="E8" s="58">
        <v>48.113601507264299</v>
      </c>
      <c r="F8" s="58">
        <v>70.928902524356602</v>
      </c>
      <c r="G8" s="58">
        <v>60.500150249255903</v>
      </c>
      <c r="H8" s="58">
        <v>66.466858054207805</v>
      </c>
      <c r="I8" s="58">
        <v>65.869700976177995</v>
      </c>
      <c r="J8" t="s">
        <v>113</v>
      </c>
      <c r="K8" s="58">
        <v>0</v>
      </c>
      <c r="L8">
        <v>8140</v>
      </c>
      <c r="M8">
        <v>10000</v>
      </c>
      <c r="N8">
        <v>2360</v>
      </c>
      <c r="O8">
        <v>3065</v>
      </c>
      <c r="P8">
        <v>6750</v>
      </c>
      <c r="Q8">
        <v>5100</v>
      </c>
      <c r="R8" s="59">
        <f>'CH4 Day28'!E11</f>
        <v>2000</v>
      </c>
      <c r="S8" t="s">
        <v>113</v>
      </c>
      <c r="T8" s="58">
        <f t="shared" ref="T8:T25" si="0">B8*K8</f>
        <v>0</v>
      </c>
      <c r="U8" s="58">
        <f t="shared" ref="U8:U25" si="1">C8/100*L8*$U$6</f>
        <v>1933.3566596980261</v>
      </c>
      <c r="V8" s="58">
        <f t="shared" ref="V8:V25" si="2">D8/100*M8*$U$6</f>
        <v>5651.4432768214119</v>
      </c>
      <c r="W8" s="58">
        <f t="shared" ref="W8:W25" si="3">E8/100*N8*$U$6</f>
        <v>966.97561582863614</v>
      </c>
      <c r="X8" s="58">
        <f t="shared" ref="X8:X25" si="4">F8/100*O8*$U$6</f>
        <v>1851.3535863955947</v>
      </c>
      <c r="Y8" s="58">
        <f t="shared" ref="Y8:Y25" si="5">G8/100*P8*$U$6</f>
        <v>3477.7301367779769</v>
      </c>
      <c r="Z8" s="58">
        <f t="shared" ref="Z8:Z25" si="6">H8/100*Q8*$U$6</f>
        <v>2886.7619922671315</v>
      </c>
      <c r="AA8" s="58">
        <f t="shared" ref="AA8:AA25" si="7">I8/100*R8*$U$6</f>
        <v>1121.8927470262636</v>
      </c>
      <c r="AB8" t="s">
        <v>113</v>
      </c>
      <c r="AC8" s="58">
        <f t="shared" ref="AC8:AC25" si="8">T8</f>
        <v>0</v>
      </c>
      <c r="AD8" s="59">
        <f t="shared" ref="AD8:AD25" si="9">AC8+U8</f>
        <v>1933.3566596980261</v>
      </c>
      <c r="AE8" s="58">
        <f t="shared" ref="AE8:AE18" si="10">V8+AD8</f>
        <v>7584.7999365194382</v>
      </c>
      <c r="AF8" s="58">
        <f t="shared" ref="AF8:AF18" si="11">W8+AE8</f>
        <v>8551.7755523480737</v>
      </c>
      <c r="AG8" s="58">
        <f t="shared" ref="AG8:AG18" si="12">X8+AF8</f>
        <v>10403.129138743669</v>
      </c>
      <c r="AH8" s="58">
        <f t="shared" ref="AH8:AH18" si="13">Y8+AG8</f>
        <v>13880.859275521645</v>
      </c>
      <c r="AI8" s="58">
        <f t="shared" ref="AI8:AI18" si="14">Z8+AH8</f>
        <v>16767.621267788778</v>
      </c>
      <c r="AJ8" s="58">
        <f t="shared" ref="AJ8:AJ18" si="15">AA8+AI8</f>
        <v>17889.514014815042</v>
      </c>
      <c r="AK8" t="s">
        <v>207</v>
      </c>
      <c r="AL8" s="58">
        <f t="shared" ref="AL8:AS8" si="16">AVERAGE(AC8:AC10)</f>
        <v>0</v>
      </c>
      <c r="AM8" s="58">
        <f t="shared" si="16"/>
        <v>1464.0701106365261</v>
      </c>
      <c r="AN8" s="58">
        <f t="shared" si="16"/>
        <v>6102.1348138505164</v>
      </c>
      <c r="AO8" s="58">
        <f t="shared" si="16"/>
        <v>7181.3542683088535</v>
      </c>
      <c r="AP8" s="58">
        <f t="shared" si="16"/>
        <v>8799.1003802607611</v>
      </c>
      <c r="AQ8" s="58">
        <f t="shared" si="16"/>
        <v>11073.35754401345</v>
      </c>
      <c r="AR8" s="58">
        <f t="shared" si="16"/>
        <v>13283.867129955441</v>
      </c>
      <c r="AS8" s="58">
        <f t="shared" si="16"/>
        <v>14199.087242267393</v>
      </c>
    </row>
    <row r="9" spans="1:45">
      <c r="A9" t="s">
        <v>114</v>
      </c>
      <c r="B9">
        <v>0</v>
      </c>
      <c r="C9" s="58">
        <v>32.6888847061402</v>
      </c>
      <c r="D9" s="58">
        <v>61.239025950859201</v>
      </c>
      <c r="E9" s="58">
        <v>75.099214503551593</v>
      </c>
      <c r="F9" s="58">
        <v>71.799400384738902</v>
      </c>
      <c r="G9" s="58">
        <v>64.371443638113305</v>
      </c>
      <c r="H9" s="58">
        <v>49.554104640129601</v>
      </c>
      <c r="I9" s="58">
        <v>64.469553712567901</v>
      </c>
      <c r="J9" t="s">
        <v>114</v>
      </c>
      <c r="K9" s="58">
        <v>0</v>
      </c>
      <c r="L9">
        <v>4200</v>
      </c>
      <c r="M9">
        <v>8000</v>
      </c>
      <c r="N9">
        <v>1780</v>
      </c>
      <c r="O9">
        <v>3240</v>
      </c>
      <c r="P9">
        <v>3240</v>
      </c>
      <c r="Q9">
        <v>4000</v>
      </c>
      <c r="R9" s="59">
        <f>'CH4 Day28'!E14</f>
        <v>1500</v>
      </c>
      <c r="S9" t="s">
        <v>114</v>
      </c>
      <c r="T9" s="58">
        <f t="shared" si="0"/>
        <v>0</v>
      </c>
      <c r="U9" s="58">
        <f t="shared" si="1"/>
        <v>1169.1898770614578</v>
      </c>
      <c r="V9" s="58">
        <f t="shared" si="2"/>
        <v>4172.0923599801363</v>
      </c>
      <c r="W9" s="58">
        <f t="shared" si="3"/>
        <v>1138.3899410677968</v>
      </c>
      <c r="X9" s="58">
        <f t="shared" si="4"/>
        <v>1981.0775675116543</v>
      </c>
      <c r="Y9" s="58">
        <f t="shared" si="5"/>
        <v>1776.1265734318401</v>
      </c>
      <c r="Z9" s="58">
        <f t="shared" si="6"/>
        <v>1688.011020461375</v>
      </c>
      <c r="AA9" s="58">
        <f t="shared" si="7"/>
        <v>823.53407912434238</v>
      </c>
      <c r="AB9" t="s">
        <v>114</v>
      </c>
      <c r="AC9" s="58">
        <f t="shared" si="8"/>
        <v>0</v>
      </c>
      <c r="AD9" s="58">
        <f t="shared" si="9"/>
        <v>1169.1898770614578</v>
      </c>
      <c r="AE9" s="58">
        <f t="shared" si="10"/>
        <v>5341.2822370415943</v>
      </c>
      <c r="AF9" s="58">
        <f t="shared" si="11"/>
        <v>6479.6721781093911</v>
      </c>
      <c r="AG9" s="58">
        <f t="shared" si="12"/>
        <v>8460.7497456210458</v>
      </c>
      <c r="AH9" s="58">
        <f t="shared" si="13"/>
        <v>10236.876319052886</v>
      </c>
      <c r="AI9" s="58">
        <f t="shared" si="14"/>
        <v>11924.887339514262</v>
      </c>
      <c r="AJ9" s="58">
        <f t="shared" si="15"/>
        <v>12748.421418638603</v>
      </c>
      <c r="AK9" t="s">
        <v>208</v>
      </c>
      <c r="AL9" s="58">
        <f t="shared" ref="AL9:AS9" si="17">AVERAGE(AC11:AC13)</f>
        <v>0</v>
      </c>
      <c r="AM9" s="58">
        <f t="shared" si="17"/>
        <v>7.5760616810443784</v>
      </c>
      <c r="AN9" s="58">
        <f t="shared" si="17"/>
        <v>30.155824972045988</v>
      </c>
      <c r="AO9" s="58">
        <f t="shared" si="17"/>
        <v>39.519139979042315</v>
      </c>
      <c r="AP9" s="58">
        <f t="shared" si="17"/>
        <v>50.562331371489044</v>
      </c>
      <c r="AQ9" s="58">
        <f t="shared" si="17"/>
        <v>55.507838909524999</v>
      </c>
      <c r="AR9" s="58">
        <f t="shared" si="17"/>
        <v>62.993112769048388</v>
      </c>
      <c r="AS9" s="58">
        <f t="shared" si="17"/>
        <v>66.248887742881934</v>
      </c>
    </row>
    <row r="10" spans="1:45">
      <c r="A10" t="s">
        <v>115</v>
      </c>
      <c r="B10">
        <v>0</v>
      </c>
      <c r="C10" s="58">
        <v>34.418201971425297</v>
      </c>
      <c r="D10" s="58">
        <v>62.708844675732799</v>
      </c>
      <c r="E10" s="58">
        <v>66.480319779155806</v>
      </c>
      <c r="F10" s="58">
        <v>68.4967578305356</v>
      </c>
      <c r="G10" s="58">
        <v>61.410473659317702</v>
      </c>
      <c r="H10" s="58">
        <v>64.404438550100494</v>
      </c>
      <c r="I10" s="58">
        <v>69.349252787915006</v>
      </c>
      <c r="J10" t="s">
        <v>115</v>
      </c>
      <c r="K10" s="58">
        <v>0</v>
      </c>
      <c r="L10">
        <v>4400</v>
      </c>
      <c r="M10">
        <v>7660</v>
      </c>
      <c r="N10">
        <v>2000</v>
      </c>
      <c r="O10">
        <v>1750</v>
      </c>
      <c r="P10">
        <v>3000</v>
      </c>
      <c r="Q10">
        <v>3750</v>
      </c>
      <c r="R10" s="59">
        <f>'CH4 Day28'!E17</f>
        <v>1355</v>
      </c>
      <c r="S10" t="s">
        <v>115</v>
      </c>
      <c r="T10" s="58">
        <f t="shared" si="0"/>
        <v>0</v>
      </c>
      <c r="U10" s="58">
        <f t="shared" si="1"/>
        <v>1289.6637951500948</v>
      </c>
      <c r="V10" s="58">
        <f t="shared" si="2"/>
        <v>4090.6584728404205</v>
      </c>
      <c r="W10" s="58">
        <f t="shared" si="3"/>
        <v>1132.2928064785817</v>
      </c>
      <c r="X10" s="58">
        <f t="shared" si="4"/>
        <v>1020.807181948472</v>
      </c>
      <c r="Y10" s="58">
        <f t="shared" si="5"/>
        <v>1568.9147810482486</v>
      </c>
      <c r="Z10" s="58">
        <f t="shared" si="6"/>
        <v>2056.7557450974596</v>
      </c>
      <c r="AA10" s="58">
        <f t="shared" si="7"/>
        <v>800.23351078525309</v>
      </c>
      <c r="AB10" t="s">
        <v>115</v>
      </c>
      <c r="AC10" s="58">
        <f t="shared" si="8"/>
        <v>0</v>
      </c>
      <c r="AD10" s="58">
        <f t="shared" si="9"/>
        <v>1289.6637951500948</v>
      </c>
      <c r="AE10" s="58">
        <f t="shared" si="10"/>
        <v>5380.3222679905157</v>
      </c>
      <c r="AF10" s="58">
        <f t="shared" si="11"/>
        <v>6512.6150744690976</v>
      </c>
      <c r="AG10" s="58">
        <f t="shared" si="12"/>
        <v>7533.4222564175698</v>
      </c>
      <c r="AH10" s="58">
        <f t="shared" si="13"/>
        <v>9102.3370374658189</v>
      </c>
      <c r="AI10" s="58">
        <f t="shared" si="14"/>
        <v>11159.092782563279</v>
      </c>
      <c r="AJ10" s="58">
        <f t="shared" si="15"/>
        <v>11959.326293348531</v>
      </c>
      <c r="AK10" t="s">
        <v>209</v>
      </c>
      <c r="AL10" s="58">
        <f t="shared" ref="AL10:AS10" si="18">AVERAGE(AC14:AC16)</f>
        <v>0</v>
      </c>
      <c r="AM10" s="58">
        <f t="shared" si="18"/>
        <v>9.7418937078028023</v>
      </c>
      <c r="AN10" s="58">
        <f t="shared" si="18"/>
        <v>23.86373043528771</v>
      </c>
      <c r="AO10" s="58">
        <f t="shared" si="18"/>
        <v>32.973248739656285</v>
      </c>
      <c r="AP10" s="58">
        <f t="shared" si="18"/>
        <v>40.055252813277072</v>
      </c>
      <c r="AQ10" s="58">
        <f t="shared" si="18"/>
        <v>44.776711633029606</v>
      </c>
      <c r="AR10" s="58">
        <f t="shared" si="18"/>
        <v>51.67798046038191</v>
      </c>
      <c r="AS10" s="58">
        <f t="shared" si="18"/>
        <v>55.739497161895805</v>
      </c>
    </row>
    <row r="11" spans="1:45">
      <c r="A11" s="6" t="s">
        <v>96</v>
      </c>
      <c r="B11">
        <v>0</v>
      </c>
      <c r="C11" s="58">
        <v>32.373488585500745</v>
      </c>
      <c r="D11" s="58">
        <v>60.609847748863203</v>
      </c>
      <c r="E11" s="58">
        <v>62.776998374370898</v>
      </c>
      <c r="F11" s="58">
        <v>71.6297350168485</v>
      </c>
      <c r="G11" s="58">
        <v>66.586297443248696</v>
      </c>
      <c r="H11" s="58">
        <v>56.326082477403901</v>
      </c>
      <c r="I11" s="58">
        <v>51.961641051382102</v>
      </c>
      <c r="J11" s="6" t="s">
        <v>96</v>
      </c>
      <c r="K11" s="58">
        <v>0</v>
      </c>
      <c r="L11">
        <v>35</v>
      </c>
      <c r="M11">
        <v>49</v>
      </c>
      <c r="N11">
        <v>30</v>
      </c>
      <c r="O11">
        <v>22</v>
      </c>
      <c r="P11" s="58">
        <v>10</v>
      </c>
      <c r="Q11">
        <v>21</v>
      </c>
      <c r="R11">
        <v>2</v>
      </c>
      <c r="S11" s="6" t="s">
        <v>96</v>
      </c>
      <c r="T11" s="58">
        <f t="shared" si="0"/>
        <v>0</v>
      </c>
      <c r="U11" s="58">
        <f t="shared" si="1"/>
        <v>9.6492420077943528</v>
      </c>
      <c r="V11" s="58">
        <f t="shared" si="2"/>
        <v>25.291519708036631</v>
      </c>
      <c r="W11" s="58">
        <f t="shared" si="3"/>
        <v>16.038267544684278</v>
      </c>
      <c r="X11" s="58">
        <f t="shared" si="4"/>
        <v>13.419974114876601</v>
      </c>
      <c r="Y11" s="58">
        <f t="shared" si="5"/>
        <v>5.6704890902670595</v>
      </c>
      <c r="Z11" s="58">
        <f t="shared" si="6"/>
        <v>10.073131285929005</v>
      </c>
      <c r="AA11" s="58">
        <f t="shared" si="7"/>
        <v>0.88501067038713999</v>
      </c>
      <c r="AB11" s="6" t="s">
        <v>96</v>
      </c>
      <c r="AC11" s="58">
        <f t="shared" si="8"/>
        <v>0</v>
      </c>
      <c r="AD11" s="58">
        <f t="shared" si="9"/>
        <v>9.6492420077943528</v>
      </c>
      <c r="AE11" s="58">
        <f t="shared" si="10"/>
        <v>34.940761715830988</v>
      </c>
      <c r="AF11" s="58">
        <f t="shared" si="11"/>
        <v>50.979029260515262</v>
      </c>
      <c r="AG11" s="58">
        <f t="shared" si="12"/>
        <v>64.399003375391857</v>
      </c>
      <c r="AH11" s="58">
        <f t="shared" si="13"/>
        <v>70.069492465658911</v>
      </c>
      <c r="AI11" s="58">
        <f t="shared" si="14"/>
        <v>80.142623751587919</v>
      </c>
      <c r="AJ11" s="58">
        <f t="shared" si="15"/>
        <v>81.027634421975065</v>
      </c>
      <c r="AK11" t="s">
        <v>210</v>
      </c>
      <c r="AL11" s="58">
        <f t="shared" ref="AL11:AS11" si="19">AVERAGE(AC17:AC19)</f>
        <v>0</v>
      </c>
      <c r="AM11" s="58">
        <f t="shared" si="19"/>
        <v>8.3599402319081459</v>
      </c>
      <c r="AN11" s="58">
        <f t="shared" si="19"/>
        <v>33.558076874362328</v>
      </c>
      <c r="AO11" s="58">
        <f t="shared" si="19"/>
        <v>43.115744810069522</v>
      </c>
      <c r="AP11" s="58">
        <f t="shared" si="19"/>
        <v>52.173718345065254</v>
      </c>
      <c r="AQ11" s="58">
        <f t="shared" si="19"/>
        <v>61.053271652317392</v>
      </c>
      <c r="AR11" s="58">
        <f t="shared" si="19"/>
        <v>69.4614371423812</v>
      </c>
      <c r="AS11" s="58">
        <f t="shared" si="19"/>
        <v>71.361388525079292</v>
      </c>
    </row>
    <row r="12" spans="1:45">
      <c r="A12" s="6" t="s">
        <v>97</v>
      </c>
      <c r="B12">
        <v>0</v>
      </c>
      <c r="C12" s="58">
        <v>34.894507803171898</v>
      </c>
      <c r="D12" s="58">
        <v>58.681313486733004</v>
      </c>
      <c r="E12" s="58">
        <v>68.649977269928598</v>
      </c>
      <c r="F12" s="58">
        <v>75.498887911371497</v>
      </c>
      <c r="G12" s="58">
        <v>61</v>
      </c>
      <c r="H12" s="58">
        <v>42.305410706461402</v>
      </c>
      <c r="I12" s="58">
        <v>53.498633795290097</v>
      </c>
      <c r="J12" s="6" t="s">
        <v>97</v>
      </c>
      <c r="K12" s="58">
        <v>0</v>
      </c>
      <c r="L12">
        <v>24</v>
      </c>
      <c r="M12">
        <v>39</v>
      </c>
      <c r="N12">
        <v>8</v>
      </c>
      <c r="O12">
        <v>15</v>
      </c>
      <c r="P12" s="58">
        <v>8</v>
      </c>
      <c r="Q12">
        <v>17</v>
      </c>
      <c r="R12">
        <v>12</v>
      </c>
      <c r="S12" s="6" t="s">
        <v>97</v>
      </c>
      <c r="T12" s="58">
        <f t="shared" si="0"/>
        <v>0</v>
      </c>
      <c r="U12" s="58">
        <f t="shared" si="1"/>
        <v>7.1318790828434855</v>
      </c>
      <c r="V12" s="58">
        <f t="shared" si="2"/>
        <v>19.489472560467711</v>
      </c>
      <c r="W12" s="58">
        <f t="shared" si="3"/>
        <v>4.6769856514456958</v>
      </c>
      <c r="X12" s="58">
        <f t="shared" si="4"/>
        <v>9.6442279417985954</v>
      </c>
      <c r="Y12" s="58">
        <f t="shared" si="5"/>
        <v>4.1558080000000004</v>
      </c>
      <c r="Z12" s="58">
        <f t="shared" si="6"/>
        <v>6.1246389187958297</v>
      </c>
      <c r="AA12" s="58">
        <f t="shared" si="7"/>
        <v>5.467132384808286</v>
      </c>
      <c r="AB12" s="6" t="s">
        <v>97</v>
      </c>
      <c r="AC12" s="58">
        <f t="shared" si="8"/>
        <v>0</v>
      </c>
      <c r="AD12" s="58">
        <f t="shared" si="9"/>
        <v>7.1318790828434855</v>
      </c>
      <c r="AE12" s="58">
        <f t="shared" si="10"/>
        <v>26.621351643311197</v>
      </c>
      <c r="AF12" s="58">
        <f t="shared" si="11"/>
        <v>31.298337294756891</v>
      </c>
      <c r="AG12" s="58">
        <f t="shared" si="12"/>
        <v>40.942565236555488</v>
      </c>
      <c r="AH12" s="58">
        <f t="shared" si="13"/>
        <v>45.098373236555489</v>
      </c>
      <c r="AI12" s="58">
        <f t="shared" si="14"/>
        <v>51.22301215535132</v>
      </c>
      <c r="AJ12" s="58">
        <f t="shared" si="15"/>
        <v>56.690144540159608</v>
      </c>
      <c r="AK12" t="s">
        <v>211</v>
      </c>
      <c r="AL12" s="58">
        <f>AC23</f>
        <v>0</v>
      </c>
      <c r="AM12" s="58">
        <f t="shared" ref="AM12:AS12" si="20">AVERAGE(AD20:AD22)</f>
        <v>5.5157838479552197</v>
      </c>
      <c r="AN12" s="58">
        <f t="shared" si="20"/>
        <v>26.316900431802949</v>
      </c>
      <c r="AO12" s="58">
        <f t="shared" si="20"/>
        <v>37.89013122318493</v>
      </c>
      <c r="AP12" s="58">
        <f t="shared" si="20"/>
        <v>45.141813971079955</v>
      </c>
      <c r="AQ12" s="58">
        <f t="shared" si="20"/>
        <v>52.311481554598373</v>
      </c>
      <c r="AR12" s="58">
        <f t="shared" si="20"/>
        <v>58.319439063329291</v>
      </c>
      <c r="AS12" s="58">
        <f t="shared" si="20"/>
        <v>61.597773899021185</v>
      </c>
    </row>
    <row r="13" spans="1:45">
      <c r="A13" s="6" t="s">
        <v>98</v>
      </c>
      <c r="B13">
        <v>0</v>
      </c>
      <c r="C13" s="58">
        <v>33.254288580013501</v>
      </c>
      <c r="D13" s="58">
        <v>58.606555446781698</v>
      </c>
      <c r="E13" s="58">
        <v>72.1650601305289</v>
      </c>
      <c r="F13" s="58">
        <v>73.8710377573465</v>
      </c>
      <c r="G13" s="58">
        <v>58.8330850615408</v>
      </c>
      <c r="H13" s="58">
        <v>40.8254486577246</v>
      </c>
      <c r="I13" s="58">
        <v>50.128902452812497</v>
      </c>
      <c r="J13" s="6" t="s">
        <v>98</v>
      </c>
      <c r="K13" s="58">
        <v>0</v>
      </c>
      <c r="L13">
        <v>21</v>
      </c>
      <c r="M13">
        <v>46</v>
      </c>
      <c r="N13">
        <v>12</v>
      </c>
      <c r="O13">
        <v>16</v>
      </c>
      <c r="P13" s="58">
        <v>10</v>
      </c>
      <c r="Q13">
        <v>18</v>
      </c>
      <c r="R13">
        <v>8</v>
      </c>
      <c r="S13" s="6" t="s">
        <v>98</v>
      </c>
      <c r="T13" s="58">
        <f t="shared" si="0"/>
        <v>0</v>
      </c>
      <c r="U13" s="58">
        <f t="shared" si="1"/>
        <v>5.9470639524952951</v>
      </c>
      <c r="V13" s="58">
        <f t="shared" si="2"/>
        <v>22.958297604500476</v>
      </c>
      <c r="W13" s="58">
        <f t="shared" si="3"/>
        <v>7.3746918248590099</v>
      </c>
      <c r="X13" s="58">
        <f t="shared" si="4"/>
        <v>10.065372120665005</v>
      </c>
      <c r="Y13" s="58">
        <f t="shared" si="5"/>
        <v>5.0102255238408144</v>
      </c>
      <c r="Z13" s="58">
        <f t="shared" si="6"/>
        <v>6.258051373845289</v>
      </c>
      <c r="AA13" s="58">
        <f t="shared" si="7"/>
        <v>3.4151818663052098</v>
      </c>
      <c r="AB13" s="6" t="s">
        <v>98</v>
      </c>
      <c r="AC13" s="58">
        <f t="shared" si="8"/>
        <v>0</v>
      </c>
      <c r="AD13" s="58">
        <f t="shared" si="9"/>
        <v>5.9470639524952951</v>
      </c>
      <c r="AE13" s="58">
        <f t="shared" si="10"/>
        <v>28.905361556995771</v>
      </c>
      <c r="AF13" s="58">
        <f t="shared" si="11"/>
        <v>36.280053381854785</v>
      </c>
      <c r="AG13" s="58">
        <f t="shared" si="12"/>
        <v>46.345425502519788</v>
      </c>
      <c r="AH13" s="58">
        <f t="shared" si="13"/>
        <v>51.355651026360604</v>
      </c>
      <c r="AI13" s="58">
        <f t="shared" si="14"/>
        <v>57.613702400205895</v>
      </c>
      <c r="AJ13" s="58">
        <f t="shared" si="15"/>
        <v>61.028884266511106</v>
      </c>
      <c r="AK13" t="s">
        <v>212</v>
      </c>
      <c r="AL13" s="58">
        <v>0</v>
      </c>
      <c r="AM13" s="58">
        <f t="shared" ref="AM13:AS13" si="21">AVERAGE(AD23:AD25)</f>
        <v>9.1467145983414024</v>
      </c>
      <c r="AN13" s="58">
        <f t="shared" si="21"/>
        <v>31.60049792433465</v>
      </c>
      <c r="AO13" s="58">
        <f t="shared" si="21"/>
        <v>43.330292511779589</v>
      </c>
      <c r="AP13" s="58">
        <f t="shared" si="21"/>
        <v>51.322704381226934</v>
      </c>
      <c r="AQ13" s="58">
        <f t="shared" si="21"/>
        <v>57.604073790195855</v>
      </c>
      <c r="AR13" s="58">
        <f t="shared" si="21"/>
        <v>67.787778300567425</v>
      </c>
      <c r="AS13" s="58">
        <f t="shared" si="21"/>
        <v>70.370297568230782</v>
      </c>
    </row>
    <row r="14" spans="1:45">
      <c r="A14" s="6" t="s">
        <v>99</v>
      </c>
      <c r="B14">
        <v>0</v>
      </c>
      <c r="C14" s="58">
        <v>35.888184510281697</v>
      </c>
      <c r="D14" s="58">
        <v>66.173006815670604</v>
      </c>
      <c r="E14" s="58">
        <v>71.192697613512294</v>
      </c>
      <c r="F14" s="58">
        <v>58.546867344691996</v>
      </c>
      <c r="G14" s="58">
        <v>65.030267624909996</v>
      </c>
      <c r="H14" s="58">
        <v>59.255992869883599</v>
      </c>
      <c r="I14" s="58">
        <v>68.039929633020193</v>
      </c>
      <c r="J14" s="6" t="s">
        <v>99</v>
      </c>
      <c r="K14" s="58">
        <v>0</v>
      </c>
      <c r="L14">
        <v>23</v>
      </c>
      <c r="M14">
        <v>28</v>
      </c>
      <c r="N14">
        <v>14</v>
      </c>
      <c r="O14">
        <v>18</v>
      </c>
      <c r="P14">
        <v>8</v>
      </c>
      <c r="Q14">
        <v>15</v>
      </c>
      <c r="R14">
        <v>11</v>
      </c>
      <c r="S14" s="6" t="s">
        <v>99</v>
      </c>
      <c r="T14" s="58">
        <f t="shared" si="0"/>
        <v>0</v>
      </c>
      <c r="U14" s="58">
        <f t="shared" si="1"/>
        <v>7.0293469236598547</v>
      </c>
      <c r="V14" s="58">
        <f t="shared" si="2"/>
        <v>15.778821129183024</v>
      </c>
      <c r="W14" s="58">
        <f t="shared" si="3"/>
        <v>8.4878781802733894</v>
      </c>
      <c r="X14" s="58">
        <f t="shared" si="4"/>
        <v>8.9745322015331475</v>
      </c>
      <c r="Y14" s="58">
        <f t="shared" si="5"/>
        <v>4.4303820727498682</v>
      </c>
      <c r="Z14" s="58">
        <f t="shared" si="6"/>
        <v>7.5693605291989305</v>
      </c>
      <c r="AA14" s="58">
        <f t="shared" si="7"/>
        <v>6.3737084483027999</v>
      </c>
      <c r="AB14" s="6" t="s">
        <v>99</v>
      </c>
      <c r="AC14" s="58">
        <f t="shared" si="8"/>
        <v>0</v>
      </c>
      <c r="AD14" s="58">
        <f t="shared" si="9"/>
        <v>7.0293469236598547</v>
      </c>
      <c r="AE14" s="58">
        <f t="shared" si="10"/>
        <v>22.808168052842881</v>
      </c>
      <c r="AF14" s="58">
        <f t="shared" si="11"/>
        <v>31.296046233116272</v>
      </c>
      <c r="AG14" s="58">
        <f t="shared" si="12"/>
        <v>40.270578434649423</v>
      </c>
      <c r="AH14" s="58">
        <f t="shared" si="13"/>
        <v>44.700960507399287</v>
      </c>
      <c r="AI14" s="58">
        <f t="shared" si="14"/>
        <v>52.270321036598219</v>
      </c>
      <c r="AJ14" s="58">
        <f t="shared" si="15"/>
        <v>58.644029484901019</v>
      </c>
      <c r="AK14" t="s">
        <v>207</v>
      </c>
      <c r="AL14" s="58">
        <f t="shared" ref="AL14:AS14" si="22">STDEV(AC8:AC10)/SQRT(3)</f>
        <v>0</v>
      </c>
      <c r="AM14" s="58">
        <f t="shared" si="22"/>
        <v>237.20658372147895</v>
      </c>
      <c r="AN14" s="58">
        <f t="shared" si="22"/>
        <v>741.418219920051</v>
      </c>
      <c r="AO14" s="58">
        <f t="shared" si="22"/>
        <v>685.27663037538559</v>
      </c>
      <c r="AP14" s="58">
        <f t="shared" si="22"/>
        <v>845.5107453660363</v>
      </c>
      <c r="AQ14" s="58">
        <f t="shared" si="22"/>
        <v>1441.4511582293469</v>
      </c>
      <c r="AR14" s="58">
        <f t="shared" si="22"/>
        <v>1755.8490344670909</v>
      </c>
      <c r="AS14" s="58">
        <f t="shared" si="22"/>
        <v>1859.2207240168709</v>
      </c>
    </row>
    <row r="15" spans="1:45">
      <c r="A15" s="6" t="s">
        <v>100</v>
      </c>
      <c r="B15">
        <v>0</v>
      </c>
      <c r="C15" s="58">
        <v>32.769663149402987</v>
      </c>
      <c r="D15" s="58">
        <v>34.771476232129899</v>
      </c>
      <c r="E15" s="58">
        <v>64.319181124874703</v>
      </c>
      <c r="F15" s="58">
        <v>70.724236287394703</v>
      </c>
      <c r="G15" s="58">
        <v>51</v>
      </c>
      <c r="H15" s="58">
        <v>51.725461953823299</v>
      </c>
      <c r="I15" s="58">
        <v>60.502396787137997</v>
      </c>
      <c r="J15" s="6" t="s">
        <v>100</v>
      </c>
      <c r="K15" s="58">
        <v>0</v>
      </c>
      <c r="L15">
        <v>44</v>
      </c>
      <c r="M15">
        <v>51</v>
      </c>
      <c r="N15">
        <v>16</v>
      </c>
      <c r="O15">
        <v>12</v>
      </c>
      <c r="P15">
        <v>12</v>
      </c>
      <c r="Q15">
        <v>17.5</v>
      </c>
      <c r="R15">
        <v>7</v>
      </c>
      <c r="S15" s="6" t="s">
        <v>100</v>
      </c>
      <c r="T15" s="58">
        <f t="shared" si="0"/>
        <v>0</v>
      </c>
      <c r="U15" s="58">
        <f t="shared" si="1"/>
        <v>12.278923860733899</v>
      </c>
      <c r="V15" s="58">
        <f t="shared" si="2"/>
        <v>15.101808471233729</v>
      </c>
      <c r="W15" s="58">
        <f t="shared" si="3"/>
        <v>8.7638743433509276</v>
      </c>
      <c r="X15" s="58">
        <f t="shared" si="4"/>
        <v>7.2274511546814404</v>
      </c>
      <c r="Y15" s="58">
        <f t="shared" si="5"/>
        <v>5.211792</v>
      </c>
      <c r="Z15" s="58">
        <f t="shared" si="6"/>
        <v>7.7086455949782868</v>
      </c>
      <c r="AA15" s="58">
        <f t="shared" si="7"/>
        <v>3.6066688772748705</v>
      </c>
      <c r="AB15" s="6" t="s">
        <v>100</v>
      </c>
      <c r="AC15" s="58">
        <f t="shared" si="8"/>
        <v>0</v>
      </c>
      <c r="AD15" s="58">
        <f t="shared" si="9"/>
        <v>12.278923860733899</v>
      </c>
      <c r="AE15" s="58">
        <f t="shared" si="10"/>
        <v>27.380732331967629</v>
      </c>
      <c r="AF15" s="58">
        <f t="shared" si="11"/>
        <v>36.144606675318556</v>
      </c>
      <c r="AG15" s="58">
        <f t="shared" si="12"/>
        <v>43.372057829999996</v>
      </c>
      <c r="AH15" s="58">
        <f t="shared" si="13"/>
        <v>48.583849829999998</v>
      </c>
      <c r="AI15" s="58">
        <f t="shared" si="14"/>
        <v>56.292495424978284</v>
      </c>
      <c r="AJ15" s="58">
        <f t="shared" si="15"/>
        <v>59.899164302253155</v>
      </c>
      <c r="AK15" t="s">
        <v>208</v>
      </c>
      <c r="AL15" s="58">
        <f t="shared" ref="AL15:AS15" si="23">STDEV(AC11:AC13)/SQRT(3)</f>
        <v>0</v>
      </c>
      <c r="AM15" s="58">
        <f t="shared" si="23"/>
        <v>1.0915591637184006</v>
      </c>
      <c r="AN15" s="58">
        <f t="shared" si="23"/>
        <v>2.4816587230432554</v>
      </c>
      <c r="AO15" s="58">
        <f t="shared" si="23"/>
        <v>5.9076552187487117</v>
      </c>
      <c r="AP15" s="58">
        <f t="shared" si="23"/>
        <v>7.0919636178582532</v>
      </c>
      <c r="AQ15" s="58">
        <f t="shared" si="23"/>
        <v>7.5015486634727226</v>
      </c>
      <c r="AR15" s="58">
        <f t="shared" si="23"/>
        <v>8.7709658467887053</v>
      </c>
      <c r="AS15" s="58">
        <f t="shared" si="23"/>
        <v>7.4947688569396886</v>
      </c>
    </row>
    <row r="16" spans="1:45">
      <c r="A16" s="60" t="s">
        <v>101</v>
      </c>
      <c r="B16">
        <v>0</v>
      </c>
      <c r="C16" s="58">
        <v>37.566517443501603</v>
      </c>
      <c r="D16" s="58">
        <v>39.665406922740502</v>
      </c>
      <c r="E16" s="58">
        <v>65.737711950585805</v>
      </c>
      <c r="F16" s="58">
        <v>65.811138049263803</v>
      </c>
      <c r="G16" s="58">
        <v>59.002692794057403</v>
      </c>
      <c r="H16" s="58">
        <v>37.478244120960497</v>
      </c>
      <c r="I16" s="58">
        <v>57.517164525965299</v>
      </c>
      <c r="J16" s="60" t="s">
        <v>101</v>
      </c>
      <c r="K16" s="58">
        <v>0</v>
      </c>
      <c r="L16">
        <v>31</v>
      </c>
      <c r="M16">
        <v>34</v>
      </c>
      <c r="N16">
        <v>18</v>
      </c>
      <c r="O16">
        <v>9</v>
      </c>
      <c r="P16">
        <v>9</v>
      </c>
      <c r="Q16">
        <v>17</v>
      </c>
      <c r="R16">
        <v>4.5</v>
      </c>
      <c r="S16" s="60" t="s">
        <v>101</v>
      </c>
      <c r="T16" s="58">
        <f t="shared" si="0"/>
        <v>0</v>
      </c>
      <c r="U16" s="58">
        <f t="shared" si="1"/>
        <v>9.9174103390146495</v>
      </c>
      <c r="V16" s="58">
        <f t="shared" si="2"/>
        <v>11.484880582037977</v>
      </c>
      <c r="W16" s="58">
        <f t="shared" si="3"/>
        <v>10.076802389481397</v>
      </c>
      <c r="X16" s="58">
        <f t="shared" si="4"/>
        <v>5.0440288646477756</v>
      </c>
      <c r="Y16" s="58">
        <f t="shared" si="5"/>
        <v>4.5222023865077352</v>
      </c>
      <c r="Z16" s="58">
        <f t="shared" si="6"/>
        <v>5.4258003578796927</v>
      </c>
      <c r="AA16" s="58">
        <f t="shared" si="7"/>
        <v>2.2041727789640424</v>
      </c>
      <c r="AB16" s="60" t="s">
        <v>101</v>
      </c>
      <c r="AC16" s="58">
        <f t="shared" si="8"/>
        <v>0</v>
      </c>
      <c r="AD16" s="58">
        <f t="shared" si="9"/>
        <v>9.9174103390146495</v>
      </c>
      <c r="AE16" s="58">
        <f t="shared" si="10"/>
        <v>21.402290921052625</v>
      </c>
      <c r="AF16" s="58">
        <f t="shared" si="11"/>
        <v>31.479093310534022</v>
      </c>
      <c r="AG16" s="58">
        <f t="shared" si="12"/>
        <v>36.523122175181797</v>
      </c>
      <c r="AH16" s="58">
        <f t="shared" si="13"/>
        <v>41.045324561689533</v>
      </c>
      <c r="AI16" s="58">
        <f t="shared" si="14"/>
        <v>46.471124919569228</v>
      </c>
      <c r="AJ16" s="58">
        <f t="shared" si="15"/>
        <v>48.675297698533271</v>
      </c>
      <c r="AK16" t="s">
        <v>209</v>
      </c>
      <c r="AL16" s="58">
        <f t="shared" ref="AL16:AS16" si="24">STDEV(AC14:AC16)/SQRT(3)</f>
        <v>0</v>
      </c>
      <c r="AM16" s="58">
        <f t="shared" si="24"/>
        <v>1.5179612501025694</v>
      </c>
      <c r="AN16" s="58">
        <f t="shared" si="24"/>
        <v>1.8047252222393166</v>
      </c>
      <c r="AO16" s="58">
        <f t="shared" si="24"/>
        <v>1.5865591621707493</v>
      </c>
      <c r="AP16" s="58">
        <f t="shared" si="24"/>
        <v>1.9800466108465342</v>
      </c>
      <c r="AQ16" s="58">
        <f t="shared" si="24"/>
        <v>2.1765143754800964</v>
      </c>
      <c r="AR16" s="58">
        <f t="shared" si="24"/>
        <v>2.850612809543704</v>
      </c>
      <c r="AS16" s="58">
        <f t="shared" si="24"/>
        <v>3.550634985278978</v>
      </c>
    </row>
    <row r="17" spans="1:45">
      <c r="A17" s="60" t="s">
        <v>102</v>
      </c>
      <c r="B17">
        <v>0</v>
      </c>
      <c r="C17" s="58">
        <v>42.1588230466634</v>
      </c>
      <c r="D17" s="58">
        <v>60.198749292482198</v>
      </c>
      <c r="E17" s="58">
        <v>67.859247003503796</v>
      </c>
      <c r="F17" s="58">
        <v>60.7180570182027</v>
      </c>
      <c r="G17" s="58">
        <v>50</v>
      </c>
      <c r="H17" s="58">
        <v>52.461133435317201</v>
      </c>
      <c r="I17" s="58">
        <v>55.376541517820399</v>
      </c>
      <c r="J17" s="60" t="s">
        <v>102</v>
      </c>
      <c r="K17" s="58">
        <v>0</v>
      </c>
      <c r="L17">
        <v>19</v>
      </c>
      <c r="M17">
        <v>48</v>
      </c>
      <c r="N17">
        <v>12</v>
      </c>
      <c r="O17">
        <v>13</v>
      </c>
      <c r="P17">
        <v>11</v>
      </c>
      <c r="Q17">
        <v>22</v>
      </c>
      <c r="R17">
        <v>2</v>
      </c>
      <c r="S17" s="60" t="s">
        <v>102</v>
      </c>
      <c r="T17" s="58">
        <f t="shared" si="0"/>
        <v>0</v>
      </c>
      <c r="U17" s="58">
        <f t="shared" si="1"/>
        <v>6.8214662042423244</v>
      </c>
      <c r="V17" s="58">
        <f t="shared" si="2"/>
        <v>24.607322350789364</v>
      </c>
      <c r="W17" s="58">
        <f t="shared" si="3"/>
        <v>6.9346721697820595</v>
      </c>
      <c r="X17" s="58">
        <f t="shared" si="4"/>
        <v>6.7219746563711844</v>
      </c>
      <c r="Y17" s="58">
        <f t="shared" si="5"/>
        <v>4.6837999999999997</v>
      </c>
      <c r="Z17" s="58">
        <f t="shared" si="6"/>
        <v>9.8286982713735487</v>
      </c>
      <c r="AA17" s="58">
        <f t="shared" si="7"/>
        <v>0.94317325513151706</v>
      </c>
      <c r="AB17" s="60" t="s">
        <v>102</v>
      </c>
      <c r="AC17" s="58">
        <f t="shared" si="8"/>
        <v>0</v>
      </c>
      <c r="AD17" s="58">
        <f t="shared" si="9"/>
        <v>6.8214662042423244</v>
      </c>
      <c r="AE17" s="58">
        <f t="shared" si="10"/>
        <v>31.428788555031687</v>
      </c>
      <c r="AF17" s="58">
        <f t="shared" si="11"/>
        <v>38.363460724813748</v>
      </c>
      <c r="AG17" s="58">
        <f t="shared" si="12"/>
        <v>45.085435381184936</v>
      </c>
      <c r="AH17" s="58">
        <f t="shared" si="13"/>
        <v>49.769235381184934</v>
      </c>
      <c r="AI17" s="58">
        <f t="shared" si="14"/>
        <v>59.597933652558481</v>
      </c>
      <c r="AJ17" s="58">
        <f t="shared" si="15"/>
        <v>60.541106907690001</v>
      </c>
      <c r="AK17" t="s">
        <v>210</v>
      </c>
      <c r="AL17" s="58">
        <f t="shared" ref="AL17:AS17" si="25">STDEV(AC17:AC19)/SQRT(3)</f>
        <v>0</v>
      </c>
      <c r="AM17" s="58">
        <f t="shared" si="25"/>
        <v>0.80914587278220729</v>
      </c>
      <c r="AN17" s="58">
        <f t="shared" si="25"/>
        <v>1.3167021036321158</v>
      </c>
      <c r="AO17" s="58">
        <f t="shared" si="25"/>
        <v>3.5314042519567876</v>
      </c>
      <c r="AP17" s="58">
        <f t="shared" si="25"/>
        <v>6.163128208845241</v>
      </c>
      <c r="AQ17" s="58">
        <f t="shared" si="25"/>
        <v>7.373686907588028</v>
      </c>
      <c r="AR17" s="58">
        <f t="shared" si="25"/>
        <v>6.1214658997260454</v>
      </c>
      <c r="AS17" s="58">
        <f t="shared" si="25"/>
        <v>6.2417745343113875</v>
      </c>
    </row>
    <row r="18" spans="1:45">
      <c r="A18" s="60" t="s">
        <v>103</v>
      </c>
      <c r="B18">
        <v>0</v>
      </c>
      <c r="C18" s="58">
        <v>46.407112868761601</v>
      </c>
      <c r="D18" s="58">
        <v>62.762548292260398</v>
      </c>
      <c r="E18" s="58">
        <v>69.427853395514703</v>
      </c>
      <c r="F18" s="58">
        <v>70.662017229687294</v>
      </c>
      <c r="G18" s="58">
        <v>58.650432828936303</v>
      </c>
      <c r="H18" s="58">
        <v>53.903412765016697</v>
      </c>
      <c r="I18" s="58">
        <v>63.9503915420716</v>
      </c>
      <c r="J18" s="60" t="s">
        <v>103</v>
      </c>
      <c r="K18" s="58">
        <v>0</v>
      </c>
      <c r="L18">
        <v>22</v>
      </c>
      <c r="M18">
        <v>46</v>
      </c>
      <c r="N18">
        <v>13</v>
      </c>
      <c r="O18">
        <v>10</v>
      </c>
      <c r="P18">
        <v>23</v>
      </c>
      <c r="Q18">
        <v>21</v>
      </c>
      <c r="R18">
        <v>6</v>
      </c>
      <c r="S18" s="60" t="s">
        <v>103</v>
      </c>
      <c r="T18" s="58">
        <f t="shared" si="0"/>
        <v>0</v>
      </c>
      <c r="U18" s="58">
        <f t="shared" si="1"/>
        <v>8.6944654101882239</v>
      </c>
      <c r="V18" s="58">
        <f t="shared" si="2"/>
        <v>24.586349617816921</v>
      </c>
      <c r="W18" s="58">
        <f t="shared" si="3"/>
        <v>7.6862187937106432</v>
      </c>
      <c r="X18" s="58">
        <f t="shared" si="4"/>
        <v>6.0175773872801699</v>
      </c>
      <c r="Y18" s="58">
        <f t="shared" si="5"/>
        <v>11.487742977338097</v>
      </c>
      <c r="Z18" s="58">
        <f t="shared" si="6"/>
        <v>9.6398707252445259</v>
      </c>
      <c r="AA18" s="58">
        <f t="shared" si="7"/>
        <v>3.2676092062336908</v>
      </c>
      <c r="AB18" s="60" t="s">
        <v>103</v>
      </c>
      <c r="AC18" s="58">
        <f t="shared" si="8"/>
        <v>0</v>
      </c>
      <c r="AD18" s="58">
        <f t="shared" si="9"/>
        <v>8.6944654101882239</v>
      </c>
      <c r="AE18" s="58">
        <f t="shared" si="10"/>
        <v>33.280815028005144</v>
      </c>
      <c r="AF18" s="58">
        <f t="shared" si="11"/>
        <v>40.967033821715788</v>
      </c>
      <c r="AG18" s="58">
        <f t="shared" si="12"/>
        <v>46.984611208995958</v>
      </c>
      <c r="AH18" s="58">
        <f t="shared" si="13"/>
        <v>58.472354186334059</v>
      </c>
      <c r="AI18" s="58">
        <f t="shared" si="14"/>
        <v>68.112224911578579</v>
      </c>
      <c r="AJ18" s="58">
        <f t="shared" si="15"/>
        <v>71.379834117812266</v>
      </c>
      <c r="AK18" t="s">
        <v>211</v>
      </c>
      <c r="AL18" s="58">
        <f t="shared" ref="AL18:AS18" si="26">STDEV(AC20:AC22)/SQRT(3)</f>
        <v>0</v>
      </c>
      <c r="AM18" s="58">
        <f t="shared" si="26"/>
        <v>0.32541546834518298</v>
      </c>
      <c r="AN18" s="58">
        <f t="shared" si="26"/>
        <v>0.13918193273772744</v>
      </c>
      <c r="AO18" s="58">
        <f t="shared" si="26"/>
        <v>0.83307324654614512</v>
      </c>
      <c r="AP18" s="58">
        <f t="shared" si="26"/>
        <v>0.66864180344740443</v>
      </c>
      <c r="AQ18" s="58">
        <f t="shared" si="26"/>
        <v>1.2257048530456516</v>
      </c>
      <c r="AR18" s="58">
        <f t="shared" si="26"/>
        <v>1.7161042363333439</v>
      </c>
      <c r="AS18" s="58">
        <f t="shared" si="26"/>
        <v>1.5612016576158361</v>
      </c>
    </row>
    <row r="19" spans="1:45">
      <c r="A19" s="60" t="s">
        <v>104</v>
      </c>
      <c r="B19">
        <v>0</v>
      </c>
      <c r="C19" s="58">
        <v>34.03180139094286</v>
      </c>
      <c r="D19" s="58">
        <v>56.3660659267182</v>
      </c>
      <c r="E19" s="58">
        <v>68.753487766307003</v>
      </c>
      <c r="F19" s="58">
        <v>70.623769773249506</v>
      </c>
      <c r="G19" s="58">
        <v>49.164476018874097</v>
      </c>
      <c r="H19" s="58">
        <v>56.324638656385801</v>
      </c>
      <c r="I19" s="58">
        <v>58.285254686435998</v>
      </c>
      <c r="J19" s="60" t="s">
        <v>104</v>
      </c>
      <c r="K19" s="58">
        <v>0</v>
      </c>
      <c r="L19">
        <v>33</v>
      </c>
      <c r="M19">
        <v>55</v>
      </c>
      <c r="N19">
        <v>24</v>
      </c>
      <c r="O19">
        <v>24</v>
      </c>
      <c r="P19">
        <v>25</v>
      </c>
      <c r="Q19">
        <v>12</v>
      </c>
      <c r="R19">
        <v>3</v>
      </c>
      <c r="S19" s="60" t="s">
        <v>104</v>
      </c>
      <c r="T19" s="58">
        <f t="shared" si="0"/>
        <v>0</v>
      </c>
      <c r="U19" s="58">
        <f t="shared" si="1"/>
        <v>9.5638890812938904</v>
      </c>
      <c r="V19" s="58">
        <f t="shared" si="2"/>
        <v>26.40073795875627</v>
      </c>
      <c r="W19" s="58">
        <f t="shared" si="3"/>
        <v>14.052112843628892</v>
      </c>
      <c r="X19" s="58">
        <f t="shared" si="4"/>
        <v>14.434368561335829</v>
      </c>
      <c r="Y19" s="58">
        <f t="shared" si="5"/>
        <v>10.467116944418295</v>
      </c>
      <c r="Z19" s="58">
        <f t="shared" si="6"/>
        <v>5.7559274735733776</v>
      </c>
      <c r="AA19" s="58">
        <f t="shared" si="7"/>
        <v>1.4890716867290668</v>
      </c>
      <c r="AB19" s="60" t="s">
        <v>104</v>
      </c>
      <c r="AC19" s="58">
        <f t="shared" si="8"/>
        <v>0</v>
      </c>
      <c r="AD19" s="58">
        <f t="shared" si="9"/>
        <v>9.5638890812938904</v>
      </c>
      <c r="AE19" s="58">
        <f t="shared" ref="AE19:AJ25" si="27">AD19+V19</f>
        <v>35.964627040050161</v>
      </c>
      <c r="AF19" s="58">
        <f t="shared" si="27"/>
        <v>50.016739883679051</v>
      </c>
      <c r="AG19" s="58">
        <f t="shared" si="27"/>
        <v>64.451108445014881</v>
      </c>
      <c r="AH19" s="58">
        <f t="shared" si="27"/>
        <v>74.918225389433175</v>
      </c>
      <c r="AI19" s="58">
        <f t="shared" si="27"/>
        <v>80.674152863006555</v>
      </c>
      <c r="AJ19" s="58">
        <f t="shared" si="27"/>
        <v>82.163224549735617</v>
      </c>
      <c r="AK19" t="s">
        <v>212</v>
      </c>
      <c r="AL19" s="58">
        <f t="shared" ref="AL19:AS19" si="28">STDEV(AC23:AC25)/SQRT(3)</f>
        <v>0</v>
      </c>
      <c r="AM19" s="58">
        <f t="shared" si="28"/>
        <v>0.95482166103778554</v>
      </c>
      <c r="AN19" s="58">
        <f t="shared" si="28"/>
        <v>2.4327787750801058</v>
      </c>
      <c r="AO19" s="58">
        <f t="shared" si="28"/>
        <v>3.144999021245229</v>
      </c>
      <c r="AP19" s="58">
        <f t="shared" si="28"/>
        <v>3.9448921426702288</v>
      </c>
      <c r="AQ19" s="58">
        <f t="shared" si="28"/>
        <v>3.8869138118670099</v>
      </c>
      <c r="AR19" s="58">
        <f t="shared" si="28"/>
        <v>3.4519680740693843</v>
      </c>
      <c r="AS19" s="58">
        <f t="shared" si="28"/>
        <v>3.9236530483977177</v>
      </c>
    </row>
    <row r="20" spans="1:45">
      <c r="A20" s="60" t="s">
        <v>105</v>
      </c>
      <c r="B20">
        <v>0</v>
      </c>
      <c r="C20" s="58">
        <v>33.771966587812997</v>
      </c>
      <c r="D20" s="58">
        <v>68.883658760675601</v>
      </c>
      <c r="E20" s="58">
        <v>61.599697055830802</v>
      </c>
      <c r="F20" s="58">
        <v>73.003409087907997</v>
      </c>
      <c r="G20" s="58">
        <v>60.735163178292098</v>
      </c>
      <c r="H20" s="58">
        <v>61.051519709837699</v>
      </c>
      <c r="I20" s="58">
        <v>52.1317958733135</v>
      </c>
      <c r="J20" s="60" t="s">
        <v>105</v>
      </c>
      <c r="K20" s="58">
        <v>0</v>
      </c>
      <c r="L20">
        <v>20</v>
      </c>
      <c r="M20">
        <v>35</v>
      </c>
      <c r="N20">
        <v>19</v>
      </c>
      <c r="O20" s="58">
        <v>13</v>
      </c>
      <c r="P20">
        <v>13</v>
      </c>
      <c r="Q20">
        <v>13</v>
      </c>
      <c r="R20">
        <v>6</v>
      </c>
      <c r="S20" s="60" t="s">
        <v>105</v>
      </c>
      <c r="T20" s="58">
        <f t="shared" si="0"/>
        <v>0</v>
      </c>
      <c r="U20" s="58">
        <f t="shared" si="1"/>
        <v>5.7520413492363094</v>
      </c>
      <c r="V20" s="58">
        <f t="shared" si="2"/>
        <v>20.531463330206972</v>
      </c>
      <c r="W20" s="58">
        <f t="shared" si="3"/>
        <v>9.9670773824216479</v>
      </c>
      <c r="X20" s="58">
        <f t="shared" si="4"/>
        <v>8.0820614133041193</v>
      </c>
      <c r="Y20" s="58">
        <f t="shared" si="5"/>
        <v>6.7238684451423616</v>
      </c>
      <c r="Z20" s="58">
        <f t="shared" si="6"/>
        <v>6.7588916440367122</v>
      </c>
      <c r="AA20" s="58">
        <f t="shared" si="7"/>
        <v>2.6637262419428271</v>
      </c>
      <c r="AB20" s="60" t="s">
        <v>105</v>
      </c>
      <c r="AC20" s="58">
        <f t="shared" si="8"/>
        <v>0</v>
      </c>
      <c r="AD20" s="58">
        <f t="shared" si="9"/>
        <v>5.7520413492363094</v>
      </c>
      <c r="AE20" s="58">
        <f t="shared" si="27"/>
        <v>26.283504679443283</v>
      </c>
      <c r="AF20" s="58">
        <f t="shared" si="27"/>
        <v>36.250582061864932</v>
      </c>
      <c r="AG20" s="58">
        <f t="shared" si="27"/>
        <v>44.33264347516905</v>
      </c>
      <c r="AH20" s="58">
        <f t="shared" si="27"/>
        <v>51.056511920311408</v>
      </c>
      <c r="AI20" s="58">
        <f t="shared" si="27"/>
        <v>57.815403564348117</v>
      </c>
      <c r="AJ20" s="58">
        <f t="shared" si="27"/>
        <v>60.479129806290942</v>
      </c>
    </row>
    <row r="21" spans="1:45">
      <c r="A21" s="60" t="s">
        <v>106</v>
      </c>
      <c r="B21">
        <v>0</v>
      </c>
      <c r="C21" s="58">
        <v>38.638661447441201</v>
      </c>
      <c r="D21" s="58">
        <v>62.175826437927803</v>
      </c>
      <c r="E21" s="58">
        <v>63.276136264386103</v>
      </c>
      <c r="F21" s="58">
        <v>73.408413322083902</v>
      </c>
      <c r="G21" s="58">
        <v>64.930376716393098</v>
      </c>
      <c r="H21" s="58">
        <v>66.041899665066893</v>
      </c>
      <c r="I21" s="58">
        <v>46.531095309838399</v>
      </c>
      <c r="J21" s="60" t="s">
        <v>106</v>
      </c>
      <c r="K21" s="58">
        <v>0</v>
      </c>
      <c r="L21">
        <v>18</v>
      </c>
      <c r="M21">
        <v>39</v>
      </c>
      <c r="N21">
        <v>23</v>
      </c>
      <c r="O21" s="58">
        <v>12</v>
      </c>
      <c r="P21">
        <v>15</v>
      </c>
      <c r="Q21">
        <v>12</v>
      </c>
      <c r="R21">
        <v>8</v>
      </c>
      <c r="S21" s="60" t="s">
        <v>106</v>
      </c>
      <c r="T21" s="58">
        <f t="shared" si="0"/>
        <v>0</v>
      </c>
      <c r="U21" s="58">
        <f t="shared" si="1"/>
        <v>5.9228431359553673</v>
      </c>
      <c r="V21" s="58">
        <f t="shared" si="2"/>
        <v>20.650084179870333</v>
      </c>
      <c r="W21" s="58">
        <f t="shared" si="3"/>
        <v>12.393770257832777</v>
      </c>
      <c r="X21" s="58">
        <f t="shared" si="4"/>
        <v>7.5017525742103981</v>
      </c>
      <c r="Y21" s="58">
        <f t="shared" si="5"/>
        <v>8.2942063217520552</v>
      </c>
      <c r="Z21" s="58">
        <f t="shared" si="6"/>
        <v>6.748953810572516</v>
      </c>
      <c r="AA21" s="58">
        <f t="shared" si="7"/>
        <v>3.1700704612686708</v>
      </c>
      <c r="AB21" s="60" t="s">
        <v>106</v>
      </c>
      <c r="AC21" s="58">
        <f t="shared" si="8"/>
        <v>0</v>
      </c>
      <c r="AD21" s="58">
        <f t="shared" si="9"/>
        <v>5.9228431359553673</v>
      </c>
      <c r="AE21" s="58">
        <f t="shared" si="27"/>
        <v>26.572927315825702</v>
      </c>
      <c r="AF21" s="58">
        <f t="shared" si="27"/>
        <v>38.966697573658479</v>
      </c>
      <c r="AG21" s="58">
        <f t="shared" si="27"/>
        <v>46.468450147868879</v>
      </c>
      <c r="AH21" s="58">
        <f t="shared" si="27"/>
        <v>54.762656469620936</v>
      </c>
      <c r="AI21" s="58">
        <f t="shared" si="27"/>
        <v>61.511610280193452</v>
      </c>
      <c r="AJ21" s="58">
        <f t="shared" si="27"/>
        <v>64.681680741462117</v>
      </c>
    </row>
    <row r="22" spans="1:45">
      <c r="A22" s="60" t="s">
        <v>107</v>
      </c>
      <c r="B22">
        <v>0</v>
      </c>
      <c r="C22" s="58">
        <v>30.113390637277099</v>
      </c>
      <c r="D22" s="58">
        <v>60.780288012996699</v>
      </c>
      <c r="E22" s="58">
        <v>65.965907670542705</v>
      </c>
      <c r="F22" s="58">
        <v>65.878498827560605</v>
      </c>
      <c r="G22" s="58">
        <v>69.291259059533203</v>
      </c>
      <c r="H22" s="58">
        <v>48.209008407527399</v>
      </c>
      <c r="I22" s="58">
        <v>42.713264911655202</v>
      </c>
      <c r="J22" s="60" t="s">
        <v>107</v>
      </c>
      <c r="K22" s="58">
        <v>0</v>
      </c>
      <c r="L22">
        <v>19</v>
      </c>
      <c r="M22">
        <v>41</v>
      </c>
      <c r="N22">
        <v>22</v>
      </c>
      <c r="O22">
        <v>11</v>
      </c>
      <c r="P22">
        <v>11</v>
      </c>
      <c r="Q22">
        <v>11</v>
      </c>
      <c r="R22">
        <v>11</v>
      </c>
      <c r="S22" s="60" t="s">
        <v>107</v>
      </c>
      <c r="T22" s="58">
        <f t="shared" si="0"/>
        <v>0</v>
      </c>
      <c r="U22" s="58">
        <f t="shared" si="1"/>
        <v>4.8724670586739842</v>
      </c>
      <c r="V22" s="58">
        <f t="shared" si="2"/>
        <v>21.221802241465877</v>
      </c>
      <c r="W22" s="58">
        <f t="shared" si="3"/>
        <v>12.358844733891516</v>
      </c>
      <c r="X22" s="58">
        <f t="shared" si="4"/>
        <v>6.1712342561705675</v>
      </c>
      <c r="Y22" s="58">
        <f t="shared" si="5"/>
        <v>6.4909279836608329</v>
      </c>
      <c r="Z22" s="58">
        <f t="shared" si="6"/>
        <v>4.5160270715835367</v>
      </c>
      <c r="AA22" s="58">
        <f t="shared" si="7"/>
        <v>4.0012078038642125</v>
      </c>
      <c r="AB22" s="60" t="s">
        <v>107</v>
      </c>
      <c r="AC22" s="58">
        <f t="shared" si="8"/>
        <v>0</v>
      </c>
      <c r="AD22" s="58">
        <f t="shared" si="9"/>
        <v>4.8724670586739842</v>
      </c>
      <c r="AE22" s="58">
        <f t="shared" si="27"/>
        <v>26.09426930013986</v>
      </c>
      <c r="AF22" s="58">
        <f t="shared" si="27"/>
        <v>38.453114034031373</v>
      </c>
      <c r="AG22" s="58">
        <f t="shared" si="27"/>
        <v>44.624348290201937</v>
      </c>
      <c r="AH22" s="58">
        <f t="shared" si="27"/>
        <v>51.115276273862769</v>
      </c>
      <c r="AI22" s="58">
        <f t="shared" si="27"/>
        <v>55.631303345446305</v>
      </c>
      <c r="AJ22" s="58">
        <f t="shared" si="27"/>
        <v>59.632511149310517</v>
      </c>
    </row>
    <row r="23" spans="1:45">
      <c r="A23" s="60" t="s">
        <v>108</v>
      </c>
      <c r="B23">
        <v>0</v>
      </c>
      <c r="C23" s="58">
        <v>37.036579631225401</v>
      </c>
      <c r="D23" s="58">
        <v>63.760604666192002</v>
      </c>
      <c r="E23" s="58">
        <v>67.8918915832691</v>
      </c>
      <c r="F23" s="58">
        <v>71.421816486742799</v>
      </c>
      <c r="G23" s="58">
        <v>51.130669497822602</v>
      </c>
      <c r="H23" s="58">
        <v>64.032922418182807</v>
      </c>
      <c r="I23" s="58">
        <v>57.009161223864197</v>
      </c>
      <c r="J23" s="60" t="s">
        <v>108</v>
      </c>
      <c r="K23" s="58">
        <v>0</v>
      </c>
      <c r="L23">
        <v>23</v>
      </c>
      <c r="M23">
        <v>40</v>
      </c>
      <c r="N23">
        <v>20</v>
      </c>
      <c r="O23">
        <v>12</v>
      </c>
      <c r="P23">
        <v>11</v>
      </c>
      <c r="Q23">
        <v>33</v>
      </c>
      <c r="R23">
        <v>6</v>
      </c>
      <c r="S23" s="60" t="s">
        <v>108</v>
      </c>
      <c r="T23" s="58">
        <f t="shared" si="0"/>
        <v>0</v>
      </c>
      <c r="U23" s="58">
        <f t="shared" si="1"/>
        <v>7.2542807792088571</v>
      </c>
      <c r="V23" s="58">
        <f t="shared" si="2"/>
        <v>21.719412373491643</v>
      </c>
      <c r="W23" s="58">
        <f t="shared" si="3"/>
        <v>11.563346974462394</v>
      </c>
      <c r="X23" s="58">
        <f t="shared" si="4"/>
        <v>7.29873827041322</v>
      </c>
      <c r="Y23" s="58">
        <f t="shared" si="5"/>
        <v>4.7897165958780299</v>
      </c>
      <c r="Z23" s="58">
        <f t="shared" si="6"/>
        <v>17.995044121337077</v>
      </c>
      <c r="AA23" s="58">
        <f t="shared" si="7"/>
        <v>2.9129401018945651</v>
      </c>
      <c r="AB23" s="60" t="s">
        <v>108</v>
      </c>
      <c r="AC23" s="58">
        <f t="shared" si="8"/>
        <v>0</v>
      </c>
      <c r="AD23" s="58">
        <f t="shared" si="9"/>
        <v>7.2542807792088571</v>
      </c>
      <c r="AE23" s="58">
        <f t="shared" si="27"/>
        <v>28.973693152700498</v>
      </c>
      <c r="AF23" s="58">
        <f t="shared" si="27"/>
        <v>40.537040127162896</v>
      </c>
      <c r="AG23" s="58">
        <f t="shared" si="27"/>
        <v>47.835778397576114</v>
      </c>
      <c r="AH23" s="58">
        <f t="shared" si="27"/>
        <v>52.62549499345414</v>
      </c>
      <c r="AI23" s="58">
        <f t="shared" si="27"/>
        <v>70.620539114791214</v>
      </c>
      <c r="AJ23" s="58">
        <f t="shared" si="27"/>
        <v>73.533479216685777</v>
      </c>
    </row>
    <row r="24" spans="1:45">
      <c r="A24" s="60" t="s">
        <v>109</v>
      </c>
      <c r="B24">
        <v>0</v>
      </c>
      <c r="C24" s="58">
        <v>38.638661447441201</v>
      </c>
      <c r="D24" s="58">
        <v>52.029449716236698</v>
      </c>
      <c r="E24" s="58">
        <v>68.362541397894802</v>
      </c>
      <c r="F24" s="58">
        <v>69.3863129875852</v>
      </c>
      <c r="G24" s="58">
        <v>58.609377365914199</v>
      </c>
      <c r="H24" s="58">
        <v>58.674636405570098</v>
      </c>
      <c r="I24" s="58">
        <v>48.450643691876202</v>
      </c>
      <c r="J24" s="60" t="s">
        <v>109</v>
      </c>
      <c r="K24" s="58">
        <v>0</v>
      </c>
      <c r="L24">
        <v>30</v>
      </c>
      <c r="M24">
        <v>44</v>
      </c>
      <c r="N24">
        <v>18</v>
      </c>
      <c r="O24">
        <v>12</v>
      </c>
      <c r="P24">
        <v>16</v>
      </c>
      <c r="Q24">
        <v>12</v>
      </c>
      <c r="R24">
        <v>4</v>
      </c>
      <c r="S24" s="60" t="s">
        <v>109</v>
      </c>
      <c r="T24" s="58">
        <f t="shared" si="0"/>
        <v>0</v>
      </c>
      <c r="U24" s="58">
        <f t="shared" si="1"/>
        <v>9.8714052265922785</v>
      </c>
      <c r="V24" s="58">
        <f t="shared" si="2"/>
        <v>19.495642926472758</v>
      </c>
      <c r="W24" s="58">
        <f t="shared" si="3"/>
        <v>10.479157245800499</v>
      </c>
      <c r="X24" s="58">
        <f t="shared" si="4"/>
        <v>7.0907260968273071</v>
      </c>
      <c r="Y24" s="58">
        <f t="shared" si="5"/>
        <v>7.9858793223700051</v>
      </c>
      <c r="Z24" s="58">
        <f t="shared" si="6"/>
        <v>5.9960784435580203</v>
      </c>
      <c r="AA24" s="58">
        <f t="shared" si="7"/>
        <v>1.6504227267200708</v>
      </c>
      <c r="AB24" s="60" t="s">
        <v>109</v>
      </c>
      <c r="AC24" s="58">
        <f t="shared" si="8"/>
        <v>0</v>
      </c>
      <c r="AD24" s="58">
        <f t="shared" si="9"/>
        <v>9.8714052265922785</v>
      </c>
      <c r="AE24" s="58">
        <f t="shared" si="27"/>
        <v>29.367048153065035</v>
      </c>
      <c r="AF24" s="58">
        <f t="shared" si="27"/>
        <v>39.846205398865536</v>
      </c>
      <c r="AG24" s="58">
        <f t="shared" si="27"/>
        <v>46.936931495692846</v>
      </c>
      <c r="AH24" s="58">
        <f t="shared" si="27"/>
        <v>54.92281081806285</v>
      </c>
      <c r="AI24" s="58">
        <f t="shared" si="27"/>
        <v>60.918889261620869</v>
      </c>
      <c r="AJ24" s="58">
        <f t="shared" si="27"/>
        <v>62.569311988340942</v>
      </c>
    </row>
    <row r="25" spans="1:45">
      <c r="A25" s="60" t="s">
        <v>110</v>
      </c>
      <c r="B25">
        <v>0</v>
      </c>
      <c r="C25" s="58">
        <v>48.447429728619397</v>
      </c>
      <c r="D25" s="58">
        <v>68.227896973058193</v>
      </c>
      <c r="E25" s="58">
        <v>70.172080052905301</v>
      </c>
      <c r="F25" s="58">
        <v>70.365864557167896</v>
      </c>
      <c r="G25" s="58">
        <v>54.815481344245597</v>
      </c>
      <c r="H25" s="58">
        <v>64.192803411418097</v>
      </c>
      <c r="I25" s="58">
        <v>62.317891309993399</v>
      </c>
      <c r="J25" s="60" t="s">
        <v>110</v>
      </c>
      <c r="K25" s="58">
        <v>0</v>
      </c>
      <c r="L25">
        <v>25</v>
      </c>
      <c r="M25">
        <v>45</v>
      </c>
      <c r="N25">
        <v>22</v>
      </c>
      <c r="O25">
        <v>16</v>
      </c>
      <c r="P25">
        <v>13</v>
      </c>
      <c r="Q25">
        <v>12</v>
      </c>
      <c r="R25">
        <v>6</v>
      </c>
      <c r="S25" s="60" t="s">
        <v>110</v>
      </c>
      <c r="T25" s="58">
        <f t="shared" si="0"/>
        <v>0</v>
      </c>
      <c r="U25" s="58">
        <f t="shared" si="1"/>
        <v>10.31445778922307</v>
      </c>
      <c r="V25" s="58">
        <f t="shared" si="2"/>
        <v>26.146294678015359</v>
      </c>
      <c r="W25" s="58">
        <f t="shared" si="3"/>
        <v>13.146879542071915</v>
      </c>
      <c r="X25" s="58">
        <f t="shared" si="4"/>
        <v>9.5877712411014695</v>
      </c>
      <c r="Y25" s="58">
        <f t="shared" si="5"/>
        <v>6.0685123086587422</v>
      </c>
      <c r="Z25" s="58">
        <f t="shared" si="6"/>
        <v>6.5599909662196385</v>
      </c>
      <c r="AA25" s="58">
        <f t="shared" si="7"/>
        <v>3.1841949743754228</v>
      </c>
      <c r="AB25" s="60" t="s">
        <v>110</v>
      </c>
      <c r="AC25" s="58">
        <f t="shared" si="8"/>
        <v>0</v>
      </c>
      <c r="AD25" s="58">
        <f t="shared" si="9"/>
        <v>10.31445778922307</v>
      </c>
      <c r="AE25" s="58">
        <f t="shared" si="27"/>
        <v>36.460752467238429</v>
      </c>
      <c r="AF25" s="58">
        <f t="shared" si="27"/>
        <v>49.607632009310343</v>
      </c>
      <c r="AG25" s="58">
        <f t="shared" si="27"/>
        <v>59.195403250411815</v>
      </c>
      <c r="AH25" s="58">
        <f t="shared" si="27"/>
        <v>65.263915559070554</v>
      </c>
      <c r="AI25" s="58">
        <f t="shared" si="27"/>
        <v>71.823906525290198</v>
      </c>
      <c r="AJ25" s="58">
        <f t="shared" si="27"/>
        <v>75.008101499665628</v>
      </c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25" zoomScaleNormal="125" zoomScalePageLayoutView="125" workbookViewId="0">
      <selection activeCell="D2" sqref="D2"/>
    </sheetView>
  </sheetViews>
  <sheetFormatPr baseColWidth="10" defaultColWidth="8.83203125" defaultRowHeight="14" x14ac:dyDescent="0"/>
  <cols>
    <col min="1" max="1025" width="8.6640625" customWidth="1"/>
  </cols>
  <sheetData>
    <row r="1" spans="1:19">
      <c r="A1" t="s">
        <v>0</v>
      </c>
      <c r="B1" t="s">
        <v>61</v>
      </c>
      <c r="C1" t="s">
        <v>220</v>
      </c>
      <c r="D1" t="s">
        <v>62</v>
      </c>
      <c r="K1" s="27" t="s">
        <v>0</v>
      </c>
      <c r="L1" s="27" t="s">
        <v>61</v>
      </c>
      <c r="M1" s="27" t="s">
        <v>221</v>
      </c>
      <c r="N1" s="27" t="s">
        <v>62</v>
      </c>
      <c r="O1" s="27"/>
      <c r="P1" s="27"/>
      <c r="Q1" s="27"/>
      <c r="R1" s="27"/>
      <c r="S1" s="27"/>
    </row>
    <row r="2" spans="1:19">
      <c r="A2">
        <v>0</v>
      </c>
      <c r="B2">
        <v>0.1</v>
      </c>
      <c r="C2" s="12" t="s">
        <v>63</v>
      </c>
      <c r="D2" s="13">
        <v>4.92</v>
      </c>
      <c r="E2" s="14" t="s">
        <v>64</v>
      </c>
      <c r="F2" s="14" t="s">
        <v>65</v>
      </c>
      <c r="G2" s="13">
        <v>5.01</v>
      </c>
      <c r="H2" s="14" t="s">
        <v>66</v>
      </c>
      <c r="I2" s="14" t="s">
        <v>67</v>
      </c>
      <c r="K2" s="27">
        <v>0</v>
      </c>
      <c r="L2" s="27">
        <v>0.1</v>
      </c>
      <c r="M2" s="12" t="s">
        <v>63</v>
      </c>
      <c r="N2" s="48">
        <v>4.93</v>
      </c>
      <c r="O2" s="44" t="s">
        <v>64</v>
      </c>
      <c r="P2" s="44" t="s">
        <v>65</v>
      </c>
      <c r="Q2" s="48">
        <v>5.01</v>
      </c>
      <c r="R2" s="44" t="s">
        <v>66</v>
      </c>
      <c r="S2" s="44" t="s">
        <v>67</v>
      </c>
    </row>
    <row r="3" spans="1:19">
      <c r="A3">
        <v>0</v>
      </c>
      <c r="C3" s="14" t="s">
        <v>68</v>
      </c>
      <c r="D3" s="13">
        <v>4.96</v>
      </c>
      <c r="E3" s="15">
        <f>AVERAGE(D2:D3)</f>
        <v>4.9399999999999995</v>
      </c>
      <c r="F3" s="14" t="s">
        <v>69</v>
      </c>
      <c r="G3" s="13">
        <v>5</v>
      </c>
      <c r="H3" s="16">
        <f>(G2+G3)/2</f>
        <v>5.0049999999999999</v>
      </c>
      <c r="I3" s="17">
        <f>(3.8*0.0338)/H3</f>
        <v>2.5662337662337657E-2</v>
      </c>
      <c r="K3" s="27">
        <v>0</v>
      </c>
      <c r="L3" s="27"/>
      <c r="M3" s="44" t="s">
        <v>68</v>
      </c>
      <c r="N3" s="48">
        <v>4.84</v>
      </c>
      <c r="O3" s="15">
        <f>AVERAGE(N2:N3)</f>
        <v>4.8849999999999998</v>
      </c>
      <c r="P3" s="44" t="s">
        <v>69</v>
      </c>
      <c r="Q3" s="13">
        <v>5</v>
      </c>
      <c r="R3" s="32">
        <f>(Q2+Q3)/2</f>
        <v>5.0049999999999999</v>
      </c>
      <c r="S3" s="17">
        <f>(3.8*0.0338)/R3</f>
        <v>2.5662337662337657E-2</v>
      </c>
    </row>
    <row r="4" spans="1:19">
      <c r="A4">
        <v>7</v>
      </c>
      <c r="C4" s="12" t="s">
        <v>63</v>
      </c>
      <c r="D4" s="13">
        <v>5.15</v>
      </c>
      <c r="E4" s="44" t="s">
        <v>64</v>
      </c>
      <c r="F4" s="14" t="s">
        <v>65</v>
      </c>
      <c r="G4" s="48">
        <v>5.15</v>
      </c>
      <c r="H4" s="14" t="s">
        <v>66</v>
      </c>
      <c r="I4" s="14" t="s">
        <v>67</v>
      </c>
      <c r="K4" s="27">
        <v>7</v>
      </c>
      <c r="L4" s="27"/>
      <c r="M4" s="12" t="s">
        <v>63</v>
      </c>
      <c r="N4" s="48">
        <v>5.15</v>
      </c>
      <c r="O4" s="44"/>
      <c r="P4" s="44" t="s">
        <v>65</v>
      </c>
      <c r="Q4" s="48">
        <v>5.15</v>
      </c>
      <c r="R4" s="44" t="s">
        <v>66</v>
      </c>
      <c r="S4" s="44" t="s">
        <v>67</v>
      </c>
    </row>
    <row r="5" spans="1:19">
      <c r="A5">
        <v>7</v>
      </c>
      <c r="C5" s="14" t="s">
        <v>68</v>
      </c>
      <c r="D5" s="13">
        <v>5.0599999999999996</v>
      </c>
      <c r="E5" s="15">
        <f>AVERAGE(D4:D5)</f>
        <v>5.1050000000000004</v>
      </c>
      <c r="F5" s="14" t="s">
        <v>69</v>
      </c>
      <c r="G5" s="48">
        <v>5.09</v>
      </c>
      <c r="H5" s="16">
        <f>(G4+G5)/2</f>
        <v>5.12</v>
      </c>
      <c r="I5" s="17">
        <f>(3.8*0.0338)/H5</f>
        <v>2.5085937499999995E-2</v>
      </c>
      <c r="K5" s="27">
        <v>7</v>
      </c>
      <c r="L5" s="27"/>
      <c r="M5" s="44" t="s">
        <v>68</v>
      </c>
      <c r="N5" s="48">
        <v>5.0599999999999996</v>
      </c>
      <c r="O5" s="15">
        <f>AVERAGE(N4:N5)</f>
        <v>5.1050000000000004</v>
      </c>
      <c r="P5" s="44" t="s">
        <v>69</v>
      </c>
      <c r="Q5" s="48">
        <v>5.09</v>
      </c>
      <c r="R5" s="32">
        <f>(Q4+Q5)/2</f>
        <v>5.12</v>
      </c>
      <c r="S5" s="17">
        <f>(3.8*0.0338)/R5</f>
        <v>2.5085937499999995E-2</v>
      </c>
    </row>
    <row r="6" spans="1:19">
      <c r="A6">
        <v>14</v>
      </c>
      <c r="C6" s="12" t="s">
        <v>63</v>
      </c>
      <c r="D6" s="48">
        <v>5.17</v>
      </c>
      <c r="E6" s="14" t="s">
        <v>64</v>
      </c>
      <c r="F6" s="14" t="s">
        <v>65</v>
      </c>
      <c r="G6" s="48">
        <v>5.23</v>
      </c>
      <c r="H6" s="14" t="s">
        <v>66</v>
      </c>
      <c r="I6" s="14" t="s">
        <v>67</v>
      </c>
      <c r="K6" s="27">
        <v>14</v>
      </c>
      <c r="L6" s="27"/>
      <c r="M6" s="12" t="s">
        <v>63</v>
      </c>
      <c r="N6" s="48">
        <v>5.23</v>
      </c>
      <c r="O6" s="44" t="s">
        <v>64</v>
      </c>
      <c r="P6" s="44" t="s">
        <v>65</v>
      </c>
      <c r="Q6" s="48">
        <v>5.25</v>
      </c>
      <c r="R6" s="44" t="s">
        <v>66</v>
      </c>
      <c r="S6" s="44" t="s">
        <v>67</v>
      </c>
    </row>
    <row r="7" spans="1:19">
      <c r="A7">
        <v>14</v>
      </c>
      <c r="C7" s="14" t="s">
        <v>68</v>
      </c>
      <c r="D7" s="48">
        <v>5.15</v>
      </c>
      <c r="E7" s="15">
        <f>AVERAGE(D6:D7)</f>
        <v>5.16</v>
      </c>
      <c r="F7" s="14" t="s">
        <v>69</v>
      </c>
      <c r="G7" s="48">
        <v>5.35</v>
      </c>
      <c r="H7" s="16">
        <f>(G6+G7)/2</f>
        <v>5.29</v>
      </c>
      <c r="I7" s="17">
        <f>(3.8*0.0338)/H7</f>
        <v>2.4279773156899807E-2</v>
      </c>
      <c r="K7" s="27">
        <v>14</v>
      </c>
      <c r="L7" s="27"/>
      <c r="M7" s="44" t="s">
        <v>68</v>
      </c>
      <c r="N7" s="48">
        <v>5.0599999999999996</v>
      </c>
      <c r="O7" s="15">
        <f>AVERAGE(N6:N7)</f>
        <v>5.1449999999999996</v>
      </c>
      <c r="P7" s="44" t="s">
        <v>69</v>
      </c>
      <c r="Q7" s="48">
        <v>5.23</v>
      </c>
      <c r="R7" s="32">
        <f>(Q6+Q7)/2</f>
        <v>5.24</v>
      </c>
      <c r="S7" s="17">
        <f>(3.8*0.0338)/R7</f>
        <v>2.4511450381679383E-2</v>
      </c>
    </row>
    <row r="8" spans="1:19">
      <c r="A8">
        <v>21</v>
      </c>
      <c r="C8" s="12" t="s">
        <v>63</v>
      </c>
      <c r="D8" s="13">
        <v>5.28</v>
      </c>
      <c r="E8" s="14" t="s">
        <v>64</v>
      </c>
      <c r="F8" s="14" t="s">
        <v>65</v>
      </c>
      <c r="G8" s="13">
        <v>5.38</v>
      </c>
      <c r="H8" s="14" t="s">
        <v>66</v>
      </c>
      <c r="I8" s="14" t="s">
        <v>67</v>
      </c>
      <c r="K8" s="27">
        <v>21</v>
      </c>
      <c r="L8" s="27"/>
      <c r="M8" s="12" t="s">
        <v>63</v>
      </c>
      <c r="N8" s="48">
        <v>5.17</v>
      </c>
      <c r="O8" s="44" t="s">
        <v>64</v>
      </c>
      <c r="P8" s="44" t="s">
        <v>65</v>
      </c>
      <c r="Q8" s="48">
        <v>5.29</v>
      </c>
      <c r="R8" s="44" t="s">
        <v>66</v>
      </c>
      <c r="S8" s="44" t="s">
        <v>67</v>
      </c>
    </row>
    <row r="9" spans="1:19">
      <c r="A9">
        <v>21</v>
      </c>
      <c r="C9" s="14" t="s">
        <v>68</v>
      </c>
      <c r="D9" s="13">
        <v>5.17</v>
      </c>
      <c r="E9" s="15">
        <f>AVERAGE(D8:D9)</f>
        <v>5.2249999999999996</v>
      </c>
      <c r="F9" s="14" t="s">
        <v>69</v>
      </c>
      <c r="G9" s="13">
        <v>5.3</v>
      </c>
      <c r="H9" s="16">
        <f>(G8+G9)/2</f>
        <v>5.34</v>
      </c>
      <c r="I9" s="17">
        <f>(3.8*0.0338)/H9</f>
        <v>2.4052434456928833E-2</v>
      </c>
      <c r="K9" s="27">
        <v>21</v>
      </c>
      <c r="L9" s="27"/>
      <c r="M9" s="44" t="s">
        <v>68</v>
      </c>
      <c r="N9" s="48">
        <v>5.23</v>
      </c>
      <c r="O9" s="15">
        <f>AVERAGE(N8:N9)</f>
        <v>5.2</v>
      </c>
      <c r="P9" s="44" t="s">
        <v>69</v>
      </c>
      <c r="Q9" s="48">
        <v>5.22</v>
      </c>
      <c r="R9" s="32">
        <f>(Q8+Q9)/2</f>
        <v>5.2549999999999999</v>
      </c>
      <c r="S9" s="17">
        <f>(3.8*0.0338)/R9</f>
        <v>2.4441484300666026E-2</v>
      </c>
    </row>
    <row r="10" spans="1:19">
      <c r="A10">
        <v>28</v>
      </c>
      <c r="C10" s="12" t="s">
        <v>63</v>
      </c>
      <c r="D10" s="48">
        <v>5.26</v>
      </c>
      <c r="E10" s="44" t="s">
        <v>64</v>
      </c>
      <c r="F10" s="44" t="s">
        <v>65</v>
      </c>
      <c r="G10" s="13">
        <v>5.0999999999999996</v>
      </c>
      <c r="H10" s="44" t="s">
        <v>66</v>
      </c>
      <c r="I10" s="44" t="s">
        <v>67</v>
      </c>
      <c r="K10" s="27">
        <v>28</v>
      </c>
      <c r="L10" s="27"/>
      <c r="M10" s="12" t="s">
        <v>63</v>
      </c>
      <c r="N10" s="48">
        <v>5.09</v>
      </c>
      <c r="O10" s="27"/>
      <c r="P10" s="44" t="s">
        <v>65</v>
      </c>
      <c r="Q10" s="48">
        <v>5.18</v>
      </c>
      <c r="R10" s="44" t="s">
        <v>66</v>
      </c>
      <c r="S10" s="44" t="s">
        <v>67</v>
      </c>
    </row>
    <row r="11" spans="1:19">
      <c r="A11">
        <v>28</v>
      </c>
      <c r="C11" s="44" t="s">
        <v>68</v>
      </c>
      <c r="D11" s="48">
        <v>5.29</v>
      </c>
      <c r="E11" s="15">
        <f>AVERAGE(D10:D11)</f>
        <v>5.2750000000000004</v>
      </c>
      <c r="F11" s="44" t="s">
        <v>69</v>
      </c>
      <c r="G11" s="13">
        <v>5.31</v>
      </c>
      <c r="H11" s="32">
        <f>(G10+G11)/2</f>
        <v>5.2050000000000001</v>
      </c>
      <c r="I11" s="17">
        <f>(3.8*0.0338)/H11</f>
        <v>2.467627281460134E-2</v>
      </c>
      <c r="K11" s="27">
        <v>28</v>
      </c>
      <c r="L11" s="27"/>
      <c r="M11" s="44" t="s">
        <v>68</v>
      </c>
      <c r="N11" s="48">
        <v>5.26</v>
      </c>
      <c r="O11" s="27"/>
      <c r="P11" s="44" t="s">
        <v>69</v>
      </c>
      <c r="Q11" s="48">
        <v>5.35</v>
      </c>
      <c r="R11" s="32">
        <f>(Q10+Q11)/2</f>
        <v>5.2649999999999997</v>
      </c>
      <c r="S11" s="17">
        <f>(3.8*0.0338)/R11</f>
        <v>2.4395061728395059E-2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topLeftCell="A147" workbookViewId="0">
      <selection activeCell="D162" sqref="D162:J200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s="7" t="s">
        <v>2</v>
      </c>
      <c r="D1" s="6" t="s">
        <v>70</v>
      </c>
      <c r="E1" s="6" t="s">
        <v>71</v>
      </c>
      <c r="F1" s="6" t="s">
        <v>72</v>
      </c>
      <c r="G1" s="18" t="s">
        <v>73</v>
      </c>
      <c r="H1" s="19" t="s">
        <v>74</v>
      </c>
      <c r="I1" s="14" t="s">
        <v>75</v>
      </c>
      <c r="J1" s="14" t="s">
        <v>76</v>
      </c>
    </row>
    <row r="2" spans="1:10">
      <c r="A2">
        <v>0</v>
      </c>
      <c r="B2" t="s">
        <v>77</v>
      </c>
      <c r="C2" s="20" t="s">
        <v>17</v>
      </c>
      <c r="D2" s="20">
        <v>4.43</v>
      </c>
      <c r="E2" s="21">
        <v>4.9400000000000004</v>
      </c>
      <c r="F2" s="20">
        <v>2.5662337662337699E-2</v>
      </c>
      <c r="G2" s="21">
        <v>52.351168831168799</v>
      </c>
      <c r="H2" s="20">
        <v>200</v>
      </c>
      <c r="I2" s="22">
        <v>10470.2337662338</v>
      </c>
      <c r="J2" s="23">
        <v>8725.1948051948002</v>
      </c>
    </row>
    <row r="3" spans="1:10">
      <c r="A3">
        <v>0</v>
      </c>
      <c r="B3" t="s">
        <v>77</v>
      </c>
      <c r="C3" s="20" t="s">
        <v>18</v>
      </c>
      <c r="D3" s="20">
        <v>4.5999999999999996</v>
      </c>
      <c r="E3" s="21">
        <v>4.9400000000000004</v>
      </c>
      <c r="F3" s="20">
        <v>2.5662337662337699E-2</v>
      </c>
      <c r="G3" s="21">
        <v>34.900779220779199</v>
      </c>
      <c r="H3" s="20">
        <v>200</v>
      </c>
      <c r="I3" s="22">
        <v>6980.15584415584</v>
      </c>
      <c r="J3" s="23"/>
    </row>
    <row r="4" spans="1:10">
      <c r="A4">
        <v>0</v>
      </c>
      <c r="B4" t="s">
        <v>77</v>
      </c>
      <c r="C4" s="20" t="s">
        <v>20</v>
      </c>
      <c r="D4" s="20">
        <v>4.49</v>
      </c>
      <c r="E4" s="21">
        <v>4.9400000000000004</v>
      </c>
      <c r="F4" s="20">
        <v>2.5662337662337699E-2</v>
      </c>
      <c r="G4" s="21">
        <v>46.192207792207697</v>
      </c>
      <c r="H4" s="20">
        <v>200</v>
      </c>
      <c r="I4" s="22">
        <v>9238.4415584415492</v>
      </c>
      <c r="J4" s="23">
        <v>9649.0389610389502</v>
      </c>
    </row>
    <row r="5" spans="1:10">
      <c r="A5">
        <v>0</v>
      </c>
      <c r="B5" t="s">
        <v>77</v>
      </c>
      <c r="C5" s="20" t="s">
        <v>21</v>
      </c>
      <c r="D5" s="20">
        <v>4.45</v>
      </c>
      <c r="E5" s="21">
        <v>4.9400000000000004</v>
      </c>
      <c r="F5" s="20">
        <v>2.5662337662337699E-2</v>
      </c>
      <c r="G5" s="21">
        <v>50.298181818181803</v>
      </c>
      <c r="H5" s="20">
        <v>200</v>
      </c>
      <c r="I5" s="22">
        <v>10059.6363636364</v>
      </c>
      <c r="J5" s="23"/>
    </row>
    <row r="6" spans="1:10">
      <c r="A6">
        <v>0</v>
      </c>
      <c r="B6" t="s">
        <v>77</v>
      </c>
      <c r="C6" s="20" t="s">
        <v>23</v>
      </c>
      <c r="D6" s="20">
        <v>4.43</v>
      </c>
      <c r="E6" s="21">
        <v>4.9400000000000004</v>
      </c>
      <c r="F6" s="20">
        <v>2.5662337662337699E-2</v>
      </c>
      <c r="G6" s="21">
        <v>52.351168831168799</v>
      </c>
      <c r="H6" s="20">
        <v>200</v>
      </c>
      <c r="I6" s="22">
        <v>10470.2337662338</v>
      </c>
      <c r="J6" s="23">
        <v>9956.9870129869996</v>
      </c>
    </row>
    <row r="7" spans="1:10">
      <c r="A7">
        <v>0</v>
      </c>
      <c r="B7" t="s">
        <v>77</v>
      </c>
      <c r="C7" s="20" t="s">
        <v>24</v>
      </c>
      <c r="D7" s="20">
        <v>4.4800000000000004</v>
      </c>
      <c r="E7" s="21">
        <v>4.9400000000000004</v>
      </c>
      <c r="F7" s="20">
        <v>2.5662337662337699E-2</v>
      </c>
      <c r="G7" s="21">
        <v>47.218701298701198</v>
      </c>
      <c r="H7" s="20">
        <v>200</v>
      </c>
      <c r="I7" s="22">
        <v>9443.7402597402397</v>
      </c>
      <c r="J7" s="23"/>
    </row>
    <row r="8" spans="1:10">
      <c r="A8">
        <v>0</v>
      </c>
      <c r="B8" t="s">
        <v>77</v>
      </c>
      <c r="C8" s="20" t="s">
        <v>26</v>
      </c>
      <c r="D8" s="20">
        <v>4.43</v>
      </c>
      <c r="E8" s="21">
        <v>4.9400000000000004</v>
      </c>
      <c r="F8" s="20">
        <v>2.5662337662337699E-2</v>
      </c>
      <c r="G8" s="21">
        <v>52.351168831168799</v>
      </c>
      <c r="H8" s="20">
        <v>200</v>
      </c>
      <c r="I8" s="22">
        <v>10470.2337662338</v>
      </c>
      <c r="J8" s="23">
        <v>10162.285714285699</v>
      </c>
    </row>
    <row r="9" spans="1:10">
      <c r="A9">
        <v>0</v>
      </c>
      <c r="B9" t="s">
        <v>77</v>
      </c>
      <c r="C9" s="20" t="s">
        <v>27</v>
      </c>
      <c r="D9" s="20">
        <v>4.46</v>
      </c>
      <c r="E9" s="21">
        <v>4.9400000000000004</v>
      </c>
      <c r="F9" s="20">
        <v>2.5662337662337699E-2</v>
      </c>
      <c r="G9" s="21">
        <v>49.271688311688301</v>
      </c>
      <c r="H9" s="20">
        <v>200</v>
      </c>
      <c r="I9" s="22">
        <v>9854.3376623376498</v>
      </c>
      <c r="J9" s="23"/>
    </row>
    <row r="10" spans="1:10">
      <c r="A10">
        <v>0</v>
      </c>
      <c r="B10" t="s">
        <v>77</v>
      </c>
      <c r="C10" s="20" t="s">
        <v>28</v>
      </c>
      <c r="D10" s="20">
        <v>4.4400000000000004</v>
      </c>
      <c r="E10" s="21">
        <v>4.9400000000000004</v>
      </c>
      <c r="F10" s="20">
        <v>2.5662337662337699E-2</v>
      </c>
      <c r="G10" s="21">
        <v>51.324675324675198</v>
      </c>
      <c r="H10" s="20">
        <v>200</v>
      </c>
      <c r="I10" s="22">
        <v>10264.935064935</v>
      </c>
      <c r="J10" s="23">
        <v>10778.1818181818</v>
      </c>
    </row>
    <row r="11" spans="1:10">
      <c r="A11">
        <v>0</v>
      </c>
      <c r="B11" t="s">
        <v>77</v>
      </c>
      <c r="C11" s="20" t="s">
        <v>29</v>
      </c>
      <c r="D11" s="20">
        <v>4.3899999999999997</v>
      </c>
      <c r="E11" s="21">
        <v>4.9400000000000004</v>
      </c>
      <c r="F11" s="20">
        <v>2.5662337662337699E-2</v>
      </c>
      <c r="G11" s="21">
        <v>56.457142857142799</v>
      </c>
      <c r="H11" s="20">
        <v>200</v>
      </c>
      <c r="I11" s="22">
        <v>11291.4285714286</v>
      </c>
      <c r="J11" s="23"/>
    </row>
    <row r="12" spans="1:10">
      <c r="A12">
        <v>0</v>
      </c>
      <c r="B12" t="s">
        <v>77</v>
      </c>
      <c r="C12" s="20" t="s">
        <v>30</v>
      </c>
      <c r="D12" s="20">
        <v>4.4800000000000004</v>
      </c>
      <c r="E12" s="21">
        <v>4.9400000000000004</v>
      </c>
      <c r="F12" s="20">
        <v>2.5662337662337699E-2</v>
      </c>
      <c r="G12" s="21">
        <v>47.218701298701198</v>
      </c>
      <c r="H12" s="20">
        <v>200</v>
      </c>
      <c r="I12" s="22">
        <v>9443.7402597402397</v>
      </c>
      <c r="J12" s="23">
        <v>9649.0389610389502</v>
      </c>
    </row>
    <row r="13" spans="1:10">
      <c r="A13">
        <v>0</v>
      </c>
      <c r="B13" t="s">
        <v>77</v>
      </c>
      <c r="C13" s="20" t="s">
        <v>31</v>
      </c>
      <c r="D13" s="20">
        <v>4.46</v>
      </c>
      <c r="E13" s="21">
        <v>4.9400000000000004</v>
      </c>
      <c r="F13" s="20">
        <v>2.5662337662337699E-2</v>
      </c>
      <c r="G13" s="21">
        <v>49.271688311688301</v>
      </c>
      <c r="H13" s="20">
        <v>200</v>
      </c>
      <c r="I13" s="22">
        <v>9854.3376623376498</v>
      </c>
      <c r="J13" s="23"/>
    </row>
    <row r="14" spans="1:10">
      <c r="A14">
        <v>0</v>
      </c>
      <c r="B14" t="s">
        <v>77</v>
      </c>
      <c r="C14" s="20" t="s">
        <v>32</v>
      </c>
      <c r="D14" s="20">
        <v>4.37</v>
      </c>
      <c r="E14" s="21">
        <v>4.9400000000000004</v>
      </c>
      <c r="F14" s="20">
        <v>2.5662337662337699E-2</v>
      </c>
      <c r="G14" s="21">
        <v>58.510129870129802</v>
      </c>
      <c r="H14" s="20">
        <v>200</v>
      </c>
      <c r="I14" s="22">
        <v>11702.025974026001</v>
      </c>
      <c r="J14" s="23">
        <v>10059.6363636364</v>
      </c>
    </row>
    <row r="15" spans="1:10">
      <c r="A15">
        <v>0</v>
      </c>
      <c r="B15" t="s">
        <v>77</v>
      </c>
      <c r="C15" s="20" t="s">
        <v>33</v>
      </c>
      <c r="D15" s="20">
        <v>4.53</v>
      </c>
      <c r="E15" s="21">
        <v>4.9400000000000004</v>
      </c>
      <c r="F15" s="20">
        <v>2.5662337662337699E-2</v>
      </c>
      <c r="G15" s="21">
        <v>42.086233766233697</v>
      </c>
      <c r="H15" s="20">
        <v>200</v>
      </c>
      <c r="I15" s="22">
        <v>8417.2467532467399</v>
      </c>
      <c r="J15" s="23"/>
    </row>
    <row r="16" spans="1:10">
      <c r="A16">
        <v>0</v>
      </c>
      <c r="B16" t="s">
        <v>77</v>
      </c>
      <c r="C16" s="20" t="s">
        <v>34</v>
      </c>
      <c r="D16" s="20">
        <v>4.53</v>
      </c>
      <c r="E16" s="21">
        <v>4.9400000000000004</v>
      </c>
      <c r="F16" s="20">
        <v>2.5662337662337699E-2</v>
      </c>
      <c r="G16" s="21">
        <v>42.086233766233697</v>
      </c>
      <c r="H16" s="20">
        <v>200</v>
      </c>
      <c r="I16" s="22">
        <v>8417.2467532467399</v>
      </c>
      <c r="J16" s="23">
        <v>9956.9870129869996</v>
      </c>
    </row>
    <row r="17" spans="1:10">
      <c r="A17">
        <v>0</v>
      </c>
      <c r="B17" t="s">
        <v>77</v>
      </c>
      <c r="C17" s="20" t="s">
        <v>35</v>
      </c>
      <c r="D17" s="20">
        <v>4.38</v>
      </c>
      <c r="E17" s="21">
        <v>4.9400000000000004</v>
      </c>
      <c r="F17" s="20">
        <v>2.5662337662337699E-2</v>
      </c>
      <c r="G17" s="21">
        <v>57.4836363636363</v>
      </c>
      <c r="H17" s="20">
        <v>200</v>
      </c>
      <c r="I17" s="22">
        <v>11496.727272727299</v>
      </c>
      <c r="J17" s="23"/>
    </row>
    <row r="18" spans="1:10">
      <c r="A18">
        <v>0</v>
      </c>
      <c r="B18" t="s">
        <v>77</v>
      </c>
      <c r="C18" s="20" t="s">
        <v>36</v>
      </c>
      <c r="D18" s="20">
        <v>4.49</v>
      </c>
      <c r="E18" s="21">
        <v>4.9400000000000004</v>
      </c>
      <c r="F18" s="20">
        <v>2.5662337662337699E-2</v>
      </c>
      <c r="G18" s="21">
        <v>46.192207792207697</v>
      </c>
      <c r="H18" s="20">
        <v>200</v>
      </c>
      <c r="I18" s="22">
        <v>9238.4415584415492</v>
      </c>
      <c r="J18" s="23">
        <v>8725.1948051947893</v>
      </c>
    </row>
    <row r="19" spans="1:10">
      <c r="A19">
        <v>0</v>
      </c>
      <c r="B19" t="s">
        <v>77</v>
      </c>
      <c r="C19" s="20" t="s">
        <v>37</v>
      </c>
      <c r="D19" s="20">
        <v>4.54</v>
      </c>
      <c r="E19" s="21">
        <v>4.9400000000000004</v>
      </c>
      <c r="F19" s="20">
        <v>2.5662337662337699E-2</v>
      </c>
      <c r="G19" s="21">
        <v>41.059740259740202</v>
      </c>
      <c r="H19" s="20">
        <v>200</v>
      </c>
      <c r="I19" s="22">
        <v>8211.9480519480403</v>
      </c>
      <c r="J19" s="23"/>
    </row>
    <row r="20" spans="1:10">
      <c r="A20">
        <v>0</v>
      </c>
      <c r="B20" t="s">
        <v>77</v>
      </c>
      <c r="C20" s="20" t="s">
        <v>38</v>
      </c>
      <c r="D20" s="20">
        <v>4.46</v>
      </c>
      <c r="E20" s="21">
        <v>4.9400000000000004</v>
      </c>
      <c r="F20" s="20">
        <v>2.5662337662337699E-2</v>
      </c>
      <c r="G20" s="21">
        <v>49.271688311688301</v>
      </c>
      <c r="H20" s="20">
        <v>200</v>
      </c>
      <c r="I20" s="22">
        <v>9854.3376623376498</v>
      </c>
      <c r="J20" s="23">
        <v>10059.6363636364</v>
      </c>
    </row>
    <row r="21" spans="1:10">
      <c r="A21">
        <v>0</v>
      </c>
      <c r="B21" t="s">
        <v>77</v>
      </c>
      <c r="C21" s="20" t="s">
        <v>39</v>
      </c>
      <c r="D21" s="20">
        <v>4.4400000000000004</v>
      </c>
      <c r="E21" s="21">
        <v>4.9400000000000004</v>
      </c>
      <c r="F21" s="20">
        <v>2.5662337662337699E-2</v>
      </c>
      <c r="G21" s="21">
        <v>51.324675324675198</v>
      </c>
      <c r="H21" s="20">
        <v>200</v>
      </c>
      <c r="I21" s="22">
        <v>10264.935064935</v>
      </c>
      <c r="J21" s="23"/>
    </row>
    <row r="22" spans="1:10">
      <c r="A22">
        <v>0</v>
      </c>
      <c r="B22" t="s">
        <v>77</v>
      </c>
      <c r="C22" s="20" t="s">
        <v>40</v>
      </c>
      <c r="D22" s="20">
        <v>4.57</v>
      </c>
      <c r="E22" s="21">
        <v>4.9400000000000004</v>
      </c>
      <c r="F22" s="20">
        <v>2.5662337662337699E-2</v>
      </c>
      <c r="G22" s="21">
        <v>37.980259740259697</v>
      </c>
      <c r="H22" s="20">
        <v>200</v>
      </c>
      <c r="I22" s="22">
        <v>7596.0519480519297</v>
      </c>
      <c r="J22" s="23">
        <v>9033.1428571428496</v>
      </c>
    </row>
    <row r="23" spans="1:10">
      <c r="A23">
        <v>0</v>
      </c>
      <c r="B23" t="s">
        <v>77</v>
      </c>
      <c r="C23" s="20" t="s">
        <v>41</v>
      </c>
      <c r="D23" s="20">
        <v>4.43</v>
      </c>
      <c r="E23" s="21">
        <v>4.9400000000000004</v>
      </c>
      <c r="F23" s="20">
        <v>2.5662337662337699E-2</v>
      </c>
      <c r="G23" s="21">
        <v>52.351168831168799</v>
      </c>
      <c r="H23" s="20">
        <v>200</v>
      </c>
      <c r="I23" s="22">
        <v>10470.2337662338</v>
      </c>
      <c r="J23" s="23"/>
    </row>
    <row r="24" spans="1:10">
      <c r="A24">
        <v>0</v>
      </c>
      <c r="B24" t="s">
        <v>77</v>
      </c>
      <c r="C24" s="20" t="s">
        <v>42</v>
      </c>
      <c r="D24" s="20">
        <v>4.38</v>
      </c>
      <c r="E24" s="21">
        <v>4.9400000000000004</v>
      </c>
      <c r="F24" s="20">
        <v>2.5662337662337699E-2</v>
      </c>
      <c r="G24" s="21">
        <v>57.4836363636363</v>
      </c>
      <c r="H24" s="20">
        <v>200</v>
      </c>
      <c r="I24" s="22">
        <v>11496.727272727299</v>
      </c>
      <c r="J24" s="23">
        <v>10675.532467532499</v>
      </c>
    </row>
    <row r="25" spans="1:10">
      <c r="A25">
        <v>0</v>
      </c>
      <c r="B25" t="s">
        <v>77</v>
      </c>
      <c r="C25" s="20" t="s">
        <v>43</v>
      </c>
      <c r="D25" s="20">
        <v>4.46</v>
      </c>
      <c r="E25" s="21">
        <v>4.9400000000000004</v>
      </c>
      <c r="F25" s="20">
        <v>2.5662337662337699E-2</v>
      </c>
      <c r="G25" s="21">
        <v>49.271688311688301</v>
      </c>
      <c r="H25" s="20">
        <v>200</v>
      </c>
      <c r="I25" s="22">
        <v>9854.3376623376498</v>
      </c>
      <c r="J25" s="23"/>
    </row>
    <row r="26" spans="1:10">
      <c r="A26">
        <v>0</v>
      </c>
      <c r="B26" t="s">
        <v>77</v>
      </c>
      <c r="C26" s="20" t="s">
        <v>44</v>
      </c>
      <c r="D26" s="20">
        <v>4.41</v>
      </c>
      <c r="E26" s="21">
        <v>4.9400000000000004</v>
      </c>
      <c r="F26" s="20">
        <v>2.5662337662337699E-2</v>
      </c>
      <c r="G26" s="21">
        <v>54.404155844155802</v>
      </c>
      <c r="H26" s="20">
        <v>200</v>
      </c>
      <c r="I26" s="22">
        <v>10880.831168831201</v>
      </c>
      <c r="J26" s="23">
        <v>10059.6363636364</v>
      </c>
    </row>
    <row r="27" spans="1:10">
      <c r="A27">
        <v>0</v>
      </c>
      <c r="B27" t="s">
        <v>77</v>
      </c>
      <c r="C27" s="20" t="s">
        <v>45</v>
      </c>
      <c r="D27" s="20">
        <v>4.49</v>
      </c>
      <c r="E27" s="21">
        <v>4.9400000000000004</v>
      </c>
      <c r="F27" s="20">
        <v>2.5662337662337699E-2</v>
      </c>
      <c r="G27" s="21">
        <v>46.192207792207697</v>
      </c>
      <c r="H27" s="20">
        <v>200</v>
      </c>
      <c r="I27" s="22">
        <v>9238.4415584415492</v>
      </c>
      <c r="J27" s="23"/>
    </row>
    <row r="28" spans="1:10">
      <c r="A28">
        <v>0</v>
      </c>
      <c r="B28" t="s">
        <v>77</v>
      </c>
      <c r="C28" s="20" t="s">
        <v>46</v>
      </c>
      <c r="D28" s="20">
        <v>4.3499999999999996</v>
      </c>
      <c r="E28" s="21">
        <v>4.9400000000000004</v>
      </c>
      <c r="F28" s="20">
        <v>2.5662337662337699E-2</v>
      </c>
      <c r="G28" s="21">
        <v>60.563116883116898</v>
      </c>
      <c r="H28" s="20">
        <v>200</v>
      </c>
      <c r="I28" s="22">
        <v>12112.6233766234</v>
      </c>
      <c r="J28" s="23">
        <v>10778.1818181818</v>
      </c>
    </row>
    <row r="29" spans="1:10">
      <c r="A29">
        <v>0</v>
      </c>
      <c r="B29" t="s">
        <v>77</v>
      </c>
      <c r="C29" s="20" t="s">
        <v>47</v>
      </c>
      <c r="D29" s="20">
        <v>4.4800000000000004</v>
      </c>
      <c r="E29" s="21">
        <v>4.9400000000000004</v>
      </c>
      <c r="F29" s="20">
        <v>2.5662337662337699E-2</v>
      </c>
      <c r="G29" s="21">
        <v>47.218701298701198</v>
      </c>
      <c r="H29" s="20">
        <v>200</v>
      </c>
      <c r="I29" s="22">
        <v>9443.7402597402397</v>
      </c>
      <c r="J29" s="23"/>
    </row>
    <row r="30" spans="1:10">
      <c r="A30">
        <v>0</v>
      </c>
      <c r="B30" t="s">
        <v>77</v>
      </c>
      <c r="C30" s="20" t="s">
        <v>48</v>
      </c>
      <c r="D30" s="20">
        <v>4.49</v>
      </c>
      <c r="E30" s="21">
        <v>4.9400000000000004</v>
      </c>
      <c r="F30" s="20">
        <v>2.5662337662337699E-2</v>
      </c>
      <c r="G30" s="21">
        <v>46.192207792207697</v>
      </c>
      <c r="H30" s="20">
        <v>200</v>
      </c>
      <c r="I30" s="22">
        <v>9238.4415584415492</v>
      </c>
      <c r="J30" s="23">
        <v>9751.6883116883</v>
      </c>
    </row>
    <row r="31" spans="1:10">
      <c r="A31">
        <v>0</v>
      </c>
      <c r="B31" t="s">
        <v>77</v>
      </c>
      <c r="C31" s="20" t="s">
        <v>49</v>
      </c>
      <c r="D31" s="20">
        <v>4.4400000000000004</v>
      </c>
      <c r="E31" s="21">
        <v>4.9400000000000004</v>
      </c>
      <c r="F31" s="20">
        <v>2.5662337662337699E-2</v>
      </c>
      <c r="G31" s="21">
        <v>51.324675324675198</v>
      </c>
      <c r="H31" s="20">
        <v>200</v>
      </c>
      <c r="I31" s="22">
        <v>10264.935064935</v>
      </c>
      <c r="J31" s="23"/>
    </row>
    <row r="32" spans="1:10">
      <c r="A32">
        <v>0</v>
      </c>
      <c r="B32" t="s">
        <v>77</v>
      </c>
      <c r="C32" s="20" t="s">
        <v>50</v>
      </c>
      <c r="D32" s="20">
        <v>4.3499999999999996</v>
      </c>
      <c r="E32" s="21">
        <v>4.9400000000000004</v>
      </c>
      <c r="F32" s="20">
        <v>2.5662337662337699E-2</v>
      </c>
      <c r="G32" s="21">
        <v>60.563116883116898</v>
      </c>
      <c r="H32" s="20">
        <v>200</v>
      </c>
      <c r="I32" s="22">
        <v>12112.6233766234</v>
      </c>
      <c r="J32" s="23">
        <v>11702.025974026001</v>
      </c>
    </row>
    <row r="33" spans="1:10">
      <c r="A33">
        <v>0</v>
      </c>
      <c r="B33" t="s">
        <v>77</v>
      </c>
      <c r="C33" s="20" t="s">
        <v>51</v>
      </c>
      <c r="D33" s="20">
        <v>4.3899999999999997</v>
      </c>
      <c r="E33" s="21">
        <v>4.9400000000000004</v>
      </c>
      <c r="F33" s="20">
        <v>2.5662337662337699E-2</v>
      </c>
      <c r="G33" s="21">
        <v>56.457142857142799</v>
      </c>
      <c r="H33" s="20">
        <v>200</v>
      </c>
      <c r="I33" s="22">
        <v>11291.4285714286</v>
      </c>
      <c r="J33" s="23"/>
    </row>
    <row r="34" spans="1:10">
      <c r="A34">
        <v>0</v>
      </c>
      <c r="B34" t="s">
        <v>77</v>
      </c>
      <c r="C34" s="20" t="s">
        <v>52</v>
      </c>
      <c r="D34" s="20">
        <v>4.4000000000000004</v>
      </c>
      <c r="E34" s="21">
        <v>4.9400000000000004</v>
      </c>
      <c r="F34" s="20">
        <v>2.5662337662337699E-2</v>
      </c>
      <c r="G34" s="21">
        <v>55.430649350649297</v>
      </c>
      <c r="H34" s="20">
        <v>200</v>
      </c>
      <c r="I34" s="22">
        <v>11086.1298701299</v>
      </c>
      <c r="J34" s="23">
        <v>10162.285714285699</v>
      </c>
    </row>
    <row r="35" spans="1:10">
      <c r="A35">
        <v>0</v>
      </c>
      <c r="B35" t="s">
        <v>77</v>
      </c>
      <c r="C35" s="20" t="s">
        <v>53</v>
      </c>
      <c r="D35" s="20">
        <v>4.49</v>
      </c>
      <c r="E35" s="21">
        <v>4.9400000000000004</v>
      </c>
      <c r="F35" s="20">
        <v>2.5662337662337699E-2</v>
      </c>
      <c r="G35" s="21">
        <v>46.192207792207697</v>
      </c>
      <c r="H35" s="20">
        <v>200</v>
      </c>
      <c r="I35" s="22">
        <v>9238.4415584415492</v>
      </c>
      <c r="J35" s="23"/>
    </row>
    <row r="36" spans="1:10">
      <c r="A36">
        <v>0</v>
      </c>
      <c r="B36" t="s">
        <v>77</v>
      </c>
      <c r="C36" s="20" t="s">
        <v>54</v>
      </c>
      <c r="D36" s="20">
        <v>4.45</v>
      </c>
      <c r="E36" s="21">
        <v>4.9400000000000004</v>
      </c>
      <c r="F36" s="20">
        <v>2.5662337662337699E-2</v>
      </c>
      <c r="G36" s="21">
        <v>50.298181818181803</v>
      </c>
      <c r="H36" s="20">
        <v>200</v>
      </c>
      <c r="I36" s="22">
        <v>10059.6363636364</v>
      </c>
      <c r="J36" s="23">
        <v>9649.0389610389502</v>
      </c>
    </row>
    <row r="37" spans="1:10">
      <c r="A37">
        <v>0</v>
      </c>
      <c r="B37" t="s">
        <v>77</v>
      </c>
      <c r="C37" s="20" t="s">
        <v>55</v>
      </c>
      <c r="D37" s="20">
        <v>4.49</v>
      </c>
      <c r="E37" s="21">
        <v>4.9400000000000004</v>
      </c>
      <c r="F37" s="20">
        <v>2.5662337662337699E-2</v>
      </c>
      <c r="G37" s="21">
        <v>46.192207792207697</v>
      </c>
      <c r="H37" s="20">
        <v>200</v>
      </c>
      <c r="I37" s="22">
        <v>9238.4415584415492</v>
      </c>
      <c r="J37" s="23"/>
    </row>
    <row r="38" spans="1:10">
      <c r="A38">
        <v>0</v>
      </c>
      <c r="B38" t="s">
        <v>78</v>
      </c>
      <c r="C38" s="20" t="s">
        <v>17</v>
      </c>
      <c r="D38" s="20">
        <v>2.93</v>
      </c>
      <c r="E38" s="21">
        <v>4.8849999999999998</v>
      </c>
      <c r="F38" s="20">
        <v>2.5662337662337699E-2</v>
      </c>
      <c r="G38" s="21">
        <v>200.67948051948099</v>
      </c>
      <c r="H38" s="20">
        <v>200</v>
      </c>
      <c r="I38" s="22">
        <v>40135.896103896099</v>
      </c>
      <c r="J38" s="23">
        <v>38801.4545454545</v>
      </c>
    </row>
    <row r="39" spans="1:10">
      <c r="A39">
        <v>0</v>
      </c>
      <c r="B39" t="s">
        <v>78</v>
      </c>
      <c r="C39" s="20" t="s">
        <v>18</v>
      </c>
      <c r="D39" s="20">
        <v>3.06</v>
      </c>
      <c r="E39" s="21">
        <v>4.8849999999999998</v>
      </c>
      <c r="F39" s="20">
        <v>2.5662337662337699E-2</v>
      </c>
      <c r="G39" s="21">
        <v>187.33506493506499</v>
      </c>
      <c r="H39" s="20">
        <v>200</v>
      </c>
      <c r="I39" s="22">
        <v>37467.012987012997</v>
      </c>
      <c r="J39" s="23"/>
    </row>
    <row r="40" spans="1:10">
      <c r="A40">
        <v>0</v>
      </c>
      <c r="B40" t="s">
        <v>78</v>
      </c>
      <c r="C40" s="20" t="s">
        <v>20</v>
      </c>
      <c r="D40" s="20">
        <v>3.12</v>
      </c>
      <c r="E40" s="21">
        <v>4.8849999999999998</v>
      </c>
      <c r="F40" s="20">
        <v>2.5662337662337699E-2</v>
      </c>
      <c r="G40" s="21">
        <v>181.176103896104</v>
      </c>
      <c r="H40" s="20">
        <v>200</v>
      </c>
      <c r="I40" s="22">
        <v>36235.220779220799</v>
      </c>
      <c r="J40" s="23">
        <v>37467.012987012997</v>
      </c>
    </row>
    <row r="41" spans="1:10">
      <c r="A41">
        <v>0</v>
      </c>
      <c r="B41" t="s">
        <v>78</v>
      </c>
      <c r="C41" s="20" t="s">
        <v>21</v>
      </c>
      <c r="D41" s="20">
        <v>3</v>
      </c>
      <c r="E41" s="21">
        <v>4.8849999999999998</v>
      </c>
      <c r="F41" s="20">
        <v>2.5662337662337699E-2</v>
      </c>
      <c r="G41" s="21">
        <v>193.49402597402599</v>
      </c>
      <c r="H41" s="20">
        <v>200</v>
      </c>
      <c r="I41" s="22">
        <v>38698.805194805202</v>
      </c>
      <c r="J41" s="23"/>
    </row>
    <row r="42" spans="1:10">
      <c r="A42">
        <v>0</v>
      </c>
      <c r="B42" t="s">
        <v>78</v>
      </c>
      <c r="C42" s="20" t="s">
        <v>23</v>
      </c>
      <c r="D42" s="20">
        <v>2.75</v>
      </c>
      <c r="E42" s="21">
        <v>4.8849999999999998</v>
      </c>
      <c r="F42" s="20">
        <v>2.5662337662337699E-2</v>
      </c>
      <c r="G42" s="21">
        <v>219.15636363636401</v>
      </c>
      <c r="H42" s="20">
        <v>200</v>
      </c>
      <c r="I42" s="22">
        <v>43831.272727272699</v>
      </c>
      <c r="J42" s="23">
        <v>43112.727272727301</v>
      </c>
    </row>
    <row r="43" spans="1:10">
      <c r="A43">
        <v>0</v>
      </c>
      <c r="B43" t="s">
        <v>78</v>
      </c>
      <c r="C43" s="20" t="s">
        <v>24</v>
      </c>
      <c r="D43" s="20">
        <v>2.82</v>
      </c>
      <c r="E43" s="21">
        <v>4.8849999999999998</v>
      </c>
      <c r="F43" s="20">
        <v>2.5662337662337699E-2</v>
      </c>
      <c r="G43" s="21">
        <v>211.970909090909</v>
      </c>
      <c r="H43" s="20">
        <v>200</v>
      </c>
      <c r="I43" s="22">
        <v>42394.181818181802</v>
      </c>
      <c r="J43" s="23"/>
    </row>
    <row r="44" spans="1:10">
      <c r="A44">
        <v>0</v>
      </c>
      <c r="B44" t="s">
        <v>78</v>
      </c>
      <c r="C44" s="20" t="s">
        <v>26</v>
      </c>
      <c r="D44" s="20">
        <v>2.85</v>
      </c>
      <c r="E44" s="21">
        <v>4.8849999999999998</v>
      </c>
      <c r="F44" s="20">
        <v>2.5662337662337699E-2</v>
      </c>
      <c r="G44" s="21">
        <v>208.891428571429</v>
      </c>
      <c r="H44" s="20">
        <v>200</v>
      </c>
      <c r="I44" s="22">
        <v>41778.285714285703</v>
      </c>
      <c r="J44" s="23">
        <v>41470.337662337697</v>
      </c>
    </row>
    <row r="45" spans="1:10">
      <c r="A45">
        <v>0</v>
      </c>
      <c r="B45" t="s">
        <v>78</v>
      </c>
      <c r="C45" s="20" t="s">
        <v>27</v>
      </c>
      <c r="D45" s="20">
        <v>2.88</v>
      </c>
      <c r="E45" s="21">
        <v>4.8849999999999998</v>
      </c>
      <c r="F45" s="20">
        <v>2.5662337662337699E-2</v>
      </c>
      <c r="G45" s="21">
        <v>205.81194805194801</v>
      </c>
      <c r="H45" s="20">
        <v>200</v>
      </c>
      <c r="I45" s="22">
        <v>41162.389610389597</v>
      </c>
      <c r="J45" s="23"/>
    </row>
    <row r="46" spans="1:10">
      <c r="A46">
        <v>0</v>
      </c>
      <c r="B46" t="s">
        <v>78</v>
      </c>
      <c r="C46" s="20" t="s">
        <v>28</v>
      </c>
      <c r="D46" s="20">
        <v>3.15</v>
      </c>
      <c r="E46" s="21">
        <v>4.8849999999999998</v>
      </c>
      <c r="F46" s="20">
        <v>2.5662337662337699E-2</v>
      </c>
      <c r="G46" s="21">
        <v>178.096623376623</v>
      </c>
      <c r="H46" s="20">
        <v>200</v>
      </c>
      <c r="I46" s="22">
        <v>35619.3246753247</v>
      </c>
      <c r="J46" s="23">
        <v>36645.818181818198</v>
      </c>
    </row>
    <row r="47" spans="1:10">
      <c r="A47">
        <v>0</v>
      </c>
      <c r="B47" t="s">
        <v>78</v>
      </c>
      <c r="C47" s="20" t="s">
        <v>29</v>
      </c>
      <c r="D47" s="20">
        <v>3.05</v>
      </c>
      <c r="E47" s="21">
        <v>4.8849999999999998</v>
      </c>
      <c r="F47" s="20">
        <v>2.5662337662337699E-2</v>
      </c>
      <c r="G47" s="21">
        <v>188.361558441558</v>
      </c>
      <c r="H47" s="20">
        <v>200</v>
      </c>
      <c r="I47" s="22">
        <v>37672.311688311704</v>
      </c>
      <c r="J47" s="23"/>
    </row>
    <row r="48" spans="1:10">
      <c r="A48">
        <v>0</v>
      </c>
      <c r="B48" t="s">
        <v>78</v>
      </c>
      <c r="C48" s="20" t="s">
        <v>30</v>
      </c>
      <c r="D48" s="20">
        <v>3.04</v>
      </c>
      <c r="E48" s="21">
        <v>4.8849999999999998</v>
      </c>
      <c r="F48" s="20">
        <v>2.5662337662337699E-2</v>
      </c>
      <c r="G48" s="21">
        <v>189.38805194805201</v>
      </c>
      <c r="H48" s="20">
        <v>200</v>
      </c>
      <c r="I48" s="22">
        <v>37877.610389610403</v>
      </c>
      <c r="J48" s="23">
        <v>36440.519480519499</v>
      </c>
    </row>
    <row r="49" spans="1:10">
      <c r="A49">
        <v>0</v>
      </c>
      <c r="B49" t="s">
        <v>78</v>
      </c>
      <c r="C49" s="20" t="s">
        <v>31</v>
      </c>
      <c r="D49" s="20">
        <v>3.18</v>
      </c>
      <c r="E49" s="21">
        <v>4.8849999999999998</v>
      </c>
      <c r="F49" s="20">
        <v>2.5662337662337699E-2</v>
      </c>
      <c r="G49" s="21">
        <v>175.017142857143</v>
      </c>
      <c r="H49" s="20">
        <v>200</v>
      </c>
      <c r="I49" s="22">
        <v>35003.428571428602</v>
      </c>
      <c r="J49" s="23"/>
    </row>
    <row r="50" spans="1:10">
      <c r="A50">
        <v>0</v>
      </c>
      <c r="B50" t="s">
        <v>78</v>
      </c>
      <c r="C50" s="20" t="s">
        <v>32</v>
      </c>
      <c r="D50" s="20">
        <v>3.16</v>
      </c>
      <c r="E50" s="21">
        <v>4.8849999999999998</v>
      </c>
      <c r="F50" s="20">
        <v>2.5662337662337699E-2</v>
      </c>
      <c r="G50" s="21">
        <v>177.07012987012999</v>
      </c>
      <c r="H50" s="20">
        <v>200</v>
      </c>
      <c r="I50" s="22">
        <v>35414.025974026001</v>
      </c>
      <c r="J50" s="23">
        <v>35824.6233766234</v>
      </c>
    </row>
    <row r="51" spans="1:10">
      <c r="A51">
        <v>0</v>
      </c>
      <c r="B51" t="s">
        <v>78</v>
      </c>
      <c r="C51" s="20" t="s">
        <v>33</v>
      </c>
      <c r="D51" s="20">
        <v>3.12</v>
      </c>
      <c r="E51" s="21">
        <v>4.8849999999999998</v>
      </c>
      <c r="F51" s="20">
        <v>2.5662337662337699E-2</v>
      </c>
      <c r="G51" s="21">
        <v>181.176103896104</v>
      </c>
      <c r="H51" s="20">
        <v>200</v>
      </c>
      <c r="I51" s="22">
        <v>36235.220779220799</v>
      </c>
      <c r="J51" s="23"/>
    </row>
    <row r="52" spans="1:10">
      <c r="A52">
        <v>0</v>
      </c>
      <c r="B52" t="s">
        <v>78</v>
      </c>
      <c r="C52" s="20" t="s">
        <v>34</v>
      </c>
      <c r="D52" s="20">
        <v>3.19</v>
      </c>
      <c r="E52" s="21">
        <v>4.8849999999999998</v>
      </c>
      <c r="F52" s="20">
        <v>2.5662337662337699E-2</v>
      </c>
      <c r="G52" s="21">
        <v>173.99064935064899</v>
      </c>
      <c r="H52" s="20">
        <v>200</v>
      </c>
      <c r="I52" s="22">
        <v>34798.129870129902</v>
      </c>
      <c r="J52" s="23">
        <v>35927.272727272699</v>
      </c>
    </row>
    <row r="53" spans="1:10">
      <c r="A53">
        <v>0</v>
      </c>
      <c r="B53" t="s">
        <v>78</v>
      </c>
      <c r="C53" s="20" t="s">
        <v>35</v>
      </c>
      <c r="D53" s="20">
        <v>3.08</v>
      </c>
      <c r="E53" s="21">
        <v>4.8849999999999998</v>
      </c>
      <c r="F53" s="20">
        <v>2.5662337662337699E-2</v>
      </c>
      <c r="G53" s="21">
        <v>185.282077922078</v>
      </c>
      <c r="H53" s="20">
        <v>200</v>
      </c>
      <c r="I53" s="22">
        <v>37056.415584415598</v>
      </c>
      <c r="J53" s="23"/>
    </row>
    <row r="54" spans="1:10">
      <c r="A54">
        <v>0</v>
      </c>
      <c r="B54" t="s">
        <v>78</v>
      </c>
      <c r="C54" s="20" t="s">
        <v>36</v>
      </c>
      <c r="D54" s="20">
        <v>3.24</v>
      </c>
      <c r="E54" s="21">
        <v>4.8849999999999998</v>
      </c>
      <c r="F54" s="20">
        <v>2.5662337662337699E-2</v>
      </c>
      <c r="G54" s="21">
        <v>168.858181818182</v>
      </c>
      <c r="H54" s="20">
        <v>200</v>
      </c>
      <c r="I54" s="22">
        <v>33771.636363636397</v>
      </c>
      <c r="J54" s="23">
        <v>33874.285714285703</v>
      </c>
    </row>
    <row r="55" spans="1:10">
      <c r="A55">
        <v>0</v>
      </c>
      <c r="B55" t="s">
        <v>78</v>
      </c>
      <c r="C55" s="20" t="s">
        <v>37</v>
      </c>
      <c r="D55" s="20">
        <v>3.23</v>
      </c>
      <c r="E55" s="21">
        <v>4.8849999999999998</v>
      </c>
      <c r="F55" s="20">
        <v>2.5662337662337699E-2</v>
      </c>
      <c r="G55" s="21">
        <v>169.88467532467499</v>
      </c>
      <c r="H55" s="20">
        <v>200</v>
      </c>
      <c r="I55" s="22">
        <v>33976.935064935104</v>
      </c>
      <c r="J55" s="23"/>
    </row>
    <row r="56" spans="1:10">
      <c r="A56">
        <v>0</v>
      </c>
      <c r="B56" t="s">
        <v>78</v>
      </c>
      <c r="C56" s="20" t="s">
        <v>38</v>
      </c>
      <c r="D56" s="20">
        <v>2.62</v>
      </c>
      <c r="E56" s="21">
        <v>4.8849999999999998</v>
      </c>
      <c r="F56" s="20">
        <v>2.5662337662337699E-2</v>
      </c>
      <c r="G56" s="21">
        <v>232.50077922077901</v>
      </c>
      <c r="H56" s="20">
        <v>200</v>
      </c>
      <c r="I56" s="22">
        <v>46500.155844155801</v>
      </c>
      <c r="J56" s="23">
        <v>44447.168831168798</v>
      </c>
    </row>
    <row r="57" spans="1:10">
      <c r="A57">
        <v>0</v>
      </c>
      <c r="B57" t="s">
        <v>78</v>
      </c>
      <c r="C57" s="20" t="s">
        <v>39</v>
      </c>
      <c r="D57" s="20">
        <v>2.82</v>
      </c>
      <c r="E57" s="21">
        <v>4.8849999999999998</v>
      </c>
      <c r="F57" s="20">
        <v>2.5662337662337699E-2</v>
      </c>
      <c r="G57" s="21">
        <v>211.970909090909</v>
      </c>
      <c r="H57" s="20">
        <v>200</v>
      </c>
      <c r="I57" s="22">
        <v>42394.181818181802</v>
      </c>
      <c r="J57" s="23"/>
    </row>
    <row r="58" spans="1:10">
      <c r="A58">
        <v>0</v>
      </c>
      <c r="B58" t="s">
        <v>78</v>
      </c>
      <c r="C58" s="20" t="s">
        <v>40</v>
      </c>
      <c r="D58" s="20">
        <v>2.86</v>
      </c>
      <c r="E58" s="21">
        <v>4.8849999999999998</v>
      </c>
      <c r="F58" s="20">
        <v>2.5662337662337699E-2</v>
      </c>
      <c r="G58" s="21">
        <v>207.864935064935</v>
      </c>
      <c r="H58" s="20">
        <v>200</v>
      </c>
      <c r="I58" s="22">
        <v>41572.987012987003</v>
      </c>
      <c r="J58" s="23">
        <v>41983.584415584402</v>
      </c>
    </row>
    <row r="59" spans="1:10">
      <c r="A59">
        <v>0</v>
      </c>
      <c r="B59" t="s">
        <v>78</v>
      </c>
      <c r="C59" s="20" t="s">
        <v>41</v>
      </c>
      <c r="D59" s="20">
        <v>2.82</v>
      </c>
      <c r="E59" s="21">
        <v>4.8849999999999998</v>
      </c>
      <c r="F59" s="20">
        <v>2.5662337662337699E-2</v>
      </c>
      <c r="G59" s="21">
        <v>211.970909090909</v>
      </c>
      <c r="H59" s="20">
        <v>200</v>
      </c>
      <c r="I59" s="22">
        <v>42394.181818181802</v>
      </c>
      <c r="J59" s="23"/>
    </row>
    <row r="60" spans="1:10">
      <c r="A60">
        <v>0</v>
      </c>
      <c r="B60" t="s">
        <v>78</v>
      </c>
      <c r="C60" s="20" t="s">
        <v>42</v>
      </c>
      <c r="D60" s="20">
        <v>2.83</v>
      </c>
      <c r="E60" s="21">
        <v>4.8849999999999998</v>
      </c>
      <c r="F60" s="20">
        <v>2.5662337662337699E-2</v>
      </c>
      <c r="G60" s="21">
        <v>210.94441558441599</v>
      </c>
      <c r="H60" s="20">
        <v>200</v>
      </c>
      <c r="I60" s="22">
        <v>42188.883116883102</v>
      </c>
      <c r="J60" s="23">
        <v>40957.090909090897</v>
      </c>
    </row>
    <row r="61" spans="1:10">
      <c r="A61">
        <v>0</v>
      </c>
      <c r="B61" t="s">
        <v>78</v>
      </c>
      <c r="C61" s="20" t="s">
        <v>43</v>
      </c>
      <c r="D61" s="20">
        <v>2.95</v>
      </c>
      <c r="E61" s="21">
        <v>4.8849999999999998</v>
      </c>
      <c r="F61" s="20">
        <v>2.5662337662337699E-2</v>
      </c>
      <c r="G61" s="21">
        <v>198.62649350649301</v>
      </c>
      <c r="H61" s="20">
        <v>200</v>
      </c>
      <c r="I61" s="22">
        <v>39725.2987012987</v>
      </c>
      <c r="J61" s="23"/>
    </row>
    <row r="62" spans="1:10">
      <c r="A62">
        <v>0</v>
      </c>
      <c r="B62" t="s">
        <v>78</v>
      </c>
      <c r="C62" s="20" t="s">
        <v>44</v>
      </c>
      <c r="D62" s="20">
        <v>2.57</v>
      </c>
      <c r="E62" s="21">
        <v>4.8849999999999998</v>
      </c>
      <c r="F62" s="20">
        <v>2.5662337662337699E-2</v>
      </c>
      <c r="G62" s="21">
        <v>237.63324675324699</v>
      </c>
      <c r="H62" s="20">
        <v>200</v>
      </c>
      <c r="I62" s="22">
        <v>47526.649350649299</v>
      </c>
      <c r="J62" s="23">
        <v>42599.480519480501</v>
      </c>
    </row>
    <row r="63" spans="1:10">
      <c r="A63">
        <v>0</v>
      </c>
      <c r="B63" t="s">
        <v>78</v>
      </c>
      <c r="C63" s="20" t="s">
        <v>45</v>
      </c>
      <c r="D63" s="20">
        <v>3.05</v>
      </c>
      <c r="E63" s="21">
        <v>4.8849999999999998</v>
      </c>
      <c r="F63" s="20">
        <v>2.5662337662337699E-2</v>
      </c>
      <c r="G63" s="21">
        <v>188.361558441558</v>
      </c>
      <c r="H63" s="20">
        <v>200</v>
      </c>
      <c r="I63" s="22">
        <v>37672.311688311704</v>
      </c>
      <c r="J63" s="23"/>
    </row>
    <row r="64" spans="1:10">
      <c r="A64">
        <v>0</v>
      </c>
      <c r="B64" t="s">
        <v>78</v>
      </c>
      <c r="C64" s="20" t="s">
        <v>46</v>
      </c>
      <c r="D64" s="20">
        <v>2.96</v>
      </c>
      <c r="E64" s="21">
        <v>4.8849999999999998</v>
      </c>
      <c r="F64" s="20">
        <v>2.5662337662337699E-2</v>
      </c>
      <c r="G64" s="21">
        <v>197.6</v>
      </c>
      <c r="H64" s="20">
        <v>200</v>
      </c>
      <c r="I64" s="22">
        <v>39520</v>
      </c>
      <c r="J64" s="23">
        <v>45063.064935064896</v>
      </c>
    </row>
    <row r="65" spans="1:10">
      <c r="A65">
        <v>0</v>
      </c>
      <c r="B65" t="s">
        <v>78</v>
      </c>
      <c r="C65" s="20" t="s">
        <v>47</v>
      </c>
      <c r="D65" s="20">
        <v>2.42</v>
      </c>
      <c r="E65" s="21">
        <v>4.8849999999999998</v>
      </c>
      <c r="F65" s="20">
        <v>2.5662337662337699E-2</v>
      </c>
      <c r="G65" s="21">
        <v>253.03064935064901</v>
      </c>
      <c r="H65" s="20">
        <v>200</v>
      </c>
      <c r="I65" s="22">
        <v>50606.129870129902</v>
      </c>
      <c r="J65" s="23"/>
    </row>
    <row r="66" spans="1:10">
      <c r="A66">
        <v>0</v>
      </c>
      <c r="B66" t="s">
        <v>78</v>
      </c>
      <c r="C66" s="20" t="s">
        <v>48</v>
      </c>
      <c r="D66" s="20">
        <v>2.85</v>
      </c>
      <c r="E66" s="21">
        <v>4.8849999999999998</v>
      </c>
      <c r="F66" s="20">
        <v>2.5662337662337699E-2</v>
      </c>
      <c r="G66" s="21">
        <v>208.891428571429</v>
      </c>
      <c r="H66" s="20">
        <v>200</v>
      </c>
      <c r="I66" s="22">
        <v>41778.285714285703</v>
      </c>
      <c r="J66" s="23">
        <v>44139.220779220799</v>
      </c>
    </row>
    <row r="67" spans="1:10">
      <c r="A67">
        <v>0</v>
      </c>
      <c r="B67" t="s">
        <v>78</v>
      </c>
      <c r="C67" s="20" t="s">
        <v>49</v>
      </c>
      <c r="D67" s="20">
        <v>2.62</v>
      </c>
      <c r="E67" s="21">
        <v>4.8849999999999998</v>
      </c>
      <c r="F67" s="20">
        <v>2.5662337662337699E-2</v>
      </c>
      <c r="G67" s="21">
        <v>232.50077922077901</v>
      </c>
      <c r="H67" s="20">
        <v>200</v>
      </c>
      <c r="I67" s="22">
        <v>46500.155844155801</v>
      </c>
      <c r="J67" s="23"/>
    </row>
    <row r="68" spans="1:10">
      <c r="A68">
        <v>0</v>
      </c>
      <c r="B68" t="s">
        <v>78</v>
      </c>
      <c r="C68" s="20" t="s">
        <v>50</v>
      </c>
      <c r="D68" s="20">
        <v>2.96</v>
      </c>
      <c r="E68" s="21">
        <v>4.8849999999999998</v>
      </c>
      <c r="F68" s="20">
        <v>2.5662337662337699E-2</v>
      </c>
      <c r="G68" s="21">
        <v>197.6</v>
      </c>
      <c r="H68" s="20">
        <v>200</v>
      </c>
      <c r="I68" s="22">
        <v>39520</v>
      </c>
      <c r="J68" s="23">
        <v>41470.337662337697</v>
      </c>
    </row>
    <row r="69" spans="1:10">
      <c r="A69">
        <v>0</v>
      </c>
      <c r="B69" t="s">
        <v>78</v>
      </c>
      <c r="C69" s="20" t="s">
        <v>51</v>
      </c>
      <c r="D69" s="20">
        <v>2.77</v>
      </c>
      <c r="E69" s="21">
        <v>4.8849999999999998</v>
      </c>
      <c r="F69" s="20">
        <v>2.5662337662337699E-2</v>
      </c>
      <c r="G69" s="21">
        <v>217.10337662337699</v>
      </c>
      <c r="H69" s="20">
        <v>200</v>
      </c>
      <c r="I69" s="22">
        <v>43420.6753246753</v>
      </c>
      <c r="J69" s="23"/>
    </row>
    <row r="70" spans="1:10">
      <c r="A70">
        <v>0</v>
      </c>
      <c r="B70" t="s">
        <v>78</v>
      </c>
      <c r="C70" s="20" t="s">
        <v>52</v>
      </c>
      <c r="D70" s="20">
        <v>3</v>
      </c>
      <c r="E70" s="21">
        <v>4.8849999999999998</v>
      </c>
      <c r="F70" s="20">
        <v>2.5662337662337699E-2</v>
      </c>
      <c r="G70" s="21">
        <v>193.49402597402599</v>
      </c>
      <c r="H70" s="20">
        <v>200</v>
      </c>
      <c r="I70" s="22">
        <v>38698.805194805202</v>
      </c>
      <c r="J70" s="23">
        <v>39212.0519480519</v>
      </c>
    </row>
    <row r="71" spans="1:10">
      <c r="A71">
        <v>0</v>
      </c>
      <c r="B71" t="s">
        <v>78</v>
      </c>
      <c r="C71" s="20" t="s">
        <v>53</v>
      </c>
      <c r="D71" s="20">
        <v>2.95</v>
      </c>
      <c r="E71" s="21">
        <v>4.8849999999999998</v>
      </c>
      <c r="F71" s="20">
        <v>2.5662337662337699E-2</v>
      </c>
      <c r="G71" s="21">
        <v>198.62649350649301</v>
      </c>
      <c r="H71" s="20">
        <v>200</v>
      </c>
      <c r="I71" s="22">
        <v>39725.2987012987</v>
      </c>
      <c r="J71" s="23"/>
    </row>
    <row r="72" spans="1:10">
      <c r="A72">
        <v>0</v>
      </c>
      <c r="B72" t="s">
        <v>78</v>
      </c>
      <c r="C72" s="20" t="s">
        <v>54</v>
      </c>
      <c r="D72" s="20">
        <v>3.04</v>
      </c>
      <c r="E72" s="21">
        <v>4.8849999999999998</v>
      </c>
      <c r="F72" s="20">
        <v>2.5662337662337699E-2</v>
      </c>
      <c r="G72" s="21">
        <v>189.38805194805201</v>
      </c>
      <c r="H72" s="20">
        <v>200</v>
      </c>
      <c r="I72" s="22">
        <v>37877.610389610403</v>
      </c>
      <c r="J72" s="23">
        <v>40033.2467532468</v>
      </c>
    </row>
    <row r="73" spans="1:10">
      <c r="A73">
        <v>0</v>
      </c>
      <c r="B73" t="s">
        <v>78</v>
      </c>
      <c r="C73" s="20" t="s">
        <v>55</v>
      </c>
      <c r="D73" s="20">
        <v>2.83</v>
      </c>
      <c r="E73" s="21">
        <v>4.8849999999999998</v>
      </c>
      <c r="F73" s="20">
        <v>2.5662337662337699E-2</v>
      </c>
      <c r="G73" s="21">
        <v>210.94441558441599</v>
      </c>
      <c r="H73" s="20">
        <v>200</v>
      </c>
      <c r="I73" s="22">
        <v>42188.883116883102</v>
      </c>
      <c r="J73" s="23"/>
    </row>
    <row r="74" spans="1:10">
      <c r="A74">
        <v>0</v>
      </c>
      <c r="B74" t="s">
        <v>77</v>
      </c>
      <c r="C74" t="s">
        <v>56</v>
      </c>
      <c r="D74">
        <v>3.51</v>
      </c>
      <c r="E74">
        <v>4.8849999999999998</v>
      </c>
      <c r="F74">
        <v>2.5662337662337699E-2</v>
      </c>
      <c r="G74">
        <v>141.142857142857</v>
      </c>
      <c r="H74">
        <v>200</v>
      </c>
      <c r="I74">
        <v>28228.571428571398</v>
      </c>
      <c r="J74" s="24">
        <f>AVERAGE(I74:I77)</f>
        <v>23968.623376623374</v>
      </c>
    </row>
    <row r="75" spans="1:10">
      <c r="A75">
        <v>0</v>
      </c>
      <c r="B75" t="s">
        <v>77</v>
      </c>
      <c r="C75" t="s">
        <v>57</v>
      </c>
      <c r="D75">
        <v>3.58</v>
      </c>
      <c r="E75">
        <v>4.8849999999999998</v>
      </c>
      <c r="F75">
        <v>2.5662337662337699E-2</v>
      </c>
      <c r="G75">
        <v>133.95740259740299</v>
      </c>
      <c r="H75">
        <v>200</v>
      </c>
      <c r="I75">
        <v>26791.480519480501</v>
      </c>
      <c r="J75" s="24"/>
    </row>
    <row r="76" spans="1:10">
      <c r="A76">
        <v>0</v>
      </c>
      <c r="B76" t="s">
        <v>77</v>
      </c>
      <c r="C76" t="s">
        <v>58</v>
      </c>
      <c r="D76">
        <v>3.74</v>
      </c>
      <c r="E76">
        <v>4.8849999999999998</v>
      </c>
      <c r="F76">
        <v>2.5662337662337699E-2</v>
      </c>
      <c r="G76">
        <v>117.533506493506</v>
      </c>
      <c r="H76">
        <v>200</v>
      </c>
      <c r="I76">
        <v>23506.7012987013</v>
      </c>
      <c r="J76" s="24"/>
    </row>
    <row r="77" spans="1:10">
      <c r="A77">
        <v>0</v>
      </c>
      <c r="B77" t="s">
        <v>77</v>
      </c>
      <c r="C77" t="s">
        <v>59</v>
      </c>
      <c r="D77">
        <v>4.04</v>
      </c>
      <c r="E77">
        <v>4.8849999999999998</v>
      </c>
      <c r="F77">
        <v>2.5662337662337699E-2</v>
      </c>
      <c r="G77">
        <v>86.738701298701301</v>
      </c>
      <c r="H77">
        <v>200</v>
      </c>
      <c r="I77">
        <v>17347.740259740302</v>
      </c>
      <c r="J77" s="24"/>
    </row>
    <row r="78" spans="1:10">
      <c r="A78">
        <v>0</v>
      </c>
      <c r="B78" t="s">
        <v>77</v>
      </c>
      <c r="C78" t="s">
        <v>56</v>
      </c>
      <c r="D78">
        <v>4.2699999999999996</v>
      </c>
      <c r="E78">
        <v>4.8849999999999998</v>
      </c>
      <c r="F78">
        <v>2.5662337662337699E-2</v>
      </c>
      <c r="G78">
        <v>63.129350649350698</v>
      </c>
      <c r="H78">
        <v>400</v>
      </c>
      <c r="I78">
        <v>25251.740259740302</v>
      </c>
      <c r="J78" s="24">
        <f>AVERAGE(I78:I81)</f>
        <v>24841.142857142851</v>
      </c>
    </row>
    <row r="79" spans="1:10">
      <c r="A79">
        <v>0</v>
      </c>
      <c r="B79" t="s">
        <v>77</v>
      </c>
      <c r="C79" t="s">
        <v>57</v>
      </c>
      <c r="D79">
        <v>4.2300000000000004</v>
      </c>
      <c r="E79">
        <v>4.8849999999999998</v>
      </c>
      <c r="F79">
        <v>2.5662337662337699E-2</v>
      </c>
      <c r="G79">
        <v>67.235324675324605</v>
      </c>
      <c r="H79">
        <v>400</v>
      </c>
      <c r="I79">
        <v>26894.1298701298</v>
      </c>
      <c r="J79" s="24"/>
    </row>
    <row r="80" spans="1:10">
      <c r="A80">
        <v>0</v>
      </c>
      <c r="B80" t="s">
        <v>77</v>
      </c>
      <c r="C80" t="s">
        <v>58</v>
      </c>
      <c r="D80">
        <v>4.3499999999999996</v>
      </c>
      <c r="E80">
        <v>4.8849999999999998</v>
      </c>
      <c r="F80">
        <v>2.5662337662337699E-2</v>
      </c>
      <c r="G80">
        <v>54.917402597402599</v>
      </c>
      <c r="H80">
        <v>400</v>
      </c>
      <c r="I80">
        <v>21966.961038960999</v>
      </c>
      <c r="J80" s="24"/>
    </row>
    <row r="81" spans="1:10">
      <c r="A81">
        <v>0</v>
      </c>
      <c r="B81" t="s">
        <v>77</v>
      </c>
      <c r="C81" t="s">
        <v>59</v>
      </c>
      <c r="D81">
        <v>4.2699999999999996</v>
      </c>
      <c r="E81">
        <v>4.8849999999999998</v>
      </c>
      <c r="F81">
        <v>2.5662337662337699E-2</v>
      </c>
      <c r="G81">
        <v>63.129350649350698</v>
      </c>
      <c r="H81">
        <v>400</v>
      </c>
      <c r="I81">
        <v>25251.740259740302</v>
      </c>
      <c r="J81" s="24"/>
    </row>
    <row r="82" spans="1:10">
      <c r="A82">
        <v>0</v>
      </c>
      <c r="B82" t="s">
        <v>78</v>
      </c>
      <c r="C82" t="s">
        <v>56</v>
      </c>
      <c r="D82">
        <v>1.29</v>
      </c>
      <c r="E82">
        <v>4.8849999999999998</v>
      </c>
      <c r="F82">
        <v>2.5662337662337699E-2</v>
      </c>
      <c r="G82">
        <v>369.02441558441598</v>
      </c>
      <c r="H82">
        <v>500</v>
      </c>
      <c r="I82">
        <v>184512.20779220801</v>
      </c>
      <c r="J82" s="24">
        <f>AVERAGE(I82,I83,I85)</f>
        <v>197685.54112554135</v>
      </c>
    </row>
    <row r="83" spans="1:10">
      <c r="A83">
        <v>0</v>
      </c>
      <c r="B83" t="s">
        <v>78</v>
      </c>
      <c r="C83" t="s">
        <v>57</v>
      </c>
      <c r="D83">
        <v>1.26</v>
      </c>
      <c r="E83">
        <v>4.8849999999999998</v>
      </c>
      <c r="F83">
        <v>2.5662337662337699E-2</v>
      </c>
      <c r="G83">
        <v>372.10389610389598</v>
      </c>
      <c r="H83">
        <v>500</v>
      </c>
      <c r="I83">
        <v>186051.94805194801</v>
      </c>
      <c r="J83" s="24"/>
    </row>
    <row r="84" spans="1:10">
      <c r="A84">
        <v>0</v>
      </c>
      <c r="B84" t="s">
        <v>78</v>
      </c>
      <c r="C84" t="s">
        <v>58</v>
      </c>
      <c r="D84" t="s">
        <v>79</v>
      </c>
      <c r="J84" s="24"/>
    </row>
    <row r="85" spans="1:10">
      <c r="A85">
        <v>0</v>
      </c>
      <c r="B85" t="s">
        <v>78</v>
      </c>
      <c r="C85" t="s">
        <v>59</v>
      </c>
      <c r="D85">
        <v>0.55000000000000004</v>
      </c>
      <c r="E85">
        <v>4.8849999999999998</v>
      </c>
      <c r="F85">
        <v>2.5662337662337699E-2</v>
      </c>
      <c r="G85">
        <v>444.98493506493497</v>
      </c>
      <c r="H85">
        <v>500</v>
      </c>
      <c r="I85">
        <v>222492.467532468</v>
      </c>
      <c r="J85" s="24"/>
    </row>
    <row r="86" spans="1:10">
      <c r="A86">
        <v>0</v>
      </c>
      <c r="B86" t="s">
        <v>78</v>
      </c>
      <c r="C86" t="s">
        <v>56</v>
      </c>
      <c r="D86">
        <v>2.52</v>
      </c>
      <c r="E86">
        <v>4.8849999999999998</v>
      </c>
      <c r="F86">
        <v>2.5662337662337699E-2</v>
      </c>
      <c r="G86">
        <v>242.76571428571401</v>
      </c>
      <c r="H86">
        <v>1000</v>
      </c>
      <c r="I86">
        <v>242765.714285714</v>
      </c>
      <c r="J86" s="24">
        <f>AVERAGE(I86:I89)</f>
        <v>237633.24675324676</v>
      </c>
    </row>
    <row r="87" spans="1:10">
      <c r="A87">
        <v>0</v>
      </c>
      <c r="B87" t="s">
        <v>78</v>
      </c>
      <c r="C87" t="s">
        <v>57</v>
      </c>
      <c r="D87">
        <v>2.39</v>
      </c>
      <c r="E87">
        <v>4.8849999999999998</v>
      </c>
      <c r="F87">
        <v>2.5662337662337699E-2</v>
      </c>
      <c r="G87">
        <v>256.11012987012998</v>
      </c>
      <c r="H87">
        <v>1000</v>
      </c>
      <c r="I87">
        <v>256110.12987013001</v>
      </c>
      <c r="J87" s="24"/>
    </row>
    <row r="88" spans="1:10">
      <c r="A88">
        <v>0</v>
      </c>
      <c r="B88" t="s">
        <v>78</v>
      </c>
      <c r="C88" t="s">
        <v>58</v>
      </c>
      <c r="D88">
        <v>2.39</v>
      </c>
      <c r="E88">
        <v>4.8849999999999998</v>
      </c>
      <c r="F88">
        <v>2.5662337662337699E-2</v>
      </c>
      <c r="G88">
        <v>256.11012987012998</v>
      </c>
      <c r="H88">
        <v>1000</v>
      </c>
      <c r="I88">
        <v>256110.12987013001</v>
      </c>
      <c r="J88" s="24"/>
    </row>
    <row r="89" spans="1:10">
      <c r="A89">
        <v>0</v>
      </c>
      <c r="B89" t="s">
        <v>78</v>
      </c>
      <c r="C89" t="s">
        <v>59</v>
      </c>
      <c r="D89">
        <v>2.98</v>
      </c>
      <c r="E89">
        <v>4.8849999999999998</v>
      </c>
      <c r="F89">
        <v>2.5662337662337699E-2</v>
      </c>
      <c r="G89">
        <v>195.54701298701301</v>
      </c>
      <c r="H89">
        <v>1000</v>
      </c>
      <c r="I89">
        <v>195547.012987013</v>
      </c>
      <c r="J89" s="24"/>
    </row>
    <row r="90" spans="1:10">
      <c r="A90">
        <v>7</v>
      </c>
      <c r="B90" t="s">
        <v>77</v>
      </c>
      <c r="C90" t="s">
        <v>17</v>
      </c>
      <c r="D90">
        <v>4.0999999999999996</v>
      </c>
      <c r="E90">
        <v>5.1050000000000004</v>
      </c>
      <c r="F90">
        <v>2.5308374384236498E-2</v>
      </c>
      <c r="G90">
        <v>101.73966502463099</v>
      </c>
      <c r="H90">
        <v>50</v>
      </c>
      <c r="I90">
        <v>5086.9832512315297</v>
      </c>
      <c r="J90">
        <v>4960.4413793103504</v>
      </c>
    </row>
    <row r="91" spans="1:10">
      <c r="A91">
        <v>7</v>
      </c>
      <c r="B91" t="s">
        <v>77</v>
      </c>
      <c r="C91" t="s">
        <v>18</v>
      </c>
      <c r="D91">
        <v>4.1500000000000004</v>
      </c>
      <c r="E91">
        <v>5.1050000000000004</v>
      </c>
      <c r="F91">
        <v>2.5308374384236498E-2</v>
      </c>
      <c r="G91">
        <v>96.677990147783305</v>
      </c>
      <c r="H91">
        <v>50</v>
      </c>
      <c r="I91">
        <v>4833.8995073891601</v>
      </c>
    </row>
    <row r="92" spans="1:10">
      <c r="A92">
        <v>7</v>
      </c>
      <c r="B92" t="s">
        <v>77</v>
      </c>
      <c r="C92" t="s">
        <v>20</v>
      </c>
      <c r="D92">
        <v>4.17</v>
      </c>
      <c r="E92">
        <v>5.1050000000000004</v>
      </c>
      <c r="F92">
        <v>2.5308374384236498E-2</v>
      </c>
      <c r="G92">
        <v>94.653320197044394</v>
      </c>
      <c r="H92">
        <v>50</v>
      </c>
      <c r="I92">
        <v>4732.6660098522198</v>
      </c>
      <c r="J92">
        <v>4884.5162561576399</v>
      </c>
    </row>
    <row r="93" spans="1:10">
      <c r="A93">
        <v>7</v>
      </c>
      <c r="B93" t="s">
        <v>77</v>
      </c>
      <c r="C93" t="s">
        <v>21</v>
      </c>
      <c r="D93">
        <v>4.1100000000000003</v>
      </c>
      <c r="E93">
        <v>5.1050000000000004</v>
      </c>
      <c r="F93">
        <v>2.5308374384236498E-2</v>
      </c>
      <c r="G93">
        <v>100.727330049261</v>
      </c>
      <c r="H93">
        <v>50</v>
      </c>
      <c r="I93">
        <v>5036.36650246306</v>
      </c>
    </row>
    <row r="94" spans="1:10">
      <c r="A94">
        <v>7</v>
      </c>
      <c r="B94" t="s">
        <v>77</v>
      </c>
      <c r="C94" t="s">
        <v>23</v>
      </c>
      <c r="D94">
        <v>4.2</v>
      </c>
      <c r="E94">
        <v>5.1050000000000004</v>
      </c>
      <c r="F94">
        <v>2.5308374384236498E-2</v>
      </c>
      <c r="G94">
        <v>91.616315270935999</v>
      </c>
      <c r="H94">
        <v>50</v>
      </c>
      <c r="I94">
        <v>4580.8157635467996</v>
      </c>
      <c r="J94">
        <v>4580.8157635467996</v>
      </c>
    </row>
    <row r="95" spans="1:10">
      <c r="A95">
        <v>7</v>
      </c>
      <c r="B95" t="s">
        <v>77</v>
      </c>
      <c r="C95" t="s">
        <v>24</v>
      </c>
      <c r="D95">
        <v>4.2</v>
      </c>
      <c r="E95">
        <v>5.1050000000000004</v>
      </c>
      <c r="F95">
        <v>2.5308374384236498E-2</v>
      </c>
      <c r="G95">
        <v>91.616315270935999</v>
      </c>
      <c r="H95">
        <v>50</v>
      </c>
      <c r="I95">
        <v>4580.8157635467996</v>
      </c>
    </row>
    <row r="96" spans="1:10">
      <c r="A96">
        <v>7</v>
      </c>
      <c r="B96" t="s">
        <v>77</v>
      </c>
      <c r="C96" t="s">
        <v>26</v>
      </c>
      <c r="D96">
        <v>4.29</v>
      </c>
      <c r="E96">
        <v>5.1050000000000004</v>
      </c>
      <c r="F96">
        <v>2.5308374384236498E-2</v>
      </c>
      <c r="G96">
        <v>82.5053004926109</v>
      </c>
      <c r="H96">
        <v>50</v>
      </c>
      <c r="I96">
        <v>4125.2650246305402</v>
      </c>
      <c r="J96">
        <v>4403.6571428571497</v>
      </c>
    </row>
    <row r="97" spans="1:10">
      <c r="A97">
        <v>7</v>
      </c>
      <c r="B97" t="s">
        <v>77</v>
      </c>
      <c r="C97" t="s">
        <v>27</v>
      </c>
      <c r="D97">
        <v>4.18</v>
      </c>
      <c r="E97">
        <v>5.1050000000000004</v>
      </c>
      <c r="F97">
        <v>2.5308374384236498E-2</v>
      </c>
      <c r="G97">
        <v>93.640985221674995</v>
      </c>
      <c r="H97">
        <v>50</v>
      </c>
      <c r="I97">
        <v>4682.04926108375</v>
      </c>
    </row>
    <row r="98" spans="1:10">
      <c r="A98">
        <v>7</v>
      </c>
      <c r="B98" t="s">
        <v>77</v>
      </c>
      <c r="C98" t="s">
        <v>28</v>
      </c>
      <c r="D98">
        <v>4.2699999999999996</v>
      </c>
      <c r="E98">
        <v>5.1050000000000004</v>
      </c>
      <c r="F98">
        <v>2.5308374384236498E-2</v>
      </c>
      <c r="G98">
        <v>84.529970443349896</v>
      </c>
      <c r="H98">
        <v>50</v>
      </c>
      <c r="I98">
        <v>4226.4985221674897</v>
      </c>
      <c r="J98">
        <v>4175.8817733990199</v>
      </c>
    </row>
    <row r="99" spans="1:10">
      <c r="A99">
        <v>7</v>
      </c>
      <c r="B99" t="s">
        <v>77</v>
      </c>
      <c r="C99" t="s">
        <v>29</v>
      </c>
      <c r="D99">
        <v>4.29</v>
      </c>
      <c r="E99">
        <v>5.1050000000000004</v>
      </c>
      <c r="F99">
        <v>2.5308374384236498E-2</v>
      </c>
      <c r="G99">
        <v>82.5053004926109</v>
      </c>
      <c r="H99">
        <v>50</v>
      </c>
      <c r="I99">
        <v>4125.2650246305402</v>
      </c>
    </row>
    <row r="100" spans="1:10">
      <c r="A100">
        <v>7</v>
      </c>
      <c r="B100" t="s">
        <v>77</v>
      </c>
      <c r="C100" t="s">
        <v>30</v>
      </c>
      <c r="D100">
        <v>4.1100000000000003</v>
      </c>
      <c r="E100">
        <v>5.1050000000000004</v>
      </c>
      <c r="F100">
        <v>2.5308374384236498E-2</v>
      </c>
      <c r="G100">
        <v>100.727330049261</v>
      </c>
      <c r="H100">
        <v>50</v>
      </c>
      <c r="I100">
        <v>5036.36650246306</v>
      </c>
      <c r="J100">
        <v>5112.2916256157696</v>
      </c>
    </row>
    <row r="101" spans="1:10">
      <c r="A101">
        <v>7</v>
      </c>
      <c r="B101" t="s">
        <v>77</v>
      </c>
      <c r="C101" t="s">
        <v>31</v>
      </c>
      <c r="D101">
        <v>4.08</v>
      </c>
      <c r="E101">
        <v>5.1050000000000004</v>
      </c>
      <c r="F101">
        <v>2.5308374384236498E-2</v>
      </c>
      <c r="G101">
        <v>103.76433497537001</v>
      </c>
      <c r="H101">
        <v>50</v>
      </c>
      <c r="I101">
        <v>5188.2167487684801</v>
      </c>
    </row>
    <row r="102" spans="1:10">
      <c r="A102">
        <v>7</v>
      </c>
      <c r="B102" t="s">
        <v>77</v>
      </c>
      <c r="C102" t="s">
        <v>32</v>
      </c>
      <c r="D102">
        <v>4.54</v>
      </c>
      <c r="E102">
        <v>5.1050000000000004</v>
      </c>
      <c r="F102">
        <v>2.5308374384236498E-2</v>
      </c>
      <c r="G102">
        <v>57.196926108374399</v>
      </c>
      <c r="H102">
        <v>50</v>
      </c>
      <c r="I102">
        <v>2859.84630541872</v>
      </c>
      <c r="J102">
        <v>2556.1458128078798</v>
      </c>
    </row>
    <row r="103" spans="1:10">
      <c r="A103">
        <v>7</v>
      </c>
      <c r="B103" t="s">
        <v>77</v>
      </c>
      <c r="C103" t="s">
        <v>33</v>
      </c>
      <c r="D103">
        <v>4.66</v>
      </c>
      <c r="E103">
        <v>5.1050000000000004</v>
      </c>
      <c r="F103">
        <v>2.5308374384236498E-2</v>
      </c>
      <c r="G103">
        <v>45.048906403940897</v>
      </c>
      <c r="H103">
        <v>50</v>
      </c>
      <c r="I103">
        <v>2252.44532019705</v>
      </c>
    </row>
    <row r="104" spans="1:10">
      <c r="A104">
        <v>7</v>
      </c>
      <c r="B104" t="s">
        <v>77</v>
      </c>
      <c r="C104" t="s">
        <v>34</v>
      </c>
      <c r="D104">
        <v>4.6100000000000003</v>
      </c>
      <c r="E104">
        <v>5.1050000000000004</v>
      </c>
      <c r="F104">
        <v>2.5308374384236498E-2</v>
      </c>
      <c r="G104">
        <v>50.110581280788203</v>
      </c>
      <c r="H104">
        <v>50</v>
      </c>
      <c r="I104">
        <v>2505.5290640394101</v>
      </c>
      <c r="J104">
        <v>2606.76256157636</v>
      </c>
    </row>
    <row r="105" spans="1:10">
      <c r="A105">
        <v>7</v>
      </c>
      <c r="B105" t="s">
        <v>77</v>
      </c>
      <c r="C105" t="s">
        <v>35</v>
      </c>
      <c r="D105">
        <v>4.57</v>
      </c>
      <c r="E105">
        <v>5.1050000000000004</v>
      </c>
      <c r="F105">
        <v>2.5308374384236498E-2</v>
      </c>
      <c r="G105">
        <v>54.159921182265997</v>
      </c>
      <c r="H105">
        <v>50</v>
      </c>
      <c r="I105">
        <v>2707.9960591132999</v>
      </c>
    </row>
    <row r="106" spans="1:10">
      <c r="A106">
        <v>7</v>
      </c>
      <c r="B106" t="s">
        <v>77</v>
      </c>
      <c r="C106" t="s">
        <v>36</v>
      </c>
      <c r="D106">
        <v>4.5999999999999996</v>
      </c>
      <c r="E106">
        <v>5.1050000000000004</v>
      </c>
      <c r="F106">
        <v>2.5308374384236498E-2</v>
      </c>
      <c r="G106">
        <v>51.122916256157701</v>
      </c>
      <c r="H106">
        <v>50</v>
      </c>
      <c r="I106">
        <v>2556.1458128078898</v>
      </c>
      <c r="J106">
        <v>2834.5379310344902</v>
      </c>
    </row>
    <row r="107" spans="1:10">
      <c r="A107">
        <v>7</v>
      </c>
      <c r="B107" t="s">
        <v>77</v>
      </c>
      <c r="C107" t="s">
        <v>37</v>
      </c>
      <c r="D107">
        <v>4.49</v>
      </c>
      <c r="E107">
        <v>5.1050000000000004</v>
      </c>
      <c r="F107">
        <v>2.5308374384236498E-2</v>
      </c>
      <c r="G107">
        <v>62.258600985221697</v>
      </c>
      <c r="H107">
        <v>50</v>
      </c>
      <c r="I107">
        <v>3112.9300492610801</v>
      </c>
    </row>
    <row r="108" spans="1:10">
      <c r="A108">
        <v>7</v>
      </c>
      <c r="B108" t="s">
        <v>77</v>
      </c>
      <c r="C108" t="s">
        <v>38</v>
      </c>
      <c r="D108">
        <v>3.67</v>
      </c>
      <c r="E108">
        <v>5.1050000000000004</v>
      </c>
      <c r="F108">
        <v>2.5308374384236498E-2</v>
      </c>
      <c r="G108">
        <v>145.270068965517</v>
      </c>
      <c r="H108">
        <v>50</v>
      </c>
      <c r="I108">
        <v>7263.5034482758701</v>
      </c>
      <c r="J108">
        <v>7263.5034482758701</v>
      </c>
    </row>
    <row r="109" spans="1:10">
      <c r="A109">
        <v>7</v>
      </c>
      <c r="B109" t="s">
        <v>77</v>
      </c>
      <c r="C109" t="s">
        <v>39</v>
      </c>
      <c r="D109">
        <v>3.67</v>
      </c>
      <c r="E109">
        <v>5.1050000000000004</v>
      </c>
      <c r="F109">
        <v>2.5308374384236498E-2</v>
      </c>
      <c r="G109">
        <v>145.270068965517</v>
      </c>
      <c r="H109">
        <v>50</v>
      </c>
      <c r="I109">
        <v>7263.5034482758701</v>
      </c>
    </row>
    <row r="110" spans="1:10">
      <c r="A110">
        <v>7</v>
      </c>
      <c r="B110" t="s">
        <v>77</v>
      </c>
      <c r="C110" t="s">
        <v>40</v>
      </c>
      <c r="D110">
        <v>4.34</v>
      </c>
      <c r="E110">
        <v>5.1050000000000004</v>
      </c>
      <c r="F110">
        <v>2.5308374384236498E-2</v>
      </c>
      <c r="G110">
        <v>77.443625615763594</v>
      </c>
      <c r="H110">
        <v>50</v>
      </c>
      <c r="I110">
        <v>3872.1812807881802</v>
      </c>
      <c r="J110">
        <v>4327.7320197044401</v>
      </c>
    </row>
    <row r="111" spans="1:10">
      <c r="A111">
        <v>7</v>
      </c>
      <c r="B111" t="s">
        <v>77</v>
      </c>
      <c r="C111" t="s">
        <v>41</v>
      </c>
      <c r="D111">
        <v>4.16</v>
      </c>
      <c r="E111">
        <v>5.1050000000000004</v>
      </c>
      <c r="F111">
        <v>2.5308374384236498E-2</v>
      </c>
      <c r="G111">
        <v>95.665655172413807</v>
      </c>
      <c r="H111">
        <v>50</v>
      </c>
      <c r="I111">
        <v>4783.2827586206904</v>
      </c>
    </row>
    <row r="112" spans="1:10">
      <c r="A112">
        <v>7</v>
      </c>
      <c r="B112" t="s">
        <v>77</v>
      </c>
      <c r="C112" t="s">
        <v>42</v>
      </c>
      <c r="D112">
        <v>3.65</v>
      </c>
      <c r="E112">
        <v>5.1050000000000004</v>
      </c>
      <c r="F112">
        <v>2.5308374384236498E-2</v>
      </c>
      <c r="G112">
        <v>147.29473891625599</v>
      </c>
      <c r="H112">
        <v>50</v>
      </c>
      <c r="I112">
        <v>7364.7369458128096</v>
      </c>
      <c r="J112">
        <v>7314.1201970443399</v>
      </c>
    </row>
    <row r="113" spans="1:10">
      <c r="A113">
        <v>7</v>
      </c>
      <c r="B113" t="s">
        <v>77</v>
      </c>
      <c r="C113" t="s">
        <v>43</v>
      </c>
      <c r="D113">
        <v>3.67</v>
      </c>
      <c r="E113">
        <v>5.1050000000000004</v>
      </c>
      <c r="F113">
        <v>2.5308374384236498E-2</v>
      </c>
      <c r="G113">
        <v>145.270068965517</v>
      </c>
      <c r="H113">
        <v>50</v>
      </c>
      <c r="I113">
        <v>7263.5034482758701</v>
      </c>
    </row>
    <row r="114" spans="1:10">
      <c r="A114">
        <v>7</v>
      </c>
      <c r="B114" t="s">
        <v>77</v>
      </c>
      <c r="C114" t="s">
        <v>44</v>
      </c>
      <c r="D114">
        <v>3.93</v>
      </c>
      <c r="E114">
        <v>5.1050000000000004</v>
      </c>
      <c r="F114">
        <v>2.5308374384236498E-2</v>
      </c>
      <c r="G114">
        <v>118.949359605911</v>
      </c>
      <c r="H114">
        <v>50</v>
      </c>
      <c r="I114">
        <v>5947.4679802955698</v>
      </c>
      <c r="J114">
        <v>5947.4679802955698</v>
      </c>
    </row>
    <row r="115" spans="1:10">
      <c r="A115">
        <v>7</v>
      </c>
      <c r="B115" t="s">
        <v>77</v>
      </c>
      <c r="C115" t="s">
        <v>45</v>
      </c>
      <c r="D115">
        <v>3.93</v>
      </c>
      <c r="E115">
        <v>5.1050000000000004</v>
      </c>
      <c r="F115">
        <v>2.5308374384236498E-2</v>
      </c>
      <c r="G115">
        <v>118.949359605911</v>
      </c>
      <c r="H115">
        <v>50</v>
      </c>
      <c r="I115">
        <v>5947.4679802955698</v>
      </c>
    </row>
    <row r="116" spans="1:10">
      <c r="A116">
        <v>7</v>
      </c>
      <c r="B116" t="s">
        <v>77</v>
      </c>
      <c r="C116" t="s">
        <v>46</v>
      </c>
      <c r="D116">
        <v>4.18</v>
      </c>
      <c r="E116">
        <v>5.1050000000000004</v>
      </c>
      <c r="F116">
        <v>2.5308374384236498E-2</v>
      </c>
      <c r="G116">
        <v>93.640985221674995</v>
      </c>
      <c r="H116">
        <v>50</v>
      </c>
      <c r="I116">
        <v>4682.04926108375</v>
      </c>
      <c r="J116">
        <v>4454.2738916256203</v>
      </c>
    </row>
    <row r="117" spans="1:10">
      <c r="A117">
        <v>7</v>
      </c>
      <c r="B117" t="s">
        <v>77</v>
      </c>
      <c r="C117" t="s">
        <v>47</v>
      </c>
      <c r="D117">
        <v>4.2699999999999996</v>
      </c>
      <c r="E117">
        <v>5.1050000000000004</v>
      </c>
      <c r="F117">
        <v>2.5308374384236498E-2</v>
      </c>
      <c r="G117">
        <v>84.529970443349896</v>
      </c>
      <c r="H117">
        <v>50</v>
      </c>
      <c r="I117">
        <v>4226.4985221674897</v>
      </c>
    </row>
    <row r="118" spans="1:10">
      <c r="A118">
        <v>7</v>
      </c>
      <c r="B118" t="s">
        <v>77</v>
      </c>
      <c r="C118" t="s">
        <v>48</v>
      </c>
      <c r="D118">
        <v>4.1100000000000003</v>
      </c>
      <c r="E118">
        <v>5.1050000000000004</v>
      </c>
      <c r="F118">
        <v>2.5308374384236498E-2</v>
      </c>
      <c r="G118">
        <v>100.727330049261</v>
      </c>
      <c r="H118">
        <v>50</v>
      </c>
      <c r="I118">
        <v>5036.36650246306</v>
      </c>
      <c r="J118">
        <v>5112.2916256157696</v>
      </c>
    </row>
    <row r="119" spans="1:10">
      <c r="A119">
        <v>7</v>
      </c>
      <c r="B119" t="s">
        <v>77</v>
      </c>
      <c r="C119" t="s">
        <v>49</v>
      </c>
      <c r="D119">
        <v>4.08</v>
      </c>
      <c r="E119">
        <v>5.1050000000000004</v>
      </c>
      <c r="F119">
        <v>2.5308374384236498E-2</v>
      </c>
      <c r="G119">
        <v>103.76433497537001</v>
      </c>
      <c r="H119">
        <v>50</v>
      </c>
      <c r="I119">
        <v>5188.2167487684801</v>
      </c>
    </row>
    <row r="120" spans="1:10">
      <c r="A120">
        <v>7</v>
      </c>
      <c r="B120" t="s">
        <v>77</v>
      </c>
      <c r="C120" t="s">
        <v>50</v>
      </c>
      <c r="D120">
        <v>3.89</v>
      </c>
      <c r="E120">
        <v>5.1050000000000004</v>
      </c>
      <c r="F120">
        <v>2.5308374384236498E-2</v>
      </c>
      <c r="G120">
        <v>122.99869950738901</v>
      </c>
      <c r="H120">
        <v>50</v>
      </c>
      <c r="I120">
        <v>6149.9349753694596</v>
      </c>
      <c r="J120">
        <v>6200.5517241379303</v>
      </c>
    </row>
    <row r="121" spans="1:10">
      <c r="A121">
        <v>7</v>
      </c>
      <c r="B121" t="s">
        <v>77</v>
      </c>
      <c r="C121" t="s">
        <v>51</v>
      </c>
      <c r="D121">
        <v>3.87</v>
      </c>
      <c r="E121">
        <v>5.1050000000000004</v>
      </c>
      <c r="F121">
        <v>2.5308374384236498E-2</v>
      </c>
      <c r="G121">
        <v>125.023369458128</v>
      </c>
      <c r="H121">
        <v>50</v>
      </c>
      <c r="I121">
        <v>6251.16847290641</v>
      </c>
    </row>
    <row r="122" spans="1:10">
      <c r="A122">
        <v>7</v>
      </c>
      <c r="B122" t="s">
        <v>77</v>
      </c>
      <c r="C122" t="s">
        <v>52</v>
      </c>
      <c r="D122">
        <v>4.2</v>
      </c>
      <c r="E122">
        <v>5.1050000000000004</v>
      </c>
      <c r="F122">
        <v>2.5308374384236498E-2</v>
      </c>
      <c r="G122">
        <v>91.616315270935999</v>
      </c>
      <c r="H122">
        <v>50</v>
      </c>
      <c r="I122">
        <v>4580.8157635467996</v>
      </c>
      <c r="J122">
        <v>4707.3576354679799</v>
      </c>
    </row>
    <row r="123" spans="1:10">
      <c r="A123">
        <v>7</v>
      </c>
      <c r="B123" t="s">
        <v>77</v>
      </c>
      <c r="C123" t="s">
        <v>53</v>
      </c>
      <c r="D123">
        <v>4.1500000000000004</v>
      </c>
      <c r="E123">
        <v>5.1050000000000004</v>
      </c>
      <c r="F123">
        <v>2.5308374384236498E-2</v>
      </c>
      <c r="G123">
        <v>96.677990147783305</v>
      </c>
      <c r="H123">
        <v>50</v>
      </c>
      <c r="I123">
        <v>4833.8995073891601</v>
      </c>
    </row>
    <row r="124" spans="1:10">
      <c r="A124">
        <v>7</v>
      </c>
      <c r="B124" t="s">
        <v>77</v>
      </c>
      <c r="C124" t="s">
        <v>54</v>
      </c>
      <c r="D124">
        <v>3.96</v>
      </c>
      <c r="E124">
        <v>5.1050000000000004</v>
      </c>
      <c r="F124">
        <v>2.5308374384236498E-2</v>
      </c>
      <c r="G124">
        <v>115.912354679803</v>
      </c>
      <c r="H124">
        <v>50</v>
      </c>
      <c r="I124">
        <v>5795.6177339901496</v>
      </c>
      <c r="J124">
        <v>5922.1596059113299</v>
      </c>
    </row>
    <row r="125" spans="1:10">
      <c r="A125">
        <v>7</v>
      </c>
      <c r="B125" t="s">
        <v>77</v>
      </c>
      <c r="C125" t="s">
        <v>55</v>
      </c>
      <c r="D125">
        <v>3.91</v>
      </c>
      <c r="E125">
        <v>5.1050000000000004</v>
      </c>
      <c r="F125">
        <v>2.5308374384236498E-2</v>
      </c>
      <c r="G125">
        <v>120.97402955665</v>
      </c>
      <c r="H125">
        <v>50</v>
      </c>
      <c r="I125">
        <v>6048.7014778325101</v>
      </c>
    </row>
    <row r="126" spans="1:10">
      <c r="A126">
        <v>7</v>
      </c>
      <c r="B126" t="s">
        <v>78</v>
      </c>
      <c r="C126" t="s">
        <v>17</v>
      </c>
      <c r="D126">
        <v>2.91</v>
      </c>
      <c r="E126">
        <v>5.1050000000000004</v>
      </c>
      <c r="F126">
        <v>2.5308374384236498E-2</v>
      </c>
      <c r="G126">
        <v>222.20752709359601</v>
      </c>
      <c r="H126">
        <v>200</v>
      </c>
      <c r="I126">
        <v>44441.5054187192</v>
      </c>
      <c r="J126">
        <v>44441.5054187192</v>
      </c>
    </row>
    <row r="127" spans="1:10">
      <c r="A127">
        <v>7</v>
      </c>
      <c r="B127" t="s">
        <v>78</v>
      </c>
      <c r="C127" t="s">
        <v>18</v>
      </c>
      <c r="D127">
        <v>2.91</v>
      </c>
      <c r="E127">
        <v>5.1050000000000004</v>
      </c>
      <c r="F127">
        <v>2.5308374384236498E-2</v>
      </c>
      <c r="G127">
        <v>222.20752709359601</v>
      </c>
      <c r="H127">
        <v>200</v>
      </c>
      <c r="I127">
        <v>44441.5054187192</v>
      </c>
    </row>
    <row r="128" spans="1:10">
      <c r="A128">
        <v>7</v>
      </c>
      <c r="B128" t="s">
        <v>78</v>
      </c>
      <c r="C128" t="s">
        <v>20</v>
      </c>
      <c r="D128">
        <v>3.57</v>
      </c>
      <c r="E128">
        <v>5.1050000000000004</v>
      </c>
      <c r="F128">
        <v>2.5308374384236498E-2</v>
      </c>
      <c r="G128">
        <v>155.39341871921201</v>
      </c>
      <c r="H128">
        <v>200</v>
      </c>
      <c r="I128">
        <v>31078.683743842401</v>
      </c>
      <c r="J128">
        <v>34318.155665024598</v>
      </c>
    </row>
    <row r="129" spans="1:10">
      <c r="A129">
        <v>7</v>
      </c>
      <c r="B129" t="s">
        <v>78</v>
      </c>
      <c r="C129" t="s">
        <v>21</v>
      </c>
      <c r="D129">
        <v>3.25</v>
      </c>
      <c r="E129">
        <v>5.1050000000000004</v>
      </c>
      <c r="F129">
        <v>2.5308374384236498E-2</v>
      </c>
      <c r="G129">
        <v>187.78813793103501</v>
      </c>
      <c r="H129">
        <v>200</v>
      </c>
      <c r="I129">
        <v>37557.627586206901</v>
      </c>
    </row>
    <row r="130" spans="1:10">
      <c r="A130">
        <v>7</v>
      </c>
      <c r="B130" t="s">
        <v>78</v>
      </c>
      <c r="C130" t="s">
        <v>23</v>
      </c>
      <c r="D130">
        <v>3.41</v>
      </c>
      <c r="E130">
        <v>5.1050000000000004</v>
      </c>
      <c r="F130">
        <v>2.5308374384236498E-2</v>
      </c>
      <c r="G130">
        <v>171.59077832512301</v>
      </c>
      <c r="H130">
        <v>200</v>
      </c>
      <c r="I130">
        <v>34318.155665024598</v>
      </c>
      <c r="J130">
        <v>35128.023645320201</v>
      </c>
    </row>
    <row r="131" spans="1:10">
      <c r="A131">
        <v>7</v>
      </c>
      <c r="B131" t="s">
        <v>78</v>
      </c>
      <c r="C131" t="s">
        <v>24</v>
      </c>
      <c r="D131">
        <v>3.33</v>
      </c>
      <c r="E131">
        <v>5.1050000000000004</v>
      </c>
      <c r="F131">
        <v>2.5308374384236498E-2</v>
      </c>
      <c r="G131">
        <v>179.689458128079</v>
      </c>
      <c r="H131">
        <v>200</v>
      </c>
      <c r="I131">
        <v>35937.891625615797</v>
      </c>
    </row>
    <row r="132" spans="1:10">
      <c r="A132">
        <v>7</v>
      </c>
      <c r="B132" t="s">
        <v>78</v>
      </c>
      <c r="C132" t="s">
        <v>26</v>
      </c>
      <c r="D132">
        <v>1.98</v>
      </c>
      <c r="E132">
        <v>5.1050000000000004</v>
      </c>
      <c r="F132">
        <v>2.5308374384236498E-2</v>
      </c>
      <c r="G132">
        <v>316.35467980295601</v>
      </c>
      <c r="H132">
        <v>200</v>
      </c>
      <c r="I132">
        <v>63270.935960591101</v>
      </c>
      <c r="J132">
        <v>43024.236453202</v>
      </c>
    </row>
    <row r="133" spans="1:10">
      <c r="A133">
        <v>7</v>
      </c>
      <c r="B133" t="s">
        <v>78</v>
      </c>
      <c r="C133" t="s">
        <v>27</v>
      </c>
      <c r="D133">
        <v>3.98</v>
      </c>
      <c r="E133">
        <v>5.1050000000000004</v>
      </c>
      <c r="F133">
        <v>2.5308374384236498E-2</v>
      </c>
      <c r="G133">
        <v>113.88768472906401</v>
      </c>
      <c r="H133">
        <v>200</v>
      </c>
      <c r="I133">
        <v>22777.536945812801</v>
      </c>
    </row>
    <row r="134" spans="1:10">
      <c r="A134">
        <v>7</v>
      </c>
      <c r="B134" t="s">
        <v>78</v>
      </c>
      <c r="C134" t="s">
        <v>28</v>
      </c>
      <c r="D134">
        <v>3.9</v>
      </c>
      <c r="E134">
        <v>5.1050000000000004</v>
      </c>
      <c r="F134">
        <v>2.5308374384236498E-2</v>
      </c>
      <c r="G134">
        <v>121.98636453202</v>
      </c>
      <c r="H134">
        <v>200</v>
      </c>
      <c r="I134">
        <v>24397.272906404</v>
      </c>
      <c r="J134">
        <v>25207.140886699501</v>
      </c>
    </row>
    <row r="135" spans="1:10">
      <c r="A135">
        <v>7</v>
      </c>
      <c r="B135" t="s">
        <v>78</v>
      </c>
      <c r="C135" t="s">
        <v>29</v>
      </c>
      <c r="D135">
        <v>3.82</v>
      </c>
      <c r="E135">
        <v>5.1050000000000004</v>
      </c>
      <c r="F135">
        <v>2.5308374384236498E-2</v>
      </c>
      <c r="G135">
        <v>130.08504433497501</v>
      </c>
      <c r="H135">
        <v>200</v>
      </c>
      <c r="I135">
        <v>26017.0088669951</v>
      </c>
    </row>
    <row r="136" spans="1:10">
      <c r="A136">
        <v>7</v>
      </c>
      <c r="B136" t="s">
        <v>78</v>
      </c>
      <c r="C136" t="s">
        <v>30</v>
      </c>
      <c r="D136">
        <v>3.87</v>
      </c>
      <c r="E136">
        <v>5.1050000000000004</v>
      </c>
      <c r="F136">
        <v>2.5308374384236498E-2</v>
      </c>
      <c r="G136">
        <v>125.023369458128</v>
      </c>
      <c r="H136">
        <v>200</v>
      </c>
      <c r="I136">
        <v>25004.6738916256</v>
      </c>
      <c r="J136">
        <v>33103.353694581303</v>
      </c>
    </row>
    <row r="137" spans="1:10">
      <c r="A137">
        <v>7</v>
      </c>
      <c r="B137" t="s">
        <v>78</v>
      </c>
      <c r="C137" t="s">
        <v>31</v>
      </c>
      <c r="D137">
        <v>3.07</v>
      </c>
      <c r="E137">
        <v>5.1050000000000004</v>
      </c>
      <c r="F137">
        <v>2.5308374384236498E-2</v>
      </c>
      <c r="G137">
        <v>206.01016748768501</v>
      </c>
      <c r="H137">
        <v>200</v>
      </c>
      <c r="I137">
        <v>41202.033497536999</v>
      </c>
    </row>
    <row r="138" spans="1:10">
      <c r="A138">
        <v>7</v>
      </c>
      <c r="B138" t="s">
        <v>78</v>
      </c>
      <c r="C138" t="s">
        <v>32</v>
      </c>
      <c r="D138">
        <v>4.4000000000000004</v>
      </c>
      <c r="E138">
        <v>5.1050000000000004</v>
      </c>
      <c r="F138">
        <v>2.5308374384236498E-2</v>
      </c>
      <c r="G138">
        <v>71.369615763546804</v>
      </c>
      <c r="H138">
        <v>200</v>
      </c>
      <c r="I138">
        <v>14273.9231527094</v>
      </c>
      <c r="J138">
        <v>15691.1921182266</v>
      </c>
    </row>
    <row r="139" spans="1:10">
      <c r="A139">
        <v>7</v>
      </c>
      <c r="B139" t="s">
        <v>78</v>
      </c>
      <c r="C139" t="s">
        <v>33</v>
      </c>
      <c r="D139">
        <v>4.26</v>
      </c>
      <c r="E139">
        <v>5.1050000000000004</v>
      </c>
      <c r="F139">
        <v>2.5308374384236498E-2</v>
      </c>
      <c r="G139">
        <v>85.542305418719295</v>
      </c>
      <c r="H139">
        <v>200</v>
      </c>
      <c r="I139">
        <v>17108.4610837439</v>
      </c>
    </row>
    <row r="140" spans="1:10">
      <c r="A140">
        <v>7</v>
      </c>
      <c r="B140" t="s">
        <v>78</v>
      </c>
      <c r="C140" t="s">
        <v>34</v>
      </c>
      <c r="D140">
        <v>4.2699999999999996</v>
      </c>
      <c r="E140">
        <v>5.1050000000000004</v>
      </c>
      <c r="F140">
        <v>2.5308374384236498E-2</v>
      </c>
      <c r="G140">
        <v>84.529970443349896</v>
      </c>
      <c r="H140">
        <v>200</v>
      </c>
      <c r="I140">
        <v>16905.994088669999</v>
      </c>
      <c r="J140">
        <v>18424.496551724202</v>
      </c>
    </row>
    <row r="141" spans="1:10">
      <c r="A141">
        <v>7</v>
      </c>
      <c r="B141" t="s">
        <v>78</v>
      </c>
      <c r="C141" t="s">
        <v>35</v>
      </c>
      <c r="D141">
        <v>4.12</v>
      </c>
      <c r="E141">
        <v>5.1050000000000004</v>
      </c>
      <c r="F141">
        <v>2.5308374384236498E-2</v>
      </c>
      <c r="G141">
        <v>99.7149950738917</v>
      </c>
      <c r="H141">
        <v>200</v>
      </c>
      <c r="I141">
        <v>19942.999014778299</v>
      </c>
    </row>
    <row r="142" spans="1:10">
      <c r="A142">
        <v>7</v>
      </c>
      <c r="B142" t="s">
        <v>78</v>
      </c>
      <c r="C142" t="s">
        <v>36</v>
      </c>
      <c r="D142">
        <v>4.46</v>
      </c>
      <c r="E142">
        <v>5.1050000000000004</v>
      </c>
      <c r="F142">
        <v>2.5308374384236498E-2</v>
      </c>
      <c r="G142">
        <v>65.2956059113301</v>
      </c>
      <c r="H142">
        <v>200</v>
      </c>
      <c r="I142">
        <v>13059.121182266001</v>
      </c>
      <c r="J142">
        <v>15286.2581280788</v>
      </c>
    </row>
    <row r="143" spans="1:10">
      <c r="A143">
        <v>7</v>
      </c>
      <c r="B143" t="s">
        <v>78</v>
      </c>
      <c r="C143" t="s">
        <v>37</v>
      </c>
      <c r="D143">
        <v>4.24</v>
      </c>
      <c r="E143">
        <v>5.1050000000000004</v>
      </c>
      <c r="F143">
        <v>2.5308374384236498E-2</v>
      </c>
      <c r="G143">
        <v>87.566975369458206</v>
      </c>
      <c r="H143">
        <v>200</v>
      </c>
      <c r="I143">
        <v>17513.395073891599</v>
      </c>
    </row>
    <row r="144" spans="1:10">
      <c r="A144">
        <v>7</v>
      </c>
      <c r="B144" t="s">
        <v>78</v>
      </c>
      <c r="C144" t="s">
        <v>38</v>
      </c>
      <c r="D144">
        <v>3.39</v>
      </c>
      <c r="E144">
        <v>5.1050000000000004</v>
      </c>
      <c r="F144">
        <v>2.5308374384236498E-2</v>
      </c>
      <c r="G144">
        <v>173.61544827586201</v>
      </c>
      <c r="H144">
        <v>200</v>
      </c>
      <c r="I144">
        <v>34723.0896551724</v>
      </c>
      <c r="J144">
        <v>35330.490640394099</v>
      </c>
    </row>
    <row r="145" spans="1:10">
      <c r="A145">
        <v>7</v>
      </c>
      <c r="B145" t="s">
        <v>78</v>
      </c>
      <c r="C145" t="s">
        <v>39</v>
      </c>
      <c r="D145">
        <v>3.33</v>
      </c>
      <c r="E145">
        <v>5.1050000000000004</v>
      </c>
      <c r="F145">
        <v>2.5308374384236498E-2</v>
      </c>
      <c r="G145">
        <v>179.689458128079</v>
      </c>
      <c r="H145">
        <v>200</v>
      </c>
      <c r="I145">
        <v>35937.891625615797</v>
      </c>
    </row>
    <row r="146" spans="1:10">
      <c r="A146">
        <v>7</v>
      </c>
      <c r="B146" t="s">
        <v>78</v>
      </c>
      <c r="C146" t="s">
        <v>40</v>
      </c>
      <c r="D146">
        <v>3.54</v>
      </c>
      <c r="E146">
        <v>5.1050000000000004</v>
      </c>
      <c r="F146">
        <v>2.5308374384236498E-2</v>
      </c>
      <c r="G146">
        <v>158.43042364531999</v>
      </c>
      <c r="H146">
        <v>200</v>
      </c>
      <c r="I146">
        <v>31686.084729064001</v>
      </c>
      <c r="J146">
        <v>30066.348768472901</v>
      </c>
    </row>
    <row r="147" spans="1:10">
      <c r="A147">
        <v>7</v>
      </c>
      <c r="B147" t="s">
        <v>78</v>
      </c>
      <c r="C147" t="s">
        <v>41</v>
      </c>
      <c r="D147">
        <v>3.7</v>
      </c>
      <c r="E147">
        <v>5.1050000000000004</v>
      </c>
      <c r="F147">
        <v>2.5308374384236498E-2</v>
      </c>
      <c r="G147">
        <v>142.23306403940899</v>
      </c>
      <c r="H147">
        <v>200</v>
      </c>
      <c r="I147">
        <v>28446.6128078818</v>
      </c>
    </row>
    <row r="148" spans="1:10">
      <c r="A148">
        <v>7</v>
      </c>
      <c r="B148" t="s">
        <v>78</v>
      </c>
      <c r="C148" t="s">
        <v>42</v>
      </c>
      <c r="D148">
        <v>3.47</v>
      </c>
      <c r="E148">
        <v>5.1050000000000004</v>
      </c>
      <c r="F148">
        <v>2.5308374384236498E-2</v>
      </c>
      <c r="G148">
        <v>165.51676847290599</v>
      </c>
      <c r="H148">
        <v>200</v>
      </c>
      <c r="I148">
        <v>33103.353694581303</v>
      </c>
      <c r="J148">
        <v>33407.054187192101</v>
      </c>
    </row>
    <row r="149" spans="1:10">
      <c r="A149">
        <v>7</v>
      </c>
      <c r="B149" t="s">
        <v>78</v>
      </c>
      <c r="C149" t="s">
        <v>43</v>
      </c>
      <c r="D149">
        <v>3.44</v>
      </c>
      <c r="E149">
        <v>5.1050000000000004</v>
      </c>
      <c r="F149">
        <v>2.5308374384236498E-2</v>
      </c>
      <c r="G149">
        <v>168.553773399015</v>
      </c>
      <c r="H149">
        <v>200</v>
      </c>
      <c r="I149">
        <v>33710.754679803002</v>
      </c>
    </row>
    <row r="150" spans="1:10">
      <c r="A150">
        <v>7</v>
      </c>
      <c r="B150" t="s">
        <v>78</v>
      </c>
      <c r="C150" t="s">
        <v>44</v>
      </c>
      <c r="D150">
        <v>3.53</v>
      </c>
      <c r="E150">
        <v>5.1050000000000004</v>
      </c>
      <c r="F150">
        <v>2.5308374384236498E-2</v>
      </c>
      <c r="G150">
        <v>159.44275862069</v>
      </c>
      <c r="H150">
        <v>200</v>
      </c>
      <c r="I150">
        <v>31888.551724137898</v>
      </c>
      <c r="J150">
        <v>42720.5359605911</v>
      </c>
    </row>
    <row r="151" spans="1:10">
      <c r="A151">
        <v>7</v>
      </c>
      <c r="B151" t="s">
        <v>78</v>
      </c>
      <c r="C151" t="s">
        <v>45</v>
      </c>
      <c r="D151">
        <v>2.46</v>
      </c>
      <c r="E151">
        <v>5.1050000000000004</v>
      </c>
      <c r="F151">
        <v>2.5308374384236498E-2</v>
      </c>
      <c r="G151">
        <v>267.76260098522198</v>
      </c>
      <c r="H151">
        <v>200</v>
      </c>
      <c r="I151">
        <v>53552.520197044403</v>
      </c>
    </row>
    <row r="152" spans="1:10">
      <c r="A152">
        <v>7</v>
      </c>
      <c r="B152" t="s">
        <v>78</v>
      </c>
      <c r="C152" t="s">
        <v>46</v>
      </c>
      <c r="D152">
        <v>3.33</v>
      </c>
      <c r="E152">
        <v>5.1050000000000004</v>
      </c>
      <c r="F152">
        <v>2.5308374384236498E-2</v>
      </c>
      <c r="G152">
        <v>179.689458128079</v>
      </c>
      <c r="H152">
        <v>200</v>
      </c>
      <c r="I152">
        <v>35937.891625615797</v>
      </c>
      <c r="J152">
        <v>34621.856157635499</v>
      </c>
    </row>
    <row r="153" spans="1:10">
      <c r="A153">
        <v>7</v>
      </c>
      <c r="B153" t="s">
        <v>78</v>
      </c>
      <c r="C153" t="s">
        <v>47</v>
      </c>
      <c r="D153">
        <v>3.46</v>
      </c>
      <c r="E153">
        <v>5.1050000000000004</v>
      </c>
      <c r="F153">
        <v>2.5308374384236498E-2</v>
      </c>
      <c r="G153">
        <v>166.529103448276</v>
      </c>
      <c r="H153">
        <v>200</v>
      </c>
      <c r="I153">
        <v>33305.8206896552</v>
      </c>
    </row>
    <row r="154" spans="1:10">
      <c r="A154">
        <v>7</v>
      </c>
      <c r="B154" t="s">
        <v>78</v>
      </c>
      <c r="C154" t="s">
        <v>48</v>
      </c>
      <c r="D154">
        <v>3.5</v>
      </c>
      <c r="E154">
        <v>5.1050000000000004</v>
      </c>
      <c r="F154">
        <v>2.5308374384236498E-2</v>
      </c>
      <c r="G154">
        <v>162.47976354679801</v>
      </c>
      <c r="H154">
        <v>200</v>
      </c>
      <c r="I154">
        <v>32495.952709359601</v>
      </c>
      <c r="J154">
        <v>38569.962561576402</v>
      </c>
    </row>
    <row r="155" spans="1:10">
      <c r="A155">
        <v>7</v>
      </c>
      <c r="B155" t="s">
        <v>78</v>
      </c>
      <c r="C155" t="s">
        <v>49</v>
      </c>
      <c r="D155">
        <v>2.9</v>
      </c>
      <c r="E155">
        <v>5.1050000000000004</v>
      </c>
      <c r="F155">
        <v>2.5308374384236498E-2</v>
      </c>
      <c r="G155">
        <v>223.21986206896599</v>
      </c>
      <c r="H155">
        <v>200</v>
      </c>
      <c r="I155">
        <v>44643.972413793097</v>
      </c>
    </row>
    <row r="156" spans="1:10">
      <c r="A156">
        <v>7</v>
      </c>
      <c r="B156" t="s">
        <v>78</v>
      </c>
      <c r="C156" t="s">
        <v>50</v>
      </c>
      <c r="D156">
        <v>3.2</v>
      </c>
      <c r="E156">
        <v>5.1050000000000004</v>
      </c>
      <c r="F156">
        <v>2.5308374384236498E-2</v>
      </c>
      <c r="G156">
        <v>192.84981280788199</v>
      </c>
      <c r="H156">
        <v>200</v>
      </c>
      <c r="I156">
        <v>38569.962561576402</v>
      </c>
      <c r="J156">
        <v>39582.2975369458</v>
      </c>
    </row>
    <row r="157" spans="1:10">
      <c r="A157">
        <v>7</v>
      </c>
      <c r="B157" t="s">
        <v>78</v>
      </c>
      <c r="C157" t="s">
        <v>51</v>
      </c>
      <c r="D157">
        <v>3.1</v>
      </c>
      <c r="E157">
        <v>5.1050000000000004</v>
      </c>
      <c r="F157">
        <v>2.5308374384236498E-2</v>
      </c>
      <c r="G157">
        <v>202.973162561576</v>
      </c>
      <c r="H157">
        <v>200</v>
      </c>
      <c r="I157">
        <v>40594.6325123153</v>
      </c>
    </row>
    <row r="158" spans="1:10">
      <c r="A158">
        <v>7</v>
      </c>
      <c r="B158" t="s">
        <v>78</v>
      </c>
      <c r="C158" t="s">
        <v>52</v>
      </c>
      <c r="D158">
        <v>2.95</v>
      </c>
      <c r="E158">
        <v>5.1050000000000004</v>
      </c>
      <c r="F158">
        <v>2.5308374384236498E-2</v>
      </c>
      <c r="G158">
        <v>218.15818719211799</v>
      </c>
      <c r="H158">
        <v>200</v>
      </c>
      <c r="I158">
        <v>43631.637438423699</v>
      </c>
      <c r="J158">
        <v>39076.130049261097</v>
      </c>
    </row>
    <row r="159" spans="1:10">
      <c r="A159">
        <v>7</v>
      </c>
      <c r="B159" t="s">
        <v>78</v>
      </c>
      <c r="C159" t="s">
        <v>53</v>
      </c>
      <c r="D159">
        <v>3.4</v>
      </c>
      <c r="E159">
        <v>5.1050000000000004</v>
      </c>
      <c r="F159">
        <v>2.5308374384236498E-2</v>
      </c>
      <c r="G159">
        <v>172.60311330049299</v>
      </c>
      <c r="H159">
        <v>200</v>
      </c>
      <c r="I159">
        <v>34520.622660098503</v>
      </c>
    </row>
    <row r="160" spans="1:10">
      <c r="A160">
        <v>7</v>
      </c>
      <c r="B160" t="s">
        <v>78</v>
      </c>
      <c r="C160" t="s">
        <v>54</v>
      </c>
      <c r="D160">
        <v>3.07</v>
      </c>
      <c r="E160">
        <v>5.1050000000000004</v>
      </c>
      <c r="F160">
        <v>2.5308374384236498E-2</v>
      </c>
      <c r="G160">
        <v>206.01016748768501</v>
      </c>
      <c r="H160">
        <v>200</v>
      </c>
      <c r="I160">
        <v>41202.033497536999</v>
      </c>
      <c r="J160">
        <v>51831.550738916303</v>
      </c>
    </row>
    <row r="161" spans="1:10">
      <c r="A161">
        <v>7</v>
      </c>
      <c r="B161" t="s">
        <v>78</v>
      </c>
      <c r="C161" t="s">
        <v>55</v>
      </c>
      <c r="D161">
        <v>2.02</v>
      </c>
      <c r="E161">
        <v>5.1050000000000004</v>
      </c>
      <c r="F161">
        <v>2.5308374384236498E-2</v>
      </c>
      <c r="G161">
        <v>312.30533990147802</v>
      </c>
      <c r="H161">
        <v>200</v>
      </c>
      <c r="I161">
        <v>62461.0679802956</v>
      </c>
    </row>
    <row r="162" spans="1:10">
      <c r="A162">
        <v>14</v>
      </c>
      <c r="B162" t="s">
        <v>77</v>
      </c>
      <c r="C162" t="s">
        <v>17</v>
      </c>
      <c r="D162">
        <v>4.54</v>
      </c>
      <c r="E162">
        <v>5.16</v>
      </c>
      <c r="F162">
        <v>2.4279773156899807E-2</v>
      </c>
      <c r="G162">
        <v>60.213837429111528</v>
      </c>
      <c r="H162">
        <v>50</v>
      </c>
      <c r="I162">
        <v>3010.6918714555763</v>
      </c>
      <c r="J162">
        <v>3221.1165721487082</v>
      </c>
    </row>
    <row r="163" spans="1:10">
      <c r="A163">
        <v>14</v>
      </c>
      <c r="B163" t="s">
        <v>77</v>
      </c>
      <c r="C163" t="s">
        <v>18</v>
      </c>
      <c r="D163">
        <v>4.4800000000000004</v>
      </c>
      <c r="E163">
        <v>5.16</v>
      </c>
      <c r="F163">
        <v>2.4279773156899807E-2</v>
      </c>
      <c r="G163">
        <v>66.040982986767446</v>
      </c>
      <c r="H163">
        <v>50</v>
      </c>
      <c r="I163">
        <v>3302.0491493383724</v>
      </c>
    </row>
    <row r="164" spans="1:10">
      <c r="A164">
        <v>14</v>
      </c>
      <c r="B164" t="s">
        <v>77</v>
      </c>
      <c r="C164" t="s">
        <v>19</v>
      </c>
      <c r="D164">
        <v>4.47</v>
      </c>
      <c r="E164">
        <v>5.16</v>
      </c>
      <c r="F164">
        <v>2.4279773156899807E-2</v>
      </c>
      <c r="G164">
        <v>67.012173913043512</v>
      </c>
      <c r="H164">
        <v>50</v>
      </c>
      <c r="I164">
        <v>3350.6086956521758</v>
      </c>
    </row>
    <row r="165" spans="1:10">
      <c r="A165">
        <v>14</v>
      </c>
      <c r="B165" t="s">
        <v>77</v>
      </c>
      <c r="C165" t="s">
        <v>20</v>
      </c>
      <c r="D165">
        <v>4.5</v>
      </c>
      <c r="E165">
        <v>5.16</v>
      </c>
      <c r="F165">
        <v>2.4279773156899807E-2</v>
      </c>
      <c r="G165">
        <v>64.0986011342155</v>
      </c>
      <c r="H165">
        <v>50</v>
      </c>
      <c r="I165">
        <v>3204.9300567107748</v>
      </c>
      <c r="J165">
        <v>3593.4064272211726</v>
      </c>
    </row>
    <row r="166" spans="1:10">
      <c r="A166">
        <v>14</v>
      </c>
      <c r="B166" t="s">
        <v>77</v>
      </c>
      <c r="C166" t="s">
        <v>21</v>
      </c>
      <c r="D166">
        <v>4.24</v>
      </c>
      <c r="E166">
        <v>5.16</v>
      </c>
      <c r="F166">
        <v>2.4279773156899807E-2</v>
      </c>
      <c r="G166">
        <v>89.349565217391273</v>
      </c>
      <c r="H166">
        <v>50</v>
      </c>
      <c r="I166">
        <v>4467.4782608695641</v>
      </c>
    </row>
    <row r="167" spans="1:10">
      <c r="A167">
        <v>14</v>
      </c>
      <c r="B167" t="s">
        <v>77</v>
      </c>
      <c r="C167" t="s">
        <v>22</v>
      </c>
      <c r="D167">
        <v>4.5199999999999996</v>
      </c>
      <c r="E167">
        <v>5.16</v>
      </c>
      <c r="F167">
        <v>2.4279773156899807E-2</v>
      </c>
      <c r="G167">
        <v>62.15621928166356</v>
      </c>
      <c r="H167">
        <v>50</v>
      </c>
      <c r="I167">
        <v>3107.8109640831781</v>
      </c>
    </row>
    <row r="168" spans="1:10">
      <c r="A168">
        <v>14</v>
      </c>
      <c r="B168" t="s">
        <v>77</v>
      </c>
      <c r="C168" t="s">
        <v>23</v>
      </c>
      <c r="D168">
        <v>4.1900000000000004</v>
      </c>
      <c r="E168">
        <v>5.16</v>
      </c>
      <c r="F168">
        <v>2.4279773156899807E-2</v>
      </c>
      <c r="G168">
        <v>94.205519848771218</v>
      </c>
      <c r="H168">
        <v>50</v>
      </c>
      <c r="I168">
        <v>4710.2759924385609</v>
      </c>
      <c r="J168">
        <v>3900.9502205419008</v>
      </c>
    </row>
    <row r="169" spans="1:10">
      <c r="A169">
        <v>14</v>
      </c>
      <c r="B169" t="s">
        <v>77</v>
      </c>
      <c r="C169" t="s">
        <v>24</v>
      </c>
      <c r="D169">
        <v>4.4000000000000004</v>
      </c>
      <c r="E169">
        <v>5.16</v>
      </c>
      <c r="F169">
        <v>2.4279773156899807E-2</v>
      </c>
      <c r="G169">
        <v>73.810510396975388</v>
      </c>
      <c r="H169">
        <v>50</v>
      </c>
      <c r="I169">
        <v>3690.5255198487694</v>
      </c>
    </row>
    <row r="170" spans="1:10">
      <c r="A170">
        <v>14</v>
      </c>
      <c r="B170" t="s">
        <v>77</v>
      </c>
      <c r="C170" t="s">
        <v>25</v>
      </c>
      <c r="D170">
        <v>4.4800000000000004</v>
      </c>
      <c r="E170">
        <v>5.16</v>
      </c>
      <c r="F170">
        <v>2.4279773156899807E-2</v>
      </c>
      <c r="G170">
        <v>66.040982986767446</v>
      </c>
      <c r="H170">
        <v>50</v>
      </c>
      <c r="I170">
        <v>3302.0491493383724</v>
      </c>
    </row>
    <row r="171" spans="1:10">
      <c r="A171">
        <v>14</v>
      </c>
      <c r="B171" t="s">
        <v>77</v>
      </c>
      <c r="C171" t="s">
        <v>26</v>
      </c>
      <c r="D171">
        <v>4.72</v>
      </c>
      <c r="E171">
        <v>5.16</v>
      </c>
      <c r="F171">
        <v>2.4279773156899807E-2</v>
      </c>
      <c r="G171">
        <v>42.732400756143697</v>
      </c>
      <c r="H171">
        <v>50</v>
      </c>
      <c r="I171">
        <v>2136.6200378071849</v>
      </c>
      <c r="J171">
        <v>2306.5784499054816</v>
      </c>
    </row>
    <row r="172" spans="1:10">
      <c r="A172">
        <v>14</v>
      </c>
      <c r="B172" t="s">
        <v>77</v>
      </c>
      <c r="C172" t="s">
        <v>27</v>
      </c>
      <c r="D172">
        <v>4.6500000000000004</v>
      </c>
      <c r="E172">
        <v>5.16</v>
      </c>
      <c r="F172">
        <v>2.4279773156899807E-2</v>
      </c>
      <c r="G172">
        <v>49.530737240075581</v>
      </c>
      <c r="H172">
        <v>50</v>
      </c>
      <c r="I172">
        <v>2476.5368620037789</v>
      </c>
    </row>
    <row r="173" spans="1:10">
      <c r="A173">
        <v>14</v>
      </c>
      <c r="B173" t="s">
        <v>77</v>
      </c>
      <c r="C173" t="s">
        <v>28</v>
      </c>
      <c r="D173">
        <v>4.54</v>
      </c>
      <c r="E173">
        <v>5.16</v>
      </c>
      <c r="F173">
        <v>2.4279773156899807E-2</v>
      </c>
      <c r="G173">
        <v>60.213837429111528</v>
      </c>
      <c r="H173">
        <v>50</v>
      </c>
      <c r="I173">
        <v>3010.6918714555763</v>
      </c>
      <c r="J173">
        <v>2500.8166351606806</v>
      </c>
    </row>
    <row r="174" spans="1:10">
      <c r="A174">
        <v>14</v>
      </c>
      <c r="B174" t="s">
        <v>77</v>
      </c>
      <c r="C174" t="s">
        <v>29</v>
      </c>
      <c r="D174">
        <v>4.75</v>
      </c>
      <c r="E174">
        <v>5.16</v>
      </c>
      <c r="F174">
        <v>2.4279773156899807E-2</v>
      </c>
      <c r="G174">
        <v>39.818827977315692</v>
      </c>
      <c r="H174">
        <v>50</v>
      </c>
      <c r="I174">
        <v>1990.9413988657845</v>
      </c>
    </row>
    <row r="175" spans="1:10">
      <c r="A175">
        <v>14</v>
      </c>
      <c r="B175" t="s">
        <v>77</v>
      </c>
      <c r="C175" t="s">
        <v>30</v>
      </c>
      <c r="D175">
        <v>4.76</v>
      </c>
      <c r="E175">
        <v>5.16</v>
      </c>
      <c r="F175">
        <v>2.4279773156899807E-2</v>
      </c>
      <c r="G175">
        <v>38.847637051039726</v>
      </c>
      <c r="H175">
        <v>50</v>
      </c>
      <c r="I175">
        <v>1942.3818525519864</v>
      </c>
      <c r="J175">
        <v>1990.941398865785</v>
      </c>
    </row>
    <row r="176" spans="1:10">
      <c r="A176">
        <v>14</v>
      </c>
      <c r="B176" t="s">
        <v>77</v>
      </c>
      <c r="C176" t="s">
        <v>31</v>
      </c>
      <c r="D176">
        <v>4.74</v>
      </c>
      <c r="E176">
        <v>5.16</v>
      </c>
      <c r="F176">
        <v>2.4279773156899807E-2</v>
      </c>
      <c r="G176">
        <v>40.790018903591672</v>
      </c>
      <c r="H176">
        <v>50</v>
      </c>
      <c r="I176">
        <v>2039.5009451795836</v>
      </c>
    </row>
    <row r="177" spans="1:10">
      <c r="A177">
        <v>14</v>
      </c>
      <c r="B177" t="s">
        <v>77</v>
      </c>
      <c r="C177" t="s">
        <v>32</v>
      </c>
      <c r="D177">
        <v>4.87</v>
      </c>
      <c r="E177">
        <v>5.16</v>
      </c>
      <c r="F177">
        <v>2.4279773156899807E-2</v>
      </c>
      <c r="G177">
        <v>28.164536862003779</v>
      </c>
      <c r="H177">
        <v>50</v>
      </c>
      <c r="I177">
        <v>1408.2268431001889</v>
      </c>
      <c r="J177">
        <v>2063.7807183364848</v>
      </c>
    </row>
    <row r="178" spans="1:10">
      <c r="A178">
        <v>14</v>
      </c>
      <c r="B178" t="s">
        <v>77</v>
      </c>
      <c r="C178" t="s">
        <v>33</v>
      </c>
      <c r="D178">
        <v>4.5999999999999996</v>
      </c>
      <c r="E178">
        <v>5.16</v>
      </c>
      <c r="F178">
        <v>2.4279773156899807E-2</v>
      </c>
      <c r="G178">
        <v>54.386691871455618</v>
      </c>
      <c r="H178">
        <v>50</v>
      </c>
      <c r="I178">
        <v>2719.3345935727807</v>
      </c>
    </row>
    <row r="179" spans="1:10">
      <c r="A179">
        <v>14</v>
      </c>
      <c r="B179" t="s">
        <v>77</v>
      </c>
      <c r="C179" t="s">
        <v>34</v>
      </c>
      <c r="D179">
        <v>4.72</v>
      </c>
      <c r="E179">
        <v>5.16</v>
      </c>
      <c r="F179">
        <v>2.4279773156899807E-2</v>
      </c>
      <c r="G179">
        <v>42.732400756143697</v>
      </c>
      <c r="H179">
        <v>50</v>
      </c>
      <c r="I179">
        <v>2136.6200378071849</v>
      </c>
      <c r="J179">
        <v>2160.8998109640843</v>
      </c>
    </row>
    <row r="180" spans="1:10">
      <c r="A180">
        <v>14</v>
      </c>
      <c r="B180" t="s">
        <v>77</v>
      </c>
      <c r="C180" t="s">
        <v>35</v>
      </c>
      <c r="D180">
        <v>4.71</v>
      </c>
      <c r="E180">
        <v>5.16</v>
      </c>
      <c r="F180">
        <v>2.4279773156899807E-2</v>
      </c>
      <c r="G180">
        <v>43.70359168241967</v>
      </c>
      <c r="H180">
        <v>50</v>
      </c>
      <c r="I180">
        <v>2185.1795841209837</v>
      </c>
    </row>
    <row r="181" spans="1:10">
      <c r="A181">
        <v>14</v>
      </c>
      <c r="B181" t="s">
        <v>77</v>
      </c>
      <c r="C181" t="s">
        <v>36</v>
      </c>
      <c r="D181">
        <v>4.68</v>
      </c>
      <c r="E181">
        <v>5.16</v>
      </c>
      <c r="F181">
        <v>2.4279773156899807E-2</v>
      </c>
      <c r="G181">
        <v>46.617164461247668</v>
      </c>
      <c r="H181">
        <v>50</v>
      </c>
      <c r="I181">
        <v>2330.8582230623833</v>
      </c>
      <c r="J181">
        <v>2525.0964083175822</v>
      </c>
    </row>
    <row r="182" spans="1:10">
      <c r="A182">
        <v>14</v>
      </c>
      <c r="B182" t="s">
        <v>77</v>
      </c>
      <c r="C182" t="s">
        <v>37</v>
      </c>
      <c r="D182">
        <v>4.5999999999999996</v>
      </c>
      <c r="E182">
        <v>5.16</v>
      </c>
      <c r="F182">
        <v>2.4279773156899807E-2</v>
      </c>
      <c r="G182">
        <v>54.386691871455618</v>
      </c>
      <c r="H182">
        <v>50</v>
      </c>
      <c r="I182">
        <v>2719.3345935727807</v>
      </c>
    </row>
    <row r="183" spans="1:10">
      <c r="A183">
        <v>14</v>
      </c>
      <c r="B183" t="s">
        <v>77</v>
      </c>
      <c r="C183" t="s">
        <v>38</v>
      </c>
      <c r="D183">
        <v>4.72</v>
      </c>
      <c r="E183">
        <v>5.16</v>
      </c>
      <c r="F183">
        <v>2.4279773156899807E-2</v>
      </c>
      <c r="G183">
        <v>42.732400756143697</v>
      </c>
      <c r="H183">
        <v>50</v>
      </c>
      <c r="I183">
        <v>2136.6200378071849</v>
      </c>
      <c r="J183">
        <v>2185.1795841209832</v>
      </c>
    </row>
    <row r="184" spans="1:10">
      <c r="A184">
        <v>14</v>
      </c>
      <c r="B184" t="s">
        <v>77</v>
      </c>
      <c r="C184" t="s">
        <v>39</v>
      </c>
      <c r="D184">
        <v>4.7</v>
      </c>
      <c r="E184">
        <v>5.16</v>
      </c>
      <c r="F184">
        <v>2.4279773156899807E-2</v>
      </c>
      <c r="G184">
        <v>44.674782608695637</v>
      </c>
      <c r="H184">
        <v>50</v>
      </c>
      <c r="I184">
        <v>2233.7391304347821</v>
      </c>
    </row>
    <row r="185" spans="1:10">
      <c r="A185">
        <v>14</v>
      </c>
      <c r="B185" t="s">
        <v>77</v>
      </c>
      <c r="C185" t="s">
        <v>40</v>
      </c>
      <c r="D185">
        <v>4.63</v>
      </c>
      <c r="E185">
        <v>5.16</v>
      </c>
      <c r="F185">
        <v>2.4279773156899807E-2</v>
      </c>
      <c r="G185">
        <v>51.473119092627613</v>
      </c>
      <c r="H185">
        <v>50</v>
      </c>
      <c r="I185">
        <v>2573.6559546313806</v>
      </c>
      <c r="J185">
        <v>2063.7807183364848</v>
      </c>
    </row>
    <row r="186" spans="1:10">
      <c r="A186">
        <v>14</v>
      </c>
      <c r="B186" t="s">
        <v>77</v>
      </c>
      <c r="C186" t="s">
        <v>41</v>
      </c>
      <c r="D186">
        <v>4.84</v>
      </c>
      <c r="E186">
        <v>5.16</v>
      </c>
      <c r="F186">
        <v>2.4279773156899807E-2</v>
      </c>
      <c r="G186">
        <v>31.07810964083178</v>
      </c>
      <c r="H186">
        <v>50</v>
      </c>
      <c r="I186">
        <v>1553.905482041589</v>
      </c>
    </row>
    <row r="187" spans="1:10">
      <c r="A187">
        <v>14</v>
      </c>
      <c r="B187" t="s">
        <v>77</v>
      </c>
      <c r="C187" t="s">
        <v>42</v>
      </c>
      <c r="D187">
        <v>4.6500000000000004</v>
      </c>
      <c r="E187">
        <v>5.16</v>
      </c>
      <c r="F187">
        <v>2.4279773156899807E-2</v>
      </c>
      <c r="G187">
        <v>49.530737240075581</v>
      </c>
      <c r="H187">
        <v>50</v>
      </c>
      <c r="I187">
        <v>2476.5368620037789</v>
      </c>
      <c r="J187">
        <v>2330.8582230623815</v>
      </c>
    </row>
    <row r="188" spans="1:10">
      <c r="A188">
        <v>14</v>
      </c>
      <c r="B188" t="s">
        <v>77</v>
      </c>
      <c r="C188" t="s">
        <v>43</v>
      </c>
      <c r="D188">
        <v>4.71</v>
      </c>
      <c r="E188">
        <v>5.16</v>
      </c>
      <c r="F188">
        <v>2.4279773156899807E-2</v>
      </c>
      <c r="G188">
        <v>43.70359168241967</v>
      </c>
      <c r="H188">
        <v>50</v>
      </c>
      <c r="I188">
        <v>2185.1795841209837</v>
      </c>
    </row>
    <row r="189" spans="1:10">
      <c r="A189">
        <v>14</v>
      </c>
      <c r="B189" t="s">
        <v>77</v>
      </c>
      <c r="C189" t="s">
        <v>44</v>
      </c>
      <c r="D189">
        <v>4.68</v>
      </c>
      <c r="E189">
        <v>5.16</v>
      </c>
      <c r="F189">
        <v>2.4279773156899807E-2</v>
      </c>
      <c r="G189">
        <v>46.617164461247668</v>
      </c>
      <c r="H189">
        <v>50</v>
      </c>
      <c r="I189">
        <v>2330.8582230623833</v>
      </c>
      <c r="J189">
        <v>1990.9413988657848</v>
      </c>
    </row>
    <row r="190" spans="1:10">
      <c r="A190">
        <v>14</v>
      </c>
      <c r="B190" t="s">
        <v>77</v>
      </c>
      <c r="C190" t="s">
        <v>45</v>
      </c>
      <c r="D190">
        <v>4.82</v>
      </c>
      <c r="E190">
        <v>5.16</v>
      </c>
      <c r="F190">
        <v>2.4279773156899807E-2</v>
      </c>
      <c r="G190">
        <v>33.020491493383723</v>
      </c>
      <c r="H190">
        <v>50</v>
      </c>
      <c r="I190">
        <v>1651.0245746691862</v>
      </c>
    </row>
    <row r="191" spans="1:10">
      <c r="A191">
        <v>14</v>
      </c>
      <c r="B191" t="s">
        <v>77</v>
      </c>
      <c r="C191" t="s">
        <v>46</v>
      </c>
      <c r="D191">
        <v>4.67</v>
      </c>
      <c r="E191">
        <v>5.16</v>
      </c>
      <c r="F191">
        <v>2.4279773156899807E-2</v>
      </c>
      <c r="G191">
        <v>47.588355387523642</v>
      </c>
      <c r="H191">
        <v>50</v>
      </c>
      <c r="I191">
        <v>2379.4177693761822</v>
      </c>
      <c r="J191">
        <v>2355.1379962192827</v>
      </c>
    </row>
    <row r="192" spans="1:10">
      <c r="A192">
        <v>14</v>
      </c>
      <c r="B192" t="s">
        <v>77</v>
      </c>
      <c r="C192" t="s">
        <v>47</v>
      </c>
      <c r="D192">
        <v>4.68</v>
      </c>
      <c r="E192">
        <v>5.16</v>
      </c>
      <c r="F192">
        <v>2.4279773156899807E-2</v>
      </c>
      <c r="G192">
        <v>46.617164461247668</v>
      </c>
      <c r="H192">
        <v>50</v>
      </c>
      <c r="I192">
        <v>2330.8582230623833</v>
      </c>
    </row>
    <row r="193" spans="1:10">
      <c r="A193">
        <v>14</v>
      </c>
      <c r="B193" t="s">
        <v>77</v>
      </c>
      <c r="C193" t="s">
        <v>48</v>
      </c>
      <c r="D193">
        <v>4.6500000000000004</v>
      </c>
      <c r="E193">
        <v>5.16</v>
      </c>
      <c r="F193">
        <v>2.4279773156899807E-2</v>
      </c>
      <c r="G193">
        <v>49.530737240075581</v>
      </c>
      <c r="H193">
        <v>50</v>
      </c>
      <c r="I193">
        <v>2476.5368620037789</v>
      </c>
      <c r="J193">
        <v>2743.6143667296774</v>
      </c>
    </row>
    <row r="194" spans="1:10">
      <c r="A194">
        <v>14</v>
      </c>
      <c r="B194" t="s">
        <v>77</v>
      </c>
      <c r="C194" t="s">
        <v>49</v>
      </c>
      <c r="D194">
        <v>4.54</v>
      </c>
      <c r="E194">
        <v>5.16</v>
      </c>
      <c r="F194">
        <v>2.4279773156899807E-2</v>
      </c>
      <c r="G194">
        <v>60.213837429111528</v>
      </c>
      <c r="H194">
        <v>50</v>
      </c>
      <c r="I194">
        <v>3010.6918714555763</v>
      </c>
    </row>
    <row r="195" spans="1:10">
      <c r="A195">
        <v>14</v>
      </c>
      <c r="B195" t="s">
        <v>77</v>
      </c>
      <c r="C195" t="s">
        <v>50</v>
      </c>
      <c r="D195">
        <v>4.82</v>
      </c>
      <c r="E195">
        <v>5.16</v>
      </c>
      <c r="F195">
        <v>2.4279773156899807E-2</v>
      </c>
      <c r="G195">
        <v>33.020491493383723</v>
      </c>
      <c r="H195">
        <v>50</v>
      </c>
      <c r="I195">
        <v>1651.0245746691862</v>
      </c>
      <c r="J195">
        <v>1626.7448015122868</v>
      </c>
    </row>
    <row r="196" spans="1:10">
      <c r="A196">
        <v>14</v>
      </c>
      <c r="B196" t="s">
        <v>77</v>
      </c>
      <c r="C196" t="s">
        <v>51</v>
      </c>
      <c r="D196">
        <v>4.83</v>
      </c>
      <c r="E196">
        <v>5.16</v>
      </c>
      <c r="F196">
        <v>2.4279773156899807E-2</v>
      </c>
      <c r="G196">
        <v>32.04930056710775</v>
      </c>
      <c r="H196">
        <v>50</v>
      </c>
      <c r="I196">
        <v>1602.4650283553874</v>
      </c>
    </row>
    <row r="197" spans="1:10">
      <c r="A197">
        <v>14</v>
      </c>
      <c r="B197" t="s">
        <v>77</v>
      </c>
      <c r="C197" t="s">
        <v>52</v>
      </c>
      <c r="D197">
        <v>4.54</v>
      </c>
      <c r="E197">
        <v>5.16</v>
      </c>
      <c r="F197">
        <v>2.4279773156899807E-2</v>
      </c>
      <c r="G197">
        <v>60.213837429111528</v>
      </c>
      <c r="H197">
        <v>50</v>
      </c>
      <c r="I197">
        <v>3010.6918714555763</v>
      </c>
      <c r="J197">
        <v>3350.6086956521731</v>
      </c>
    </row>
    <row r="198" spans="1:10">
      <c r="A198">
        <v>14</v>
      </c>
      <c r="B198" t="s">
        <v>77</v>
      </c>
      <c r="C198" t="s">
        <v>53</v>
      </c>
      <c r="D198">
        <v>4.4000000000000004</v>
      </c>
      <c r="E198">
        <v>5.16</v>
      </c>
      <c r="F198">
        <v>2.4279773156899807E-2</v>
      </c>
      <c r="G198">
        <v>73.810510396975388</v>
      </c>
      <c r="H198">
        <v>50</v>
      </c>
      <c r="I198">
        <v>3690.5255198487694</v>
      </c>
    </row>
    <row r="199" spans="1:10">
      <c r="A199">
        <v>14</v>
      </c>
      <c r="B199" t="s">
        <v>77</v>
      </c>
      <c r="C199" t="s">
        <v>54</v>
      </c>
      <c r="D199">
        <v>4.82</v>
      </c>
      <c r="E199">
        <v>5.16</v>
      </c>
      <c r="F199">
        <v>2.4279773156899807E-2</v>
      </c>
      <c r="G199">
        <v>33.020491493383723</v>
      </c>
      <c r="H199">
        <v>50</v>
      </c>
      <c r="I199">
        <v>1651.0245746691862</v>
      </c>
      <c r="J199">
        <v>1820.9829867674853</v>
      </c>
    </row>
    <row r="200" spans="1:10">
      <c r="A200">
        <v>14</v>
      </c>
      <c r="B200" t="s">
        <v>77</v>
      </c>
      <c r="C200" t="s">
        <v>55</v>
      </c>
      <c r="D200">
        <v>4.75</v>
      </c>
      <c r="E200">
        <v>5.16</v>
      </c>
      <c r="F200">
        <v>2.4279773156899807E-2</v>
      </c>
      <c r="G200">
        <v>39.818827977315692</v>
      </c>
      <c r="H200">
        <v>50</v>
      </c>
      <c r="I200">
        <v>1990.9413988657845</v>
      </c>
    </row>
    <row r="201" spans="1:10">
      <c r="A201">
        <v>14</v>
      </c>
      <c r="B201" t="s">
        <v>78</v>
      </c>
      <c r="C201" t="s">
        <v>17</v>
      </c>
      <c r="D201">
        <v>3.68</v>
      </c>
      <c r="E201">
        <v>5.1449999999999996</v>
      </c>
      <c r="F201">
        <v>2.45114503816794E-2</v>
      </c>
      <c r="G201">
        <v>143.63709923664101</v>
      </c>
      <c r="H201">
        <v>200</v>
      </c>
      <c r="I201">
        <v>28727.419847328201</v>
      </c>
      <c r="J201">
        <v>31472.7022900763</v>
      </c>
    </row>
    <row r="202" spans="1:10">
      <c r="A202">
        <v>14</v>
      </c>
      <c r="B202" t="s">
        <v>78</v>
      </c>
      <c r="C202" t="s">
        <v>18</v>
      </c>
      <c r="D202">
        <v>3.4</v>
      </c>
      <c r="E202">
        <v>5.1449999999999996</v>
      </c>
      <c r="F202">
        <v>2.45114503816794E-2</v>
      </c>
      <c r="G202">
        <v>171.08992366412201</v>
      </c>
      <c r="H202">
        <v>200</v>
      </c>
      <c r="I202">
        <v>34217.9847328244</v>
      </c>
    </row>
    <row r="203" spans="1:10">
      <c r="A203">
        <v>14</v>
      </c>
      <c r="B203" t="s">
        <v>78</v>
      </c>
      <c r="C203" t="s">
        <v>19</v>
      </c>
      <c r="D203">
        <v>2.17</v>
      </c>
      <c r="E203">
        <v>5.1449999999999996</v>
      </c>
      <c r="F203">
        <v>2.45114503816794E-2</v>
      </c>
      <c r="G203">
        <v>291.68625954198501</v>
      </c>
      <c r="H203">
        <v>200</v>
      </c>
      <c r="I203">
        <v>58337.251908396902</v>
      </c>
    </row>
    <row r="204" spans="1:10">
      <c r="A204">
        <v>14</v>
      </c>
      <c r="B204" t="s">
        <v>78</v>
      </c>
      <c r="C204" t="s">
        <v>20</v>
      </c>
      <c r="D204">
        <v>3.47</v>
      </c>
      <c r="E204">
        <v>5.1449999999999996</v>
      </c>
      <c r="F204">
        <v>2.45114503816794E-2</v>
      </c>
      <c r="G204">
        <v>164.22671755725199</v>
      </c>
      <c r="H204">
        <v>200</v>
      </c>
      <c r="I204">
        <v>32845.343511450403</v>
      </c>
      <c r="J204">
        <v>38009.089058524201</v>
      </c>
    </row>
    <row r="205" spans="1:10">
      <c r="A205">
        <v>14</v>
      </c>
      <c r="B205" t="s">
        <v>78</v>
      </c>
      <c r="C205" t="s">
        <v>21</v>
      </c>
      <c r="D205">
        <v>3.01</v>
      </c>
      <c r="E205">
        <v>5.1449999999999996</v>
      </c>
      <c r="F205">
        <v>2.45114503816794E-2</v>
      </c>
      <c r="G205">
        <v>209.32778625954199</v>
      </c>
      <c r="H205">
        <v>200</v>
      </c>
      <c r="I205">
        <v>41865.557251908402</v>
      </c>
    </row>
    <row r="206" spans="1:10">
      <c r="A206">
        <v>14</v>
      </c>
      <c r="B206" t="s">
        <v>78</v>
      </c>
      <c r="C206" t="s">
        <v>22</v>
      </c>
      <c r="D206">
        <v>3.14</v>
      </c>
      <c r="E206">
        <v>5.1449999999999996</v>
      </c>
      <c r="F206">
        <v>2.45114503816794E-2</v>
      </c>
      <c r="G206">
        <v>196.58183206106901</v>
      </c>
      <c r="H206">
        <v>200</v>
      </c>
      <c r="I206">
        <v>39316.366412213698</v>
      </c>
    </row>
    <row r="207" spans="1:10">
      <c r="A207">
        <v>14</v>
      </c>
      <c r="B207" t="s">
        <v>78</v>
      </c>
      <c r="C207" t="s">
        <v>23</v>
      </c>
      <c r="D207">
        <v>3.17</v>
      </c>
      <c r="E207">
        <v>5.1449999999999996</v>
      </c>
      <c r="F207">
        <v>2.45114503816794E-2</v>
      </c>
      <c r="G207">
        <v>193.640458015267</v>
      </c>
      <c r="H207">
        <v>200</v>
      </c>
      <c r="I207">
        <v>38728.091603053399</v>
      </c>
      <c r="J207">
        <v>39839.277353689497</v>
      </c>
    </row>
    <row r="208" spans="1:10">
      <c r="A208">
        <v>14</v>
      </c>
      <c r="B208" t="s">
        <v>78</v>
      </c>
      <c r="C208" t="s">
        <v>24</v>
      </c>
      <c r="D208">
        <v>2.83</v>
      </c>
      <c r="E208">
        <v>5.1449999999999996</v>
      </c>
      <c r="F208">
        <v>2.45114503816794E-2</v>
      </c>
      <c r="G208">
        <v>226.976030534351</v>
      </c>
      <c r="H208">
        <v>200</v>
      </c>
      <c r="I208">
        <v>45395.206106870202</v>
      </c>
    </row>
    <row r="209" spans="1:10">
      <c r="A209">
        <v>14</v>
      </c>
      <c r="B209" t="s">
        <v>78</v>
      </c>
      <c r="C209" t="s">
        <v>25</v>
      </c>
      <c r="D209">
        <v>3.34</v>
      </c>
      <c r="E209">
        <v>5.1449999999999996</v>
      </c>
      <c r="F209">
        <v>2.45114503816794E-2</v>
      </c>
      <c r="G209">
        <v>176.972671755725</v>
      </c>
      <c r="H209">
        <v>200</v>
      </c>
      <c r="I209">
        <v>35394.534351144997</v>
      </c>
    </row>
    <row r="210" spans="1:10">
      <c r="A210">
        <v>14</v>
      </c>
      <c r="B210" t="s">
        <v>78</v>
      </c>
      <c r="C210" t="s">
        <v>26</v>
      </c>
      <c r="D210">
        <v>3.86</v>
      </c>
      <c r="E210">
        <v>5.1449999999999996</v>
      </c>
      <c r="F210">
        <v>2.45114503816794E-2</v>
      </c>
      <c r="G210">
        <v>125.988854961832</v>
      </c>
      <c r="H210">
        <v>200</v>
      </c>
      <c r="I210">
        <v>25197.770992366401</v>
      </c>
      <c r="J210">
        <v>25197.770992366401</v>
      </c>
    </row>
    <row r="211" spans="1:10">
      <c r="A211">
        <v>14</v>
      </c>
      <c r="B211" t="s">
        <v>78</v>
      </c>
      <c r="C211" t="s">
        <v>27</v>
      </c>
      <c r="D211">
        <v>3.86</v>
      </c>
      <c r="E211">
        <v>5.1449999999999996</v>
      </c>
      <c r="F211">
        <v>2.45114503816794E-2</v>
      </c>
      <c r="G211">
        <v>125.988854961832</v>
      </c>
      <c r="H211">
        <v>200</v>
      </c>
      <c r="I211">
        <v>25197.770992366401</v>
      </c>
    </row>
    <row r="212" spans="1:10">
      <c r="A212">
        <v>14</v>
      </c>
      <c r="B212" t="s">
        <v>78</v>
      </c>
      <c r="C212" t="s">
        <v>28</v>
      </c>
      <c r="D212">
        <v>3.82</v>
      </c>
      <c r="E212">
        <v>5.1449999999999996</v>
      </c>
      <c r="F212">
        <v>2.45114503816794E-2</v>
      </c>
      <c r="G212">
        <v>129.91068702290099</v>
      </c>
      <c r="H212">
        <v>200</v>
      </c>
      <c r="I212">
        <v>25982.137404580099</v>
      </c>
      <c r="J212">
        <v>25884.091603053399</v>
      </c>
    </row>
    <row r="213" spans="1:10">
      <c r="A213">
        <v>14</v>
      </c>
      <c r="B213" t="s">
        <v>78</v>
      </c>
      <c r="C213" t="s">
        <v>29</v>
      </c>
      <c r="D213">
        <v>3.83</v>
      </c>
      <c r="E213">
        <v>5.1449999999999996</v>
      </c>
      <c r="F213">
        <v>2.45114503816794E-2</v>
      </c>
      <c r="G213">
        <v>128.93022900763401</v>
      </c>
      <c r="H213">
        <v>200</v>
      </c>
      <c r="I213">
        <v>25786.0458015267</v>
      </c>
    </row>
    <row r="214" spans="1:10">
      <c r="A214">
        <v>14</v>
      </c>
      <c r="B214" t="s">
        <v>78</v>
      </c>
      <c r="C214" t="s">
        <v>30</v>
      </c>
      <c r="D214">
        <v>3.24</v>
      </c>
      <c r="E214">
        <v>5.1449999999999996</v>
      </c>
      <c r="F214">
        <v>2.45114503816794E-2</v>
      </c>
      <c r="G214">
        <v>186.77725190839701</v>
      </c>
      <c r="H214">
        <v>200</v>
      </c>
      <c r="I214">
        <v>37355.450381679402</v>
      </c>
      <c r="J214">
        <v>32845.343511450403</v>
      </c>
    </row>
    <row r="215" spans="1:10">
      <c r="A215">
        <v>14</v>
      </c>
      <c r="B215" t="s">
        <v>78</v>
      </c>
      <c r="C215" t="s">
        <v>31</v>
      </c>
      <c r="D215">
        <v>3.7</v>
      </c>
      <c r="E215">
        <v>5.1449999999999996</v>
      </c>
      <c r="F215">
        <v>2.45114503816794E-2</v>
      </c>
      <c r="G215">
        <v>141.676183206107</v>
      </c>
      <c r="H215">
        <v>200</v>
      </c>
      <c r="I215">
        <v>28335.236641221301</v>
      </c>
    </row>
    <row r="216" spans="1:10">
      <c r="A216">
        <v>14</v>
      </c>
      <c r="B216" t="s">
        <v>78</v>
      </c>
      <c r="C216" t="s">
        <v>32</v>
      </c>
      <c r="D216">
        <v>2.89</v>
      </c>
      <c r="E216">
        <v>5.1449999999999996</v>
      </c>
      <c r="F216">
        <v>2.45114503816794E-2</v>
      </c>
      <c r="G216">
        <v>221.09328244274801</v>
      </c>
      <c r="H216">
        <v>200</v>
      </c>
      <c r="I216">
        <v>44218.656488549597</v>
      </c>
      <c r="J216">
        <v>39218.320610686998</v>
      </c>
    </row>
    <row r="217" spans="1:10">
      <c r="A217">
        <v>14</v>
      </c>
      <c r="B217" t="s">
        <v>78</v>
      </c>
      <c r="C217" t="s">
        <v>33</v>
      </c>
      <c r="D217">
        <v>3.4</v>
      </c>
      <c r="E217">
        <v>5.1449999999999996</v>
      </c>
      <c r="F217">
        <v>2.45114503816794E-2</v>
      </c>
      <c r="G217">
        <v>171.08992366412201</v>
      </c>
      <c r="H217">
        <v>200</v>
      </c>
      <c r="I217">
        <v>34217.9847328244</v>
      </c>
    </row>
    <row r="218" spans="1:10">
      <c r="A218">
        <v>14</v>
      </c>
      <c r="B218" t="s">
        <v>78</v>
      </c>
      <c r="C218" t="s">
        <v>34</v>
      </c>
      <c r="D218">
        <v>3.67</v>
      </c>
      <c r="E218">
        <v>5.1449999999999996</v>
      </c>
      <c r="F218">
        <v>2.45114503816794E-2</v>
      </c>
      <c r="G218">
        <v>144.61755725190801</v>
      </c>
      <c r="H218">
        <v>200</v>
      </c>
      <c r="I218">
        <v>28923.511450381699</v>
      </c>
      <c r="J218">
        <v>25884.091603053399</v>
      </c>
    </row>
    <row r="219" spans="1:10">
      <c r="A219">
        <v>14</v>
      </c>
      <c r="B219" t="s">
        <v>78</v>
      </c>
      <c r="C219" t="s">
        <v>35</v>
      </c>
      <c r="D219">
        <v>3.98</v>
      </c>
      <c r="E219">
        <v>5.1449999999999996</v>
      </c>
      <c r="F219">
        <v>2.45114503816794E-2</v>
      </c>
      <c r="G219">
        <v>114.22335877862599</v>
      </c>
      <c r="H219">
        <v>200</v>
      </c>
      <c r="I219">
        <v>22844.671755725201</v>
      </c>
    </row>
    <row r="220" spans="1:10">
      <c r="A220">
        <v>14</v>
      </c>
      <c r="B220" t="s">
        <v>78</v>
      </c>
      <c r="C220" t="s">
        <v>36</v>
      </c>
      <c r="D220">
        <v>3.97</v>
      </c>
      <c r="E220">
        <v>5.1449999999999996</v>
      </c>
      <c r="F220">
        <v>2.45114503816794E-2</v>
      </c>
      <c r="G220">
        <v>115.203816793893</v>
      </c>
      <c r="H220">
        <v>200</v>
      </c>
      <c r="I220">
        <v>23040.7633587786</v>
      </c>
      <c r="J220">
        <v>26374.320610686998</v>
      </c>
    </row>
    <row r="221" spans="1:10">
      <c r="A221">
        <v>14</v>
      </c>
      <c r="B221" t="s">
        <v>78</v>
      </c>
      <c r="C221" t="s">
        <v>37</v>
      </c>
      <c r="D221">
        <v>3.63</v>
      </c>
      <c r="E221">
        <v>5.1449999999999996</v>
      </c>
      <c r="F221">
        <v>2.45114503816794E-2</v>
      </c>
      <c r="G221">
        <v>148.53938931297699</v>
      </c>
      <c r="H221">
        <v>200</v>
      </c>
      <c r="I221">
        <v>29707.8778625954</v>
      </c>
    </row>
    <row r="222" spans="1:10">
      <c r="A222">
        <v>14</v>
      </c>
      <c r="B222" t="s">
        <v>78</v>
      </c>
      <c r="C222" t="s">
        <v>38</v>
      </c>
      <c r="D222">
        <v>3.65</v>
      </c>
      <c r="E222">
        <v>5.1449999999999996</v>
      </c>
      <c r="F222">
        <v>2.45114503816794E-2</v>
      </c>
      <c r="G222">
        <v>146.57847328244301</v>
      </c>
      <c r="H222">
        <v>200</v>
      </c>
      <c r="I222">
        <v>29315.6946564885</v>
      </c>
      <c r="J222">
        <v>30100.0610687023</v>
      </c>
    </row>
    <row r="223" spans="1:10">
      <c r="A223">
        <v>14</v>
      </c>
      <c r="B223" t="s">
        <v>78</v>
      </c>
      <c r="C223" t="s">
        <v>39</v>
      </c>
      <c r="D223">
        <v>3.57</v>
      </c>
      <c r="E223">
        <v>5.1449999999999996</v>
      </c>
      <c r="F223">
        <v>2.45114503816794E-2</v>
      </c>
      <c r="G223">
        <v>154.42213740458001</v>
      </c>
      <c r="H223">
        <v>200</v>
      </c>
      <c r="I223">
        <v>30884.427480916002</v>
      </c>
    </row>
    <row r="224" spans="1:10">
      <c r="A224">
        <v>14</v>
      </c>
      <c r="B224" t="s">
        <v>78</v>
      </c>
      <c r="C224" t="s">
        <v>40</v>
      </c>
      <c r="D224">
        <v>3.71</v>
      </c>
      <c r="E224">
        <v>5.1449999999999996</v>
      </c>
      <c r="F224">
        <v>2.45114503816794E-2</v>
      </c>
      <c r="G224">
        <v>140.69572519083999</v>
      </c>
      <c r="H224">
        <v>200</v>
      </c>
      <c r="I224">
        <v>28139.145038167899</v>
      </c>
      <c r="J224">
        <v>26570.412213740401</v>
      </c>
    </row>
    <row r="225" spans="1:10">
      <c r="A225">
        <v>14</v>
      </c>
      <c r="B225" t="s">
        <v>78</v>
      </c>
      <c r="C225" t="s">
        <v>41</v>
      </c>
      <c r="D225">
        <v>3.87</v>
      </c>
      <c r="E225">
        <v>5.1449999999999996</v>
      </c>
      <c r="F225">
        <v>2.45114503816794E-2</v>
      </c>
      <c r="G225">
        <v>125.008396946565</v>
      </c>
      <c r="H225">
        <v>200</v>
      </c>
      <c r="I225">
        <v>25001.679389313002</v>
      </c>
    </row>
    <row r="226" spans="1:10">
      <c r="A226">
        <v>14</v>
      </c>
      <c r="B226" t="s">
        <v>78</v>
      </c>
      <c r="C226" t="s">
        <v>42</v>
      </c>
      <c r="D226">
        <v>3.56</v>
      </c>
      <c r="E226">
        <v>5.1449999999999996</v>
      </c>
      <c r="F226">
        <v>2.45114503816794E-2</v>
      </c>
      <c r="G226">
        <v>155.40259541984699</v>
      </c>
      <c r="H226">
        <v>200</v>
      </c>
      <c r="I226">
        <v>31080.519083969499</v>
      </c>
      <c r="J226">
        <v>31766.839694656501</v>
      </c>
    </row>
    <row r="227" spans="1:10">
      <c r="A227">
        <v>14</v>
      </c>
      <c r="B227" t="s">
        <v>78</v>
      </c>
      <c r="C227" t="s">
        <v>43</v>
      </c>
      <c r="D227">
        <v>3.49</v>
      </c>
      <c r="E227">
        <v>5.1449999999999996</v>
      </c>
      <c r="F227">
        <v>2.45114503816794E-2</v>
      </c>
      <c r="G227">
        <v>162.26580152671801</v>
      </c>
      <c r="H227">
        <v>200</v>
      </c>
      <c r="I227">
        <v>32453.160305343499</v>
      </c>
    </row>
    <row r="228" spans="1:10">
      <c r="A228">
        <v>14</v>
      </c>
      <c r="B228" t="s">
        <v>78</v>
      </c>
      <c r="C228" t="s">
        <v>44</v>
      </c>
      <c r="D228">
        <v>3.75</v>
      </c>
      <c r="E228">
        <v>5.1449999999999996</v>
      </c>
      <c r="F228">
        <v>2.45114503816794E-2</v>
      </c>
      <c r="G228">
        <v>136.77389312977101</v>
      </c>
      <c r="H228">
        <v>200</v>
      </c>
      <c r="I228">
        <v>27354.778625954201</v>
      </c>
      <c r="J228">
        <v>36963.267175572502</v>
      </c>
    </row>
    <row r="229" spans="1:10">
      <c r="A229">
        <v>14</v>
      </c>
      <c r="B229" t="s">
        <v>78</v>
      </c>
      <c r="C229" t="s">
        <v>45</v>
      </c>
      <c r="D229">
        <v>2.77</v>
      </c>
      <c r="E229">
        <v>5.1449999999999996</v>
      </c>
      <c r="F229">
        <v>2.45114503816794E-2</v>
      </c>
      <c r="G229">
        <v>232.85877862595399</v>
      </c>
      <c r="H229">
        <v>200</v>
      </c>
      <c r="I229">
        <v>46571.7557251908</v>
      </c>
    </row>
    <row r="230" spans="1:10">
      <c r="A230">
        <v>14</v>
      </c>
      <c r="B230" t="s">
        <v>78</v>
      </c>
      <c r="C230" t="s">
        <v>46</v>
      </c>
      <c r="D230">
        <v>3.18</v>
      </c>
      <c r="E230">
        <v>5.1449999999999996</v>
      </c>
      <c r="F230">
        <v>2.45114503816794E-2</v>
      </c>
      <c r="G230">
        <v>192.66</v>
      </c>
      <c r="H230">
        <v>200</v>
      </c>
      <c r="I230">
        <v>38532</v>
      </c>
      <c r="J230">
        <v>33041.435114503802</v>
      </c>
    </row>
    <row r="231" spans="1:10">
      <c r="A231">
        <v>14</v>
      </c>
      <c r="B231" t="s">
        <v>78</v>
      </c>
      <c r="C231" t="s">
        <v>47</v>
      </c>
      <c r="D231">
        <v>3.74</v>
      </c>
      <c r="E231">
        <v>5.1449999999999996</v>
      </c>
      <c r="F231">
        <v>2.45114503816794E-2</v>
      </c>
      <c r="G231">
        <v>137.75435114503799</v>
      </c>
      <c r="H231">
        <v>200</v>
      </c>
      <c r="I231">
        <v>27550.8702290076</v>
      </c>
    </row>
    <row r="232" spans="1:10">
      <c r="A232">
        <v>14</v>
      </c>
      <c r="B232" t="s">
        <v>78</v>
      </c>
      <c r="C232" t="s">
        <v>48</v>
      </c>
      <c r="D232">
        <v>3.77</v>
      </c>
      <c r="E232">
        <v>5.1449999999999996</v>
      </c>
      <c r="F232">
        <v>2.45114503816794E-2</v>
      </c>
      <c r="G232">
        <v>134.812977099237</v>
      </c>
      <c r="H232">
        <v>200</v>
      </c>
      <c r="I232">
        <v>26962.595419847301</v>
      </c>
      <c r="J232">
        <v>32257.0687022901</v>
      </c>
    </row>
    <row r="233" spans="1:10">
      <c r="A233">
        <v>14</v>
      </c>
      <c r="B233" t="s">
        <v>78</v>
      </c>
      <c r="C233" t="s">
        <v>49</v>
      </c>
      <c r="D233">
        <v>3.23</v>
      </c>
      <c r="E233">
        <v>5.1449999999999996</v>
      </c>
      <c r="F233">
        <v>2.45114503816794E-2</v>
      </c>
      <c r="G233">
        <v>187.75770992366401</v>
      </c>
      <c r="H233">
        <v>200</v>
      </c>
      <c r="I233">
        <v>37551.541984732801</v>
      </c>
    </row>
    <row r="234" spans="1:10">
      <c r="A234">
        <v>14</v>
      </c>
      <c r="B234" t="s">
        <v>78</v>
      </c>
      <c r="C234" t="s">
        <v>50</v>
      </c>
      <c r="D234">
        <v>3.44</v>
      </c>
      <c r="E234">
        <v>5.1449999999999996</v>
      </c>
      <c r="F234">
        <v>2.45114503816794E-2</v>
      </c>
      <c r="G234">
        <v>167.168091603053</v>
      </c>
      <c r="H234">
        <v>200</v>
      </c>
      <c r="I234">
        <v>33433.618320610702</v>
      </c>
      <c r="J234">
        <v>33139.480916030501</v>
      </c>
    </row>
    <row r="235" spans="1:10">
      <c r="A235">
        <v>14</v>
      </c>
      <c r="B235" t="s">
        <v>78</v>
      </c>
      <c r="C235" t="s">
        <v>51</v>
      </c>
      <c r="D235">
        <v>3.47</v>
      </c>
      <c r="E235">
        <v>5.1449999999999996</v>
      </c>
      <c r="F235">
        <v>2.45114503816794E-2</v>
      </c>
      <c r="G235">
        <v>164.22671755725199</v>
      </c>
      <c r="H235">
        <v>200</v>
      </c>
      <c r="I235">
        <v>32845.343511450403</v>
      </c>
    </row>
    <row r="236" spans="1:10">
      <c r="A236">
        <v>14</v>
      </c>
      <c r="B236" t="s">
        <v>78</v>
      </c>
      <c r="C236" t="s">
        <v>52</v>
      </c>
      <c r="D236">
        <v>3.48</v>
      </c>
      <c r="E236">
        <v>5.1449999999999996</v>
      </c>
      <c r="F236">
        <v>2.45114503816794E-2</v>
      </c>
      <c r="G236">
        <v>163.24625954198501</v>
      </c>
      <c r="H236">
        <v>200</v>
      </c>
      <c r="I236">
        <v>32649.251908396898</v>
      </c>
      <c r="J236">
        <v>31080.519083969499</v>
      </c>
    </row>
    <row r="237" spans="1:10">
      <c r="A237">
        <v>14</v>
      </c>
      <c r="B237" t="s">
        <v>78</v>
      </c>
      <c r="C237" t="s">
        <v>53</v>
      </c>
      <c r="D237">
        <v>3.64</v>
      </c>
      <c r="E237">
        <v>5.1449999999999996</v>
      </c>
      <c r="F237">
        <v>2.45114503816794E-2</v>
      </c>
      <c r="G237">
        <v>147.55893129770999</v>
      </c>
      <c r="H237">
        <v>200</v>
      </c>
      <c r="I237">
        <v>29511.786259542001</v>
      </c>
    </row>
    <row r="238" spans="1:10">
      <c r="A238">
        <v>14</v>
      </c>
      <c r="B238" t="s">
        <v>78</v>
      </c>
      <c r="C238" t="s">
        <v>54</v>
      </c>
      <c r="D238">
        <v>3.66</v>
      </c>
      <c r="E238">
        <v>5.1449999999999996</v>
      </c>
      <c r="F238">
        <v>2.45114503816794E-2</v>
      </c>
      <c r="G238">
        <v>145.59801526717601</v>
      </c>
      <c r="H238">
        <v>200</v>
      </c>
      <c r="I238">
        <v>29119.603053435101</v>
      </c>
      <c r="J238">
        <v>26472.366412213702</v>
      </c>
    </row>
    <row r="239" spans="1:10">
      <c r="A239">
        <v>14</v>
      </c>
      <c r="B239" t="s">
        <v>78</v>
      </c>
      <c r="C239" t="s">
        <v>55</v>
      </c>
      <c r="D239">
        <v>3.93</v>
      </c>
      <c r="E239">
        <v>5.1449999999999996</v>
      </c>
      <c r="F239">
        <v>2.45114503816794E-2</v>
      </c>
      <c r="G239">
        <v>119.12564885496199</v>
      </c>
      <c r="H239">
        <v>200</v>
      </c>
      <c r="I239">
        <v>23825.129770992298</v>
      </c>
    </row>
    <row r="240" spans="1:10">
      <c r="A240">
        <v>21</v>
      </c>
      <c r="B240" t="s">
        <v>77</v>
      </c>
      <c r="C240" t="s">
        <v>17</v>
      </c>
      <c r="D240">
        <v>4.3499999999999996</v>
      </c>
      <c r="E240">
        <v>5.2249999999999996</v>
      </c>
      <c r="F240">
        <v>2.4052434456928801E-2</v>
      </c>
      <c r="G240">
        <v>84.183520599250997</v>
      </c>
      <c r="H240">
        <v>50</v>
      </c>
      <c r="I240">
        <v>4209.1760299625503</v>
      </c>
      <c r="J240">
        <v>4337.4556803995001</v>
      </c>
    </row>
    <row r="241" spans="1:10">
      <c r="A241">
        <v>21</v>
      </c>
      <c r="B241" t="s">
        <v>77</v>
      </c>
      <c r="C241" t="s">
        <v>18</v>
      </c>
      <c r="D241">
        <v>4.3099999999999996</v>
      </c>
      <c r="E241">
        <v>5.2249999999999996</v>
      </c>
      <c r="F241">
        <v>2.4052434456928801E-2</v>
      </c>
      <c r="G241">
        <v>88.031910112359597</v>
      </c>
      <c r="H241">
        <v>50</v>
      </c>
      <c r="I241">
        <v>4401.5955056179801</v>
      </c>
    </row>
    <row r="242" spans="1:10">
      <c r="A242">
        <v>21</v>
      </c>
      <c r="B242" t="s">
        <v>77</v>
      </c>
      <c r="C242" t="s">
        <v>19</v>
      </c>
      <c r="D242">
        <v>4.3099999999999996</v>
      </c>
      <c r="E242">
        <v>5.2249999999999996</v>
      </c>
      <c r="F242">
        <v>2.4052434456928801E-2</v>
      </c>
      <c r="G242">
        <v>88.031910112359597</v>
      </c>
      <c r="H242">
        <v>50</v>
      </c>
      <c r="I242">
        <v>4401.5955056179801</v>
      </c>
    </row>
    <row r="243" spans="1:10">
      <c r="A243">
        <v>21</v>
      </c>
      <c r="B243" t="s">
        <v>77</v>
      </c>
      <c r="C243" t="s">
        <v>20</v>
      </c>
      <c r="D243">
        <v>4.51</v>
      </c>
      <c r="E243">
        <v>5.2249999999999996</v>
      </c>
      <c r="F243">
        <v>2.4052434456928801E-2</v>
      </c>
      <c r="G243">
        <v>68.789962546816497</v>
      </c>
      <c r="H243">
        <v>50</v>
      </c>
      <c r="I243">
        <v>3439.4981273408198</v>
      </c>
      <c r="J243">
        <v>3808.30212234706</v>
      </c>
    </row>
    <row r="244" spans="1:10">
      <c r="A244">
        <v>21</v>
      </c>
      <c r="B244" t="s">
        <v>77</v>
      </c>
      <c r="C244" t="s">
        <v>21</v>
      </c>
      <c r="D244">
        <v>4.33</v>
      </c>
      <c r="E244">
        <v>5.2249999999999996</v>
      </c>
      <c r="F244">
        <v>2.4052434456928801E-2</v>
      </c>
      <c r="G244">
        <v>86.107715355805198</v>
      </c>
      <c r="H244">
        <v>50</v>
      </c>
      <c r="I244">
        <v>4305.3857677902597</v>
      </c>
    </row>
    <row r="245" spans="1:10">
      <c r="A245">
        <v>21</v>
      </c>
      <c r="B245" t="s">
        <v>77</v>
      </c>
      <c r="C245" t="s">
        <v>22</v>
      </c>
      <c r="D245">
        <v>4.46</v>
      </c>
      <c r="E245">
        <v>5.2249999999999996</v>
      </c>
      <c r="F245">
        <v>2.4052434456928801E-2</v>
      </c>
      <c r="G245">
        <v>73.600449438202205</v>
      </c>
      <c r="H245">
        <v>50</v>
      </c>
      <c r="I245">
        <v>3680.0224719101102</v>
      </c>
    </row>
    <row r="246" spans="1:10">
      <c r="A246">
        <v>21</v>
      </c>
      <c r="B246" t="s">
        <v>77</v>
      </c>
      <c r="C246" t="s">
        <v>23</v>
      </c>
      <c r="D246">
        <v>4.5999999999999996</v>
      </c>
      <c r="E246">
        <v>5.2249999999999996</v>
      </c>
      <c r="F246">
        <v>2.4052434456928801E-2</v>
      </c>
      <c r="G246">
        <v>60.131086142322097</v>
      </c>
      <c r="H246">
        <v>50</v>
      </c>
      <c r="I246">
        <v>3006.5543071161001</v>
      </c>
      <c r="J246">
        <v>3599.8476903870201</v>
      </c>
    </row>
    <row r="247" spans="1:10">
      <c r="A247">
        <v>21</v>
      </c>
      <c r="B247" t="s">
        <v>77</v>
      </c>
      <c r="C247" t="s">
        <v>24</v>
      </c>
      <c r="D247">
        <v>4.4800000000000004</v>
      </c>
      <c r="E247">
        <v>5.2249999999999996</v>
      </c>
      <c r="F247">
        <v>2.4052434456928801E-2</v>
      </c>
      <c r="G247">
        <v>71.676254681647904</v>
      </c>
      <c r="H247">
        <v>50</v>
      </c>
      <c r="I247">
        <v>3583.8127340823899</v>
      </c>
    </row>
    <row r="248" spans="1:10">
      <c r="A248">
        <v>21</v>
      </c>
      <c r="B248" t="s">
        <v>77</v>
      </c>
      <c r="C248" t="s">
        <v>25</v>
      </c>
      <c r="D248">
        <v>4.3499999999999996</v>
      </c>
      <c r="E248">
        <v>5.2249999999999996</v>
      </c>
      <c r="F248">
        <v>2.4052434456928801E-2</v>
      </c>
      <c r="G248">
        <v>84.183520599250997</v>
      </c>
      <c r="H248">
        <v>50</v>
      </c>
      <c r="I248">
        <v>4209.1760299625503</v>
      </c>
    </row>
    <row r="249" spans="1:10">
      <c r="A249">
        <v>21</v>
      </c>
      <c r="B249" t="s">
        <v>77</v>
      </c>
      <c r="C249" t="s">
        <v>26</v>
      </c>
      <c r="D249">
        <v>4.54</v>
      </c>
      <c r="E249">
        <v>5.2249999999999996</v>
      </c>
      <c r="F249">
        <v>2.4052434456928801E-2</v>
      </c>
      <c r="G249">
        <v>65.903670411985004</v>
      </c>
      <c r="H249">
        <v>50</v>
      </c>
      <c r="I249">
        <v>3295.1835205992502</v>
      </c>
      <c r="J249">
        <v>3295.1835205992502</v>
      </c>
    </row>
    <row r="250" spans="1:10">
      <c r="A250">
        <v>21</v>
      </c>
      <c r="B250" t="s">
        <v>77</v>
      </c>
      <c r="C250" t="s">
        <v>27</v>
      </c>
      <c r="D250">
        <v>4.54</v>
      </c>
      <c r="E250">
        <v>5.2249999999999996</v>
      </c>
      <c r="F250">
        <v>2.4052434456928801E-2</v>
      </c>
      <c r="G250">
        <v>65.903670411985004</v>
      </c>
      <c r="H250">
        <v>50</v>
      </c>
      <c r="I250">
        <v>3295.1835205992502</v>
      </c>
    </row>
    <row r="251" spans="1:10">
      <c r="A251">
        <v>21</v>
      </c>
      <c r="B251" t="s">
        <v>77</v>
      </c>
      <c r="C251" t="s">
        <v>28</v>
      </c>
      <c r="D251">
        <v>4.0999999999999996</v>
      </c>
      <c r="E251">
        <v>5.2249999999999996</v>
      </c>
      <c r="F251">
        <v>2.4052434456928801E-2</v>
      </c>
      <c r="G251">
        <v>108.23595505618</v>
      </c>
      <c r="H251">
        <v>50</v>
      </c>
      <c r="I251">
        <v>5411.7977528089896</v>
      </c>
      <c r="J251">
        <v>3559.76029962547</v>
      </c>
    </row>
    <row r="252" spans="1:10">
      <c r="A252">
        <v>21</v>
      </c>
      <c r="B252" t="s">
        <v>77</v>
      </c>
      <c r="C252" t="s">
        <v>29</v>
      </c>
      <c r="D252">
        <v>4.87</v>
      </c>
      <c r="E252">
        <v>5.2249999999999996</v>
      </c>
      <c r="F252">
        <v>2.4052434456928801E-2</v>
      </c>
      <c r="G252">
        <v>34.154456928838897</v>
      </c>
      <c r="H252">
        <v>50</v>
      </c>
      <c r="I252">
        <v>1707.72284644195</v>
      </c>
    </row>
    <row r="253" spans="1:10">
      <c r="A253">
        <v>21</v>
      </c>
      <c r="B253" t="s">
        <v>77</v>
      </c>
      <c r="C253" t="s">
        <v>30</v>
      </c>
      <c r="D253">
        <v>4.83</v>
      </c>
      <c r="E253">
        <v>5.2249999999999996</v>
      </c>
      <c r="F253">
        <v>2.4052434456928801E-2</v>
      </c>
      <c r="G253">
        <v>38.002846441947497</v>
      </c>
      <c r="H253">
        <v>50</v>
      </c>
      <c r="I253">
        <v>1900.14232209738</v>
      </c>
      <c r="J253">
        <v>1852.03745318352</v>
      </c>
    </row>
    <row r="254" spans="1:10">
      <c r="A254">
        <v>21</v>
      </c>
      <c r="B254" t="s">
        <v>77</v>
      </c>
      <c r="C254" t="s">
        <v>31</v>
      </c>
      <c r="D254">
        <v>4.8499999999999996</v>
      </c>
      <c r="E254">
        <v>5.2249999999999996</v>
      </c>
      <c r="F254">
        <v>2.4052434456928801E-2</v>
      </c>
      <c r="G254">
        <v>36.078651685393297</v>
      </c>
      <c r="H254">
        <v>50</v>
      </c>
      <c r="I254">
        <v>1803.9325842696601</v>
      </c>
    </row>
    <row r="255" spans="1:10">
      <c r="A255">
        <v>21</v>
      </c>
      <c r="B255" t="s">
        <v>77</v>
      </c>
      <c r="C255" t="s">
        <v>32</v>
      </c>
      <c r="D255">
        <v>4.87</v>
      </c>
      <c r="E255">
        <v>5.2249999999999996</v>
      </c>
      <c r="F255">
        <v>2.4052434456928801E-2</v>
      </c>
      <c r="G255">
        <v>34.154456928838897</v>
      </c>
      <c r="H255">
        <v>50</v>
      </c>
      <c r="I255">
        <v>1707.72284644195</v>
      </c>
      <c r="J255">
        <v>1635.5655430711599</v>
      </c>
    </row>
    <row r="256" spans="1:10">
      <c r="A256">
        <v>21</v>
      </c>
      <c r="B256" t="s">
        <v>77</v>
      </c>
      <c r="C256" t="s">
        <v>33</v>
      </c>
      <c r="D256">
        <v>4.9000000000000004</v>
      </c>
      <c r="E256">
        <v>5.2249999999999996</v>
      </c>
      <c r="F256">
        <v>2.4052434456928801E-2</v>
      </c>
      <c r="G256">
        <v>31.268164794007401</v>
      </c>
      <c r="H256">
        <v>50</v>
      </c>
      <c r="I256">
        <v>1563.4082397003699</v>
      </c>
    </row>
    <row r="257" spans="1:10">
      <c r="A257">
        <v>21</v>
      </c>
      <c r="B257" t="s">
        <v>77</v>
      </c>
      <c r="C257" t="s">
        <v>34</v>
      </c>
      <c r="D257">
        <v>4.6500000000000004</v>
      </c>
      <c r="E257">
        <v>5.2249999999999996</v>
      </c>
      <c r="F257">
        <v>2.4052434456928801E-2</v>
      </c>
      <c r="G257">
        <v>55.320599250936297</v>
      </c>
      <c r="H257">
        <v>50</v>
      </c>
      <c r="I257">
        <v>2766.0299625468101</v>
      </c>
      <c r="J257">
        <v>2357.1385767790198</v>
      </c>
    </row>
    <row r="258" spans="1:10">
      <c r="A258">
        <v>21</v>
      </c>
      <c r="B258" t="s">
        <v>77</v>
      </c>
      <c r="C258" t="s">
        <v>35</v>
      </c>
      <c r="D258">
        <v>4.82</v>
      </c>
      <c r="E258">
        <v>5.2249999999999996</v>
      </c>
      <c r="F258">
        <v>2.4052434456928801E-2</v>
      </c>
      <c r="G258">
        <v>38.964943820224697</v>
      </c>
      <c r="H258">
        <v>50</v>
      </c>
      <c r="I258">
        <v>1948.2471910112299</v>
      </c>
    </row>
    <row r="259" spans="1:10">
      <c r="A259">
        <v>21</v>
      </c>
      <c r="B259" t="s">
        <v>77</v>
      </c>
      <c r="C259" t="s">
        <v>36</v>
      </c>
      <c r="D259">
        <v>4.82</v>
      </c>
      <c r="E259">
        <v>5.2249999999999996</v>
      </c>
      <c r="F259">
        <v>2.4052434456928801E-2</v>
      </c>
      <c r="G259">
        <v>38.964943820224697</v>
      </c>
      <c r="H259">
        <v>50</v>
      </c>
      <c r="I259">
        <v>1948.2471910112299</v>
      </c>
      <c r="J259">
        <v>2044.45692883895</v>
      </c>
    </row>
    <row r="260" spans="1:10">
      <c r="A260">
        <v>21</v>
      </c>
      <c r="B260" t="s">
        <v>77</v>
      </c>
      <c r="C260" t="s">
        <v>37</v>
      </c>
      <c r="D260">
        <v>4.78</v>
      </c>
      <c r="E260">
        <v>5.2249999999999996</v>
      </c>
      <c r="F260">
        <v>2.4052434456928801E-2</v>
      </c>
      <c r="G260">
        <v>42.813333333333297</v>
      </c>
      <c r="H260">
        <v>50</v>
      </c>
      <c r="I260">
        <v>2140.6666666666601</v>
      </c>
    </row>
    <row r="261" spans="1:10">
      <c r="A261">
        <v>21</v>
      </c>
      <c r="B261" t="s">
        <v>77</v>
      </c>
      <c r="C261" t="s">
        <v>38</v>
      </c>
      <c r="D261">
        <v>4.83</v>
      </c>
      <c r="E261">
        <v>5.2249999999999996</v>
      </c>
      <c r="F261">
        <v>2.4052434456928801E-2</v>
      </c>
      <c r="G261">
        <v>38.002846441947497</v>
      </c>
      <c r="H261">
        <v>50</v>
      </c>
      <c r="I261">
        <v>1900.14232209738</v>
      </c>
      <c r="J261">
        <v>1683.6704119850201</v>
      </c>
    </row>
    <row r="262" spans="1:10">
      <c r="A262">
        <v>21</v>
      </c>
      <c r="B262" t="s">
        <v>77</v>
      </c>
      <c r="C262" t="s">
        <v>39</v>
      </c>
      <c r="D262">
        <v>4.92</v>
      </c>
      <c r="E262">
        <v>5.2249999999999996</v>
      </c>
      <c r="F262">
        <v>2.4052434456928801E-2</v>
      </c>
      <c r="G262">
        <v>29.3439700374532</v>
      </c>
      <c r="H262">
        <v>50</v>
      </c>
      <c r="I262">
        <v>1467.19850187266</v>
      </c>
    </row>
    <row r="263" spans="1:10">
      <c r="A263">
        <v>21</v>
      </c>
      <c r="B263" t="s">
        <v>77</v>
      </c>
      <c r="C263" t="s">
        <v>40</v>
      </c>
      <c r="D263">
        <v>4.7</v>
      </c>
      <c r="E263">
        <v>5.2249999999999996</v>
      </c>
      <c r="F263">
        <v>2.4052434456928801E-2</v>
      </c>
      <c r="G263">
        <v>50.510112359550497</v>
      </c>
      <c r="H263">
        <v>50</v>
      </c>
      <c r="I263">
        <v>2525.5056179775302</v>
      </c>
      <c r="J263">
        <v>2188.7715355805199</v>
      </c>
    </row>
    <row r="264" spans="1:10">
      <c r="A264">
        <v>21</v>
      </c>
      <c r="B264" t="s">
        <v>77</v>
      </c>
      <c r="C264" t="s">
        <v>41</v>
      </c>
      <c r="D264">
        <v>4.84</v>
      </c>
      <c r="E264">
        <v>5.2249999999999996</v>
      </c>
      <c r="F264">
        <v>2.4052434456928801E-2</v>
      </c>
      <c r="G264">
        <v>37.040749063670397</v>
      </c>
      <c r="H264">
        <v>50</v>
      </c>
      <c r="I264">
        <v>1852.03745318352</v>
      </c>
    </row>
    <row r="265" spans="1:10">
      <c r="A265">
        <v>21</v>
      </c>
      <c r="B265" t="s">
        <v>77</v>
      </c>
      <c r="C265" t="s">
        <v>42</v>
      </c>
      <c r="D265">
        <v>4.8499999999999996</v>
      </c>
      <c r="E265">
        <v>5.2249999999999996</v>
      </c>
      <c r="F265">
        <v>2.4052434456928801E-2</v>
      </c>
      <c r="G265">
        <v>36.078651685393297</v>
      </c>
      <c r="H265">
        <v>50</v>
      </c>
      <c r="I265">
        <v>1803.9325842696601</v>
      </c>
      <c r="J265">
        <v>1948.2471910112399</v>
      </c>
    </row>
    <row r="266" spans="1:10">
      <c r="A266">
        <v>21</v>
      </c>
      <c r="B266" t="s">
        <v>77</v>
      </c>
      <c r="C266" t="s">
        <v>43</v>
      </c>
      <c r="D266">
        <v>4.79</v>
      </c>
      <c r="E266">
        <v>5.2249999999999996</v>
      </c>
      <c r="F266">
        <v>2.4052434456928801E-2</v>
      </c>
      <c r="G266">
        <v>41.851235955056097</v>
      </c>
      <c r="H266">
        <v>50</v>
      </c>
      <c r="I266">
        <v>2092.56179775281</v>
      </c>
    </row>
    <row r="267" spans="1:10">
      <c r="A267">
        <v>21</v>
      </c>
      <c r="B267" t="s">
        <v>77</v>
      </c>
      <c r="C267" t="s">
        <v>44</v>
      </c>
      <c r="D267">
        <v>4.7300000000000004</v>
      </c>
      <c r="E267">
        <v>5.2249999999999996</v>
      </c>
      <c r="F267">
        <v>2.4052434456928801E-2</v>
      </c>
      <c r="G267">
        <v>47.623820224718997</v>
      </c>
      <c r="H267">
        <v>50</v>
      </c>
      <c r="I267">
        <v>2381.1910112359501</v>
      </c>
      <c r="J267">
        <v>2597.6629213483102</v>
      </c>
    </row>
    <row r="268" spans="1:10">
      <c r="A268">
        <v>21</v>
      </c>
      <c r="B268" t="s">
        <v>77</v>
      </c>
      <c r="C268" t="s">
        <v>45</v>
      </c>
      <c r="D268">
        <v>4.6399999999999997</v>
      </c>
      <c r="E268">
        <v>5.2249999999999996</v>
      </c>
      <c r="F268">
        <v>2.4052434456928801E-2</v>
      </c>
      <c r="G268">
        <v>56.282696629213497</v>
      </c>
      <c r="H268">
        <v>50</v>
      </c>
      <c r="I268">
        <v>2814.1348314606698</v>
      </c>
    </row>
    <row r="269" spans="1:10">
      <c r="A269">
        <v>21</v>
      </c>
      <c r="B269" t="s">
        <v>77</v>
      </c>
      <c r="C269" t="s">
        <v>46</v>
      </c>
      <c r="D269">
        <v>4.6399999999999997</v>
      </c>
      <c r="E269">
        <v>5.2249999999999996</v>
      </c>
      <c r="F269">
        <v>2.4052434456928801E-2</v>
      </c>
      <c r="G269">
        <v>56.282696629213497</v>
      </c>
      <c r="H269">
        <v>50</v>
      </c>
      <c r="I269">
        <v>2814.1348314606698</v>
      </c>
      <c r="J269">
        <v>2621.7153558052401</v>
      </c>
    </row>
    <row r="270" spans="1:10">
      <c r="A270">
        <v>21</v>
      </c>
      <c r="B270" t="s">
        <v>77</v>
      </c>
      <c r="C270" t="s">
        <v>47</v>
      </c>
      <c r="D270">
        <v>4.72</v>
      </c>
      <c r="E270">
        <v>5.2249999999999996</v>
      </c>
      <c r="F270">
        <v>2.4052434456928801E-2</v>
      </c>
      <c r="G270">
        <v>48.585917602996197</v>
      </c>
      <c r="H270">
        <v>50</v>
      </c>
      <c r="I270">
        <v>2429.2958801498098</v>
      </c>
    </row>
    <row r="271" spans="1:10">
      <c r="A271">
        <v>21</v>
      </c>
      <c r="B271" t="s">
        <v>77</v>
      </c>
      <c r="C271" t="s">
        <v>48</v>
      </c>
      <c r="D271">
        <v>4.7699999999999996</v>
      </c>
      <c r="E271">
        <v>5.2249999999999996</v>
      </c>
      <c r="F271">
        <v>2.4052434456928801E-2</v>
      </c>
      <c r="G271">
        <v>43.775430711610497</v>
      </c>
      <c r="H271">
        <v>50</v>
      </c>
      <c r="I271">
        <v>2188.7715355805199</v>
      </c>
      <c r="J271">
        <v>1972.29962546816</v>
      </c>
    </row>
    <row r="272" spans="1:10">
      <c r="A272">
        <v>21</v>
      </c>
      <c r="B272" t="s">
        <v>77</v>
      </c>
      <c r="C272" t="s">
        <v>49</v>
      </c>
      <c r="D272">
        <v>4.8600000000000003</v>
      </c>
      <c r="E272">
        <v>5.2249999999999996</v>
      </c>
      <c r="F272">
        <v>2.4052434456928801E-2</v>
      </c>
      <c r="G272">
        <v>35.116554307115997</v>
      </c>
      <c r="H272">
        <v>50</v>
      </c>
      <c r="I272">
        <v>1755.8277153557999</v>
      </c>
    </row>
    <row r="273" spans="1:10">
      <c r="A273">
        <v>21</v>
      </c>
      <c r="B273" t="s">
        <v>77</v>
      </c>
      <c r="C273" t="s">
        <v>50</v>
      </c>
      <c r="D273">
        <v>4.8</v>
      </c>
      <c r="E273">
        <v>5.2249999999999996</v>
      </c>
      <c r="F273">
        <v>2.4052434456928801E-2</v>
      </c>
      <c r="G273">
        <v>40.889138576778997</v>
      </c>
      <c r="H273">
        <v>50</v>
      </c>
      <c r="I273">
        <v>2044.45692883895</v>
      </c>
      <c r="J273">
        <v>2092.56179775281</v>
      </c>
    </row>
    <row r="274" spans="1:10">
      <c r="A274">
        <v>21</v>
      </c>
      <c r="B274" t="s">
        <v>77</v>
      </c>
      <c r="C274" t="s">
        <v>51</v>
      </c>
      <c r="D274">
        <v>4.78</v>
      </c>
      <c r="E274">
        <v>5.2249999999999996</v>
      </c>
      <c r="F274">
        <v>2.4052434456928801E-2</v>
      </c>
      <c r="G274">
        <v>42.813333333333297</v>
      </c>
      <c r="H274">
        <v>50</v>
      </c>
      <c r="I274">
        <v>2140.6666666666601</v>
      </c>
    </row>
    <row r="275" spans="1:10">
      <c r="A275">
        <v>21</v>
      </c>
      <c r="B275" t="s">
        <v>77</v>
      </c>
      <c r="C275" t="s">
        <v>52</v>
      </c>
      <c r="D275">
        <v>4.84</v>
      </c>
      <c r="E275">
        <v>5.2249999999999996</v>
      </c>
      <c r="F275">
        <v>2.4052434456928801E-2</v>
      </c>
      <c r="G275">
        <v>37.040749063670397</v>
      </c>
      <c r="H275">
        <v>50</v>
      </c>
      <c r="I275">
        <v>1852.03745318352</v>
      </c>
      <c r="J275">
        <v>2068.5093632958801</v>
      </c>
    </row>
    <row r="276" spans="1:10">
      <c r="A276">
        <v>21</v>
      </c>
      <c r="B276" t="s">
        <v>77</v>
      </c>
      <c r="C276" t="s">
        <v>53</v>
      </c>
      <c r="D276">
        <v>4.75</v>
      </c>
      <c r="E276">
        <v>5.2249999999999996</v>
      </c>
      <c r="F276">
        <v>2.4052434456928801E-2</v>
      </c>
      <c r="G276">
        <v>45.699625468164797</v>
      </c>
      <c r="H276">
        <v>50</v>
      </c>
      <c r="I276">
        <v>2284.9812734082402</v>
      </c>
    </row>
    <row r="277" spans="1:10">
      <c r="A277">
        <v>21</v>
      </c>
      <c r="B277" t="s">
        <v>77</v>
      </c>
      <c r="C277" t="s">
        <v>54</v>
      </c>
      <c r="D277">
        <v>4.83</v>
      </c>
      <c r="E277">
        <v>5.2249999999999996</v>
      </c>
      <c r="F277">
        <v>2.4052434456928801E-2</v>
      </c>
      <c r="G277">
        <v>38.002846441947497</v>
      </c>
      <c r="H277">
        <v>50</v>
      </c>
      <c r="I277">
        <v>1900.14232209738</v>
      </c>
      <c r="J277">
        <v>2188.7715355805199</v>
      </c>
    </row>
    <row r="278" spans="1:10">
      <c r="A278">
        <v>21</v>
      </c>
      <c r="B278" t="s">
        <v>77</v>
      </c>
      <c r="C278" t="s">
        <v>55</v>
      </c>
      <c r="D278">
        <v>4.71</v>
      </c>
      <c r="E278">
        <v>5.2249999999999996</v>
      </c>
      <c r="F278">
        <v>2.4052434456928801E-2</v>
      </c>
      <c r="G278">
        <v>49.548014981273397</v>
      </c>
      <c r="H278">
        <v>50</v>
      </c>
      <c r="I278">
        <v>2477.40074906367</v>
      </c>
    </row>
    <row r="279" spans="1:10">
      <c r="A279">
        <v>21</v>
      </c>
      <c r="B279" t="s">
        <v>78</v>
      </c>
      <c r="C279" t="s">
        <v>17</v>
      </c>
      <c r="D279">
        <v>3.36</v>
      </c>
      <c r="E279">
        <v>5.2</v>
      </c>
      <c r="F279">
        <v>2.4441484300665998E-2</v>
      </c>
      <c r="G279">
        <v>179.889324452902</v>
      </c>
      <c r="H279">
        <v>200</v>
      </c>
      <c r="I279">
        <v>35977.8648905804</v>
      </c>
      <c r="J279">
        <v>39497.438629876298</v>
      </c>
    </row>
    <row r="280" spans="1:10">
      <c r="A280">
        <v>21</v>
      </c>
      <c r="B280" t="s">
        <v>78</v>
      </c>
      <c r="C280" t="s">
        <v>18</v>
      </c>
      <c r="D280">
        <v>3</v>
      </c>
      <c r="E280">
        <v>5.2</v>
      </c>
      <c r="F280">
        <v>2.4441484300665998E-2</v>
      </c>
      <c r="G280">
        <v>215.08506184586099</v>
      </c>
      <c r="H280">
        <v>200</v>
      </c>
      <c r="I280">
        <v>43017.012369172196</v>
      </c>
    </row>
    <row r="281" spans="1:10">
      <c r="A281">
        <v>21</v>
      </c>
      <c r="B281" t="s">
        <v>78</v>
      </c>
      <c r="C281" t="s">
        <v>19</v>
      </c>
      <c r="D281">
        <v>2.46</v>
      </c>
      <c r="E281">
        <v>5.2</v>
      </c>
      <c r="F281">
        <v>2.4441484300665998E-2</v>
      </c>
      <c r="G281">
        <v>267.87866793529997</v>
      </c>
      <c r="H281">
        <v>200</v>
      </c>
      <c r="I281">
        <v>53575.73358706</v>
      </c>
    </row>
    <row r="282" spans="1:10">
      <c r="A282">
        <v>21</v>
      </c>
      <c r="B282" t="s">
        <v>78</v>
      </c>
      <c r="C282" t="s">
        <v>20</v>
      </c>
      <c r="D282">
        <v>3.24</v>
      </c>
      <c r="E282">
        <v>5.2</v>
      </c>
      <c r="F282">
        <v>2.4441484300665998E-2</v>
      </c>
      <c r="G282">
        <v>191.62123691722201</v>
      </c>
      <c r="H282">
        <v>200</v>
      </c>
      <c r="I282">
        <v>38324.247383444301</v>
      </c>
      <c r="J282">
        <v>40279.566127497601</v>
      </c>
    </row>
    <row r="283" spans="1:10">
      <c r="A283">
        <v>21</v>
      </c>
      <c r="B283" t="s">
        <v>78</v>
      </c>
      <c r="C283" t="s">
        <v>21</v>
      </c>
      <c r="D283">
        <v>3.02</v>
      </c>
      <c r="E283">
        <v>5.2</v>
      </c>
      <c r="F283">
        <v>2.4441484300665998E-2</v>
      </c>
      <c r="G283">
        <v>213.129743101808</v>
      </c>
      <c r="H283">
        <v>200</v>
      </c>
      <c r="I283">
        <v>42625.948620361603</v>
      </c>
    </row>
    <row r="284" spans="1:10">
      <c r="A284">
        <v>21</v>
      </c>
      <c r="B284" t="s">
        <v>78</v>
      </c>
      <c r="C284" t="s">
        <v>22</v>
      </c>
      <c r="D284">
        <v>3.16</v>
      </c>
      <c r="E284">
        <v>5.2</v>
      </c>
      <c r="F284">
        <v>2.4441484300665998E-2</v>
      </c>
      <c r="G284">
        <v>199.44251189343501</v>
      </c>
      <c r="H284">
        <v>200</v>
      </c>
      <c r="I284">
        <v>39888.502378687001</v>
      </c>
    </row>
    <row r="285" spans="1:10">
      <c r="A285">
        <v>21</v>
      </c>
      <c r="B285" t="s">
        <v>78</v>
      </c>
      <c r="C285" t="s">
        <v>23</v>
      </c>
      <c r="D285">
        <v>3.14</v>
      </c>
      <c r="E285">
        <v>5.2</v>
      </c>
      <c r="F285">
        <v>2.4441484300665998E-2</v>
      </c>
      <c r="G285">
        <v>201.397830637488</v>
      </c>
      <c r="H285">
        <v>200</v>
      </c>
      <c r="I285">
        <v>40279.566127497601</v>
      </c>
      <c r="J285">
        <v>42300.0621630194</v>
      </c>
    </row>
    <row r="286" spans="1:10">
      <c r="A286">
        <v>21</v>
      </c>
      <c r="B286" t="s">
        <v>78</v>
      </c>
      <c r="C286" t="s">
        <v>24</v>
      </c>
      <c r="D286">
        <v>2.93</v>
      </c>
      <c r="E286">
        <v>5.2</v>
      </c>
      <c r="F286">
        <v>2.4441484300665998E-2</v>
      </c>
      <c r="G286">
        <v>221.92867745004801</v>
      </c>
      <c r="H286">
        <v>200</v>
      </c>
      <c r="I286">
        <v>44385.735490009502</v>
      </c>
    </row>
    <row r="287" spans="1:10">
      <c r="A287">
        <v>21</v>
      </c>
      <c r="B287" t="s">
        <v>78</v>
      </c>
      <c r="C287" t="s">
        <v>25</v>
      </c>
      <c r="D287">
        <v>3.04</v>
      </c>
      <c r="E287">
        <v>5.2</v>
      </c>
      <c r="F287">
        <v>2.4441484300665998E-2</v>
      </c>
      <c r="G287">
        <v>211.17442435775499</v>
      </c>
      <c r="H287">
        <v>200</v>
      </c>
      <c r="I287">
        <v>42234.884871550901</v>
      </c>
    </row>
    <row r="288" spans="1:10">
      <c r="A288">
        <v>21</v>
      </c>
      <c r="B288" t="s">
        <v>78</v>
      </c>
      <c r="C288" t="s">
        <v>26</v>
      </c>
      <c r="D288">
        <v>3.35</v>
      </c>
      <c r="E288">
        <v>5.2</v>
      </c>
      <c r="F288">
        <v>2.4441484300665998E-2</v>
      </c>
      <c r="G288">
        <v>180.86698382492901</v>
      </c>
      <c r="H288">
        <v>200</v>
      </c>
      <c r="I288">
        <v>36173.3967649857</v>
      </c>
      <c r="J288">
        <v>34315.843958135098</v>
      </c>
    </row>
    <row r="289" spans="1:10">
      <c r="A289">
        <v>21</v>
      </c>
      <c r="B289" t="s">
        <v>78</v>
      </c>
      <c r="C289" t="s">
        <v>27</v>
      </c>
      <c r="D289">
        <v>3.54</v>
      </c>
      <c r="E289">
        <v>5.2</v>
      </c>
      <c r="F289">
        <v>2.4441484300665998E-2</v>
      </c>
      <c r="G289">
        <v>162.29145575642301</v>
      </c>
      <c r="H289">
        <v>200</v>
      </c>
      <c r="I289">
        <v>32458.291151284498</v>
      </c>
    </row>
    <row r="290" spans="1:10">
      <c r="A290">
        <v>21</v>
      </c>
      <c r="B290" t="s">
        <v>78</v>
      </c>
      <c r="C290" t="s">
        <v>28</v>
      </c>
      <c r="D290">
        <v>3.47</v>
      </c>
      <c r="E290">
        <v>5.2</v>
      </c>
      <c r="F290">
        <v>2.4441484300665998E-2</v>
      </c>
      <c r="G290">
        <v>169.135071360609</v>
      </c>
      <c r="H290">
        <v>200</v>
      </c>
      <c r="I290">
        <v>33827.0142721218</v>
      </c>
      <c r="J290">
        <v>31969.461465271201</v>
      </c>
    </row>
    <row r="291" spans="1:10">
      <c r="A291">
        <v>21</v>
      </c>
      <c r="B291" t="s">
        <v>78</v>
      </c>
      <c r="C291" t="s">
        <v>29</v>
      </c>
      <c r="D291">
        <v>3.66</v>
      </c>
      <c r="E291">
        <v>5.2</v>
      </c>
      <c r="F291">
        <v>2.4441484300665998E-2</v>
      </c>
      <c r="G291">
        <v>150.559543292103</v>
      </c>
      <c r="H291">
        <v>200</v>
      </c>
      <c r="I291">
        <v>30111.908658420602</v>
      </c>
    </row>
    <row r="292" spans="1:10">
      <c r="A292">
        <v>21</v>
      </c>
      <c r="B292" t="s">
        <v>78</v>
      </c>
      <c r="C292" t="s">
        <v>30</v>
      </c>
      <c r="D292">
        <v>3.88</v>
      </c>
      <c r="E292">
        <v>5.2</v>
      </c>
      <c r="F292">
        <v>2.4441484300665998E-2</v>
      </c>
      <c r="G292">
        <v>129.051037107517</v>
      </c>
      <c r="H292">
        <v>200</v>
      </c>
      <c r="I292">
        <v>25810.207421503299</v>
      </c>
      <c r="J292">
        <v>25516.909609895301</v>
      </c>
    </row>
    <row r="293" spans="1:10">
      <c r="A293">
        <v>21</v>
      </c>
      <c r="B293" t="s">
        <v>78</v>
      </c>
      <c r="C293" t="s">
        <v>31</v>
      </c>
      <c r="D293">
        <v>3.91</v>
      </c>
      <c r="E293">
        <v>5.2</v>
      </c>
      <c r="F293">
        <v>2.4441484300665998E-2</v>
      </c>
      <c r="G293">
        <v>126.118058991437</v>
      </c>
      <c r="H293">
        <v>200</v>
      </c>
      <c r="I293">
        <v>25223.6117982873</v>
      </c>
    </row>
    <row r="294" spans="1:10">
      <c r="A294">
        <v>21</v>
      </c>
      <c r="B294" t="s">
        <v>78</v>
      </c>
      <c r="C294" t="s">
        <v>32</v>
      </c>
      <c r="D294">
        <v>3.71</v>
      </c>
      <c r="E294">
        <v>5.2</v>
      </c>
      <c r="F294">
        <v>2.4441484300665998E-2</v>
      </c>
      <c r="G294">
        <v>145.67124643196999</v>
      </c>
      <c r="H294">
        <v>200</v>
      </c>
      <c r="I294">
        <v>29134.249286393901</v>
      </c>
      <c r="J294">
        <v>26787.86679353</v>
      </c>
    </row>
    <row r="295" spans="1:10">
      <c r="A295">
        <v>21</v>
      </c>
      <c r="B295" t="s">
        <v>78</v>
      </c>
      <c r="C295" t="s">
        <v>33</v>
      </c>
      <c r="D295">
        <v>3.95</v>
      </c>
      <c r="E295">
        <v>5.2</v>
      </c>
      <c r="F295">
        <v>2.4441484300665998E-2</v>
      </c>
      <c r="G295">
        <v>122.20742150333</v>
      </c>
      <c r="H295">
        <v>200</v>
      </c>
      <c r="I295">
        <v>24441.484300666001</v>
      </c>
    </row>
    <row r="296" spans="1:10">
      <c r="A296">
        <v>21</v>
      </c>
      <c r="B296" t="s">
        <v>78</v>
      </c>
      <c r="C296" t="s">
        <v>34</v>
      </c>
      <c r="D296">
        <v>3.94</v>
      </c>
      <c r="E296">
        <v>5.2</v>
      </c>
      <c r="F296">
        <v>2.4441484300665998E-2</v>
      </c>
      <c r="G296">
        <v>123.185080875357</v>
      </c>
      <c r="H296">
        <v>200</v>
      </c>
      <c r="I296">
        <v>24637.0161750714</v>
      </c>
      <c r="J296">
        <v>27276.696479543301</v>
      </c>
    </row>
    <row r="297" spans="1:10">
      <c r="A297">
        <v>21</v>
      </c>
      <c r="B297" t="s">
        <v>78</v>
      </c>
      <c r="C297" t="s">
        <v>35</v>
      </c>
      <c r="D297">
        <v>3.67</v>
      </c>
      <c r="E297">
        <v>5.2</v>
      </c>
      <c r="F297">
        <v>2.4441484300665998E-2</v>
      </c>
      <c r="G297">
        <v>149.581883920076</v>
      </c>
      <c r="H297">
        <v>200</v>
      </c>
      <c r="I297">
        <v>29916.3767840152</v>
      </c>
    </row>
    <row r="298" spans="1:10">
      <c r="A298">
        <v>21</v>
      </c>
      <c r="B298" t="s">
        <v>78</v>
      </c>
      <c r="C298" t="s">
        <v>36</v>
      </c>
      <c r="D298">
        <v>3.88</v>
      </c>
      <c r="E298">
        <v>5.2</v>
      </c>
      <c r="F298">
        <v>2.4441484300665998E-2</v>
      </c>
      <c r="G298">
        <v>129.051037107517</v>
      </c>
      <c r="H298">
        <v>200</v>
      </c>
      <c r="I298">
        <v>25810.207421503299</v>
      </c>
      <c r="J298">
        <v>28547.653663177902</v>
      </c>
    </row>
    <row r="299" spans="1:10">
      <c r="A299">
        <v>21</v>
      </c>
      <c r="B299" t="s">
        <v>78</v>
      </c>
      <c r="C299" t="s">
        <v>37</v>
      </c>
      <c r="D299">
        <v>3.6</v>
      </c>
      <c r="E299">
        <v>5.2</v>
      </c>
      <c r="F299">
        <v>2.4441484300665998E-2</v>
      </c>
      <c r="G299">
        <v>156.42549952426299</v>
      </c>
      <c r="H299">
        <v>200</v>
      </c>
      <c r="I299">
        <v>31285.099904852501</v>
      </c>
    </row>
    <row r="300" spans="1:10">
      <c r="A300">
        <v>21</v>
      </c>
      <c r="B300" t="s">
        <v>78</v>
      </c>
      <c r="C300" t="s">
        <v>38</v>
      </c>
      <c r="D300">
        <v>3.51</v>
      </c>
      <c r="E300">
        <v>5.2</v>
      </c>
      <c r="F300">
        <v>2.4441484300665998E-2</v>
      </c>
      <c r="G300">
        <v>165.224433872502</v>
      </c>
      <c r="H300">
        <v>200</v>
      </c>
      <c r="I300">
        <v>33044.886774500497</v>
      </c>
      <c r="J300">
        <v>32947.1208372978</v>
      </c>
    </row>
    <row r="301" spans="1:10">
      <c r="A301">
        <v>21</v>
      </c>
      <c r="B301" t="s">
        <v>78</v>
      </c>
      <c r="C301" t="s">
        <v>39</v>
      </c>
      <c r="D301">
        <v>3.52</v>
      </c>
      <c r="E301">
        <v>5.2</v>
      </c>
      <c r="F301">
        <v>2.4441484300665998E-2</v>
      </c>
      <c r="G301">
        <v>164.24677450047599</v>
      </c>
      <c r="H301">
        <v>200</v>
      </c>
      <c r="I301">
        <v>32849.354900095197</v>
      </c>
    </row>
    <row r="302" spans="1:10">
      <c r="A302">
        <v>21</v>
      </c>
      <c r="B302" t="s">
        <v>78</v>
      </c>
      <c r="C302" t="s">
        <v>40</v>
      </c>
      <c r="D302">
        <v>3.47</v>
      </c>
      <c r="E302">
        <v>5.2</v>
      </c>
      <c r="F302">
        <v>2.4441484300665998E-2</v>
      </c>
      <c r="G302">
        <v>169.135071360609</v>
      </c>
      <c r="H302">
        <v>200</v>
      </c>
      <c r="I302">
        <v>33827.0142721218</v>
      </c>
      <c r="J302">
        <v>31676.1636536632</v>
      </c>
    </row>
    <row r="303" spans="1:10">
      <c r="A303">
        <v>21</v>
      </c>
      <c r="B303" t="s">
        <v>78</v>
      </c>
      <c r="C303" t="s">
        <v>41</v>
      </c>
      <c r="D303">
        <v>3.69</v>
      </c>
      <c r="E303">
        <v>5.2</v>
      </c>
      <c r="F303">
        <v>2.4441484300665998E-2</v>
      </c>
      <c r="G303">
        <v>147.62656517602301</v>
      </c>
      <c r="H303">
        <v>200</v>
      </c>
      <c r="I303">
        <v>29525.313035204599</v>
      </c>
    </row>
    <row r="304" spans="1:10">
      <c r="A304">
        <v>21</v>
      </c>
      <c r="B304" t="s">
        <v>78</v>
      </c>
      <c r="C304" t="s">
        <v>42</v>
      </c>
      <c r="D304">
        <v>3.87</v>
      </c>
      <c r="E304">
        <v>5.2</v>
      </c>
      <c r="F304">
        <v>2.4441484300665998E-2</v>
      </c>
      <c r="G304">
        <v>130.02869647954299</v>
      </c>
      <c r="H304">
        <v>200</v>
      </c>
      <c r="I304">
        <v>26005.739295908701</v>
      </c>
      <c r="J304">
        <v>27472.228353948602</v>
      </c>
    </row>
    <row r="305" spans="1:10">
      <c r="A305">
        <v>21</v>
      </c>
      <c r="B305" t="s">
        <v>78</v>
      </c>
      <c r="C305" t="s">
        <v>43</v>
      </c>
      <c r="D305">
        <v>3.72</v>
      </c>
      <c r="E305">
        <v>5.2</v>
      </c>
      <c r="F305">
        <v>2.4441484300665998E-2</v>
      </c>
      <c r="G305">
        <v>144.69358705994301</v>
      </c>
      <c r="H305">
        <v>200</v>
      </c>
      <c r="I305">
        <v>28938.7174119886</v>
      </c>
    </row>
    <row r="306" spans="1:10">
      <c r="A306">
        <v>21</v>
      </c>
      <c r="B306" t="s">
        <v>78</v>
      </c>
      <c r="C306" t="s">
        <v>44</v>
      </c>
      <c r="D306">
        <v>3.74</v>
      </c>
      <c r="E306">
        <v>5.2</v>
      </c>
      <c r="F306">
        <v>2.4441484300665998E-2</v>
      </c>
      <c r="G306">
        <v>142.73826831589</v>
      </c>
      <c r="H306">
        <v>200</v>
      </c>
      <c r="I306">
        <v>28547.653663177902</v>
      </c>
      <c r="J306">
        <v>26787.86679353</v>
      </c>
    </row>
    <row r="307" spans="1:10">
      <c r="A307">
        <v>21</v>
      </c>
      <c r="B307" t="s">
        <v>78</v>
      </c>
      <c r="C307" t="s">
        <v>45</v>
      </c>
      <c r="D307">
        <v>3.92</v>
      </c>
      <c r="E307">
        <v>5.2</v>
      </c>
      <c r="F307">
        <v>2.4441484300665998E-2</v>
      </c>
      <c r="G307">
        <v>125.14039961941</v>
      </c>
      <c r="H307">
        <v>200</v>
      </c>
      <c r="I307">
        <v>25028.079923882</v>
      </c>
    </row>
    <row r="308" spans="1:10">
      <c r="A308">
        <v>21</v>
      </c>
      <c r="B308" t="s">
        <v>78</v>
      </c>
      <c r="C308" t="s">
        <v>46</v>
      </c>
      <c r="D308">
        <v>3.82</v>
      </c>
      <c r="E308">
        <v>5.2</v>
      </c>
      <c r="F308">
        <v>2.4441484300665998E-2</v>
      </c>
      <c r="G308">
        <v>134.916993339676</v>
      </c>
      <c r="H308">
        <v>200</v>
      </c>
      <c r="I308">
        <v>26983.3986679353</v>
      </c>
      <c r="J308">
        <v>26983.3986679353</v>
      </c>
    </row>
    <row r="309" spans="1:10">
      <c r="A309">
        <v>21</v>
      </c>
      <c r="B309" t="s">
        <v>78</v>
      </c>
      <c r="C309" t="s">
        <v>47</v>
      </c>
      <c r="D309">
        <v>3.82</v>
      </c>
      <c r="E309">
        <v>5.2</v>
      </c>
      <c r="F309">
        <v>2.4441484300665998E-2</v>
      </c>
      <c r="G309">
        <v>134.916993339676</v>
      </c>
      <c r="H309">
        <v>200</v>
      </c>
      <c r="I309">
        <v>26983.3986679353</v>
      </c>
    </row>
    <row r="310" spans="1:10">
      <c r="A310">
        <v>21</v>
      </c>
      <c r="B310" t="s">
        <v>78</v>
      </c>
      <c r="C310" t="s">
        <v>48</v>
      </c>
      <c r="D310">
        <v>3.81</v>
      </c>
      <c r="E310">
        <v>5.2</v>
      </c>
      <c r="F310">
        <v>2.4441484300665998E-2</v>
      </c>
      <c r="G310">
        <v>135.894652711703</v>
      </c>
      <c r="H310">
        <v>200</v>
      </c>
      <c r="I310">
        <v>27178.9305423406</v>
      </c>
      <c r="J310">
        <v>27863.2921027593</v>
      </c>
    </row>
    <row r="311" spans="1:10">
      <c r="A311">
        <v>21</v>
      </c>
      <c r="B311" t="s">
        <v>78</v>
      </c>
      <c r="C311" t="s">
        <v>49</v>
      </c>
      <c r="D311">
        <v>3.74</v>
      </c>
      <c r="E311">
        <v>5.2</v>
      </c>
      <c r="F311">
        <v>2.4441484300665998E-2</v>
      </c>
      <c r="G311">
        <v>142.73826831589</v>
      </c>
      <c r="H311">
        <v>200</v>
      </c>
      <c r="I311">
        <v>28547.653663177902</v>
      </c>
    </row>
    <row r="312" spans="1:10">
      <c r="A312">
        <v>21</v>
      </c>
      <c r="B312" t="s">
        <v>78</v>
      </c>
      <c r="C312" t="s">
        <v>50</v>
      </c>
      <c r="D312">
        <v>3.82</v>
      </c>
      <c r="E312">
        <v>5.2</v>
      </c>
      <c r="F312">
        <v>2.4441484300665998E-2</v>
      </c>
      <c r="G312">
        <v>134.916993339676</v>
      </c>
      <c r="H312">
        <v>200</v>
      </c>
      <c r="I312">
        <v>26983.3986679353</v>
      </c>
      <c r="J312">
        <v>29623.078972407198</v>
      </c>
    </row>
    <row r="313" spans="1:10">
      <c r="A313">
        <v>21</v>
      </c>
      <c r="B313" t="s">
        <v>78</v>
      </c>
      <c r="C313" t="s">
        <v>51</v>
      </c>
      <c r="D313">
        <v>3.55</v>
      </c>
      <c r="E313">
        <v>5.2</v>
      </c>
      <c r="F313">
        <v>2.4441484300665998E-2</v>
      </c>
      <c r="G313">
        <v>161.313796384396</v>
      </c>
      <c r="H313">
        <v>200</v>
      </c>
      <c r="I313">
        <v>32262.759276879198</v>
      </c>
    </row>
    <row r="314" spans="1:10">
      <c r="A314">
        <v>21</v>
      </c>
      <c r="B314" t="s">
        <v>78</v>
      </c>
      <c r="C314" t="s">
        <v>52</v>
      </c>
      <c r="D314">
        <v>3.8</v>
      </c>
      <c r="E314">
        <v>5.2</v>
      </c>
      <c r="F314">
        <v>2.4441484300665998E-2</v>
      </c>
      <c r="G314">
        <v>136.87231208373001</v>
      </c>
      <c r="H314">
        <v>200</v>
      </c>
      <c r="I314">
        <v>27374.462416745999</v>
      </c>
      <c r="J314">
        <v>29329.781160799201</v>
      </c>
    </row>
    <row r="315" spans="1:10">
      <c r="A315">
        <v>21</v>
      </c>
      <c r="B315" t="s">
        <v>78</v>
      </c>
      <c r="C315" t="s">
        <v>53</v>
      </c>
      <c r="D315">
        <v>3.6</v>
      </c>
      <c r="E315">
        <v>5.2</v>
      </c>
      <c r="F315">
        <v>2.4441484300665998E-2</v>
      </c>
      <c r="G315">
        <v>156.42549952426299</v>
      </c>
      <c r="H315">
        <v>200</v>
      </c>
      <c r="I315">
        <v>31285.099904852501</v>
      </c>
    </row>
    <row r="316" spans="1:10">
      <c r="A316">
        <v>21</v>
      </c>
      <c r="B316" t="s">
        <v>78</v>
      </c>
      <c r="C316" t="s">
        <v>54</v>
      </c>
      <c r="D316">
        <v>3.87</v>
      </c>
      <c r="E316">
        <v>5.2</v>
      </c>
      <c r="F316">
        <v>2.4441484300665998E-2</v>
      </c>
      <c r="G316">
        <v>130.02869647954299</v>
      </c>
      <c r="H316">
        <v>200</v>
      </c>
      <c r="I316">
        <v>26005.739295908701</v>
      </c>
      <c r="J316">
        <v>25321.377735490001</v>
      </c>
    </row>
    <row r="317" spans="1:10">
      <c r="A317">
        <v>21</v>
      </c>
      <c r="B317" t="s">
        <v>78</v>
      </c>
      <c r="C317" t="s">
        <v>55</v>
      </c>
      <c r="D317">
        <v>3.94</v>
      </c>
      <c r="E317">
        <v>5.2</v>
      </c>
      <c r="F317">
        <v>2.4441484300665998E-2</v>
      </c>
      <c r="G317">
        <v>123.185080875357</v>
      </c>
      <c r="H317">
        <v>200</v>
      </c>
      <c r="I317">
        <v>24637.0161750714</v>
      </c>
    </row>
    <row r="318" spans="1:10">
      <c r="A318">
        <v>28</v>
      </c>
      <c r="B318" t="s">
        <v>77</v>
      </c>
      <c r="C318" t="s">
        <v>17</v>
      </c>
      <c r="D318">
        <v>4.58</v>
      </c>
      <c r="E318">
        <v>5.2750000000000004</v>
      </c>
      <c r="F318">
        <v>2.4676272814601299E-2</v>
      </c>
      <c r="G318">
        <v>68.600038424591801</v>
      </c>
      <c r="H318">
        <v>50</v>
      </c>
      <c r="I318">
        <v>3430.0019212295902</v>
      </c>
      <c r="J318">
        <v>3207.9154658981802</v>
      </c>
    </row>
    <row r="319" spans="1:10">
      <c r="A319">
        <v>28</v>
      </c>
      <c r="B319" t="s">
        <v>77</v>
      </c>
      <c r="C319" t="s">
        <v>18</v>
      </c>
      <c r="D319">
        <v>4.67</v>
      </c>
      <c r="E319">
        <v>5.2750000000000004</v>
      </c>
      <c r="F319">
        <v>2.4676272814601299E-2</v>
      </c>
      <c r="G319">
        <v>59.716580211335298</v>
      </c>
      <c r="H319">
        <v>50</v>
      </c>
      <c r="I319">
        <v>2985.8290105667602</v>
      </c>
    </row>
    <row r="320" spans="1:10">
      <c r="A320">
        <v>28</v>
      </c>
      <c r="B320" t="s">
        <v>77</v>
      </c>
      <c r="C320" t="s">
        <v>20</v>
      </c>
      <c r="D320">
        <v>4.54</v>
      </c>
      <c r="E320">
        <v>5.2750000000000004</v>
      </c>
      <c r="F320">
        <v>2.4676272814601299E-2</v>
      </c>
      <c r="G320">
        <v>72.548242074927998</v>
      </c>
      <c r="H320">
        <v>50</v>
      </c>
      <c r="I320">
        <v>3627.4121037464001</v>
      </c>
      <c r="J320">
        <v>3306.6205571565802</v>
      </c>
    </row>
    <row r="321" spans="1:10">
      <c r="A321">
        <v>28</v>
      </c>
      <c r="B321" t="s">
        <v>77</v>
      </c>
      <c r="C321" t="s">
        <v>21</v>
      </c>
      <c r="D321">
        <v>4.67</v>
      </c>
      <c r="E321">
        <v>5.2750000000000004</v>
      </c>
      <c r="F321">
        <v>2.4676272814601299E-2</v>
      </c>
      <c r="G321">
        <v>59.716580211335298</v>
      </c>
      <c r="H321">
        <v>50</v>
      </c>
      <c r="I321">
        <v>2985.8290105667602</v>
      </c>
    </row>
    <row r="322" spans="1:10">
      <c r="A322">
        <v>28</v>
      </c>
      <c r="B322" t="s">
        <v>77</v>
      </c>
      <c r="C322" t="s">
        <v>23</v>
      </c>
      <c r="D322">
        <v>4.57</v>
      </c>
      <c r="E322">
        <v>5.2750000000000004</v>
      </c>
      <c r="F322">
        <v>2.4676272814601299E-2</v>
      </c>
      <c r="G322">
        <v>69.587089337175797</v>
      </c>
      <c r="H322">
        <v>50</v>
      </c>
      <c r="I322">
        <v>3479.3544668587901</v>
      </c>
      <c r="J322">
        <v>3183.2391930835702</v>
      </c>
    </row>
    <row r="323" spans="1:10">
      <c r="A323">
        <v>28</v>
      </c>
      <c r="B323" t="s">
        <v>77</v>
      </c>
      <c r="C323" t="s">
        <v>24</v>
      </c>
      <c r="D323">
        <v>4.6900000000000004</v>
      </c>
      <c r="E323">
        <v>5.2750000000000004</v>
      </c>
      <c r="F323">
        <v>2.4676272814601299E-2</v>
      </c>
      <c r="G323">
        <v>57.7424783861671</v>
      </c>
      <c r="H323">
        <v>50</v>
      </c>
      <c r="I323">
        <v>2887.1239193083602</v>
      </c>
    </row>
    <row r="324" spans="1:10">
      <c r="A324">
        <v>28</v>
      </c>
      <c r="B324" t="s">
        <v>77</v>
      </c>
      <c r="C324" t="s">
        <v>26</v>
      </c>
      <c r="D324">
        <v>4.43</v>
      </c>
      <c r="E324">
        <v>5.2750000000000004</v>
      </c>
      <c r="F324">
        <v>2.4676272814601299E-2</v>
      </c>
      <c r="G324">
        <v>83.405802113352607</v>
      </c>
      <c r="H324">
        <v>50</v>
      </c>
      <c r="I324">
        <v>4170.2901056676301</v>
      </c>
      <c r="J324">
        <v>3874.1748318924101</v>
      </c>
    </row>
    <row r="325" spans="1:10">
      <c r="A325">
        <v>28</v>
      </c>
      <c r="B325" t="s">
        <v>77</v>
      </c>
      <c r="C325" t="s">
        <v>27</v>
      </c>
      <c r="D325">
        <v>4.55</v>
      </c>
      <c r="E325">
        <v>5.2750000000000004</v>
      </c>
      <c r="F325">
        <v>2.4676272814601299E-2</v>
      </c>
      <c r="G325">
        <v>71.561191162344002</v>
      </c>
      <c r="H325">
        <v>50</v>
      </c>
      <c r="I325">
        <v>3578.0595581172001</v>
      </c>
    </row>
    <row r="326" spans="1:10">
      <c r="A326">
        <v>28</v>
      </c>
      <c r="B326" t="s">
        <v>77</v>
      </c>
      <c r="C326" t="s">
        <v>28</v>
      </c>
      <c r="D326">
        <v>4.83</v>
      </c>
      <c r="E326">
        <v>5.2750000000000004</v>
      </c>
      <c r="F326">
        <v>2.4676272814601299E-2</v>
      </c>
      <c r="G326">
        <v>43.923765609990397</v>
      </c>
      <c r="H326">
        <v>50</v>
      </c>
      <c r="I326">
        <v>2196.1882804995198</v>
      </c>
      <c r="J326">
        <v>2319.5696445725298</v>
      </c>
    </row>
    <row r="327" spans="1:10">
      <c r="A327">
        <v>28</v>
      </c>
      <c r="B327" t="s">
        <v>77</v>
      </c>
      <c r="C327" t="s">
        <v>29</v>
      </c>
      <c r="D327">
        <v>4.78</v>
      </c>
      <c r="E327">
        <v>5.2750000000000004</v>
      </c>
      <c r="F327">
        <v>2.4676272814601299E-2</v>
      </c>
      <c r="G327">
        <v>48.859020172910697</v>
      </c>
      <c r="H327">
        <v>50</v>
      </c>
      <c r="I327">
        <v>2442.9510086455298</v>
      </c>
    </row>
    <row r="328" spans="1:10">
      <c r="A328">
        <v>28</v>
      </c>
      <c r="B328" t="s">
        <v>77</v>
      </c>
      <c r="C328" t="s">
        <v>30</v>
      </c>
      <c r="D328">
        <v>4.4400000000000004</v>
      </c>
      <c r="E328">
        <v>5.2750000000000004</v>
      </c>
      <c r="F328">
        <v>2.4676272814601299E-2</v>
      </c>
      <c r="G328">
        <v>82.418751200768497</v>
      </c>
      <c r="H328">
        <v>50</v>
      </c>
      <c r="I328">
        <v>4120.9375600384201</v>
      </c>
      <c r="J328">
        <v>2887.1239193083602</v>
      </c>
    </row>
    <row r="329" spans="1:10">
      <c r="A329">
        <v>28</v>
      </c>
      <c r="B329" t="s">
        <v>77</v>
      </c>
      <c r="C329" t="s">
        <v>31</v>
      </c>
      <c r="D329">
        <v>4.9400000000000004</v>
      </c>
      <c r="E329">
        <v>5.2750000000000004</v>
      </c>
      <c r="F329">
        <v>2.4676272814601299E-2</v>
      </c>
      <c r="G329">
        <v>33.066205571565803</v>
      </c>
      <c r="H329">
        <v>50</v>
      </c>
      <c r="I329">
        <v>1653.3102785782901</v>
      </c>
    </row>
    <row r="330" spans="1:10">
      <c r="A330">
        <v>28</v>
      </c>
      <c r="B330" t="s">
        <v>77</v>
      </c>
      <c r="C330" t="s">
        <v>32</v>
      </c>
      <c r="D330">
        <v>4.42</v>
      </c>
      <c r="E330">
        <v>5.2750000000000004</v>
      </c>
      <c r="F330">
        <v>2.4676272814601299E-2</v>
      </c>
      <c r="G330">
        <v>84.392853025936603</v>
      </c>
      <c r="H330">
        <v>50</v>
      </c>
      <c r="I330">
        <v>4219.6426512968301</v>
      </c>
      <c r="J330">
        <v>4540.4341978866496</v>
      </c>
    </row>
    <row r="331" spans="1:10">
      <c r="A331">
        <v>28</v>
      </c>
      <c r="B331" t="s">
        <v>77</v>
      </c>
      <c r="C331" t="s">
        <v>33</v>
      </c>
      <c r="D331">
        <v>4.29</v>
      </c>
      <c r="E331">
        <v>5.2750000000000004</v>
      </c>
      <c r="F331">
        <v>2.4676272814601299E-2</v>
      </c>
      <c r="G331">
        <v>97.224514889529303</v>
      </c>
      <c r="H331">
        <v>50</v>
      </c>
      <c r="I331">
        <v>4861.22574447647</v>
      </c>
    </row>
    <row r="332" spans="1:10">
      <c r="A332">
        <v>28</v>
      </c>
      <c r="B332" t="s">
        <v>77</v>
      </c>
      <c r="C332" t="s">
        <v>34</v>
      </c>
      <c r="D332">
        <v>4.78</v>
      </c>
      <c r="E332">
        <v>5.2750000000000004</v>
      </c>
      <c r="F332">
        <v>2.4676272814601299E-2</v>
      </c>
      <c r="G332">
        <v>48.859020172910697</v>
      </c>
      <c r="H332">
        <v>50</v>
      </c>
      <c r="I332">
        <v>2442.9510086455298</v>
      </c>
      <c r="J332">
        <v>2961.1527377521602</v>
      </c>
    </row>
    <row r="333" spans="1:10">
      <c r="A333">
        <v>28</v>
      </c>
      <c r="B333" t="s">
        <v>77</v>
      </c>
      <c r="C333" t="s">
        <v>35</v>
      </c>
      <c r="D333">
        <v>4.57</v>
      </c>
      <c r="E333">
        <v>5.2750000000000004</v>
      </c>
      <c r="F333">
        <v>2.4676272814601299E-2</v>
      </c>
      <c r="G333">
        <v>69.587089337175797</v>
      </c>
      <c r="H333">
        <v>50</v>
      </c>
      <c r="I333">
        <v>3479.3544668587901</v>
      </c>
    </row>
    <row r="334" spans="1:10">
      <c r="A334">
        <v>28</v>
      </c>
      <c r="B334" t="s">
        <v>77</v>
      </c>
      <c r="C334" t="s">
        <v>36</v>
      </c>
      <c r="D334">
        <v>4.78</v>
      </c>
      <c r="E334">
        <v>5.2750000000000004</v>
      </c>
      <c r="F334">
        <v>2.4676272814601299E-2</v>
      </c>
      <c r="G334">
        <v>48.859020172910697</v>
      </c>
      <c r="H334">
        <v>50</v>
      </c>
      <c r="I334">
        <v>2442.9510086455298</v>
      </c>
      <c r="J334">
        <v>2393.5984630163298</v>
      </c>
    </row>
    <row r="335" spans="1:10">
      <c r="A335">
        <v>28</v>
      </c>
      <c r="B335" t="s">
        <v>77</v>
      </c>
      <c r="C335" t="s">
        <v>37</v>
      </c>
      <c r="D335">
        <v>4.8</v>
      </c>
      <c r="E335">
        <v>5.2750000000000004</v>
      </c>
      <c r="F335">
        <v>2.4676272814601299E-2</v>
      </c>
      <c r="G335">
        <v>46.884918347742598</v>
      </c>
      <c r="H335">
        <v>50</v>
      </c>
      <c r="I335">
        <v>2344.2459173871298</v>
      </c>
    </row>
    <row r="336" spans="1:10">
      <c r="A336">
        <v>28</v>
      </c>
      <c r="B336" t="s">
        <v>77</v>
      </c>
      <c r="C336" t="s">
        <v>38</v>
      </c>
      <c r="D336">
        <v>4.72</v>
      </c>
      <c r="E336">
        <v>5.2750000000000004</v>
      </c>
      <c r="F336">
        <v>2.4676272814601299E-2</v>
      </c>
      <c r="G336">
        <v>54.781325648414999</v>
      </c>
      <c r="H336">
        <v>50</v>
      </c>
      <c r="I336">
        <v>2739.0662824207502</v>
      </c>
      <c r="J336">
        <v>3775.4697406340101</v>
      </c>
    </row>
    <row r="337" spans="1:10">
      <c r="A337">
        <v>28</v>
      </c>
      <c r="B337" t="s">
        <v>77</v>
      </c>
      <c r="C337" t="s">
        <v>39</v>
      </c>
      <c r="D337">
        <v>4.3</v>
      </c>
      <c r="E337">
        <v>5.2750000000000004</v>
      </c>
      <c r="F337">
        <v>2.4676272814601299E-2</v>
      </c>
      <c r="G337">
        <v>96.237463976945307</v>
      </c>
      <c r="H337">
        <v>50</v>
      </c>
      <c r="I337">
        <v>4811.87319884726</v>
      </c>
    </row>
    <row r="338" spans="1:10">
      <c r="A338">
        <v>28</v>
      </c>
      <c r="B338" t="s">
        <v>77</v>
      </c>
      <c r="C338" t="s">
        <v>40</v>
      </c>
      <c r="D338">
        <v>4.74</v>
      </c>
      <c r="E338">
        <v>5.2750000000000004</v>
      </c>
      <c r="F338">
        <v>2.4676272814601299E-2</v>
      </c>
      <c r="G338">
        <v>52.8072238232469</v>
      </c>
      <c r="H338">
        <v>50</v>
      </c>
      <c r="I338">
        <v>2640.3611911623402</v>
      </c>
      <c r="J338">
        <v>2516.9798270893398</v>
      </c>
    </row>
    <row r="339" spans="1:10">
      <c r="A339">
        <v>28</v>
      </c>
      <c r="B339" t="s">
        <v>77</v>
      </c>
      <c r="C339" t="s">
        <v>41</v>
      </c>
      <c r="D339">
        <v>4.79</v>
      </c>
      <c r="E339">
        <v>5.2750000000000004</v>
      </c>
      <c r="F339">
        <v>2.4676272814601299E-2</v>
      </c>
      <c r="G339">
        <v>47.871969260326601</v>
      </c>
      <c r="H339">
        <v>50</v>
      </c>
      <c r="I339">
        <v>2393.5984630163298</v>
      </c>
    </row>
    <row r="340" spans="1:10">
      <c r="A340">
        <v>28</v>
      </c>
      <c r="B340" t="s">
        <v>77</v>
      </c>
      <c r="C340" t="s">
        <v>42</v>
      </c>
      <c r="D340">
        <v>4.62</v>
      </c>
      <c r="E340">
        <v>5.2750000000000004</v>
      </c>
      <c r="F340">
        <v>2.4676272814601299E-2</v>
      </c>
      <c r="G340">
        <v>64.651834774255505</v>
      </c>
      <c r="H340">
        <v>50</v>
      </c>
      <c r="I340">
        <v>3232.5917387127802</v>
      </c>
      <c r="J340">
        <v>3380.6493756003802</v>
      </c>
    </row>
    <row r="341" spans="1:10">
      <c r="A341">
        <v>28</v>
      </c>
      <c r="B341" t="s">
        <v>77</v>
      </c>
      <c r="C341" t="s">
        <v>43</v>
      </c>
      <c r="D341">
        <v>4.5599999999999996</v>
      </c>
      <c r="E341">
        <v>5.2750000000000004</v>
      </c>
      <c r="F341">
        <v>2.4676272814601299E-2</v>
      </c>
      <c r="G341">
        <v>70.574140249759793</v>
      </c>
      <c r="H341">
        <v>50</v>
      </c>
      <c r="I341">
        <v>3528.7070124879901</v>
      </c>
    </row>
    <row r="342" spans="1:10">
      <c r="A342">
        <v>28</v>
      </c>
      <c r="B342" t="s">
        <v>77</v>
      </c>
      <c r="C342" t="s">
        <v>44</v>
      </c>
      <c r="D342">
        <v>4.84</v>
      </c>
      <c r="E342">
        <v>5.2750000000000004</v>
      </c>
      <c r="F342">
        <v>2.4676272814601299E-2</v>
      </c>
      <c r="G342">
        <v>42.936714697406401</v>
      </c>
      <c r="H342">
        <v>50</v>
      </c>
      <c r="I342">
        <v>2146.8357348703198</v>
      </c>
      <c r="J342">
        <v>2319.5696445725298</v>
      </c>
    </row>
    <row r="343" spans="1:10">
      <c r="A343">
        <v>28</v>
      </c>
      <c r="B343" t="s">
        <v>77</v>
      </c>
      <c r="C343" t="s">
        <v>45</v>
      </c>
      <c r="D343">
        <v>4.7699999999999996</v>
      </c>
      <c r="E343">
        <v>5.2750000000000004</v>
      </c>
      <c r="F343">
        <v>2.4676272814601299E-2</v>
      </c>
      <c r="G343">
        <v>49.846071085494799</v>
      </c>
      <c r="H343">
        <v>50</v>
      </c>
      <c r="I343">
        <v>2492.3035542747398</v>
      </c>
    </row>
    <row r="344" spans="1:10">
      <c r="A344">
        <v>28</v>
      </c>
      <c r="B344" t="s">
        <v>77</v>
      </c>
      <c r="C344" t="s">
        <v>46</v>
      </c>
      <c r="D344">
        <v>4.93</v>
      </c>
      <c r="E344">
        <v>5.2750000000000004</v>
      </c>
      <c r="F344">
        <v>2.4676272814601299E-2</v>
      </c>
      <c r="G344">
        <v>34.053256484149898</v>
      </c>
      <c r="H344">
        <v>50</v>
      </c>
      <c r="I344">
        <v>1702.6628242075001</v>
      </c>
      <c r="J344">
        <v>1900.0730067243101</v>
      </c>
    </row>
    <row r="345" spans="1:10">
      <c r="A345">
        <v>28</v>
      </c>
      <c r="B345" t="s">
        <v>77</v>
      </c>
      <c r="C345" t="s">
        <v>47</v>
      </c>
      <c r="D345">
        <v>4.8499999999999996</v>
      </c>
      <c r="E345">
        <v>5.2750000000000004</v>
      </c>
      <c r="F345">
        <v>2.4676272814601299E-2</v>
      </c>
      <c r="G345">
        <v>41.949663784822398</v>
      </c>
      <c r="H345">
        <v>50</v>
      </c>
      <c r="I345">
        <v>2097.4831892411198</v>
      </c>
    </row>
    <row r="346" spans="1:10">
      <c r="A346">
        <v>28</v>
      </c>
      <c r="B346" t="s">
        <v>77</v>
      </c>
      <c r="C346" t="s">
        <v>48</v>
      </c>
      <c r="D346">
        <v>4.6500000000000004</v>
      </c>
      <c r="E346">
        <v>5.2750000000000004</v>
      </c>
      <c r="F346">
        <v>2.4676272814601299E-2</v>
      </c>
      <c r="G346">
        <v>61.690682036503397</v>
      </c>
      <c r="H346">
        <v>50</v>
      </c>
      <c r="I346">
        <v>3084.5341018251702</v>
      </c>
      <c r="J346">
        <v>2985.8290105667602</v>
      </c>
    </row>
    <row r="347" spans="1:10">
      <c r="A347">
        <v>28</v>
      </c>
      <c r="B347" t="s">
        <v>77</v>
      </c>
      <c r="C347" t="s">
        <v>49</v>
      </c>
      <c r="D347">
        <v>4.6900000000000004</v>
      </c>
      <c r="E347">
        <v>5.2750000000000004</v>
      </c>
      <c r="F347">
        <v>2.4676272814601299E-2</v>
      </c>
      <c r="G347">
        <v>57.7424783861671</v>
      </c>
      <c r="H347">
        <v>50</v>
      </c>
      <c r="I347">
        <v>2887.1239193083602</v>
      </c>
    </row>
    <row r="348" spans="1:10">
      <c r="A348">
        <v>28</v>
      </c>
      <c r="B348" t="s">
        <v>77</v>
      </c>
      <c r="C348" t="s">
        <v>50</v>
      </c>
      <c r="D348">
        <v>4.57</v>
      </c>
      <c r="E348">
        <v>5.2750000000000004</v>
      </c>
      <c r="F348">
        <v>2.4676272814601299E-2</v>
      </c>
      <c r="G348">
        <v>69.587089337175797</v>
      </c>
      <c r="H348">
        <v>50</v>
      </c>
      <c r="I348">
        <v>3479.3544668587901</v>
      </c>
      <c r="J348">
        <v>3800.1460134486101</v>
      </c>
    </row>
    <row r="349" spans="1:10">
      <c r="A349">
        <v>28</v>
      </c>
      <c r="B349" t="s">
        <v>77</v>
      </c>
      <c r="C349" t="s">
        <v>51</v>
      </c>
      <c r="D349">
        <v>4.4400000000000004</v>
      </c>
      <c r="E349">
        <v>5.2750000000000004</v>
      </c>
      <c r="F349">
        <v>2.4676272814601299E-2</v>
      </c>
      <c r="G349">
        <v>82.418751200768497</v>
      </c>
      <c r="H349">
        <v>50</v>
      </c>
      <c r="I349">
        <v>4120.9375600384201</v>
      </c>
    </row>
    <row r="350" spans="1:10">
      <c r="A350">
        <v>28</v>
      </c>
      <c r="B350" t="s">
        <v>77</v>
      </c>
      <c r="C350" t="s">
        <v>52</v>
      </c>
      <c r="D350">
        <v>4.76</v>
      </c>
      <c r="E350">
        <v>5.2750000000000004</v>
      </c>
      <c r="F350">
        <v>2.4676272814601299E-2</v>
      </c>
      <c r="G350">
        <v>50.833121998078802</v>
      </c>
      <c r="H350">
        <v>50</v>
      </c>
      <c r="I350">
        <v>2541.6560999039398</v>
      </c>
      <c r="J350">
        <v>2270.2170989433298</v>
      </c>
    </row>
    <row r="351" spans="1:10">
      <c r="A351">
        <v>28</v>
      </c>
      <c r="B351" t="s">
        <v>77</v>
      </c>
      <c r="C351" t="s">
        <v>53</v>
      </c>
      <c r="D351">
        <v>4.87</v>
      </c>
      <c r="E351">
        <v>5.2750000000000004</v>
      </c>
      <c r="F351">
        <v>2.4676272814601299E-2</v>
      </c>
      <c r="G351">
        <v>39.9755619596542</v>
      </c>
      <c r="H351">
        <v>50</v>
      </c>
      <c r="I351">
        <v>1998.7780979827101</v>
      </c>
    </row>
    <row r="352" spans="1:10">
      <c r="A352">
        <v>28</v>
      </c>
      <c r="B352" t="s">
        <v>77</v>
      </c>
      <c r="C352" t="s">
        <v>54</v>
      </c>
      <c r="D352">
        <v>4.24</v>
      </c>
      <c r="E352">
        <v>5.2750000000000004</v>
      </c>
      <c r="F352">
        <v>2.4676272814601299E-2</v>
      </c>
      <c r="G352">
        <v>102.15976945245001</v>
      </c>
      <c r="H352">
        <v>50</v>
      </c>
      <c r="I352">
        <v>5107.98847262248</v>
      </c>
      <c r="J352">
        <v>3997.5561959654201</v>
      </c>
    </row>
    <row r="353" spans="1:10">
      <c r="A353">
        <v>28</v>
      </c>
      <c r="B353" t="s">
        <v>77</v>
      </c>
      <c r="C353" t="s">
        <v>55</v>
      </c>
      <c r="D353">
        <v>4.6900000000000004</v>
      </c>
      <c r="E353">
        <v>5.2750000000000004</v>
      </c>
      <c r="F353">
        <v>2.4676272814601299E-2</v>
      </c>
      <c r="G353">
        <v>57.7424783861671</v>
      </c>
      <c r="H353">
        <v>50</v>
      </c>
      <c r="I353">
        <v>2887.1239193083602</v>
      </c>
    </row>
    <row r="354" spans="1:10">
      <c r="A354">
        <v>28</v>
      </c>
      <c r="B354" t="s">
        <v>78</v>
      </c>
      <c r="C354" t="s">
        <v>17</v>
      </c>
      <c r="D354">
        <v>3.93</v>
      </c>
      <c r="E354">
        <v>5.1749999999999998</v>
      </c>
      <c r="F354">
        <v>2.43950617283951E-2</v>
      </c>
      <c r="G354">
        <v>121.48740740740701</v>
      </c>
      <c r="H354">
        <v>200</v>
      </c>
      <c r="I354">
        <v>24297.4814814815</v>
      </c>
      <c r="J354">
        <v>29371.6543209876</v>
      </c>
    </row>
    <row r="355" spans="1:10">
      <c r="A355">
        <v>28</v>
      </c>
      <c r="B355" t="s">
        <v>78</v>
      </c>
      <c r="C355" t="s">
        <v>18</v>
      </c>
      <c r="D355">
        <v>3.78</v>
      </c>
      <c r="E355">
        <v>5.1749999999999998</v>
      </c>
      <c r="F355">
        <v>2.43950617283951E-2</v>
      </c>
      <c r="G355">
        <v>136.12444444444401</v>
      </c>
      <c r="H355">
        <v>200</v>
      </c>
      <c r="I355">
        <v>27224.888888888901</v>
      </c>
    </row>
    <row r="356" spans="1:10">
      <c r="A356">
        <v>28</v>
      </c>
      <c r="B356" t="s">
        <v>78</v>
      </c>
      <c r="C356" t="s">
        <v>19</v>
      </c>
      <c r="D356">
        <v>3.3</v>
      </c>
      <c r="E356">
        <v>5.1749999999999998</v>
      </c>
      <c r="F356">
        <v>2.43950617283951E-2</v>
      </c>
      <c r="G356">
        <v>182.96296296296299</v>
      </c>
      <c r="H356">
        <v>200</v>
      </c>
      <c r="I356">
        <v>36592.592592592599</v>
      </c>
    </row>
    <row r="357" spans="1:10">
      <c r="A357">
        <v>28</v>
      </c>
      <c r="B357" t="s">
        <v>78</v>
      </c>
      <c r="C357" t="s">
        <v>20</v>
      </c>
      <c r="D357">
        <v>3.88</v>
      </c>
      <c r="E357">
        <v>5.1749999999999998</v>
      </c>
      <c r="F357">
        <v>2.43950617283951E-2</v>
      </c>
      <c r="G357">
        <v>126.36641975308601</v>
      </c>
      <c r="H357">
        <v>200</v>
      </c>
      <c r="I357">
        <v>25273.2839506173</v>
      </c>
      <c r="J357">
        <v>26899.621399176998</v>
      </c>
    </row>
    <row r="358" spans="1:10">
      <c r="A358">
        <v>28</v>
      </c>
      <c r="B358" t="s">
        <v>78</v>
      </c>
      <c r="C358" t="s">
        <v>21</v>
      </c>
      <c r="D358">
        <v>3.81</v>
      </c>
      <c r="E358">
        <v>5.1749999999999998</v>
      </c>
      <c r="F358">
        <v>2.43950617283951E-2</v>
      </c>
      <c r="G358">
        <v>133.19703703703701</v>
      </c>
      <c r="H358">
        <v>200</v>
      </c>
      <c r="I358">
        <v>26639.407407407401</v>
      </c>
    </row>
    <row r="359" spans="1:10">
      <c r="A359">
        <v>28</v>
      </c>
      <c r="B359" t="s">
        <v>78</v>
      </c>
      <c r="C359" t="s">
        <v>22</v>
      </c>
      <c r="D359">
        <v>3.7</v>
      </c>
      <c r="E359">
        <v>5.1749999999999998</v>
      </c>
      <c r="F359">
        <v>2.43950617283951E-2</v>
      </c>
      <c r="G359">
        <v>143.93086419753101</v>
      </c>
      <c r="H359">
        <v>200</v>
      </c>
      <c r="I359">
        <v>28786.172839506198</v>
      </c>
    </row>
    <row r="360" spans="1:10">
      <c r="A360">
        <v>28</v>
      </c>
      <c r="B360" t="s">
        <v>78</v>
      </c>
      <c r="C360" t="s">
        <v>23</v>
      </c>
      <c r="D360">
        <v>3.85</v>
      </c>
      <c r="E360">
        <v>5.1749999999999998</v>
      </c>
      <c r="F360">
        <v>2.43950617283951E-2</v>
      </c>
      <c r="G360">
        <v>129.293827160494</v>
      </c>
      <c r="H360">
        <v>200</v>
      </c>
      <c r="I360">
        <v>25858.7654320988</v>
      </c>
      <c r="J360">
        <v>29501.761316872398</v>
      </c>
    </row>
    <row r="361" spans="1:10">
      <c r="A361">
        <v>28</v>
      </c>
      <c r="B361" t="s">
        <v>78</v>
      </c>
      <c r="C361" t="s">
        <v>24</v>
      </c>
      <c r="D361">
        <v>3.35</v>
      </c>
      <c r="E361">
        <v>5.1749999999999998</v>
      </c>
      <c r="F361">
        <v>2.43950617283951E-2</v>
      </c>
      <c r="G361">
        <v>178.08395061728399</v>
      </c>
      <c r="H361">
        <v>200</v>
      </c>
      <c r="I361">
        <v>35616.790123456798</v>
      </c>
    </row>
    <row r="362" spans="1:10">
      <c r="A362">
        <v>28</v>
      </c>
      <c r="B362" t="s">
        <v>78</v>
      </c>
      <c r="C362" t="s">
        <v>25</v>
      </c>
      <c r="D362">
        <v>3.79</v>
      </c>
      <c r="E362">
        <v>5.1749999999999998</v>
      </c>
      <c r="F362">
        <v>2.43950617283951E-2</v>
      </c>
      <c r="G362">
        <v>135.148641975309</v>
      </c>
      <c r="H362">
        <v>200</v>
      </c>
      <c r="I362">
        <v>27029.728395061698</v>
      </c>
    </row>
    <row r="363" spans="1:10">
      <c r="A363">
        <v>28</v>
      </c>
      <c r="B363" t="s">
        <v>78</v>
      </c>
      <c r="C363" t="s">
        <v>26</v>
      </c>
      <c r="D363">
        <v>3.42</v>
      </c>
      <c r="E363">
        <v>5.1749999999999998</v>
      </c>
      <c r="F363">
        <v>2.43950617283951E-2</v>
      </c>
      <c r="G363">
        <v>171.25333333333299</v>
      </c>
      <c r="H363">
        <v>200</v>
      </c>
      <c r="I363">
        <v>34250.666666666701</v>
      </c>
      <c r="J363">
        <v>35811.950617283903</v>
      </c>
    </row>
    <row r="364" spans="1:10">
      <c r="A364">
        <v>28</v>
      </c>
      <c r="B364" t="s">
        <v>78</v>
      </c>
      <c r="C364" t="s">
        <v>27</v>
      </c>
      <c r="D364">
        <v>3.26</v>
      </c>
      <c r="E364">
        <v>5.1749999999999998</v>
      </c>
      <c r="F364">
        <v>2.43950617283951E-2</v>
      </c>
      <c r="G364">
        <v>186.86617283950599</v>
      </c>
      <c r="H364">
        <v>200</v>
      </c>
      <c r="I364">
        <v>37373.2345679012</v>
      </c>
    </row>
    <row r="365" spans="1:10">
      <c r="A365">
        <v>28</v>
      </c>
      <c r="B365" t="s">
        <v>78</v>
      </c>
      <c r="C365" t="s">
        <v>27</v>
      </c>
      <c r="D365">
        <v>3.84</v>
      </c>
      <c r="E365">
        <v>5.1749999999999998</v>
      </c>
      <c r="F365">
        <v>2.43950617283951E-2</v>
      </c>
      <c r="G365">
        <v>130.26962962963</v>
      </c>
      <c r="H365">
        <v>200</v>
      </c>
      <c r="I365">
        <v>26053.925925925902</v>
      </c>
    </row>
    <row r="366" spans="1:10">
      <c r="A366">
        <v>28</v>
      </c>
      <c r="B366" t="s">
        <v>78</v>
      </c>
      <c r="C366" t="s">
        <v>28</v>
      </c>
      <c r="D366">
        <v>3.83</v>
      </c>
      <c r="E366">
        <v>5.1749999999999998</v>
      </c>
      <c r="F366">
        <v>2.43950617283951E-2</v>
      </c>
      <c r="G366">
        <v>131.24543209876501</v>
      </c>
      <c r="H366">
        <v>200</v>
      </c>
      <c r="I366">
        <v>26249.086419753101</v>
      </c>
      <c r="J366">
        <v>36137.218106995897</v>
      </c>
    </row>
    <row r="367" spans="1:10">
      <c r="A367">
        <v>28</v>
      </c>
      <c r="B367" t="s">
        <v>78</v>
      </c>
      <c r="C367" t="s">
        <v>29</v>
      </c>
      <c r="D367">
        <v>3.28</v>
      </c>
      <c r="E367">
        <v>5.1749999999999998</v>
      </c>
      <c r="F367">
        <v>2.43950617283951E-2</v>
      </c>
      <c r="G367">
        <v>184.91456790123499</v>
      </c>
      <c r="H367">
        <v>200</v>
      </c>
      <c r="I367">
        <v>36982.913580246903</v>
      </c>
    </row>
    <row r="368" spans="1:10">
      <c r="A368">
        <v>28</v>
      </c>
      <c r="B368" t="s">
        <v>78</v>
      </c>
      <c r="C368" t="s">
        <v>29</v>
      </c>
      <c r="D368">
        <v>2.86</v>
      </c>
      <c r="E368">
        <v>5.1749999999999998</v>
      </c>
      <c r="F368">
        <v>2.43950617283951E-2</v>
      </c>
      <c r="G368">
        <v>225.898271604938</v>
      </c>
      <c r="H368">
        <v>200</v>
      </c>
      <c r="I368">
        <v>45179.654320987698</v>
      </c>
    </row>
    <row r="369" spans="1:10">
      <c r="A369">
        <v>28</v>
      </c>
      <c r="B369" t="s">
        <v>78</v>
      </c>
      <c r="C369" t="s">
        <v>30</v>
      </c>
      <c r="D369">
        <v>4.42</v>
      </c>
      <c r="E369">
        <v>5.1749999999999998</v>
      </c>
      <c r="F369">
        <v>2.43950617283951E-2</v>
      </c>
      <c r="G369">
        <v>73.673086419753105</v>
      </c>
      <c r="H369">
        <v>200</v>
      </c>
      <c r="I369">
        <v>14734.6172839506</v>
      </c>
      <c r="J369">
        <v>26574.353909465</v>
      </c>
    </row>
    <row r="370" spans="1:10">
      <c r="A370">
        <v>28</v>
      </c>
      <c r="B370" t="s">
        <v>78</v>
      </c>
      <c r="C370" t="s">
        <v>31</v>
      </c>
      <c r="D370">
        <v>3.58</v>
      </c>
      <c r="E370">
        <v>5.1749999999999998</v>
      </c>
      <c r="F370">
        <v>2.43950617283951E-2</v>
      </c>
      <c r="G370">
        <v>155.64049382715999</v>
      </c>
      <c r="H370">
        <v>200</v>
      </c>
      <c r="I370">
        <v>31128.0987654321</v>
      </c>
    </row>
    <row r="371" spans="1:10">
      <c r="A371">
        <v>28</v>
      </c>
      <c r="B371" t="s">
        <v>78</v>
      </c>
      <c r="C371" t="s">
        <v>31</v>
      </c>
      <c r="D371">
        <v>3.44</v>
      </c>
      <c r="E371">
        <v>5.1749999999999998</v>
      </c>
      <c r="F371">
        <v>2.43950617283951E-2</v>
      </c>
      <c r="G371">
        <v>169.30172839506201</v>
      </c>
      <c r="H371">
        <v>200</v>
      </c>
      <c r="I371">
        <v>33860.345679012302</v>
      </c>
    </row>
    <row r="372" spans="1:10">
      <c r="A372">
        <v>28</v>
      </c>
      <c r="B372" t="s">
        <v>78</v>
      </c>
      <c r="C372" t="s">
        <v>32</v>
      </c>
      <c r="D372">
        <v>3.34</v>
      </c>
      <c r="E372">
        <v>5.1749999999999998</v>
      </c>
      <c r="F372">
        <v>2.43950617283951E-2</v>
      </c>
      <c r="G372">
        <v>179.05975308641999</v>
      </c>
      <c r="H372">
        <v>200</v>
      </c>
      <c r="I372">
        <v>35811.950617283997</v>
      </c>
      <c r="J372">
        <v>36852.806584362101</v>
      </c>
    </row>
    <row r="373" spans="1:10">
      <c r="A373">
        <v>28</v>
      </c>
      <c r="B373" t="s">
        <v>78</v>
      </c>
      <c r="C373" t="s">
        <v>33</v>
      </c>
      <c r="D373">
        <v>3.43</v>
      </c>
      <c r="E373">
        <v>5.1749999999999998</v>
      </c>
      <c r="F373">
        <v>2.43950617283951E-2</v>
      </c>
      <c r="G373">
        <v>170.27753086419801</v>
      </c>
      <c r="H373">
        <v>200</v>
      </c>
      <c r="I373">
        <v>34055.506172839501</v>
      </c>
    </row>
    <row r="374" spans="1:10">
      <c r="A374">
        <v>28</v>
      </c>
      <c r="B374" t="s">
        <v>78</v>
      </c>
      <c r="C374" t="s">
        <v>80</v>
      </c>
      <c r="D374">
        <v>3.09</v>
      </c>
      <c r="E374">
        <v>5.1749999999999998</v>
      </c>
      <c r="F374">
        <v>2.43950617283951E-2</v>
      </c>
      <c r="G374">
        <v>203.45481481481499</v>
      </c>
      <c r="H374">
        <v>200</v>
      </c>
      <c r="I374">
        <v>40690.962962963</v>
      </c>
    </row>
    <row r="375" spans="1:10">
      <c r="A375">
        <v>28</v>
      </c>
      <c r="B375" t="s">
        <v>78</v>
      </c>
      <c r="C375" t="s">
        <v>34</v>
      </c>
      <c r="D375">
        <v>3.34</v>
      </c>
      <c r="E375">
        <v>5.1749999999999998</v>
      </c>
      <c r="F375">
        <v>2.43950617283951E-2</v>
      </c>
      <c r="G375">
        <v>179.05975308641999</v>
      </c>
      <c r="H375">
        <v>200</v>
      </c>
      <c r="I375">
        <v>35811.950617283997</v>
      </c>
      <c r="J375">
        <v>35746.8971193416</v>
      </c>
    </row>
    <row r="376" spans="1:10">
      <c r="A376">
        <v>28</v>
      </c>
      <c r="B376" t="s">
        <v>78</v>
      </c>
      <c r="C376" t="s">
        <v>35</v>
      </c>
      <c r="D376">
        <v>3.45</v>
      </c>
      <c r="E376">
        <v>5.1749999999999998</v>
      </c>
      <c r="F376">
        <v>2.43950617283951E-2</v>
      </c>
      <c r="G376">
        <v>168.32592592592599</v>
      </c>
      <c r="H376">
        <v>200</v>
      </c>
      <c r="I376">
        <v>33665.185185185197</v>
      </c>
    </row>
    <row r="377" spans="1:10">
      <c r="A377">
        <v>28</v>
      </c>
      <c r="B377" t="s">
        <v>78</v>
      </c>
      <c r="C377" t="s">
        <v>81</v>
      </c>
      <c r="D377">
        <v>3.24</v>
      </c>
      <c r="E377">
        <v>5.1749999999999998</v>
      </c>
      <c r="F377">
        <v>2.43950617283951E-2</v>
      </c>
      <c r="G377">
        <v>188.81777777777799</v>
      </c>
      <c r="H377">
        <v>200</v>
      </c>
      <c r="I377">
        <v>37763.555555555598</v>
      </c>
    </row>
    <row r="378" spans="1:10">
      <c r="A378">
        <v>28</v>
      </c>
      <c r="B378" t="s">
        <v>78</v>
      </c>
      <c r="C378" t="s">
        <v>36</v>
      </c>
      <c r="D378">
        <v>3.88</v>
      </c>
      <c r="E378">
        <v>5.1749999999999998</v>
      </c>
      <c r="F378">
        <v>2.43950617283951E-2</v>
      </c>
      <c r="G378">
        <v>126.36641975308601</v>
      </c>
      <c r="H378">
        <v>200</v>
      </c>
      <c r="I378">
        <v>25273.2839506173</v>
      </c>
      <c r="J378">
        <v>27094.781893004099</v>
      </c>
    </row>
    <row r="379" spans="1:10">
      <c r="A379">
        <v>28</v>
      </c>
      <c r="B379" t="s">
        <v>78</v>
      </c>
      <c r="C379" t="s">
        <v>37</v>
      </c>
      <c r="D379">
        <v>3.49</v>
      </c>
      <c r="E379">
        <v>5.1749999999999998</v>
      </c>
      <c r="F379">
        <v>2.43950617283951E-2</v>
      </c>
      <c r="G379">
        <v>164.42271604938301</v>
      </c>
      <c r="H379">
        <v>200</v>
      </c>
      <c r="I379">
        <v>32884.543209876501</v>
      </c>
    </row>
    <row r="380" spans="1:10">
      <c r="A380">
        <v>28</v>
      </c>
      <c r="B380" t="s">
        <v>78</v>
      </c>
      <c r="C380" t="s">
        <v>82</v>
      </c>
      <c r="D380">
        <v>3.99</v>
      </c>
      <c r="E380">
        <v>5.1749999999999998</v>
      </c>
      <c r="F380">
        <v>2.43950617283951E-2</v>
      </c>
      <c r="G380">
        <v>115.632592592593</v>
      </c>
      <c r="H380">
        <v>200</v>
      </c>
      <c r="I380">
        <v>23126.5185185185</v>
      </c>
    </row>
    <row r="381" spans="1:10">
      <c r="A381">
        <v>28</v>
      </c>
      <c r="B381" t="s">
        <v>78</v>
      </c>
      <c r="C381" t="s">
        <v>38</v>
      </c>
      <c r="D381">
        <v>3.12</v>
      </c>
      <c r="E381">
        <v>5.1749999999999998</v>
      </c>
      <c r="F381">
        <v>2.43950617283951E-2</v>
      </c>
      <c r="G381">
        <v>200.527407407407</v>
      </c>
      <c r="H381">
        <v>200</v>
      </c>
      <c r="I381">
        <v>40105.481481481504</v>
      </c>
      <c r="J381">
        <v>35681.843621399203</v>
      </c>
    </row>
    <row r="382" spans="1:10">
      <c r="A382">
        <v>28</v>
      </c>
      <c r="B382" t="s">
        <v>78</v>
      </c>
      <c r="C382" t="s">
        <v>39</v>
      </c>
      <c r="D382">
        <v>3.86</v>
      </c>
      <c r="E382">
        <v>5.1749999999999998</v>
      </c>
      <c r="F382">
        <v>2.43950617283951E-2</v>
      </c>
      <c r="G382">
        <v>128.318024691358</v>
      </c>
      <c r="H382">
        <v>200</v>
      </c>
      <c r="I382">
        <v>25663.604938271601</v>
      </c>
    </row>
    <row r="383" spans="1:10">
      <c r="A383">
        <v>28</v>
      </c>
      <c r="B383" t="s">
        <v>78</v>
      </c>
      <c r="C383" t="s">
        <v>83</v>
      </c>
      <c r="D383">
        <v>3.06</v>
      </c>
      <c r="E383">
        <v>5.1749999999999998</v>
      </c>
      <c r="F383">
        <v>2.43950617283951E-2</v>
      </c>
      <c r="G383">
        <v>206.382222222222</v>
      </c>
      <c r="H383">
        <v>200</v>
      </c>
      <c r="I383">
        <v>41276.444444444503</v>
      </c>
    </row>
    <row r="384" spans="1:10">
      <c r="A384">
        <v>28</v>
      </c>
      <c r="B384" t="s">
        <v>78</v>
      </c>
      <c r="C384" t="s">
        <v>40</v>
      </c>
      <c r="D384">
        <v>3.36</v>
      </c>
      <c r="E384">
        <v>5.1749999999999998</v>
      </c>
      <c r="F384">
        <v>2.43950617283951E-2</v>
      </c>
      <c r="G384">
        <v>177.10814814814799</v>
      </c>
      <c r="H384">
        <v>200</v>
      </c>
      <c r="I384">
        <v>35421.629629629599</v>
      </c>
      <c r="J384">
        <v>38349.037037037</v>
      </c>
    </row>
    <row r="385" spans="1:10">
      <c r="A385">
        <v>28</v>
      </c>
      <c r="B385" t="s">
        <v>78</v>
      </c>
      <c r="C385" t="s">
        <v>41</v>
      </c>
      <c r="D385">
        <v>3.03</v>
      </c>
      <c r="E385">
        <v>5.1749999999999998</v>
      </c>
      <c r="F385">
        <v>2.43950617283951E-2</v>
      </c>
      <c r="G385">
        <v>209.30962962963</v>
      </c>
      <c r="H385">
        <v>200</v>
      </c>
      <c r="I385">
        <v>41861.925925925898</v>
      </c>
    </row>
    <row r="386" spans="1:10">
      <c r="A386">
        <v>28</v>
      </c>
      <c r="B386" t="s">
        <v>78</v>
      </c>
      <c r="C386" t="s">
        <v>84</v>
      </c>
      <c r="D386">
        <v>3.24</v>
      </c>
      <c r="E386">
        <v>5.1749999999999998</v>
      </c>
      <c r="F386">
        <v>2.43950617283951E-2</v>
      </c>
      <c r="G386">
        <v>188.81777777777799</v>
      </c>
      <c r="H386">
        <v>200</v>
      </c>
      <c r="I386">
        <v>37763.555555555598</v>
      </c>
    </row>
    <row r="387" spans="1:10">
      <c r="A387">
        <v>28</v>
      </c>
      <c r="B387" t="s">
        <v>78</v>
      </c>
      <c r="C387" t="s">
        <v>42</v>
      </c>
      <c r="D387">
        <v>3.23</v>
      </c>
      <c r="E387">
        <v>5.1749999999999998</v>
      </c>
      <c r="F387">
        <v>2.43950617283951E-2</v>
      </c>
      <c r="G387">
        <v>189.79358024691399</v>
      </c>
      <c r="H387">
        <v>200</v>
      </c>
      <c r="I387">
        <v>37958.716049382703</v>
      </c>
      <c r="J387">
        <v>32494.222222222201</v>
      </c>
    </row>
    <row r="388" spans="1:10">
      <c r="A388">
        <v>28</v>
      </c>
      <c r="B388" t="s">
        <v>78</v>
      </c>
      <c r="C388" t="s">
        <v>43</v>
      </c>
      <c r="D388">
        <v>3.64</v>
      </c>
      <c r="E388">
        <v>5.1749999999999998</v>
      </c>
      <c r="F388">
        <v>2.43950617283951E-2</v>
      </c>
      <c r="G388">
        <v>149.78567901234601</v>
      </c>
      <c r="H388">
        <v>200</v>
      </c>
      <c r="I388">
        <v>29957.1358024691</v>
      </c>
    </row>
    <row r="389" spans="1:10">
      <c r="A389">
        <v>28</v>
      </c>
      <c r="B389" t="s">
        <v>78</v>
      </c>
      <c r="C389" t="s">
        <v>85</v>
      </c>
      <c r="D389">
        <v>3.66</v>
      </c>
      <c r="E389">
        <v>5.1749999999999998</v>
      </c>
      <c r="F389">
        <v>2.43950617283951E-2</v>
      </c>
      <c r="G389">
        <v>147.83407407407401</v>
      </c>
      <c r="H389">
        <v>200</v>
      </c>
      <c r="I389">
        <v>29566.814814814799</v>
      </c>
    </row>
    <row r="390" spans="1:10">
      <c r="A390">
        <v>28</v>
      </c>
      <c r="B390" t="s">
        <v>78</v>
      </c>
      <c r="C390" t="s">
        <v>44</v>
      </c>
      <c r="D390">
        <v>3.85</v>
      </c>
      <c r="E390">
        <v>5.1749999999999998</v>
      </c>
      <c r="F390">
        <v>2.43950617283951E-2</v>
      </c>
      <c r="G390">
        <v>129.293827160494</v>
      </c>
      <c r="H390">
        <v>200</v>
      </c>
      <c r="I390">
        <v>25858.7654320988</v>
      </c>
      <c r="J390">
        <v>28070.5843621399</v>
      </c>
    </row>
    <row r="391" spans="1:10">
      <c r="A391">
        <v>28</v>
      </c>
      <c r="B391" t="s">
        <v>78</v>
      </c>
      <c r="C391" t="s">
        <v>45</v>
      </c>
      <c r="D391">
        <v>3.54</v>
      </c>
      <c r="E391">
        <v>5.1749999999999998</v>
      </c>
      <c r="F391">
        <v>2.43950617283951E-2</v>
      </c>
      <c r="G391">
        <v>159.54370370370401</v>
      </c>
      <c r="H391">
        <v>200</v>
      </c>
      <c r="I391">
        <v>31908.740740740701</v>
      </c>
    </row>
    <row r="392" spans="1:10">
      <c r="A392">
        <v>28</v>
      </c>
      <c r="B392" t="s">
        <v>78</v>
      </c>
      <c r="C392" t="s">
        <v>86</v>
      </c>
      <c r="D392">
        <v>3.82</v>
      </c>
      <c r="E392">
        <v>5.1749999999999998</v>
      </c>
      <c r="F392">
        <v>2.43950617283951E-2</v>
      </c>
      <c r="G392">
        <v>132.22123456790101</v>
      </c>
      <c r="H392">
        <v>200</v>
      </c>
      <c r="I392">
        <v>26444.246913580198</v>
      </c>
    </row>
    <row r="393" spans="1:10">
      <c r="A393">
        <v>28</v>
      </c>
      <c r="B393" t="s">
        <v>78</v>
      </c>
      <c r="C393" t="s">
        <v>46</v>
      </c>
      <c r="D393">
        <v>3.85</v>
      </c>
      <c r="E393">
        <v>5.1749999999999998</v>
      </c>
      <c r="F393">
        <v>2.43950617283951E-2</v>
      </c>
      <c r="G393">
        <v>129.293827160494</v>
      </c>
      <c r="H393">
        <v>200</v>
      </c>
      <c r="I393">
        <v>25858.7654320988</v>
      </c>
      <c r="J393">
        <v>25793.711934156399</v>
      </c>
    </row>
    <row r="394" spans="1:10">
      <c r="A394">
        <v>28</v>
      </c>
      <c r="B394" t="s">
        <v>78</v>
      </c>
      <c r="C394" t="s">
        <v>47</v>
      </c>
      <c r="D394">
        <v>3.81</v>
      </c>
      <c r="E394">
        <v>5.1749999999999998</v>
      </c>
      <c r="F394">
        <v>2.43950617283951E-2</v>
      </c>
      <c r="G394">
        <v>133.19703703703701</v>
      </c>
      <c r="H394">
        <v>200</v>
      </c>
      <c r="I394">
        <v>26639.407407407401</v>
      </c>
    </row>
    <row r="395" spans="1:10">
      <c r="A395">
        <v>28</v>
      </c>
      <c r="B395" t="s">
        <v>78</v>
      </c>
      <c r="C395" t="s">
        <v>87</v>
      </c>
      <c r="D395">
        <v>3.9</v>
      </c>
      <c r="E395">
        <v>5.1749999999999998</v>
      </c>
      <c r="F395">
        <v>2.43950617283951E-2</v>
      </c>
      <c r="G395">
        <v>124.414814814815</v>
      </c>
      <c r="H395">
        <v>200</v>
      </c>
      <c r="I395">
        <v>24882.962962963</v>
      </c>
    </row>
    <row r="396" spans="1:10">
      <c r="A396">
        <v>28</v>
      </c>
      <c r="B396" t="s">
        <v>78</v>
      </c>
      <c r="C396" t="s">
        <v>48</v>
      </c>
      <c r="D396">
        <v>3.51</v>
      </c>
      <c r="E396">
        <v>5.1749999999999998</v>
      </c>
      <c r="F396">
        <v>2.43950617283951E-2</v>
      </c>
      <c r="G396">
        <v>162.47111111111099</v>
      </c>
      <c r="H396">
        <v>200</v>
      </c>
      <c r="I396">
        <v>32494.222222222201</v>
      </c>
      <c r="J396">
        <v>35356.576131687201</v>
      </c>
    </row>
    <row r="397" spans="1:10">
      <c r="A397">
        <v>28</v>
      </c>
      <c r="B397" t="s">
        <v>78</v>
      </c>
      <c r="C397" t="s">
        <v>49</v>
      </c>
      <c r="D397">
        <v>3.14</v>
      </c>
      <c r="E397">
        <v>5.1749999999999998</v>
      </c>
      <c r="F397">
        <v>2.43950617283951E-2</v>
      </c>
      <c r="G397">
        <v>198.57580246913599</v>
      </c>
      <c r="H397">
        <v>200</v>
      </c>
      <c r="I397">
        <v>39715.160493827199</v>
      </c>
    </row>
    <row r="398" spans="1:10">
      <c r="A398">
        <v>28</v>
      </c>
      <c r="B398" t="s">
        <v>78</v>
      </c>
      <c r="C398" t="s">
        <v>88</v>
      </c>
      <c r="D398">
        <v>3.44</v>
      </c>
      <c r="E398">
        <v>5.1749999999999998</v>
      </c>
      <c r="F398">
        <v>2.43950617283951E-2</v>
      </c>
      <c r="G398">
        <v>169.30172839506201</v>
      </c>
      <c r="H398">
        <v>200</v>
      </c>
      <c r="I398">
        <v>33860.345679012302</v>
      </c>
    </row>
    <row r="399" spans="1:10">
      <c r="A399">
        <v>28</v>
      </c>
      <c r="B399" t="s">
        <v>78</v>
      </c>
      <c r="C399" t="s">
        <v>50</v>
      </c>
      <c r="D399">
        <v>3.68</v>
      </c>
      <c r="E399">
        <v>5.1749999999999998</v>
      </c>
      <c r="F399">
        <v>2.43950617283951E-2</v>
      </c>
      <c r="G399">
        <v>145.88246913580201</v>
      </c>
      <c r="H399">
        <v>200</v>
      </c>
      <c r="I399">
        <v>29176.493827160499</v>
      </c>
      <c r="J399">
        <v>29241.5473251029</v>
      </c>
    </row>
    <row r="400" spans="1:10">
      <c r="A400">
        <v>28</v>
      </c>
      <c r="B400" t="s">
        <v>78</v>
      </c>
      <c r="C400" t="s">
        <v>51</v>
      </c>
      <c r="D400">
        <v>3.76</v>
      </c>
      <c r="E400">
        <v>5.1749999999999998</v>
      </c>
      <c r="F400">
        <v>2.43950617283951E-2</v>
      </c>
      <c r="G400">
        <v>138.07604938271601</v>
      </c>
      <c r="H400">
        <v>200</v>
      </c>
      <c r="I400">
        <v>27615.209876543198</v>
      </c>
    </row>
    <row r="401" spans="1:10">
      <c r="A401">
        <v>28</v>
      </c>
      <c r="B401" t="s">
        <v>78</v>
      </c>
      <c r="C401" t="s">
        <v>89</v>
      </c>
      <c r="D401">
        <v>3.59</v>
      </c>
      <c r="E401">
        <v>5.1749999999999998</v>
      </c>
      <c r="F401">
        <v>2.43950617283951E-2</v>
      </c>
      <c r="G401">
        <v>154.66469135802501</v>
      </c>
      <c r="H401">
        <v>200</v>
      </c>
      <c r="I401">
        <v>30932.9382716049</v>
      </c>
    </row>
    <row r="402" spans="1:10">
      <c r="A402">
        <v>28</v>
      </c>
      <c r="B402" t="s">
        <v>78</v>
      </c>
      <c r="C402" t="s">
        <v>52</v>
      </c>
      <c r="D402">
        <v>3.47</v>
      </c>
      <c r="E402">
        <v>5.1749999999999998</v>
      </c>
      <c r="F402">
        <v>2.43950617283951E-2</v>
      </c>
      <c r="G402">
        <v>166.37432098765399</v>
      </c>
      <c r="H402">
        <v>200</v>
      </c>
      <c r="I402">
        <v>33274.8641975309</v>
      </c>
      <c r="J402">
        <v>30997.991769547301</v>
      </c>
    </row>
    <row r="403" spans="1:10">
      <c r="A403">
        <v>28</v>
      </c>
      <c r="B403" t="s">
        <v>78</v>
      </c>
      <c r="C403" t="s">
        <v>53</v>
      </c>
      <c r="D403">
        <v>3.59</v>
      </c>
      <c r="E403">
        <v>5.1749999999999998</v>
      </c>
      <c r="F403">
        <v>2.43950617283951E-2</v>
      </c>
      <c r="G403">
        <v>154.66469135802501</v>
      </c>
      <c r="H403">
        <v>200</v>
      </c>
      <c r="I403">
        <v>30932.9382716049</v>
      </c>
    </row>
    <row r="404" spans="1:10">
      <c r="A404">
        <v>28</v>
      </c>
      <c r="B404" t="s">
        <v>78</v>
      </c>
      <c r="C404" t="s">
        <v>90</v>
      </c>
      <c r="D404">
        <v>3.7</v>
      </c>
      <c r="E404">
        <v>5.1749999999999998</v>
      </c>
      <c r="F404">
        <v>2.43950617283951E-2</v>
      </c>
      <c r="G404">
        <v>143.93086419753101</v>
      </c>
      <c r="H404">
        <v>200</v>
      </c>
      <c r="I404">
        <v>28786.172839506198</v>
      </c>
    </row>
    <row r="405" spans="1:10">
      <c r="A405">
        <v>28</v>
      </c>
      <c r="B405" t="s">
        <v>78</v>
      </c>
      <c r="C405" t="s">
        <v>54</v>
      </c>
      <c r="D405">
        <v>3.3</v>
      </c>
      <c r="E405">
        <v>5.1749999999999998</v>
      </c>
      <c r="F405">
        <v>2.43950617283951E-2</v>
      </c>
      <c r="G405">
        <v>182.96296296296299</v>
      </c>
      <c r="H405">
        <v>200</v>
      </c>
      <c r="I405">
        <v>36592.592592592599</v>
      </c>
      <c r="J405">
        <v>33925.399176954699</v>
      </c>
    </row>
    <row r="406" spans="1:10">
      <c r="A406">
        <v>28</v>
      </c>
      <c r="B406" t="s">
        <v>78</v>
      </c>
      <c r="C406" t="s">
        <v>55</v>
      </c>
      <c r="D406">
        <v>3.4</v>
      </c>
      <c r="E406">
        <v>5.1749999999999998</v>
      </c>
      <c r="F406">
        <v>2.43950617283951E-2</v>
      </c>
      <c r="G406">
        <v>173.20493827160499</v>
      </c>
      <c r="H406">
        <v>200</v>
      </c>
      <c r="I406">
        <v>34640.987654320998</v>
      </c>
    </row>
    <row r="407" spans="1:10">
      <c r="A407">
        <v>28</v>
      </c>
      <c r="B407" t="s">
        <v>78</v>
      </c>
      <c r="C407" t="s">
        <v>91</v>
      </c>
      <c r="D407">
        <v>3.61</v>
      </c>
      <c r="E407">
        <v>5.1749999999999998</v>
      </c>
      <c r="F407">
        <v>2.43950617283951E-2</v>
      </c>
      <c r="G407">
        <v>152.71308641975301</v>
      </c>
      <c r="H407">
        <v>200</v>
      </c>
      <c r="I407">
        <v>30542.6172839506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94" workbookViewId="0">
      <selection activeCell="F6" sqref="F6"/>
    </sheetView>
  </sheetViews>
  <sheetFormatPr baseColWidth="10" defaultColWidth="8.83203125" defaultRowHeight="14" x14ac:dyDescent="0"/>
  <sheetData>
    <row r="1" spans="1:6">
      <c r="A1" t="s">
        <v>0</v>
      </c>
      <c r="B1" t="s">
        <v>1</v>
      </c>
      <c r="C1" t="s">
        <v>2</v>
      </c>
      <c r="D1" t="s">
        <v>92</v>
      </c>
      <c r="E1" t="s">
        <v>93</v>
      </c>
      <c r="F1" t="s">
        <v>94</v>
      </c>
    </row>
    <row r="2" spans="1:6">
      <c r="A2">
        <v>0</v>
      </c>
      <c r="B2" t="s">
        <v>95</v>
      </c>
      <c r="C2" t="s">
        <v>17</v>
      </c>
      <c r="D2">
        <v>18.3</v>
      </c>
      <c r="E2">
        <v>915</v>
      </c>
      <c r="F2">
        <v>930</v>
      </c>
    </row>
    <row r="3" spans="1:6">
      <c r="A3">
        <v>0</v>
      </c>
      <c r="B3" t="s">
        <v>95</v>
      </c>
      <c r="C3" t="s">
        <v>18</v>
      </c>
      <c r="D3">
        <v>18.899999999999999</v>
      </c>
      <c r="E3">
        <v>945</v>
      </c>
    </row>
    <row r="4" spans="1:6">
      <c r="A4">
        <v>0</v>
      </c>
      <c r="B4" t="s">
        <v>95</v>
      </c>
      <c r="C4" t="s">
        <v>20</v>
      </c>
      <c r="D4">
        <v>19.399999999999999</v>
      </c>
      <c r="E4">
        <v>970</v>
      </c>
      <c r="F4">
        <v>945</v>
      </c>
    </row>
    <row r="5" spans="1:6">
      <c r="A5">
        <v>0</v>
      </c>
      <c r="B5" t="s">
        <v>95</v>
      </c>
      <c r="C5" t="s">
        <v>21</v>
      </c>
      <c r="D5">
        <v>18.399999999999999</v>
      </c>
      <c r="E5">
        <v>920</v>
      </c>
    </row>
    <row r="6" spans="1:6">
      <c r="A6">
        <v>0</v>
      </c>
      <c r="B6" t="s">
        <v>95</v>
      </c>
      <c r="C6" t="s">
        <v>23</v>
      </c>
      <c r="D6">
        <v>18.399999999999999</v>
      </c>
      <c r="E6">
        <v>920</v>
      </c>
      <c r="F6">
        <v>935</v>
      </c>
    </row>
    <row r="7" spans="1:6">
      <c r="A7">
        <v>0</v>
      </c>
      <c r="B7" t="s">
        <v>95</v>
      </c>
      <c r="C7" t="s">
        <v>24</v>
      </c>
      <c r="D7">
        <v>19</v>
      </c>
      <c r="E7">
        <v>950</v>
      </c>
    </row>
    <row r="8" spans="1:6">
      <c r="A8">
        <v>0</v>
      </c>
      <c r="B8" t="s">
        <v>95</v>
      </c>
      <c r="C8" t="s">
        <v>96</v>
      </c>
      <c r="D8">
        <v>17.3</v>
      </c>
      <c r="E8">
        <v>865</v>
      </c>
      <c r="F8">
        <v>881.66666666666697</v>
      </c>
    </row>
    <row r="9" spans="1:6">
      <c r="A9">
        <v>0</v>
      </c>
      <c r="B9" t="s">
        <v>95</v>
      </c>
      <c r="C9" t="s">
        <v>97</v>
      </c>
      <c r="D9">
        <v>17.899999999999999</v>
      </c>
      <c r="E9">
        <v>895</v>
      </c>
    </row>
    <row r="10" spans="1:6">
      <c r="A10">
        <v>0</v>
      </c>
      <c r="B10" t="s">
        <v>95</v>
      </c>
      <c r="C10" t="s">
        <v>98</v>
      </c>
      <c r="D10">
        <v>17.7</v>
      </c>
      <c r="E10">
        <v>885</v>
      </c>
    </row>
    <row r="11" spans="1:6">
      <c r="A11">
        <v>0</v>
      </c>
      <c r="B11" t="s">
        <v>95</v>
      </c>
      <c r="C11" t="s">
        <v>99</v>
      </c>
      <c r="D11">
        <v>17.7</v>
      </c>
      <c r="E11">
        <v>885</v>
      </c>
      <c r="F11">
        <v>856.66666666666697</v>
      </c>
    </row>
    <row r="12" spans="1:6">
      <c r="A12">
        <v>0</v>
      </c>
      <c r="B12" t="s">
        <v>95</v>
      </c>
      <c r="C12" t="s">
        <v>100</v>
      </c>
      <c r="D12">
        <v>17.5</v>
      </c>
      <c r="E12">
        <v>875</v>
      </c>
    </row>
    <row r="13" spans="1:6">
      <c r="A13">
        <v>0</v>
      </c>
      <c r="B13" t="s">
        <v>95</v>
      </c>
      <c r="C13" t="s">
        <v>101</v>
      </c>
      <c r="D13">
        <v>16.2</v>
      </c>
      <c r="E13">
        <v>810</v>
      </c>
    </row>
    <row r="14" spans="1:6">
      <c r="A14">
        <v>0</v>
      </c>
      <c r="B14" t="s">
        <v>95</v>
      </c>
      <c r="C14" t="s">
        <v>102</v>
      </c>
      <c r="D14">
        <v>16.100000000000001</v>
      </c>
      <c r="E14">
        <v>805</v>
      </c>
      <c r="F14">
        <v>836.66666666666697</v>
      </c>
    </row>
    <row r="15" spans="1:6">
      <c r="A15">
        <v>0</v>
      </c>
      <c r="B15" t="s">
        <v>95</v>
      </c>
      <c r="C15" t="s">
        <v>103</v>
      </c>
      <c r="D15">
        <v>17</v>
      </c>
      <c r="E15">
        <v>850</v>
      </c>
    </row>
    <row r="16" spans="1:6">
      <c r="A16">
        <v>0</v>
      </c>
      <c r="B16" t="s">
        <v>95</v>
      </c>
      <c r="C16" t="s">
        <v>104</v>
      </c>
      <c r="D16">
        <v>17.100000000000001</v>
      </c>
      <c r="E16">
        <v>855</v>
      </c>
    </row>
    <row r="17" spans="1:6">
      <c r="A17">
        <v>0</v>
      </c>
      <c r="B17" t="s">
        <v>95</v>
      </c>
      <c r="C17" t="s">
        <v>105</v>
      </c>
      <c r="D17">
        <v>17.600000000000001</v>
      </c>
      <c r="E17">
        <v>880</v>
      </c>
      <c r="F17">
        <v>878.33333333333303</v>
      </c>
    </row>
    <row r="18" spans="1:6">
      <c r="A18">
        <v>0</v>
      </c>
      <c r="B18" t="s">
        <v>95</v>
      </c>
      <c r="C18" t="s">
        <v>106</v>
      </c>
      <c r="D18">
        <v>17.5</v>
      </c>
      <c r="E18">
        <v>875</v>
      </c>
    </row>
    <row r="19" spans="1:6">
      <c r="A19">
        <v>0</v>
      </c>
      <c r="B19" t="s">
        <v>95</v>
      </c>
      <c r="C19" t="s">
        <v>107</v>
      </c>
      <c r="D19">
        <v>17.600000000000001</v>
      </c>
      <c r="E19">
        <v>880</v>
      </c>
    </row>
    <row r="20" spans="1:6">
      <c r="A20">
        <v>0</v>
      </c>
      <c r="B20" t="s">
        <v>95</v>
      </c>
      <c r="C20" t="s">
        <v>108</v>
      </c>
      <c r="D20">
        <v>17.8</v>
      </c>
      <c r="E20">
        <v>890</v>
      </c>
      <c r="F20">
        <v>895</v>
      </c>
    </row>
    <row r="21" spans="1:6">
      <c r="A21">
        <v>0</v>
      </c>
      <c r="B21" t="s">
        <v>95</v>
      </c>
      <c r="C21" t="s">
        <v>109</v>
      </c>
      <c r="D21">
        <v>18</v>
      </c>
      <c r="E21">
        <v>900</v>
      </c>
    </row>
    <row r="22" spans="1:6">
      <c r="A22">
        <v>0</v>
      </c>
      <c r="B22" t="s">
        <v>95</v>
      </c>
      <c r="C22" t="s">
        <v>110</v>
      </c>
      <c r="D22">
        <v>17.899999999999999</v>
      </c>
      <c r="E22">
        <v>895</v>
      </c>
    </row>
    <row r="23" spans="1:6">
      <c r="A23">
        <v>7</v>
      </c>
      <c r="B23" t="s">
        <v>95</v>
      </c>
      <c r="C23" t="s">
        <v>17</v>
      </c>
      <c r="D23">
        <v>20</v>
      </c>
      <c r="E23">
        <v>1000</v>
      </c>
      <c r="F23">
        <v>1010</v>
      </c>
    </row>
    <row r="24" spans="1:6">
      <c r="A24">
        <v>7</v>
      </c>
      <c r="B24" t="s">
        <v>95</v>
      </c>
      <c r="C24" t="s">
        <v>18</v>
      </c>
      <c r="D24">
        <v>20.399999999999999</v>
      </c>
      <c r="E24">
        <v>1020</v>
      </c>
    </row>
    <row r="25" spans="1:6">
      <c r="A25">
        <v>7</v>
      </c>
      <c r="B25" t="s">
        <v>95</v>
      </c>
      <c r="C25" t="s">
        <v>20</v>
      </c>
      <c r="D25">
        <v>18.5</v>
      </c>
      <c r="E25">
        <v>925</v>
      </c>
      <c r="F25">
        <v>922.5</v>
      </c>
    </row>
    <row r="26" spans="1:6">
      <c r="A26">
        <v>7</v>
      </c>
      <c r="B26" t="s">
        <v>95</v>
      </c>
      <c r="C26" t="s">
        <v>21</v>
      </c>
      <c r="D26">
        <v>18.399999999999999</v>
      </c>
      <c r="E26">
        <v>920</v>
      </c>
    </row>
    <row r="27" spans="1:6">
      <c r="A27">
        <v>7</v>
      </c>
      <c r="B27" t="s">
        <v>95</v>
      </c>
      <c r="C27" t="s">
        <v>23</v>
      </c>
      <c r="D27">
        <v>21.9</v>
      </c>
      <c r="E27">
        <v>1095</v>
      </c>
      <c r="F27">
        <v>1080</v>
      </c>
    </row>
    <row r="28" spans="1:6">
      <c r="A28">
        <v>7</v>
      </c>
      <c r="B28" t="s">
        <v>95</v>
      </c>
      <c r="C28" t="s">
        <v>24</v>
      </c>
      <c r="D28">
        <v>21.3</v>
      </c>
      <c r="E28">
        <v>1065</v>
      </c>
    </row>
    <row r="29" spans="1:6">
      <c r="A29">
        <v>7</v>
      </c>
      <c r="B29" t="s">
        <v>95</v>
      </c>
      <c r="C29" t="s">
        <v>96</v>
      </c>
      <c r="D29">
        <v>17.100000000000001</v>
      </c>
      <c r="E29">
        <v>855</v>
      </c>
      <c r="F29">
        <v>848.33333333333303</v>
      </c>
    </row>
    <row r="30" spans="1:6">
      <c r="A30">
        <v>7</v>
      </c>
      <c r="B30" t="s">
        <v>95</v>
      </c>
      <c r="C30" t="s">
        <v>97</v>
      </c>
      <c r="D30">
        <v>15.6</v>
      </c>
      <c r="E30">
        <v>780</v>
      </c>
    </row>
    <row r="31" spans="1:6">
      <c r="A31">
        <v>7</v>
      </c>
      <c r="B31" t="s">
        <v>95</v>
      </c>
      <c r="C31" t="s">
        <v>98</v>
      </c>
      <c r="D31">
        <v>18.2</v>
      </c>
      <c r="E31">
        <v>910</v>
      </c>
    </row>
    <row r="32" spans="1:6">
      <c r="A32">
        <v>7</v>
      </c>
      <c r="B32" t="s">
        <v>95</v>
      </c>
      <c r="C32" t="s">
        <v>99</v>
      </c>
      <c r="D32">
        <v>16.5</v>
      </c>
      <c r="E32">
        <v>825</v>
      </c>
      <c r="F32">
        <v>811.66666666666697</v>
      </c>
    </row>
    <row r="33" spans="1:6">
      <c r="A33">
        <v>7</v>
      </c>
      <c r="B33" t="s">
        <v>95</v>
      </c>
      <c r="C33" t="s">
        <v>100</v>
      </c>
      <c r="D33">
        <v>15.2</v>
      </c>
      <c r="E33">
        <v>760</v>
      </c>
    </row>
    <row r="34" spans="1:6">
      <c r="A34">
        <v>7</v>
      </c>
      <c r="B34" t="s">
        <v>95</v>
      </c>
      <c r="C34" t="s">
        <v>101</v>
      </c>
      <c r="D34">
        <v>17</v>
      </c>
      <c r="E34">
        <v>850</v>
      </c>
    </row>
    <row r="35" spans="1:6">
      <c r="A35">
        <v>7</v>
      </c>
      <c r="B35" t="s">
        <v>95</v>
      </c>
      <c r="C35" t="s">
        <v>102</v>
      </c>
      <c r="D35">
        <v>18.8</v>
      </c>
      <c r="E35">
        <v>940</v>
      </c>
      <c r="F35">
        <v>948.33333333333303</v>
      </c>
    </row>
    <row r="36" spans="1:6">
      <c r="A36">
        <v>7</v>
      </c>
      <c r="B36" t="s">
        <v>95</v>
      </c>
      <c r="C36" t="s">
        <v>103</v>
      </c>
      <c r="D36">
        <v>19.600000000000001</v>
      </c>
      <c r="E36">
        <v>980</v>
      </c>
    </row>
    <row r="37" spans="1:6">
      <c r="A37">
        <v>7</v>
      </c>
      <c r="B37" t="s">
        <v>95</v>
      </c>
      <c r="C37" t="s">
        <v>104</v>
      </c>
      <c r="D37">
        <v>18.5</v>
      </c>
      <c r="E37">
        <v>925</v>
      </c>
    </row>
    <row r="38" spans="1:6">
      <c r="A38">
        <v>7</v>
      </c>
      <c r="B38" t="s">
        <v>95</v>
      </c>
      <c r="C38" t="s">
        <v>105</v>
      </c>
      <c r="D38">
        <v>18.399999999999999</v>
      </c>
      <c r="E38">
        <v>920</v>
      </c>
      <c r="F38">
        <v>930</v>
      </c>
    </row>
    <row r="39" spans="1:6">
      <c r="A39">
        <v>7</v>
      </c>
      <c r="B39" t="s">
        <v>95</v>
      </c>
      <c r="C39" t="s">
        <v>106</v>
      </c>
      <c r="D39">
        <v>18.399999999999999</v>
      </c>
      <c r="E39">
        <v>920</v>
      </c>
    </row>
    <row r="40" spans="1:6">
      <c r="A40">
        <v>7</v>
      </c>
      <c r="B40" t="s">
        <v>95</v>
      </c>
      <c r="C40" t="s">
        <v>107</v>
      </c>
      <c r="D40">
        <v>19</v>
      </c>
      <c r="E40">
        <v>950</v>
      </c>
    </row>
    <row r="41" spans="1:6">
      <c r="A41">
        <v>7</v>
      </c>
      <c r="B41" t="s">
        <v>95</v>
      </c>
      <c r="C41" t="s">
        <v>108</v>
      </c>
      <c r="D41">
        <v>18.5</v>
      </c>
      <c r="E41">
        <v>925</v>
      </c>
      <c r="F41">
        <v>946.66666666666697</v>
      </c>
    </row>
    <row r="42" spans="1:6">
      <c r="A42">
        <v>7</v>
      </c>
      <c r="B42" t="s">
        <v>95</v>
      </c>
      <c r="C42" t="s">
        <v>109</v>
      </c>
      <c r="D42">
        <v>20</v>
      </c>
      <c r="E42">
        <v>1000</v>
      </c>
    </row>
    <row r="43" spans="1:6">
      <c r="A43">
        <v>7</v>
      </c>
      <c r="B43" t="s">
        <v>95</v>
      </c>
      <c r="C43" t="s">
        <v>110</v>
      </c>
      <c r="D43">
        <v>18.3</v>
      </c>
      <c r="E43">
        <v>915</v>
      </c>
    </row>
    <row r="44" spans="1:6">
      <c r="A44">
        <v>14</v>
      </c>
      <c r="B44" t="s">
        <v>95</v>
      </c>
      <c r="C44" t="s">
        <v>17</v>
      </c>
      <c r="D44">
        <v>24.6</v>
      </c>
      <c r="E44">
        <v>1230</v>
      </c>
      <c r="F44">
        <v>1220</v>
      </c>
    </row>
    <row r="45" spans="1:6">
      <c r="A45">
        <v>14</v>
      </c>
      <c r="B45" t="s">
        <v>95</v>
      </c>
      <c r="C45" t="s">
        <v>18</v>
      </c>
      <c r="D45">
        <v>24.2</v>
      </c>
      <c r="E45">
        <v>1210</v>
      </c>
    </row>
    <row r="46" spans="1:6">
      <c r="A46">
        <v>14</v>
      </c>
      <c r="B46" t="s">
        <v>95</v>
      </c>
      <c r="C46" t="s">
        <v>20</v>
      </c>
      <c r="D46">
        <v>24.7</v>
      </c>
      <c r="E46">
        <v>1235</v>
      </c>
      <c r="F46">
        <v>1237.5</v>
      </c>
    </row>
    <row r="47" spans="1:6">
      <c r="A47">
        <v>14</v>
      </c>
      <c r="B47" t="s">
        <v>95</v>
      </c>
      <c r="C47" t="s">
        <v>21</v>
      </c>
      <c r="D47">
        <v>24.8</v>
      </c>
      <c r="E47">
        <v>1240</v>
      </c>
    </row>
    <row r="48" spans="1:6">
      <c r="A48">
        <v>14</v>
      </c>
      <c r="B48" t="s">
        <v>95</v>
      </c>
      <c r="C48" t="s">
        <v>23</v>
      </c>
      <c r="D48">
        <v>25</v>
      </c>
      <c r="E48">
        <v>1250</v>
      </c>
      <c r="F48">
        <v>1240</v>
      </c>
    </row>
    <row r="49" spans="1:6">
      <c r="A49">
        <v>14</v>
      </c>
      <c r="B49" t="s">
        <v>95</v>
      </c>
      <c r="C49" t="s">
        <v>24</v>
      </c>
      <c r="D49">
        <v>24.6</v>
      </c>
      <c r="E49">
        <v>1230</v>
      </c>
    </row>
    <row r="50" spans="1:6">
      <c r="A50">
        <v>14</v>
      </c>
      <c r="B50" t="s">
        <v>95</v>
      </c>
      <c r="C50" t="s">
        <v>96</v>
      </c>
      <c r="D50">
        <v>21.9</v>
      </c>
      <c r="E50">
        <v>1095</v>
      </c>
      <c r="F50">
        <v>1070</v>
      </c>
    </row>
    <row r="51" spans="1:6">
      <c r="A51">
        <v>14</v>
      </c>
      <c r="B51" t="s">
        <v>95</v>
      </c>
      <c r="C51" t="s">
        <v>97</v>
      </c>
      <c r="D51">
        <v>20.8</v>
      </c>
      <c r="E51">
        <v>1040</v>
      </c>
    </row>
    <row r="52" spans="1:6">
      <c r="A52">
        <v>14</v>
      </c>
      <c r="B52" t="s">
        <v>95</v>
      </c>
      <c r="C52" t="s">
        <v>98</v>
      </c>
      <c r="D52">
        <v>21.5</v>
      </c>
      <c r="E52">
        <v>1075</v>
      </c>
    </row>
    <row r="53" spans="1:6">
      <c r="A53">
        <v>14</v>
      </c>
      <c r="B53" t="s">
        <v>95</v>
      </c>
      <c r="C53" t="s">
        <v>99</v>
      </c>
      <c r="D53">
        <v>21.3</v>
      </c>
      <c r="E53">
        <v>1065</v>
      </c>
      <c r="F53">
        <v>1055</v>
      </c>
    </row>
    <row r="54" spans="1:6">
      <c r="A54">
        <v>14</v>
      </c>
      <c r="B54" t="s">
        <v>95</v>
      </c>
      <c r="C54" t="s">
        <v>100</v>
      </c>
      <c r="D54">
        <v>21</v>
      </c>
      <c r="E54">
        <v>1050</v>
      </c>
    </row>
    <row r="55" spans="1:6">
      <c r="A55">
        <v>14</v>
      </c>
      <c r="B55" t="s">
        <v>95</v>
      </c>
      <c r="C55" t="s">
        <v>101</v>
      </c>
      <c r="D55">
        <v>21</v>
      </c>
      <c r="E55">
        <v>1050</v>
      </c>
    </row>
    <row r="56" spans="1:6">
      <c r="A56">
        <v>14</v>
      </c>
      <c r="B56" t="s">
        <v>95</v>
      </c>
      <c r="C56" t="s">
        <v>102</v>
      </c>
      <c r="D56">
        <v>20.5</v>
      </c>
      <c r="E56">
        <v>1025</v>
      </c>
      <c r="F56">
        <v>1086.6666666666699</v>
      </c>
    </row>
    <row r="57" spans="1:6">
      <c r="A57">
        <v>14</v>
      </c>
      <c r="B57" t="s">
        <v>95</v>
      </c>
      <c r="C57" t="s">
        <v>103</v>
      </c>
      <c r="D57">
        <v>22.6</v>
      </c>
      <c r="E57">
        <v>1130</v>
      </c>
    </row>
    <row r="58" spans="1:6">
      <c r="A58">
        <v>14</v>
      </c>
      <c r="B58" t="s">
        <v>95</v>
      </c>
      <c r="C58" t="s">
        <v>104</v>
      </c>
      <c r="D58">
        <v>22.1</v>
      </c>
      <c r="E58">
        <v>1105</v>
      </c>
    </row>
    <row r="59" spans="1:6">
      <c r="A59">
        <v>14</v>
      </c>
      <c r="B59" t="s">
        <v>95</v>
      </c>
      <c r="C59" t="s">
        <v>105</v>
      </c>
      <c r="D59">
        <v>18.7</v>
      </c>
      <c r="E59">
        <v>935</v>
      </c>
      <c r="F59">
        <v>1031.6666666666699</v>
      </c>
    </row>
    <row r="60" spans="1:6">
      <c r="A60">
        <v>14</v>
      </c>
      <c r="B60" t="s">
        <v>95</v>
      </c>
      <c r="C60" t="s">
        <v>106</v>
      </c>
      <c r="D60">
        <v>21.9</v>
      </c>
      <c r="E60">
        <v>1095</v>
      </c>
    </row>
    <row r="61" spans="1:6">
      <c r="A61">
        <v>14</v>
      </c>
      <c r="B61" t="s">
        <v>95</v>
      </c>
      <c r="C61" t="s">
        <v>107</v>
      </c>
      <c r="D61">
        <v>21.3</v>
      </c>
      <c r="E61">
        <v>1065</v>
      </c>
    </row>
    <row r="62" spans="1:6">
      <c r="A62">
        <v>14</v>
      </c>
      <c r="B62" t="s">
        <v>95</v>
      </c>
      <c r="C62" t="s">
        <v>108</v>
      </c>
      <c r="D62">
        <v>22</v>
      </c>
      <c r="E62">
        <v>1100</v>
      </c>
      <c r="F62">
        <v>1066.6666666666699</v>
      </c>
    </row>
    <row r="63" spans="1:6">
      <c r="A63">
        <v>14</v>
      </c>
      <c r="B63" t="s">
        <v>95</v>
      </c>
      <c r="C63" t="s">
        <v>109</v>
      </c>
      <c r="D63">
        <v>21.8</v>
      </c>
      <c r="E63">
        <v>1090</v>
      </c>
    </row>
    <row r="64" spans="1:6">
      <c r="A64">
        <v>14</v>
      </c>
      <c r="B64" t="s">
        <v>95</v>
      </c>
      <c r="C64" t="s">
        <v>110</v>
      </c>
      <c r="D64">
        <v>20.2</v>
      </c>
      <c r="E64">
        <v>1010</v>
      </c>
    </row>
    <row r="65" spans="1:6">
      <c r="A65">
        <v>21</v>
      </c>
      <c r="B65" t="s">
        <v>95</v>
      </c>
      <c r="C65" t="s">
        <v>17</v>
      </c>
      <c r="D65">
        <v>23.8</v>
      </c>
      <c r="E65">
        <v>1190</v>
      </c>
      <c r="F65">
        <v>1115</v>
      </c>
    </row>
    <row r="66" spans="1:6">
      <c r="A66">
        <v>21</v>
      </c>
      <c r="B66" t="s">
        <v>95</v>
      </c>
      <c r="C66" t="s">
        <v>18</v>
      </c>
      <c r="D66">
        <v>20.8</v>
      </c>
      <c r="E66">
        <v>1040</v>
      </c>
    </row>
    <row r="67" spans="1:6">
      <c r="A67">
        <v>21</v>
      </c>
      <c r="B67" t="s">
        <v>95</v>
      </c>
      <c r="C67" t="s">
        <v>20</v>
      </c>
      <c r="D67">
        <v>25.2</v>
      </c>
      <c r="E67">
        <v>1260</v>
      </c>
      <c r="F67">
        <v>1197.5</v>
      </c>
    </row>
    <row r="68" spans="1:6">
      <c r="A68">
        <v>21</v>
      </c>
      <c r="B68" t="s">
        <v>95</v>
      </c>
      <c r="C68" t="s">
        <v>21</v>
      </c>
      <c r="D68">
        <v>22.7</v>
      </c>
      <c r="E68">
        <v>1135</v>
      </c>
    </row>
    <row r="69" spans="1:6">
      <c r="A69">
        <v>21</v>
      </c>
      <c r="B69" t="s">
        <v>95</v>
      </c>
      <c r="C69" t="s">
        <v>23</v>
      </c>
      <c r="D69">
        <v>23.6</v>
      </c>
      <c r="E69">
        <v>1180</v>
      </c>
      <c r="F69">
        <v>1182.5</v>
      </c>
    </row>
    <row r="70" spans="1:6">
      <c r="A70">
        <v>21</v>
      </c>
      <c r="B70" t="s">
        <v>95</v>
      </c>
      <c r="C70" t="s">
        <v>24</v>
      </c>
      <c r="D70">
        <v>23.7</v>
      </c>
      <c r="E70">
        <v>1185</v>
      </c>
    </row>
    <row r="71" spans="1:6">
      <c r="A71">
        <v>21</v>
      </c>
      <c r="B71" t="s">
        <v>95</v>
      </c>
      <c r="C71" t="s">
        <v>96</v>
      </c>
      <c r="D71">
        <v>21.3</v>
      </c>
      <c r="E71">
        <v>1065</v>
      </c>
      <c r="F71">
        <v>1103.3333333333301</v>
      </c>
    </row>
    <row r="72" spans="1:6">
      <c r="A72">
        <v>21</v>
      </c>
      <c r="B72" t="s">
        <v>95</v>
      </c>
      <c r="C72" t="s">
        <v>97</v>
      </c>
      <c r="D72">
        <v>22.4</v>
      </c>
      <c r="E72">
        <v>1120</v>
      </c>
    </row>
    <row r="73" spans="1:6">
      <c r="A73">
        <v>21</v>
      </c>
      <c r="B73" t="s">
        <v>95</v>
      </c>
      <c r="C73" t="s">
        <v>98</v>
      </c>
      <c r="D73">
        <v>22.5</v>
      </c>
      <c r="E73">
        <v>1125</v>
      </c>
    </row>
    <row r="74" spans="1:6">
      <c r="A74">
        <v>21</v>
      </c>
      <c r="B74" t="s">
        <v>95</v>
      </c>
      <c r="C74" t="s">
        <v>99</v>
      </c>
      <c r="D74">
        <v>21.4</v>
      </c>
      <c r="E74">
        <v>1070</v>
      </c>
      <c r="F74">
        <v>1010</v>
      </c>
    </row>
    <row r="75" spans="1:6">
      <c r="A75">
        <v>21</v>
      </c>
      <c r="B75" t="s">
        <v>95</v>
      </c>
      <c r="C75" t="s">
        <v>100</v>
      </c>
      <c r="D75">
        <v>19.8</v>
      </c>
      <c r="E75">
        <v>990</v>
      </c>
    </row>
    <row r="76" spans="1:6">
      <c r="A76">
        <v>21</v>
      </c>
      <c r="B76" t="s">
        <v>95</v>
      </c>
      <c r="C76" t="s">
        <v>101</v>
      </c>
      <c r="D76">
        <v>19.399999999999999</v>
      </c>
      <c r="E76">
        <v>970</v>
      </c>
    </row>
    <row r="77" spans="1:6">
      <c r="A77">
        <v>21</v>
      </c>
      <c r="B77" t="s">
        <v>95</v>
      </c>
      <c r="C77" t="s">
        <v>102</v>
      </c>
      <c r="D77">
        <v>19.2</v>
      </c>
      <c r="E77">
        <v>960</v>
      </c>
      <c r="F77">
        <v>948.33333333333303</v>
      </c>
    </row>
    <row r="78" spans="1:6">
      <c r="A78">
        <v>21</v>
      </c>
      <c r="B78" t="s">
        <v>95</v>
      </c>
      <c r="C78" t="s">
        <v>103</v>
      </c>
      <c r="D78">
        <v>19.399999999999999</v>
      </c>
      <c r="E78">
        <v>970</v>
      </c>
    </row>
    <row r="79" spans="1:6">
      <c r="A79">
        <v>21</v>
      </c>
      <c r="B79" t="s">
        <v>95</v>
      </c>
      <c r="C79" t="s">
        <v>104</v>
      </c>
      <c r="D79">
        <v>18.3</v>
      </c>
      <c r="E79">
        <v>915</v>
      </c>
    </row>
    <row r="80" spans="1:6">
      <c r="A80">
        <v>21</v>
      </c>
      <c r="B80" t="s">
        <v>95</v>
      </c>
      <c r="C80" t="s">
        <v>105</v>
      </c>
      <c r="D80">
        <v>21.3</v>
      </c>
      <c r="E80">
        <v>1065</v>
      </c>
      <c r="F80">
        <v>1081.6666666666699</v>
      </c>
    </row>
    <row r="81" spans="1:6">
      <c r="A81">
        <v>21</v>
      </c>
      <c r="B81" t="s">
        <v>95</v>
      </c>
      <c r="C81" t="s">
        <v>106</v>
      </c>
      <c r="D81">
        <v>21.3</v>
      </c>
      <c r="E81">
        <v>1065</v>
      </c>
    </row>
    <row r="82" spans="1:6">
      <c r="A82">
        <v>21</v>
      </c>
      <c r="B82" t="s">
        <v>95</v>
      </c>
      <c r="C82" t="s">
        <v>107</v>
      </c>
      <c r="D82">
        <v>22.3</v>
      </c>
      <c r="E82">
        <v>1115</v>
      </c>
    </row>
    <row r="83" spans="1:6">
      <c r="A83">
        <v>21</v>
      </c>
      <c r="B83" t="s">
        <v>95</v>
      </c>
      <c r="C83" t="s">
        <v>108</v>
      </c>
      <c r="D83">
        <v>21.4</v>
      </c>
      <c r="E83">
        <v>1070</v>
      </c>
      <c r="F83">
        <v>978.33333333333303</v>
      </c>
    </row>
    <row r="84" spans="1:6">
      <c r="A84">
        <v>21</v>
      </c>
      <c r="B84" t="s">
        <v>95</v>
      </c>
      <c r="C84" t="s">
        <v>109</v>
      </c>
      <c r="D84">
        <v>22.5</v>
      </c>
      <c r="E84">
        <v>1125</v>
      </c>
    </row>
    <row r="85" spans="1:6">
      <c r="A85">
        <v>21</v>
      </c>
      <c r="B85" t="s">
        <v>95</v>
      </c>
      <c r="C85" t="s">
        <v>110</v>
      </c>
      <c r="D85">
        <v>14.8</v>
      </c>
      <c r="E85">
        <v>740</v>
      </c>
    </row>
    <row r="86" spans="1:6">
      <c r="A86">
        <v>28</v>
      </c>
      <c r="B86" t="s">
        <v>95</v>
      </c>
      <c r="C86" t="s">
        <v>17</v>
      </c>
      <c r="D86">
        <v>20.8</v>
      </c>
      <c r="E86">
        <v>1040</v>
      </c>
      <c r="F86">
        <v>1080</v>
      </c>
    </row>
    <row r="87" spans="1:6">
      <c r="A87">
        <v>28</v>
      </c>
      <c r="B87" t="s">
        <v>95</v>
      </c>
      <c r="C87" t="s">
        <v>18</v>
      </c>
      <c r="D87">
        <v>22.4</v>
      </c>
      <c r="E87">
        <v>1120</v>
      </c>
    </row>
    <row r="88" spans="1:6">
      <c r="A88">
        <v>28</v>
      </c>
      <c r="B88" t="s">
        <v>95</v>
      </c>
      <c r="C88" t="s">
        <v>20</v>
      </c>
      <c r="D88">
        <v>27.5</v>
      </c>
      <c r="E88">
        <v>1375</v>
      </c>
      <c r="F88">
        <v>1267.5</v>
      </c>
    </row>
    <row r="89" spans="1:6">
      <c r="A89">
        <v>28</v>
      </c>
      <c r="B89" t="s">
        <v>95</v>
      </c>
      <c r="C89" t="s">
        <v>21</v>
      </c>
      <c r="D89">
        <v>23.2</v>
      </c>
      <c r="E89">
        <v>1160</v>
      </c>
    </row>
    <row r="90" spans="1:6">
      <c r="A90">
        <v>28</v>
      </c>
      <c r="B90" t="s">
        <v>95</v>
      </c>
      <c r="C90" t="s">
        <v>23</v>
      </c>
      <c r="D90">
        <v>25.8</v>
      </c>
      <c r="E90">
        <v>1290</v>
      </c>
      <c r="F90">
        <v>1255</v>
      </c>
    </row>
    <row r="91" spans="1:6">
      <c r="A91">
        <v>28</v>
      </c>
      <c r="B91" t="s">
        <v>95</v>
      </c>
      <c r="C91" t="s">
        <v>24</v>
      </c>
      <c r="D91">
        <v>24.4</v>
      </c>
      <c r="E91">
        <v>1220</v>
      </c>
    </row>
    <row r="92" spans="1:6">
      <c r="A92">
        <v>28</v>
      </c>
      <c r="B92" t="s">
        <v>95</v>
      </c>
      <c r="C92" t="s">
        <v>96</v>
      </c>
      <c r="D92">
        <v>21.9</v>
      </c>
      <c r="E92">
        <v>1095</v>
      </c>
      <c r="F92">
        <v>1041.6666666666699</v>
      </c>
    </row>
    <row r="93" spans="1:6">
      <c r="A93">
        <v>28</v>
      </c>
      <c r="B93" t="s">
        <v>95</v>
      </c>
      <c r="C93" t="s">
        <v>97</v>
      </c>
      <c r="D93">
        <v>22.4</v>
      </c>
      <c r="E93">
        <v>1120</v>
      </c>
    </row>
    <row r="94" spans="1:6">
      <c r="A94">
        <v>28</v>
      </c>
      <c r="B94" t="s">
        <v>95</v>
      </c>
      <c r="C94" t="s">
        <v>98</v>
      </c>
      <c r="D94">
        <v>18.2</v>
      </c>
      <c r="E94">
        <v>910</v>
      </c>
    </row>
    <row r="95" spans="1:6">
      <c r="A95">
        <v>28</v>
      </c>
      <c r="B95" t="s">
        <v>95</v>
      </c>
      <c r="C95" t="s">
        <v>99</v>
      </c>
      <c r="D95">
        <v>18.3</v>
      </c>
      <c r="E95">
        <v>915</v>
      </c>
      <c r="F95">
        <v>976.66666666666697</v>
      </c>
    </row>
    <row r="96" spans="1:6">
      <c r="A96">
        <v>28</v>
      </c>
      <c r="B96" t="s">
        <v>95</v>
      </c>
      <c r="C96" t="s">
        <v>100</v>
      </c>
      <c r="D96">
        <v>21.2</v>
      </c>
      <c r="E96">
        <v>1060</v>
      </c>
    </row>
    <row r="97" spans="1:6">
      <c r="A97">
        <v>28</v>
      </c>
      <c r="B97" t="s">
        <v>95</v>
      </c>
      <c r="C97" t="s">
        <v>101</v>
      </c>
      <c r="D97">
        <v>19.100000000000001</v>
      </c>
      <c r="E97">
        <v>955</v>
      </c>
    </row>
    <row r="98" spans="1:6">
      <c r="A98">
        <v>28</v>
      </c>
      <c r="B98" t="s">
        <v>95</v>
      </c>
      <c r="C98" t="s">
        <v>102</v>
      </c>
      <c r="D98">
        <v>20.3</v>
      </c>
      <c r="E98">
        <v>1015</v>
      </c>
      <c r="F98">
        <v>961.66666666666697</v>
      </c>
    </row>
    <row r="99" spans="1:6">
      <c r="A99">
        <v>28</v>
      </c>
      <c r="B99" t="s">
        <v>95</v>
      </c>
      <c r="C99" t="s">
        <v>103</v>
      </c>
      <c r="D99">
        <v>20.9</v>
      </c>
      <c r="E99">
        <v>1045</v>
      </c>
    </row>
    <row r="100" spans="1:6">
      <c r="A100">
        <v>28</v>
      </c>
      <c r="B100" t="s">
        <v>95</v>
      </c>
      <c r="C100" t="s">
        <v>104</v>
      </c>
      <c r="D100">
        <v>16.5</v>
      </c>
      <c r="E100">
        <v>825</v>
      </c>
    </row>
    <row r="101" spans="1:6">
      <c r="A101">
        <v>28</v>
      </c>
      <c r="B101" t="s">
        <v>95</v>
      </c>
      <c r="C101" t="s">
        <v>105</v>
      </c>
      <c r="D101">
        <v>19.8</v>
      </c>
      <c r="E101">
        <v>990</v>
      </c>
      <c r="F101">
        <v>941.66666666666697</v>
      </c>
    </row>
    <row r="102" spans="1:6">
      <c r="A102">
        <v>28</v>
      </c>
      <c r="B102" t="s">
        <v>95</v>
      </c>
      <c r="C102" t="s">
        <v>106</v>
      </c>
      <c r="D102">
        <v>18.100000000000001</v>
      </c>
      <c r="E102">
        <v>905</v>
      </c>
    </row>
    <row r="103" spans="1:6">
      <c r="A103">
        <v>28</v>
      </c>
      <c r="B103" t="s">
        <v>95</v>
      </c>
      <c r="C103" t="s">
        <v>107</v>
      </c>
      <c r="D103">
        <v>18.600000000000001</v>
      </c>
      <c r="E103">
        <v>930</v>
      </c>
    </row>
    <row r="104" spans="1:6">
      <c r="A104">
        <v>28</v>
      </c>
      <c r="B104" t="s">
        <v>95</v>
      </c>
      <c r="C104" t="s">
        <v>108</v>
      </c>
      <c r="D104">
        <v>21.8</v>
      </c>
      <c r="E104">
        <v>1090</v>
      </c>
      <c r="F104">
        <v>940</v>
      </c>
    </row>
    <row r="105" spans="1:6">
      <c r="A105">
        <v>28</v>
      </c>
      <c r="B105" t="s">
        <v>95</v>
      </c>
      <c r="C105" t="s">
        <v>109</v>
      </c>
      <c r="D105">
        <v>18.399999999999999</v>
      </c>
      <c r="E105">
        <v>920</v>
      </c>
    </row>
    <row r="106" spans="1:6">
      <c r="A106">
        <v>28</v>
      </c>
      <c r="B106" t="s">
        <v>95</v>
      </c>
      <c r="C106" t="s">
        <v>110</v>
      </c>
      <c r="D106">
        <v>16.2</v>
      </c>
      <c r="E106">
        <v>810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workbookViewId="0">
      <selection activeCell="E2" sqref="E2"/>
    </sheetView>
  </sheetViews>
  <sheetFormatPr baseColWidth="10" defaultColWidth="8.83203125" defaultRowHeight="14" x14ac:dyDescent="0"/>
  <sheetData>
    <row r="1" spans="1:5">
      <c r="A1" t="s">
        <v>0</v>
      </c>
      <c r="B1" t="s">
        <v>1</v>
      </c>
      <c r="C1" t="s">
        <v>2</v>
      </c>
      <c r="D1" t="s">
        <v>111</v>
      </c>
      <c r="E1" t="s">
        <v>112</v>
      </c>
    </row>
    <row r="2" spans="1:5">
      <c r="A2">
        <v>0</v>
      </c>
      <c r="B2" t="s">
        <v>111</v>
      </c>
      <c r="C2" s="25" t="s">
        <v>113</v>
      </c>
      <c r="D2">
        <v>7.95</v>
      </c>
      <c r="E2">
        <v>7.6733333333333302</v>
      </c>
    </row>
    <row r="3" spans="1:5">
      <c r="A3">
        <v>0</v>
      </c>
      <c r="B3" t="s">
        <v>111</v>
      </c>
      <c r="C3" t="s">
        <v>114</v>
      </c>
      <c r="D3">
        <v>7.52</v>
      </c>
    </row>
    <row r="4" spans="1:5">
      <c r="A4">
        <v>0</v>
      </c>
      <c r="B4" t="s">
        <v>111</v>
      </c>
      <c r="C4" t="s">
        <v>115</v>
      </c>
      <c r="D4">
        <v>7.55</v>
      </c>
    </row>
    <row r="5" spans="1:5">
      <c r="A5">
        <v>0</v>
      </c>
      <c r="B5" t="s">
        <v>111</v>
      </c>
      <c r="C5" t="s">
        <v>96</v>
      </c>
      <c r="D5">
        <v>8.08</v>
      </c>
      <c r="E5">
        <v>8.0733333333333306</v>
      </c>
    </row>
    <row r="6" spans="1:5">
      <c r="A6">
        <v>0</v>
      </c>
      <c r="B6" t="s">
        <v>111</v>
      </c>
      <c r="C6" t="s">
        <v>97</v>
      </c>
      <c r="D6">
        <v>8.09</v>
      </c>
    </row>
    <row r="7" spans="1:5">
      <c r="A7">
        <v>0</v>
      </c>
      <c r="B7" t="s">
        <v>111</v>
      </c>
      <c r="C7" t="s">
        <v>98</v>
      </c>
      <c r="D7">
        <v>8.0500000000000007</v>
      </c>
    </row>
    <row r="8" spans="1:5">
      <c r="A8">
        <v>0</v>
      </c>
      <c r="B8" t="s">
        <v>111</v>
      </c>
      <c r="C8" t="s">
        <v>99</v>
      </c>
      <c r="D8">
        <v>8.2799999999999994</v>
      </c>
      <c r="E8">
        <v>8.0566666666666702</v>
      </c>
    </row>
    <row r="9" spans="1:5">
      <c r="A9">
        <v>0</v>
      </c>
      <c r="B9" t="s">
        <v>111</v>
      </c>
      <c r="C9" t="s">
        <v>100</v>
      </c>
      <c r="D9">
        <v>8.01</v>
      </c>
    </row>
    <row r="10" spans="1:5">
      <c r="A10">
        <v>0</v>
      </c>
      <c r="B10" t="s">
        <v>111</v>
      </c>
      <c r="C10" t="s">
        <v>101</v>
      </c>
      <c r="D10">
        <v>7.88</v>
      </c>
    </row>
    <row r="11" spans="1:5">
      <c r="A11">
        <v>0</v>
      </c>
      <c r="B11" t="s">
        <v>111</v>
      </c>
      <c r="C11" t="s">
        <v>102</v>
      </c>
      <c r="D11">
        <v>8.07</v>
      </c>
      <c r="E11">
        <v>8.1333333333333293</v>
      </c>
    </row>
    <row r="12" spans="1:5">
      <c r="A12">
        <v>0</v>
      </c>
      <c r="B12" t="s">
        <v>111</v>
      </c>
      <c r="C12" t="s">
        <v>103</v>
      </c>
      <c r="D12">
        <v>8.16</v>
      </c>
    </row>
    <row r="13" spans="1:5">
      <c r="A13">
        <v>0</v>
      </c>
      <c r="B13" t="s">
        <v>111</v>
      </c>
      <c r="C13" t="s">
        <v>104</v>
      </c>
      <c r="D13">
        <v>8.17</v>
      </c>
    </row>
    <row r="14" spans="1:5">
      <c r="A14">
        <v>0</v>
      </c>
      <c r="B14" t="s">
        <v>111</v>
      </c>
      <c r="C14" t="s">
        <v>105</v>
      </c>
      <c r="D14">
        <v>8.11</v>
      </c>
      <c r="E14">
        <v>8.1233333333333295</v>
      </c>
    </row>
    <row r="15" spans="1:5">
      <c r="A15">
        <v>0</v>
      </c>
      <c r="B15" t="s">
        <v>111</v>
      </c>
      <c r="C15" t="s">
        <v>106</v>
      </c>
      <c r="D15">
        <v>8.14</v>
      </c>
    </row>
    <row r="16" spans="1:5">
      <c r="A16">
        <v>0</v>
      </c>
      <c r="B16" t="s">
        <v>111</v>
      </c>
      <c r="C16" t="s">
        <v>107</v>
      </c>
      <c r="D16">
        <v>8.1199999999999992</v>
      </c>
    </row>
    <row r="17" spans="1:5">
      <c r="A17">
        <v>0</v>
      </c>
      <c r="B17" t="s">
        <v>111</v>
      </c>
      <c r="C17" t="s">
        <v>108</v>
      </c>
      <c r="D17">
        <v>8.1199999999999992</v>
      </c>
      <c r="E17">
        <v>8.0733333333333306</v>
      </c>
    </row>
    <row r="18" spans="1:5">
      <c r="A18">
        <v>0</v>
      </c>
      <c r="B18" t="s">
        <v>111</v>
      </c>
      <c r="C18" t="s">
        <v>109</v>
      </c>
      <c r="D18">
        <v>8.0399999999999991</v>
      </c>
    </row>
    <row r="19" spans="1:5">
      <c r="A19">
        <v>0</v>
      </c>
      <c r="B19" t="s">
        <v>111</v>
      </c>
      <c r="C19" t="s">
        <v>110</v>
      </c>
      <c r="D19">
        <v>8.06</v>
      </c>
    </row>
    <row r="20" spans="1:5">
      <c r="A20">
        <v>0</v>
      </c>
      <c r="B20" t="s">
        <v>111</v>
      </c>
      <c r="C20" t="s">
        <v>116</v>
      </c>
      <c r="D20">
        <v>6.68</v>
      </c>
      <c r="E20">
        <v>6.6950000000000003</v>
      </c>
    </row>
    <row r="21" spans="1:5">
      <c r="A21">
        <v>0</v>
      </c>
      <c r="B21" t="s">
        <v>111</v>
      </c>
      <c r="C21" t="s">
        <v>117</v>
      </c>
      <c r="D21">
        <v>6.71</v>
      </c>
    </row>
    <row r="22" spans="1:5">
      <c r="A22">
        <v>7</v>
      </c>
      <c r="B22" t="s">
        <v>111</v>
      </c>
      <c r="C22" t="s">
        <v>113</v>
      </c>
      <c r="D22">
        <v>7.81</v>
      </c>
      <c r="E22">
        <v>7.7466666666666697</v>
      </c>
    </row>
    <row r="23" spans="1:5">
      <c r="A23">
        <v>7</v>
      </c>
      <c r="B23" t="s">
        <v>111</v>
      </c>
      <c r="C23" t="s">
        <v>114</v>
      </c>
      <c r="D23">
        <v>7.67</v>
      </c>
    </row>
    <row r="24" spans="1:5">
      <c r="A24">
        <v>7</v>
      </c>
      <c r="B24" t="s">
        <v>111</v>
      </c>
      <c r="C24" t="s">
        <v>115</v>
      </c>
      <c r="D24">
        <v>7.76</v>
      </c>
    </row>
    <row r="25" spans="1:5">
      <c r="A25">
        <v>7</v>
      </c>
      <c r="B25" t="s">
        <v>111</v>
      </c>
      <c r="C25" t="s">
        <v>96</v>
      </c>
      <c r="D25">
        <v>7.7</v>
      </c>
      <c r="E25">
        <v>7.6866666666666701</v>
      </c>
    </row>
    <row r="26" spans="1:5">
      <c r="A26">
        <v>7</v>
      </c>
      <c r="B26" t="s">
        <v>111</v>
      </c>
      <c r="C26" t="s">
        <v>97</v>
      </c>
      <c r="D26">
        <v>7.73</v>
      </c>
    </row>
    <row r="27" spans="1:5">
      <c r="A27">
        <v>7</v>
      </c>
      <c r="B27" t="s">
        <v>111</v>
      </c>
      <c r="C27" t="s">
        <v>98</v>
      </c>
      <c r="D27">
        <v>7.63</v>
      </c>
    </row>
    <row r="28" spans="1:5">
      <c r="A28">
        <v>7</v>
      </c>
      <c r="B28" t="s">
        <v>111</v>
      </c>
      <c r="C28" t="s">
        <v>99</v>
      </c>
      <c r="D28">
        <v>7.76</v>
      </c>
      <c r="E28">
        <v>7.7633333333333301</v>
      </c>
    </row>
    <row r="29" spans="1:5">
      <c r="A29">
        <v>7</v>
      </c>
      <c r="B29" t="s">
        <v>111</v>
      </c>
      <c r="C29" t="s">
        <v>100</v>
      </c>
      <c r="D29">
        <v>7.81</v>
      </c>
    </row>
    <row r="30" spans="1:5">
      <c r="A30">
        <v>7</v>
      </c>
      <c r="B30" t="s">
        <v>111</v>
      </c>
      <c r="C30" t="s">
        <v>101</v>
      </c>
      <c r="D30">
        <v>7.72</v>
      </c>
    </row>
    <row r="31" spans="1:5">
      <c r="A31">
        <v>7</v>
      </c>
      <c r="B31" t="s">
        <v>111</v>
      </c>
      <c r="C31" t="s">
        <v>102</v>
      </c>
      <c r="D31">
        <v>7.45</v>
      </c>
      <c r="E31">
        <v>7.55</v>
      </c>
    </row>
    <row r="32" spans="1:5">
      <c r="A32">
        <v>7</v>
      </c>
      <c r="B32" t="s">
        <v>111</v>
      </c>
      <c r="C32" t="s">
        <v>103</v>
      </c>
      <c r="D32">
        <v>7.8</v>
      </c>
    </row>
    <row r="33" spans="1:5">
      <c r="A33">
        <v>7</v>
      </c>
      <c r="B33" t="s">
        <v>111</v>
      </c>
      <c r="C33" t="s">
        <v>104</v>
      </c>
      <c r="D33">
        <v>7.4</v>
      </c>
    </row>
    <row r="34" spans="1:5">
      <c r="A34">
        <v>7</v>
      </c>
      <c r="B34" t="s">
        <v>111</v>
      </c>
      <c r="C34" t="s">
        <v>105</v>
      </c>
      <c r="D34">
        <v>7.25</v>
      </c>
      <c r="E34">
        <v>7.5833333333333304</v>
      </c>
    </row>
    <row r="35" spans="1:5">
      <c r="A35">
        <v>7</v>
      </c>
      <c r="B35" t="s">
        <v>111</v>
      </c>
      <c r="C35" t="s">
        <v>106</v>
      </c>
      <c r="D35">
        <v>7.74</v>
      </c>
    </row>
    <row r="36" spans="1:5">
      <c r="A36">
        <v>7</v>
      </c>
      <c r="B36" t="s">
        <v>111</v>
      </c>
      <c r="C36" t="s">
        <v>107</v>
      </c>
      <c r="D36">
        <v>7.76</v>
      </c>
    </row>
    <row r="37" spans="1:5">
      <c r="A37">
        <v>7</v>
      </c>
      <c r="B37" t="s">
        <v>111</v>
      </c>
      <c r="C37" t="s">
        <v>108</v>
      </c>
      <c r="D37">
        <v>7.78</v>
      </c>
      <c r="E37">
        <v>7.5933333333333302</v>
      </c>
    </row>
    <row r="38" spans="1:5">
      <c r="A38">
        <v>7</v>
      </c>
      <c r="B38" t="s">
        <v>111</v>
      </c>
      <c r="C38" t="s">
        <v>109</v>
      </c>
      <c r="D38">
        <v>7.29</v>
      </c>
    </row>
    <row r="39" spans="1:5">
      <c r="A39">
        <v>7</v>
      </c>
      <c r="B39" t="s">
        <v>111</v>
      </c>
      <c r="C39" t="s">
        <v>110</v>
      </c>
      <c r="D39">
        <v>7.71</v>
      </c>
    </row>
    <row r="40" spans="1:5">
      <c r="A40">
        <v>14</v>
      </c>
      <c r="B40" t="s">
        <v>111</v>
      </c>
      <c r="C40" t="s">
        <v>113</v>
      </c>
      <c r="D40">
        <v>8.0399999999999991</v>
      </c>
      <c r="E40">
        <v>7.9266666666666703</v>
      </c>
    </row>
    <row r="41" spans="1:5">
      <c r="A41">
        <v>14</v>
      </c>
      <c r="B41" t="s">
        <v>111</v>
      </c>
      <c r="C41" t="s">
        <v>114</v>
      </c>
      <c r="D41">
        <v>7.86</v>
      </c>
    </row>
    <row r="42" spans="1:5">
      <c r="A42">
        <v>14</v>
      </c>
      <c r="B42" t="s">
        <v>111</v>
      </c>
      <c r="C42" t="s">
        <v>115</v>
      </c>
      <c r="D42">
        <v>7.88</v>
      </c>
    </row>
    <row r="43" spans="1:5">
      <c r="A43">
        <v>14</v>
      </c>
      <c r="B43" t="s">
        <v>111</v>
      </c>
      <c r="C43" t="s">
        <v>96</v>
      </c>
      <c r="D43">
        <v>8</v>
      </c>
      <c r="E43">
        <v>7.9633333333333303</v>
      </c>
    </row>
    <row r="44" spans="1:5">
      <c r="A44">
        <v>14</v>
      </c>
      <c r="B44" t="s">
        <v>111</v>
      </c>
      <c r="C44" t="s">
        <v>97</v>
      </c>
      <c r="D44">
        <v>7.99</v>
      </c>
    </row>
    <row r="45" spans="1:5">
      <c r="A45">
        <v>14</v>
      </c>
      <c r="B45" t="s">
        <v>111</v>
      </c>
      <c r="C45" t="s">
        <v>98</v>
      </c>
      <c r="D45">
        <v>7.9</v>
      </c>
    </row>
    <row r="46" spans="1:5">
      <c r="A46">
        <v>14</v>
      </c>
      <c r="B46" t="s">
        <v>111</v>
      </c>
      <c r="C46" t="s">
        <v>99</v>
      </c>
      <c r="D46">
        <v>7.91</v>
      </c>
      <c r="E46">
        <v>7.93333333333333</v>
      </c>
    </row>
    <row r="47" spans="1:5">
      <c r="A47">
        <v>14</v>
      </c>
      <c r="B47" t="s">
        <v>111</v>
      </c>
      <c r="C47" t="s">
        <v>100</v>
      </c>
      <c r="D47">
        <v>7.94</v>
      </c>
    </row>
    <row r="48" spans="1:5">
      <c r="A48">
        <v>14</v>
      </c>
      <c r="B48" t="s">
        <v>111</v>
      </c>
      <c r="C48" t="s">
        <v>101</v>
      </c>
      <c r="D48">
        <v>7.95</v>
      </c>
    </row>
    <row r="49" spans="1:5">
      <c r="A49">
        <v>14</v>
      </c>
      <c r="B49" t="s">
        <v>111</v>
      </c>
      <c r="C49" t="s">
        <v>102</v>
      </c>
      <c r="D49">
        <v>7.95</v>
      </c>
      <c r="E49">
        <v>7.9666666666666703</v>
      </c>
    </row>
    <row r="50" spans="1:5">
      <c r="A50">
        <v>14</v>
      </c>
      <c r="B50" t="s">
        <v>111</v>
      </c>
      <c r="C50" t="s">
        <v>103</v>
      </c>
      <c r="D50">
        <v>7.98</v>
      </c>
    </row>
    <row r="51" spans="1:5">
      <c r="A51">
        <v>14</v>
      </c>
      <c r="B51" t="s">
        <v>111</v>
      </c>
      <c r="C51" t="s">
        <v>104</v>
      </c>
      <c r="D51">
        <v>7.97</v>
      </c>
    </row>
    <row r="52" spans="1:5">
      <c r="A52">
        <v>14</v>
      </c>
      <c r="B52" t="s">
        <v>111</v>
      </c>
      <c r="C52" t="s">
        <v>105</v>
      </c>
      <c r="D52">
        <v>7.96</v>
      </c>
      <c r="E52">
        <v>7.93</v>
      </c>
    </row>
    <row r="53" spans="1:5">
      <c r="A53">
        <v>14</v>
      </c>
      <c r="B53" t="s">
        <v>111</v>
      </c>
      <c r="C53" t="s">
        <v>106</v>
      </c>
      <c r="D53">
        <v>7.91</v>
      </c>
    </row>
    <row r="54" spans="1:5">
      <c r="A54">
        <v>14</v>
      </c>
      <c r="B54" t="s">
        <v>111</v>
      </c>
      <c r="C54" t="s">
        <v>107</v>
      </c>
      <c r="D54">
        <v>7.92</v>
      </c>
    </row>
    <row r="55" spans="1:5">
      <c r="A55">
        <v>14</v>
      </c>
      <c r="B55" t="s">
        <v>111</v>
      </c>
      <c r="C55" t="s">
        <v>108</v>
      </c>
      <c r="D55">
        <v>7.95</v>
      </c>
      <c r="E55">
        <v>7.91</v>
      </c>
    </row>
    <row r="56" spans="1:5">
      <c r="A56">
        <v>14</v>
      </c>
      <c r="B56" t="s">
        <v>111</v>
      </c>
      <c r="C56" t="s">
        <v>109</v>
      </c>
      <c r="D56">
        <v>7.93</v>
      </c>
    </row>
    <row r="57" spans="1:5">
      <c r="A57">
        <v>14</v>
      </c>
      <c r="B57" t="s">
        <v>111</v>
      </c>
      <c r="C57" t="s">
        <v>110</v>
      </c>
      <c r="D57">
        <v>7.85</v>
      </c>
    </row>
    <row r="58" spans="1:5">
      <c r="A58">
        <v>21</v>
      </c>
      <c r="B58" t="s">
        <v>111</v>
      </c>
      <c r="C58" t="s">
        <v>113</v>
      </c>
      <c r="D58">
        <v>7.78</v>
      </c>
      <c r="E58">
        <v>7.8233333333333297</v>
      </c>
    </row>
    <row r="59" spans="1:5">
      <c r="A59">
        <v>21</v>
      </c>
      <c r="B59" t="s">
        <v>111</v>
      </c>
      <c r="C59" t="s">
        <v>114</v>
      </c>
      <c r="D59">
        <v>7.84</v>
      </c>
    </row>
    <row r="60" spans="1:5">
      <c r="A60">
        <v>21</v>
      </c>
      <c r="B60" t="s">
        <v>111</v>
      </c>
      <c r="C60" t="s">
        <v>115</v>
      </c>
      <c r="D60">
        <v>7.85</v>
      </c>
    </row>
    <row r="61" spans="1:5">
      <c r="A61">
        <v>21</v>
      </c>
      <c r="B61" t="s">
        <v>111</v>
      </c>
      <c r="C61" t="s">
        <v>96</v>
      </c>
      <c r="D61">
        <v>7.91</v>
      </c>
      <c r="E61">
        <v>7.9566666666666697</v>
      </c>
    </row>
    <row r="62" spans="1:5">
      <c r="A62">
        <v>21</v>
      </c>
      <c r="B62" t="s">
        <v>111</v>
      </c>
      <c r="C62" t="s">
        <v>97</v>
      </c>
      <c r="D62">
        <v>7.99</v>
      </c>
    </row>
    <row r="63" spans="1:5">
      <c r="A63">
        <v>21</v>
      </c>
      <c r="B63" t="s">
        <v>111</v>
      </c>
      <c r="C63" t="s">
        <v>98</v>
      </c>
      <c r="D63">
        <v>7.97</v>
      </c>
    </row>
    <row r="64" spans="1:5">
      <c r="A64">
        <v>21</v>
      </c>
      <c r="B64" t="s">
        <v>111</v>
      </c>
      <c r="C64" t="s">
        <v>99</v>
      </c>
      <c r="D64">
        <v>7.86</v>
      </c>
      <c r="E64">
        <v>7.83</v>
      </c>
    </row>
    <row r="65" spans="1:5">
      <c r="A65">
        <v>21</v>
      </c>
      <c r="B65" t="s">
        <v>111</v>
      </c>
      <c r="C65" t="s">
        <v>100</v>
      </c>
      <c r="D65">
        <v>8.02</v>
      </c>
    </row>
    <row r="66" spans="1:5">
      <c r="A66">
        <v>21</v>
      </c>
      <c r="B66" t="s">
        <v>111</v>
      </c>
      <c r="C66" t="s">
        <v>101</v>
      </c>
      <c r="D66">
        <v>7.61</v>
      </c>
    </row>
    <row r="67" spans="1:5">
      <c r="A67">
        <v>21</v>
      </c>
      <c r="B67" t="s">
        <v>111</v>
      </c>
      <c r="C67" t="s">
        <v>102</v>
      </c>
      <c r="D67">
        <v>7.83</v>
      </c>
      <c r="E67">
        <v>7.8466666666666702</v>
      </c>
    </row>
    <row r="68" spans="1:5">
      <c r="A68">
        <v>21</v>
      </c>
      <c r="B68" t="s">
        <v>111</v>
      </c>
      <c r="C68" t="s">
        <v>103</v>
      </c>
      <c r="D68">
        <v>7.83</v>
      </c>
    </row>
    <row r="69" spans="1:5">
      <c r="A69">
        <v>21</v>
      </c>
      <c r="B69" t="s">
        <v>111</v>
      </c>
      <c r="C69" t="s">
        <v>104</v>
      </c>
      <c r="D69">
        <v>7.88</v>
      </c>
    </row>
    <row r="70" spans="1:5">
      <c r="A70">
        <v>21</v>
      </c>
      <c r="B70" t="s">
        <v>111</v>
      </c>
      <c r="C70" t="s">
        <v>105</v>
      </c>
      <c r="D70">
        <v>7.94</v>
      </c>
      <c r="E70">
        <v>7.9266666666666703</v>
      </c>
    </row>
    <row r="71" spans="1:5">
      <c r="A71">
        <v>21</v>
      </c>
      <c r="B71" t="s">
        <v>111</v>
      </c>
      <c r="C71" t="s">
        <v>106</v>
      </c>
      <c r="D71">
        <v>7.87</v>
      </c>
    </row>
    <row r="72" spans="1:5">
      <c r="A72">
        <v>21</v>
      </c>
      <c r="B72" t="s">
        <v>111</v>
      </c>
      <c r="C72" t="s">
        <v>107</v>
      </c>
      <c r="D72">
        <v>7.97</v>
      </c>
    </row>
    <row r="73" spans="1:5">
      <c r="A73">
        <v>21</v>
      </c>
      <c r="B73" t="s">
        <v>111</v>
      </c>
      <c r="C73" t="s">
        <v>108</v>
      </c>
      <c r="D73">
        <v>7.95</v>
      </c>
      <c r="E73">
        <v>7.8333333333333304</v>
      </c>
    </row>
    <row r="74" spans="1:5">
      <c r="A74">
        <v>21</v>
      </c>
      <c r="B74" t="s">
        <v>111</v>
      </c>
      <c r="C74" t="s">
        <v>109</v>
      </c>
      <c r="D74">
        <v>8.0299999999999994</v>
      </c>
    </row>
    <row r="75" spans="1:5">
      <c r="A75">
        <v>21</v>
      </c>
      <c r="B75" t="s">
        <v>111</v>
      </c>
      <c r="C75" t="s">
        <v>110</v>
      </c>
      <c r="D75">
        <v>7.52</v>
      </c>
    </row>
    <row r="76" spans="1:5">
      <c r="A76">
        <v>28</v>
      </c>
      <c r="B76" t="s">
        <v>111</v>
      </c>
      <c r="C76" t="s">
        <v>113</v>
      </c>
      <c r="D76">
        <v>7.88</v>
      </c>
      <c r="E76">
        <v>7.84</v>
      </c>
    </row>
    <row r="77" spans="1:5">
      <c r="A77">
        <v>28</v>
      </c>
      <c r="B77" t="s">
        <v>111</v>
      </c>
      <c r="C77" t="s">
        <v>114</v>
      </c>
      <c r="D77">
        <v>7.79</v>
      </c>
    </row>
    <row r="78" spans="1:5">
      <c r="A78">
        <v>28</v>
      </c>
      <c r="B78" t="s">
        <v>111</v>
      </c>
      <c r="C78" t="s">
        <v>115</v>
      </c>
      <c r="D78">
        <v>7.85</v>
      </c>
    </row>
    <row r="79" spans="1:5">
      <c r="A79">
        <v>28</v>
      </c>
      <c r="B79" t="s">
        <v>111</v>
      </c>
      <c r="C79" t="s">
        <v>96</v>
      </c>
      <c r="D79">
        <v>8.3000000000000007</v>
      </c>
      <c r="E79">
        <v>8.0633333333333308</v>
      </c>
    </row>
    <row r="80" spans="1:5">
      <c r="A80">
        <v>28</v>
      </c>
      <c r="B80" t="s">
        <v>111</v>
      </c>
      <c r="C80" t="s">
        <v>97</v>
      </c>
      <c r="D80">
        <v>8.08</v>
      </c>
    </row>
    <row r="81" spans="1:5">
      <c r="A81">
        <v>28</v>
      </c>
      <c r="B81" t="s">
        <v>111</v>
      </c>
      <c r="C81" t="s">
        <v>98</v>
      </c>
      <c r="D81">
        <v>7.81</v>
      </c>
    </row>
    <row r="82" spans="1:5">
      <c r="A82">
        <v>28</v>
      </c>
      <c r="B82" t="s">
        <v>111</v>
      </c>
      <c r="C82" t="s">
        <v>99</v>
      </c>
      <c r="D82">
        <v>8.09</v>
      </c>
      <c r="E82">
        <v>7.98</v>
      </c>
    </row>
    <row r="83" spans="1:5">
      <c r="A83">
        <v>28</v>
      </c>
      <c r="B83" t="s">
        <v>111</v>
      </c>
      <c r="C83" t="s">
        <v>100</v>
      </c>
      <c r="D83">
        <v>8.2100000000000009</v>
      </c>
    </row>
    <row r="84" spans="1:5">
      <c r="A84">
        <v>28</v>
      </c>
      <c r="B84" t="s">
        <v>111</v>
      </c>
      <c r="C84" t="s">
        <v>101</v>
      </c>
      <c r="D84">
        <v>7.64</v>
      </c>
    </row>
    <row r="85" spans="1:5">
      <c r="A85">
        <v>28</v>
      </c>
      <c r="B85" t="s">
        <v>111</v>
      </c>
      <c r="C85" t="s">
        <v>102</v>
      </c>
      <c r="D85">
        <v>8.07</v>
      </c>
      <c r="E85">
        <v>8.1133333333333297</v>
      </c>
    </row>
    <row r="86" spans="1:5">
      <c r="A86">
        <v>28</v>
      </c>
      <c r="B86" t="s">
        <v>111</v>
      </c>
      <c r="C86" t="s">
        <v>103</v>
      </c>
      <c r="D86">
        <v>8.11</v>
      </c>
    </row>
    <row r="87" spans="1:5">
      <c r="A87">
        <v>28</v>
      </c>
      <c r="B87" t="s">
        <v>111</v>
      </c>
      <c r="C87" t="s">
        <v>104</v>
      </c>
      <c r="D87">
        <v>8.16</v>
      </c>
    </row>
    <row r="88" spans="1:5">
      <c r="A88">
        <v>28</v>
      </c>
      <c r="B88" t="s">
        <v>111</v>
      </c>
      <c r="C88" t="s">
        <v>105</v>
      </c>
      <c r="D88">
        <v>8.06</v>
      </c>
      <c r="E88">
        <v>8.0399999999999991</v>
      </c>
    </row>
    <row r="89" spans="1:5">
      <c r="A89">
        <v>28</v>
      </c>
      <c r="B89" t="s">
        <v>111</v>
      </c>
      <c r="C89" t="s">
        <v>106</v>
      </c>
      <c r="D89">
        <v>7.95</v>
      </c>
    </row>
    <row r="90" spans="1:5">
      <c r="A90">
        <v>28</v>
      </c>
      <c r="B90" t="s">
        <v>111</v>
      </c>
      <c r="C90" t="s">
        <v>107</v>
      </c>
      <c r="D90">
        <v>8.11</v>
      </c>
    </row>
    <row r="91" spans="1:5">
      <c r="A91">
        <v>28</v>
      </c>
      <c r="B91" t="s">
        <v>111</v>
      </c>
      <c r="C91" t="s">
        <v>108</v>
      </c>
      <c r="D91">
        <v>8.08</v>
      </c>
      <c r="E91">
        <v>8.15</v>
      </c>
    </row>
    <row r="92" spans="1:5">
      <c r="A92">
        <v>28</v>
      </c>
      <c r="B92" t="s">
        <v>111</v>
      </c>
      <c r="C92" t="s">
        <v>109</v>
      </c>
      <c r="D92">
        <v>8.16</v>
      </c>
    </row>
    <row r="93" spans="1:5">
      <c r="A93">
        <v>28</v>
      </c>
      <c r="B93" t="s">
        <v>111</v>
      </c>
      <c r="C93" t="s">
        <v>110</v>
      </c>
      <c r="D93">
        <v>8.2100000000000009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topLeftCell="A373" zoomScale="125" zoomScaleNormal="125" zoomScalePageLayoutView="125" workbookViewId="0">
      <selection activeCell="E294" sqref="E294:N350"/>
    </sheetView>
  </sheetViews>
  <sheetFormatPr baseColWidth="10" defaultColWidth="8.83203125" defaultRowHeight="14" x14ac:dyDescent="0"/>
  <sheetData>
    <row r="1" spans="1:13">
      <c r="A1" t="s">
        <v>0</v>
      </c>
      <c r="B1" t="s">
        <v>1</v>
      </c>
      <c r="C1" s="25" t="s">
        <v>118</v>
      </c>
      <c r="D1" t="s">
        <v>2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s="26" t="s">
        <v>127</v>
      </c>
    </row>
    <row r="2" spans="1:13">
      <c r="A2">
        <v>2</v>
      </c>
      <c r="B2" t="s">
        <v>128</v>
      </c>
      <c r="C2" s="27">
        <v>46396.923000000003</v>
      </c>
      <c r="D2" t="s">
        <v>113</v>
      </c>
      <c r="E2">
        <v>1426918</v>
      </c>
      <c r="F2">
        <v>1294020.33333333</v>
      </c>
      <c r="G2">
        <v>27.890218783114801</v>
      </c>
      <c r="H2">
        <v>8140</v>
      </c>
      <c r="I2">
        <v>2270.26380894555</v>
      </c>
      <c r="J2">
        <v>0.85160000000000002</v>
      </c>
      <c r="K2">
        <v>1933.3566596980299</v>
      </c>
    </row>
    <row r="3" spans="1:13">
      <c r="A3">
        <v>2</v>
      </c>
      <c r="B3" t="s">
        <v>128</v>
      </c>
      <c r="C3" s="27">
        <v>46396.923000000003</v>
      </c>
      <c r="E3">
        <v>1438062</v>
      </c>
    </row>
    <row r="4" spans="1:13">
      <c r="A4">
        <v>2</v>
      </c>
      <c r="B4" t="s">
        <v>128</v>
      </c>
      <c r="C4" s="27">
        <v>46396.923000000003</v>
      </c>
      <c r="E4">
        <v>1017081</v>
      </c>
    </row>
    <row r="5" spans="1:13">
      <c r="A5">
        <v>2</v>
      </c>
      <c r="B5" t="s">
        <v>128</v>
      </c>
      <c r="C5" s="27">
        <v>46396.923000000003</v>
      </c>
      <c r="D5" t="s">
        <v>114</v>
      </c>
      <c r="E5">
        <v>1522664</v>
      </c>
      <c r="F5">
        <v>1516663.66666667</v>
      </c>
      <c r="G5">
        <v>32.6888847061402</v>
      </c>
      <c r="H5">
        <v>4200</v>
      </c>
      <c r="I5">
        <v>1372.93315765789</v>
      </c>
      <c r="J5">
        <v>0.85160000000000002</v>
      </c>
      <c r="K5">
        <v>1169.18987706146</v>
      </c>
    </row>
    <row r="6" spans="1:13">
      <c r="A6">
        <v>2</v>
      </c>
      <c r="B6" t="s">
        <v>128</v>
      </c>
      <c r="C6" s="27">
        <v>46396.923000000003</v>
      </c>
      <c r="E6">
        <v>1536243</v>
      </c>
    </row>
    <row r="7" spans="1:13">
      <c r="A7">
        <v>2</v>
      </c>
      <c r="B7" t="s">
        <v>128</v>
      </c>
      <c r="C7" s="27">
        <v>46396.923000000003</v>
      </c>
      <c r="E7">
        <v>1491084</v>
      </c>
    </row>
    <row r="8" spans="1:13">
      <c r="A8">
        <v>2</v>
      </c>
      <c r="B8" t="s">
        <v>128</v>
      </c>
      <c r="C8" s="27">
        <v>46396.923000000003</v>
      </c>
      <c r="D8" t="s">
        <v>115</v>
      </c>
      <c r="E8">
        <v>1550467</v>
      </c>
      <c r="F8">
        <v>1596898.66666667</v>
      </c>
      <c r="G8">
        <v>34.418201971425297</v>
      </c>
      <c r="H8">
        <v>4400</v>
      </c>
      <c r="I8">
        <v>1514.4008867427101</v>
      </c>
      <c r="J8">
        <v>0.85160000000000002</v>
      </c>
      <c r="K8">
        <v>1289.66379515009</v>
      </c>
    </row>
    <row r="9" spans="1:13">
      <c r="A9">
        <v>2</v>
      </c>
      <c r="B9" t="s">
        <v>128</v>
      </c>
      <c r="C9" s="27">
        <v>46396.923000000003</v>
      </c>
      <c r="E9">
        <v>1636399</v>
      </c>
    </row>
    <row r="10" spans="1:13">
      <c r="A10">
        <v>2</v>
      </c>
      <c r="B10" t="s">
        <v>128</v>
      </c>
      <c r="C10" s="27">
        <v>46396.923000000003</v>
      </c>
      <c r="E10">
        <v>1603830</v>
      </c>
    </row>
    <row r="11" spans="1:13">
      <c r="A11">
        <v>2</v>
      </c>
      <c r="B11" t="s">
        <v>128</v>
      </c>
      <c r="C11" s="27">
        <v>46396.923000000003</v>
      </c>
      <c r="D11" t="s">
        <v>26</v>
      </c>
      <c r="E11">
        <v>1145308</v>
      </c>
      <c r="F11">
        <v>1115972</v>
      </c>
      <c r="G11">
        <v>24.052715737205201</v>
      </c>
      <c r="H11">
        <v>20</v>
      </c>
      <c r="I11">
        <v>4.8105431474410496</v>
      </c>
      <c r="J11">
        <v>0.85160000000000002</v>
      </c>
      <c r="K11">
        <v>4.0966585443607997</v>
      </c>
      <c r="L11">
        <v>9.6492420077943493</v>
      </c>
      <c r="M11" s="61">
        <v>32.373488585500745</v>
      </c>
    </row>
    <row r="12" spans="1:13">
      <c r="A12">
        <v>2</v>
      </c>
      <c r="B12" t="s">
        <v>128</v>
      </c>
      <c r="C12" s="27">
        <v>46396.923000000003</v>
      </c>
      <c r="E12">
        <v>1085276</v>
      </c>
    </row>
    <row r="13" spans="1:13">
      <c r="A13">
        <v>2</v>
      </c>
      <c r="B13" t="s">
        <v>128</v>
      </c>
      <c r="C13" s="27">
        <v>46396.923000000003</v>
      </c>
      <c r="E13">
        <v>1117332</v>
      </c>
    </row>
    <row r="14" spans="1:13">
      <c r="A14">
        <v>2</v>
      </c>
      <c r="B14" t="s">
        <v>128</v>
      </c>
      <c r="C14" s="27">
        <v>46396.923000000003</v>
      </c>
      <c r="D14" t="s">
        <v>27</v>
      </c>
      <c r="E14">
        <v>2014178</v>
      </c>
      <c r="F14">
        <v>1940046.33333333</v>
      </c>
      <c r="G14">
        <v>41.814116279506997</v>
      </c>
      <c r="H14">
        <v>12</v>
      </c>
      <c r="I14">
        <v>5.0176939535408396</v>
      </c>
      <c r="J14">
        <v>0.85160000000000002</v>
      </c>
      <c r="K14">
        <v>4.2730681708353799</v>
      </c>
    </row>
    <row r="15" spans="1:13">
      <c r="A15">
        <v>2</v>
      </c>
      <c r="B15" t="s">
        <v>128</v>
      </c>
      <c r="C15" s="27">
        <v>46396.923000000003</v>
      </c>
      <c r="E15">
        <v>1907177</v>
      </c>
    </row>
    <row r="16" spans="1:13">
      <c r="A16">
        <v>2</v>
      </c>
      <c r="B16" t="s">
        <v>128</v>
      </c>
      <c r="C16" s="27">
        <v>46396.923000000003</v>
      </c>
      <c r="E16">
        <v>1898784</v>
      </c>
    </row>
    <row r="17" spans="1:13">
      <c r="A17">
        <v>2</v>
      </c>
      <c r="B17" t="s">
        <v>128</v>
      </c>
      <c r="C17" s="27">
        <v>46396.923000000003</v>
      </c>
      <c r="D17" t="s">
        <v>129</v>
      </c>
      <c r="E17">
        <v>2314616</v>
      </c>
      <c r="F17">
        <v>2323687.6666666698</v>
      </c>
      <c r="G17">
        <v>50.082796798112398</v>
      </c>
      <c r="H17">
        <v>3</v>
      </c>
      <c r="I17">
        <v>1.5024839039433699</v>
      </c>
      <c r="J17">
        <v>0.85160000000000002</v>
      </c>
      <c r="K17">
        <v>1.2795152925981801</v>
      </c>
    </row>
    <row r="18" spans="1:13">
      <c r="A18">
        <v>2</v>
      </c>
      <c r="B18" t="s">
        <v>128</v>
      </c>
      <c r="C18" s="27">
        <v>46396.923000000003</v>
      </c>
      <c r="E18">
        <v>2256105</v>
      </c>
    </row>
    <row r="19" spans="1:13">
      <c r="A19">
        <v>2</v>
      </c>
      <c r="B19" t="s">
        <v>128</v>
      </c>
      <c r="C19" s="27">
        <v>46396.923000000003</v>
      </c>
      <c r="E19">
        <v>2400342</v>
      </c>
    </row>
    <row r="20" spans="1:13">
      <c r="A20">
        <v>2</v>
      </c>
      <c r="B20" t="s">
        <v>128</v>
      </c>
      <c r="C20" s="27">
        <v>46396.923000000003</v>
      </c>
      <c r="D20" t="s">
        <v>28</v>
      </c>
      <c r="E20">
        <v>1504093</v>
      </c>
      <c r="F20">
        <v>1592883</v>
      </c>
      <c r="G20">
        <v>34.331651691643401</v>
      </c>
      <c r="H20">
        <v>22</v>
      </c>
      <c r="I20">
        <v>7.5529633721615603</v>
      </c>
      <c r="J20">
        <v>0.85160000000000002</v>
      </c>
      <c r="K20">
        <v>6.4321036077327802</v>
      </c>
      <c r="L20">
        <v>7.1318790828434899</v>
      </c>
      <c r="M20">
        <v>34.894507803171898</v>
      </c>
    </row>
    <row r="21" spans="1:13">
      <c r="A21">
        <v>2</v>
      </c>
      <c r="B21" t="s">
        <v>128</v>
      </c>
      <c r="C21" s="27">
        <v>46396.923000000003</v>
      </c>
      <c r="E21">
        <v>1654296</v>
      </c>
    </row>
    <row r="22" spans="1:13">
      <c r="A22">
        <v>2</v>
      </c>
      <c r="B22" t="s">
        <v>128</v>
      </c>
      <c r="C22" s="27">
        <v>46396.923000000003</v>
      </c>
      <c r="E22">
        <v>1620260</v>
      </c>
    </row>
    <row r="23" spans="1:13">
      <c r="A23">
        <v>2</v>
      </c>
      <c r="B23" t="s">
        <v>128</v>
      </c>
      <c r="C23" s="27">
        <v>46396.923000000003</v>
      </c>
      <c r="D23" t="s">
        <v>29</v>
      </c>
      <c r="E23">
        <v>1873343</v>
      </c>
      <c r="F23">
        <v>1906260.5</v>
      </c>
      <c r="G23">
        <v>41.085925029985297</v>
      </c>
      <c r="H23">
        <v>2</v>
      </c>
      <c r="I23">
        <v>0.82171850059970597</v>
      </c>
      <c r="J23">
        <v>0.85160000000000002</v>
      </c>
      <c r="K23">
        <v>0.69977547511070903</v>
      </c>
    </row>
    <row r="24" spans="1:13">
      <c r="A24">
        <v>2</v>
      </c>
      <c r="B24" t="s">
        <v>128</v>
      </c>
      <c r="C24" s="27">
        <v>46396.923000000003</v>
      </c>
      <c r="E24">
        <v>1939178</v>
      </c>
    </row>
    <row r="25" spans="1:13">
      <c r="A25">
        <v>2</v>
      </c>
      <c r="B25" t="s">
        <v>128</v>
      </c>
      <c r="C25" s="27">
        <v>46396.923000000003</v>
      </c>
      <c r="D25" t="s">
        <v>98</v>
      </c>
      <c r="E25">
        <v>1512220</v>
      </c>
      <c r="F25">
        <v>1542896.66666667</v>
      </c>
      <c r="G25">
        <v>33.254288580013501</v>
      </c>
      <c r="H25">
        <v>21</v>
      </c>
      <c r="I25">
        <v>6.9834006018028401</v>
      </c>
      <c r="J25">
        <v>0.85160000000000002</v>
      </c>
      <c r="K25">
        <v>5.9470639524953004</v>
      </c>
      <c r="L25">
        <v>5.9470639524953004</v>
      </c>
      <c r="M25">
        <v>33.254288580013501</v>
      </c>
    </row>
    <row r="26" spans="1:13">
      <c r="A26">
        <v>2</v>
      </c>
      <c r="B26" t="s">
        <v>128</v>
      </c>
      <c r="C26" s="27">
        <v>46396.923000000003</v>
      </c>
      <c r="E26">
        <v>1568210</v>
      </c>
    </row>
    <row r="27" spans="1:13">
      <c r="A27">
        <v>2</v>
      </c>
      <c r="B27" t="s">
        <v>128</v>
      </c>
      <c r="C27" s="27">
        <v>46396.923000000003</v>
      </c>
      <c r="E27">
        <v>1548260</v>
      </c>
    </row>
    <row r="28" spans="1:13">
      <c r="A28">
        <v>2</v>
      </c>
      <c r="B28" t="s">
        <v>128</v>
      </c>
      <c r="C28" s="27">
        <v>46396.923000000003</v>
      </c>
      <c r="D28" t="s">
        <v>99</v>
      </c>
      <c r="E28">
        <v>1657363</v>
      </c>
      <c r="F28">
        <v>1665101.33333333</v>
      </c>
      <c r="G28">
        <v>35.888184510281697</v>
      </c>
      <c r="H28">
        <v>23</v>
      </c>
      <c r="I28">
        <v>8.2542824373648003</v>
      </c>
      <c r="J28">
        <v>0.85160000000000002</v>
      </c>
      <c r="K28">
        <v>7.02934692365986</v>
      </c>
      <c r="L28">
        <v>7.02934692365986</v>
      </c>
      <c r="M28">
        <v>35.888184510281697</v>
      </c>
    </row>
    <row r="29" spans="1:13">
      <c r="A29">
        <v>2</v>
      </c>
      <c r="B29" t="s">
        <v>128</v>
      </c>
      <c r="C29" s="27">
        <v>46396.923000000003</v>
      </c>
      <c r="E29">
        <v>1644418</v>
      </c>
    </row>
    <row r="30" spans="1:13">
      <c r="A30">
        <v>2</v>
      </c>
      <c r="B30" t="s">
        <v>128</v>
      </c>
      <c r="C30" s="27">
        <v>46396.923000000003</v>
      </c>
      <c r="E30">
        <v>1693523</v>
      </c>
    </row>
    <row r="31" spans="1:13">
      <c r="A31">
        <v>2</v>
      </c>
      <c r="B31" t="s">
        <v>128</v>
      </c>
      <c r="C31" s="27">
        <v>46396.923000000003</v>
      </c>
      <c r="D31" t="s">
        <v>34</v>
      </c>
      <c r="E31">
        <v>720320</v>
      </c>
      <c r="F31">
        <v>751251.33333333302</v>
      </c>
      <c r="G31">
        <v>16.191835250224099</v>
      </c>
      <c r="H31">
        <v>12</v>
      </c>
      <c r="I31">
        <v>1.9430202300268899</v>
      </c>
      <c r="J31">
        <v>0.85160000000000002</v>
      </c>
      <c r="K31">
        <v>1.6546760278909001</v>
      </c>
      <c r="L31">
        <v>12.278923860733901</v>
      </c>
      <c r="M31">
        <v>32.769663149402987</v>
      </c>
    </row>
    <row r="32" spans="1:13">
      <c r="A32">
        <v>2</v>
      </c>
      <c r="B32" t="s">
        <v>128</v>
      </c>
      <c r="C32" s="27">
        <v>46396.923000000003</v>
      </c>
      <c r="E32">
        <v>756170</v>
      </c>
    </row>
    <row r="33" spans="1:13">
      <c r="A33">
        <v>2</v>
      </c>
      <c r="B33" t="s">
        <v>128</v>
      </c>
      <c r="C33" s="27">
        <v>46396.923000000003</v>
      </c>
      <c r="E33">
        <v>777264</v>
      </c>
    </row>
    <row r="34" spans="1:13">
      <c r="A34">
        <v>2</v>
      </c>
      <c r="B34" t="s">
        <v>128</v>
      </c>
      <c r="C34" s="27">
        <v>46396.923000000003</v>
      </c>
      <c r="D34" t="s">
        <v>35</v>
      </c>
      <c r="E34">
        <v>1624035</v>
      </c>
      <c r="F34">
        <v>1649582.33333333</v>
      </c>
      <c r="G34">
        <v>35.5537011222346</v>
      </c>
      <c r="H34">
        <v>23</v>
      </c>
      <c r="I34">
        <v>8.1773512581139602</v>
      </c>
      <c r="J34">
        <v>0.85160000000000002</v>
      </c>
      <c r="K34">
        <v>6.9638323314098498</v>
      </c>
    </row>
    <row r="35" spans="1:13">
      <c r="A35">
        <v>2</v>
      </c>
      <c r="B35" t="s">
        <v>128</v>
      </c>
      <c r="C35" s="27">
        <v>46396.923000000003</v>
      </c>
      <c r="E35">
        <v>1660115</v>
      </c>
    </row>
    <row r="36" spans="1:13">
      <c r="A36">
        <v>2</v>
      </c>
      <c r="B36" t="s">
        <v>128</v>
      </c>
      <c r="C36" s="27">
        <v>46396.923000000003</v>
      </c>
      <c r="E36">
        <v>1664597</v>
      </c>
    </row>
    <row r="37" spans="1:13">
      <c r="A37">
        <v>2</v>
      </c>
      <c r="B37" t="s">
        <v>128</v>
      </c>
      <c r="C37" s="27">
        <v>46396.923000000003</v>
      </c>
      <c r="D37" t="s">
        <v>81</v>
      </c>
      <c r="E37">
        <v>2181669</v>
      </c>
      <c r="F37">
        <v>2215855.3333333302</v>
      </c>
      <c r="G37">
        <v>47.758669973293998</v>
      </c>
      <c r="H37">
        <v>9</v>
      </c>
      <c r="I37">
        <v>4.2982802975964596</v>
      </c>
      <c r="J37">
        <v>0.85160000000000002</v>
      </c>
      <c r="K37">
        <v>3.6604155014331501</v>
      </c>
    </row>
    <row r="38" spans="1:13">
      <c r="A38">
        <v>2</v>
      </c>
      <c r="B38" t="s">
        <v>128</v>
      </c>
      <c r="C38" s="27">
        <v>46396.923000000003</v>
      </c>
      <c r="E38">
        <v>2197279</v>
      </c>
    </row>
    <row r="39" spans="1:13">
      <c r="A39">
        <v>2</v>
      </c>
      <c r="B39" t="s">
        <v>128</v>
      </c>
      <c r="C39" s="27">
        <v>46396.923000000003</v>
      </c>
      <c r="E39">
        <v>2268618</v>
      </c>
    </row>
    <row r="40" spans="1:13">
      <c r="A40">
        <v>2</v>
      </c>
      <c r="B40" t="s">
        <v>128</v>
      </c>
      <c r="C40" s="27">
        <v>46396.923000000003</v>
      </c>
      <c r="D40" t="s">
        <v>36</v>
      </c>
      <c r="E40">
        <v>1573494</v>
      </c>
      <c r="F40">
        <v>1595211.33333333</v>
      </c>
      <c r="G40">
        <v>34.381834617208</v>
      </c>
      <c r="H40">
        <v>23</v>
      </c>
      <c r="I40">
        <v>7.9078219619578398</v>
      </c>
      <c r="J40">
        <v>0.85160000000000002</v>
      </c>
      <c r="K40">
        <v>6.7343011828032902</v>
      </c>
      <c r="L40">
        <v>9.9174103390146495</v>
      </c>
      <c r="M40">
        <v>37.566517443501603</v>
      </c>
    </row>
    <row r="41" spans="1:13">
      <c r="A41">
        <v>2</v>
      </c>
      <c r="B41" t="s">
        <v>128</v>
      </c>
      <c r="C41" s="27">
        <v>46396.923000000003</v>
      </c>
      <c r="E41">
        <v>1630593</v>
      </c>
    </row>
    <row r="42" spans="1:13">
      <c r="A42">
        <v>2</v>
      </c>
      <c r="B42" t="s">
        <v>128</v>
      </c>
      <c r="C42" s="27">
        <v>46396.923000000003</v>
      </c>
      <c r="E42">
        <v>1581547</v>
      </c>
    </row>
    <row r="43" spans="1:13">
      <c r="A43">
        <v>2</v>
      </c>
      <c r="B43" t="s">
        <v>128</v>
      </c>
      <c r="C43" s="27">
        <v>46396.923000000003</v>
      </c>
      <c r="D43" t="s">
        <v>37</v>
      </c>
      <c r="E43">
        <v>2195470</v>
      </c>
      <c r="F43">
        <v>2167779.3333333302</v>
      </c>
      <c r="G43">
        <v>46.722480569095801</v>
      </c>
      <c r="H43">
        <v>8</v>
      </c>
      <c r="I43">
        <v>3.7377984455276598</v>
      </c>
      <c r="J43">
        <v>0.85160000000000002</v>
      </c>
      <c r="K43">
        <v>3.1831091562113598</v>
      </c>
    </row>
    <row r="44" spans="1:13">
      <c r="A44">
        <v>2</v>
      </c>
      <c r="B44" t="s">
        <v>128</v>
      </c>
      <c r="C44" s="27">
        <v>46396.923000000003</v>
      </c>
      <c r="E44">
        <v>2170673</v>
      </c>
    </row>
    <row r="45" spans="1:13">
      <c r="A45">
        <v>2</v>
      </c>
      <c r="B45" t="s">
        <v>128</v>
      </c>
      <c r="C45" s="27">
        <v>46396.923000000003</v>
      </c>
      <c r="E45">
        <v>2137195</v>
      </c>
    </row>
    <row r="46" spans="1:13">
      <c r="A46">
        <v>2</v>
      </c>
      <c r="B46" t="s">
        <v>128</v>
      </c>
      <c r="C46" s="27">
        <v>46396.923000000003</v>
      </c>
      <c r="D46" t="s">
        <v>102</v>
      </c>
      <c r="E46">
        <v>1901291</v>
      </c>
      <c r="F46">
        <v>1956039.66666667</v>
      </c>
      <c r="G46">
        <v>42.1588230466634</v>
      </c>
      <c r="H46">
        <v>19</v>
      </c>
      <c r="I46">
        <v>8.0101763788660403</v>
      </c>
      <c r="J46">
        <v>0.85160000000000002</v>
      </c>
      <c r="K46">
        <v>6.82146620424232</v>
      </c>
      <c r="L46">
        <v>6.82146620424232</v>
      </c>
      <c r="M46">
        <v>42.1588230466634</v>
      </c>
    </row>
    <row r="47" spans="1:13">
      <c r="A47">
        <v>2</v>
      </c>
      <c r="B47" t="s">
        <v>128</v>
      </c>
      <c r="C47" s="27">
        <v>46396.923000000003</v>
      </c>
      <c r="E47">
        <v>1979557</v>
      </c>
    </row>
    <row r="48" spans="1:13">
      <c r="A48">
        <v>2</v>
      </c>
      <c r="B48" t="s">
        <v>128</v>
      </c>
      <c r="C48" s="27">
        <v>46396.923000000003</v>
      </c>
      <c r="E48">
        <v>1987271</v>
      </c>
    </row>
    <row r="49" spans="1:13">
      <c r="A49">
        <v>2</v>
      </c>
      <c r="B49" t="s">
        <v>128</v>
      </c>
      <c r="C49" s="27">
        <v>46396.923000000003</v>
      </c>
      <c r="D49" t="s">
        <v>40</v>
      </c>
      <c r="E49">
        <v>1983763</v>
      </c>
      <c r="F49">
        <v>2014294.66666667</v>
      </c>
      <c r="G49">
        <v>43.414401999603903</v>
      </c>
      <c r="H49">
        <v>12</v>
      </c>
      <c r="I49">
        <v>5.2097282399524696</v>
      </c>
      <c r="J49">
        <v>0.85160000000000002</v>
      </c>
      <c r="K49">
        <v>4.4366045691435199</v>
      </c>
      <c r="L49">
        <v>8.6944654101882293</v>
      </c>
      <c r="M49">
        <v>46.407112868761601</v>
      </c>
    </row>
    <row r="50" spans="1:13">
      <c r="A50">
        <v>2</v>
      </c>
      <c r="B50" t="s">
        <v>128</v>
      </c>
      <c r="C50" s="27">
        <v>46396.923000000003</v>
      </c>
      <c r="E50">
        <v>2027911</v>
      </c>
    </row>
    <row r="51" spans="1:13">
      <c r="A51">
        <v>2</v>
      </c>
      <c r="B51" t="s">
        <v>128</v>
      </c>
      <c r="C51" s="27">
        <v>46396.923000000003</v>
      </c>
      <c r="E51">
        <v>2031210</v>
      </c>
    </row>
    <row r="52" spans="1:13">
      <c r="A52">
        <v>2</v>
      </c>
      <c r="B52" t="s">
        <v>128</v>
      </c>
      <c r="C52" s="27">
        <v>46396.923000000003</v>
      </c>
      <c r="D52" t="s">
        <v>41</v>
      </c>
      <c r="E52">
        <v>2300010</v>
      </c>
      <c r="F52">
        <v>2319770.3333333302</v>
      </c>
      <c r="G52">
        <v>49.998365911751002</v>
      </c>
      <c r="H52">
        <v>10</v>
      </c>
      <c r="I52">
        <v>4.9998365911751002</v>
      </c>
      <c r="J52">
        <v>0.85160000000000002</v>
      </c>
      <c r="K52">
        <v>4.2578608410447103</v>
      </c>
    </row>
    <row r="53" spans="1:13">
      <c r="A53">
        <v>2</v>
      </c>
      <c r="B53" t="s">
        <v>128</v>
      </c>
      <c r="C53" s="27">
        <v>46396.923000000003</v>
      </c>
      <c r="E53">
        <v>2383886</v>
      </c>
    </row>
    <row r="54" spans="1:13">
      <c r="A54">
        <v>2</v>
      </c>
      <c r="B54" t="s">
        <v>128</v>
      </c>
      <c r="C54" s="27">
        <v>46396.923000000003</v>
      </c>
      <c r="E54">
        <v>2275415</v>
      </c>
    </row>
    <row r="55" spans="1:13">
      <c r="A55">
        <v>2</v>
      </c>
      <c r="B55" t="s">
        <v>128</v>
      </c>
      <c r="C55" s="27">
        <v>46396.923000000003</v>
      </c>
      <c r="D55" t="s">
        <v>42</v>
      </c>
      <c r="E55">
        <v>806956</v>
      </c>
      <c r="F55">
        <v>806565.33333333302</v>
      </c>
      <c r="G55">
        <v>17.3840263789332</v>
      </c>
      <c r="H55">
        <v>13</v>
      </c>
      <c r="I55">
        <v>2.2599234292613199</v>
      </c>
      <c r="J55">
        <v>0.85160000000000002</v>
      </c>
      <c r="K55">
        <v>1.92455079235894</v>
      </c>
      <c r="L55">
        <v>9.5638890812938904</v>
      </c>
      <c r="M55">
        <v>35.2692555351857</v>
      </c>
    </row>
    <row r="56" spans="1:13">
      <c r="A56">
        <v>2</v>
      </c>
      <c r="B56" t="s">
        <v>128</v>
      </c>
      <c r="C56" s="27">
        <v>46396.923000000003</v>
      </c>
      <c r="E56">
        <v>804155</v>
      </c>
    </row>
    <row r="57" spans="1:13">
      <c r="A57">
        <v>2</v>
      </c>
      <c r="B57" t="s">
        <v>128</v>
      </c>
      <c r="C57" s="27">
        <v>46396.923000000003</v>
      </c>
      <c r="E57">
        <v>808585</v>
      </c>
    </row>
    <row r="58" spans="1:13">
      <c r="A58">
        <v>2</v>
      </c>
      <c r="B58" t="s">
        <v>128</v>
      </c>
      <c r="C58" s="27">
        <v>46396.923000000003</v>
      </c>
      <c r="D58" t="s">
        <v>43</v>
      </c>
      <c r="E58">
        <v>1946717</v>
      </c>
      <c r="F58">
        <v>1965868.33333333</v>
      </c>
      <c r="G58">
        <v>42.370661807321397</v>
      </c>
      <c r="H58">
        <v>12</v>
      </c>
      <c r="I58">
        <v>5.0844794168785699</v>
      </c>
      <c r="J58">
        <v>0.85160000000000002</v>
      </c>
      <c r="K58">
        <v>4.3299426714137903</v>
      </c>
    </row>
    <row r="59" spans="1:13">
      <c r="A59">
        <v>2</v>
      </c>
      <c r="B59" t="s">
        <v>128</v>
      </c>
      <c r="C59" s="27">
        <v>46396.923000000003</v>
      </c>
      <c r="E59">
        <v>1946982</v>
      </c>
    </row>
    <row r="60" spans="1:13">
      <c r="A60">
        <v>2</v>
      </c>
      <c r="B60" t="s">
        <v>128</v>
      </c>
      <c r="C60" s="27">
        <v>46396.923000000003</v>
      </c>
      <c r="E60">
        <v>2003906</v>
      </c>
    </row>
    <row r="61" spans="1:13">
      <c r="A61">
        <v>2</v>
      </c>
      <c r="B61" t="s">
        <v>128</v>
      </c>
      <c r="C61" s="27">
        <v>46396.923000000003</v>
      </c>
      <c r="D61" t="s">
        <v>85</v>
      </c>
      <c r="E61">
        <v>2189290</v>
      </c>
      <c r="F61">
        <v>2253783.6666666698</v>
      </c>
      <c r="G61">
        <v>48.576145160890697</v>
      </c>
      <c r="H61">
        <v>8</v>
      </c>
      <c r="I61">
        <v>3.8860916128712502</v>
      </c>
      <c r="J61">
        <v>0.85160000000000002</v>
      </c>
      <c r="K61">
        <v>3.3093956175211598</v>
      </c>
    </row>
    <row r="62" spans="1:13">
      <c r="A62">
        <v>2</v>
      </c>
      <c r="B62" t="s">
        <v>128</v>
      </c>
      <c r="C62" s="27">
        <v>46396.923000000003</v>
      </c>
      <c r="E62">
        <v>2278654</v>
      </c>
    </row>
    <row r="63" spans="1:13">
      <c r="A63">
        <v>2</v>
      </c>
      <c r="B63" t="s">
        <v>128</v>
      </c>
      <c r="C63" s="27">
        <v>46396.923000000003</v>
      </c>
      <c r="E63">
        <v>2293407</v>
      </c>
    </row>
    <row r="64" spans="1:13">
      <c r="A64">
        <v>2</v>
      </c>
      <c r="B64" t="s">
        <v>128</v>
      </c>
      <c r="C64" s="27">
        <v>46396.923000000003</v>
      </c>
      <c r="D64" t="s">
        <v>105</v>
      </c>
      <c r="E64">
        <v>1523151</v>
      </c>
      <c r="F64">
        <v>1566915.33333333</v>
      </c>
      <c r="G64">
        <v>33.771966587812997</v>
      </c>
      <c r="H64">
        <v>20</v>
      </c>
      <c r="I64">
        <v>6.7543933175625996</v>
      </c>
      <c r="J64">
        <v>0.85160000000000002</v>
      </c>
      <c r="K64">
        <v>5.7520413492363103</v>
      </c>
      <c r="M64">
        <v>33.771966587812997</v>
      </c>
    </row>
    <row r="65" spans="1:13">
      <c r="A65">
        <v>2</v>
      </c>
      <c r="B65" t="s">
        <v>128</v>
      </c>
      <c r="C65" s="27">
        <v>46396.923000000003</v>
      </c>
      <c r="E65">
        <v>1590372</v>
      </c>
    </row>
    <row r="66" spans="1:13">
      <c r="A66">
        <v>2</v>
      </c>
      <c r="B66" t="s">
        <v>128</v>
      </c>
      <c r="C66" s="27">
        <v>46396.923000000003</v>
      </c>
      <c r="E66">
        <v>1587223</v>
      </c>
    </row>
    <row r="67" spans="1:13">
      <c r="A67">
        <v>2</v>
      </c>
      <c r="B67" t="s">
        <v>128</v>
      </c>
      <c r="C67" s="27">
        <v>46396.923000000003</v>
      </c>
      <c r="D67" t="s">
        <v>106</v>
      </c>
      <c r="E67">
        <v>1787499</v>
      </c>
      <c r="F67">
        <v>1792715</v>
      </c>
      <c r="G67">
        <v>38.638661447441201</v>
      </c>
      <c r="H67">
        <v>18</v>
      </c>
      <c r="I67">
        <v>6.95495906053943</v>
      </c>
      <c r="J67">
        <v>0.85160000000000002</v>
      </c>
      <c r="K67">
        <v>5.9228431359553699</v>
      </c>
      <c r="M67">
        <v>38.638661447441201</v>
      </c>
    </row>
    <row r="68" spans="1:13">
      <c r="A68">
        <v>2</v>
      </c>
      <c r="B68" t="s">
        <v>128</v>
      </c>
      <c r="C68" s="27">
        <v>46396.923000000003</v>
      </c>
      <c r="E68">
        <v>1785342</v>
      </c>
    </row>
    <row r="69" spans="1:13">
      <c r="A69">
        <v>2</v>
      </c>
      <c r="B69" t="s">
        <v>128</v>
      </c>
      <c r="C69" s="27">
        <v>46396.923000000003</v>
      </c>
      <c r="E69">
        <v>1805304</v>
      </c>
    </row>
    <row r="70" spans="1:13">
      <c r="A70">
        <v>2</v>
      </c>
      <c r="B70" t="s">
        <v>128</v>
      </c>
      <c r="C70" s="27">
        <v>46396.923000000003</v>
      </c>
      <c r="D70" t="s">
        <v>107</v>
      </c>
      <c r="E70">
        <v>1403931</v>
      </c>
      <c r="F70">
        <v>1397168.66666667</v>
      </c>
      <c r="G70">
        <v>30.113390637277099</v>
      </c>
      <c r="H70">
        <v>19</v>
      </c>
      <c r="I70">
        <v>5.7215442210826497</v>
      </c>
      <c r="J70">
        <v>0.85160000000000002</v>
      </c>
      <c r="K70">
        <v>4.8724670586739904</v>
      </c>
      <c r="M70">
        <v>30.113390637277099</v>
      </c>
    </row>
    <row r="71" spans="1:13">
      <c r="A71">
        <v>2</v>
      </c>
      <c r="B71" t="s">
        <v>128</v>
      </c>
      <c r="C71" s="27">
        <v>46396.923000000003</v>
      </c>
      <c r="E71">
        <v>1391382</v>
      </c>
    </row>
    <row r="72" spans="1:13">
      <c r="A72">
        <v>2</v>
      </c>
      <c r="B72" t="s">
        <v>128</v>
      </c>
      <c r="C72" s="27">
        <v>46396.923000000003</v>
      </c>
      <c r="E72">
        <v>1396193</v>
      </c>
    </row>
    <row r="73" spans="1:13">
      <c r="A73">
        <v>2</v>
      </c>
      <c r="B73" t="s">
        <v>128</v>
      </c>
      <c r="C73" s="27">
        <v>46396.923000000003</v>
      </c>
      <c r="D73" t="s">
        <v>108</v>
      </c>
      <c r="E73">
        <v>1730929</v>
      </c>
      <c r="F73">
        <v>1718383.33333333</v>
      </c>
      <c r="G73">
        <v>37.036579631225401</v>
      </c>
      <c r="H73">
        <v>23</v>
      </c>
      <c r="I73">
        <v>8.5184133151818404</v>
      </c>
      <c r="J73">
        <v>0.85160000000000002</v>
      </c>
      <c r="K73">
        <v>7.2542807792088597</v>
      </c>
      <c r="M73">
        <v>37.036579631225401</v>
      </c>
    </row>
    <row r="74" spans="1:13">
      <c r="A74">
        <v>2</v>
      </c>
      <c r="B74" t="s">
        <v>128</v>
      </c>
      <c r="C74" s="27">
        <v>46396.923000000003</v>
      </c>
      <c r="E74">
        <v>1719891</v>
      </c>
    </row>
    <row r="75" spans="1:13">
      <c r="A75">
        <v>2</v>
      </c>
      <c r="B75" t="s">
        <v>128</v>
      </c>
      <c r="C75" s="27">
        <v>46396.923000000003</v>
      </c>
      <c r="E75">
        <v>1704330</v>
      </c>
    </row>
    <row r="76" spans="1:13">
      <c r="A76">
        <v>2</v>
      </c>
      <c r="B76" t="s">
        <v>128</v>
      </c>
      <c r="C76" s="27">
        <v>46396.923000000003</v>
      </c>
      <c r="D76" t="s">
        <v>109</v>
      </c>
      <c r="E76">
        <v>1787499</v>
      </c>
      <c r="F76">
        <v>1792715</v>
      </c>
      <c r="G76">
        <v>38.638661447441201</v>
      </c>
      <c r="H76">
        <v>30</v>
      </c>
      <c r="I76">
        <v>11.591598434232401</v>
      </c>
      <c r="J76">
        <v>0.85160000000000002</v>
      </c>
      <c r="K76">
        <v>9.8714052265922891</v>
      </c>
      <c r="M76">
        <v>38.638661447441201</v>
      </c>
    </row>
    <row r="77" spans="1:13">
      <c r="A77">
        <v>2</v>
      </c>
      <c r="B77" t="s">
        <v>128</v>
      </c>
      <c r="C77" s="27">
        <v>46396.923000000003</v>
      </c>
      <c r="E77">
        <v>1785342</v>
      </c>
    </row>
    <row r="78" spans="1:13">
      <c r="A78">
        <v>2</v>
      </c>
      <c r="B78" t="s">
        <v>128</v>
      </c>
      <c r="C78" s="27">
        <v>46396.923000000003</v>
      </c>
      <c r="E78">
        <v>1805304</v>
      </c>
    </row>
    <row r="79" spans="1:13">
      <c r="A79">
        <v>2</v>
      </c>
      <c r="B79" t="s">
        <v>128</v>
      </c>
      <c r="C79" s="27">
        <v>46396.923000000003</v>
      </c>
      <c r="D79" t="s">
        <v>110</v>
      </c>
      <c r="E79">
        <v>2269792</v>
      </c>
      <c r="F79">
        <v>2247811.6666666698</v>
      </c>
      <c r="G79">
        <v>48.447429728619397</v>
      </c>
      <c r="H79">
        <v>25</v>
      </c>
      <c r="I79">
        <v>12.111857432154901</v>
      </c>
      <c r="J79">
        <v>0.85160000000000002</v>
      </c>
      <c r="K79">
        <v>10.3144577892231</v>
      </c>
      <c r="M79">
        <v>48.447429728619397</v>
      </c>
    </row>
    <row r="80" spans="1:13">
      <c r="A80">
        <v>2</v>
      </c>
      <c r="B80" t="s">
        <v>128</v>
      </c>
      <c r="C80" s="27">
        <v>46396.923000000003</v>
      </c>
      <c r="E80">
        <v>2232404</v>
      </c>
    </row>
    <row r="81" spans="1:13">
      <c r="A81">
        <v>2</v>
      </c>
      <c r="B81" t="s">
        <v>128</v>
      </c>
      <c r="C81" s="27">
        <v>46396.923000000003</v>
      </c>
      <c r="E81">
        <v>2241239</v>
      </c>
    </row>
    <row r="82" spans="1:13">
      <c r="A82">
        <v>5</v>
      </c>
      <c r="B82" t="s">
        <v>128</v>
      </c>
      <c r="C82" s="25">
        <v>43202.68</v>
      </c>
      <c r="D82" t="s">
        <v>17</v>
      </c>
      <c r="E82">
        <v>2704050</v>
      </c>
      <c r="F82">
        <v>2778761</v>
      </c>
      <c r="G82">
        <v>64.319181124874703</v>
      </c>
      <c r="H82">
        <v>6000</v>
      </c>
      <c r="I82">
        <v>3859.1508674924798</v>
      </c>
      <c r="J82">
        <v>0.85160000000000002</v>
      </c>
      <c r="K82">
        <v>3286.4528787566001</v>
      </c>
      <c r="L82">
        <v>5651.4432768214101</v>
      </c>
      <c r="M82">
        <v>66.362650033130706</v>
      </c>
    </row>
    <row r="83" spans="1:13">
      <c r="A83">
        <v>5</v>
      </c>
      <c r="B83" t="s">
        <v>128</v>
      </c>
      <c r="C83" s="25">
        <v>43202.68</v>
      </c>
      <c r="E83">
        <v>2809888</v>
      </c>
    </row>
    <row r="84" spans="1:13">
      <c r="A84">
        <v>5</v>
      </c>
      <c r="B84" t="s">
        <v>128</v>
      </c>
      <c r="C84" s="25">
        <v>43202.68</v>
      </c>
      <c r="E84">
        <v>2822345</v>
      </c>
    </row>
    <row r="85" spans="1:13">
      <c r="A85">
        <v>5</v>
      </c>
      <c r="B85" t="s">
        <v>128</v>
      </c>
      <c r="C85" s="25">
        <v>43202.68</v>
      </c>
      <c r="D85" t="s">
        <v>18</v>
      </c>
      <c r="E85">
        <v>2952585</v>
      </c>
      <c r="F85">
        <v>2999469.3333333302</v>
      </c>
      <c r="G85">
        <v>69.427853395514703</v>
      </c>
      <c r="H85">
        <v>4000</v>
      </c>
      <c r="I85">
        <v>2777.11413582059</v>
      </c>
      <c r="J85">
        <v>0.85160000000000002</v>
      </c>
      <c r="K85">
        <v>2364.9903980648101</v>
      </c>
    </row>
    <row r="86" spans="1:13">
      <c r="A86">
        <v>5</v>
      </c>
      <c r="B86" t="s">
        <v>128</v>
      </c>
      <c r="C86" s="25">
        <v>43202.68</v>
      </c>
      <c r="E86">
        <v>2988675</v>
      </c>
    </row>
    <row r="87" spans="1:13">
      <c r="A87">
        <v>5</v>
      </c>
      <c r="B87" t="s">
        <v>128</v>
      </c>
      <c r="C87" s="25">
        <v>43202.68</v>
      </c>
      <c r="E87">
        <v>3057148</v>
      </c>
    </row>
    <row r="88" spans="1:13">
      <c r="A88">
        <v>5</v>
      </c>
      <c r="B88" t="s">
        <v>128</v>
      </c>
      <c r="C88" s="25">
        <v>43202.68</v>
      </c>
      <c r="D88" t="s">
        <v>20</v>
      </c>
      <c r="E88">
        <v>2392970</v>
      </c>
      <c r="F88">
        <v>2373378.6666666698</v>
      </c>
      <c r="G88">
        <v>54.935912926389399</v>
      </c>
      <c r="H88">
        <v>5000</v>
      </c>
      <c r="I88">
        <v>2746.7956463194701</v>
      </c>
      <c r="J88">
        <v>0.85160000000000002</v>
      </c>
      <c r="K88">
        <v>2339.1711724056599</v>
      </c>
      <c r="L88">
        <v>4172.0923599801399</v>
      </c>
      <c r="M88">
        <v>61.239025950859201</v>
      </c>
    </row>
    <row r="89" spans="1:13">
      <c r="A89">
        <v>5</v>
      </c>
      <c r="B89" t="s">
        <v>128</v>
      </c>
      <c r="C89" s="25">
        <v>43202.68</v>
      </c>
      <c r="E89">
        <v>2317954</v>
      </c>
    </row>
    <row r="90" spans="1:13">
      <c r="A90">
        <v>5</v>
      </c>
      <c r="B90" t="s">
        <v>128</v>
      </c>
      <c r="C90" s="25">
        <v>43202.68</v>
      </c>
      <c r="E90">
        <v>2409212</v>
      </c>
    </row>
    <row r="91" spans="1:13">
      <c r="A91">
        <v>5</v>
      </c>
      <c r="B91" t="s">
        <v>128</v>
      </c>
      <c r="C91" s="25">
        <v>43202.68</v>
      </c>
      <c r="D91" t="s">
        <v>21</v>
      </c>
      <c r="E91">
        <v>3045765</v>
      </c>
      <c r="F91">
        <v>3099542.3333333302</v>
      </c>
      <c r="G91">
        <v>71.744214324975502</v>
      </c>
      <c r="H91">
        <v>3000</v>
      </c>
      <c r="I91">
        <v>2152.3264297492701</v>
      </c>
      <c r="J91">
        <v>0.85160000000000002</v>
      </c>
      <c r="K91">
        <v>1832.92118757447</v>
      </c>
    </row>
    <row r="92" spans="1:13">
      <c r="A92">
        <v>5</v>
      </c>
      <c r="B92" t="s">
        <v>128</v>
      </c>
      <c r="C92" s="25">
        <v>43202.68</v>
      </c>
      <c r="E92">
        <v>3169811</v>
      </c>
    </row>
    <row r="93" spans="1:13">
      <c r="A93">
        <v>5</v>
      </c>
      <c r="B93" t="s">
        <v>128</v>
      </c>
      <c r="C93" s="25">
        <v>43202.68</v>
      </c>
      <c r="E93">
        <v>3083051</v>
      </c>
    </row>
    <row r="94" spans="1:13">
      <c r="A94">
        <v>5</v>
      </c>
      <c r="B94" t="s">
        <v>128</v>
      </c>
      <c r="C94" s="25">
        <v>43202.68</v>
      </c>
      <c r="D94" t="s">
        <v>23</v>
      </c>
      <c r="E94">
        <v>2532321</v>
      </c>
      <c r="F94">
        <v>2565034.6666666698</v>
      </c>
      <c r="G94">
        <v>59.372119198778101</v>
      </c>
      <c r="H94">
        <v>4660</v>
      </c>
      <c r="I94">
        <v>2766.7407546630602</v>
      </c>
      <c r="J94">
        <v>0.85160000000000002</v>
      </c>
      <c r="K94">
        <v>2356.1564266710602</v>
      </c>
      <c r="L94">
        <v>4090.65847284042</v>
      </c>
      <c r="M94">
        <v>62.708844675732799</v>
      </c>
    </row>
    <row r="95" spans="1:13">
      <c r="A95">
        <v>5</v>
      </c>
      <c r="B95" t="s">
        <v>128</v>
      </c>
      <c r="C95" s="25">
        <v>43202.68</v>
      </c>
      <c r="E95">
        <v>2641077</v>
      </c>
    </row>
    <row r="96" spans="1:13">
      <c r="A96">
        <v>5</v>
      </c>
      <c r="B96" t="s">
        <v>128</v>
      </c>
      <c r="C96" s="25">
        <v>43202.68</v>
      </c>
      <c r="E96">
        <v>2521706</v>
      </c>
    </row>
    <row r="97" spans="1:13">
      <c r="A97">
        <v>5</v>
      </c>
      <c r="B97" t="s">
        <v>128</v>
      </c>
      <c r="C97" s="25">
        <v>43202.68</v>
      </c>
      <c r="D97" t="s">
        <v>24</v>
      </c>
      <c r="E97">
        <v>2993200</v>
      </c>
      <c r="F97">
        <v>2933111.6666666698</v>
      </c>
      <c r="G97">
        <v>67.8918915832691</v>
      </c>
      <c r="H97">
        <v>3000</v>
      </c>
      <c r="I97">
        <v>2036.7567474980699</v>
      </c>
      <c r="J97">
        <v>0.85160000000000002</v>
      </c>
      <c r="K97">
        <v>1734.50204616936</v>
      </c>
    </row>
    <row r="98" spans="1:13">
      <c r="A98">
        <v>5</v>
      </c>
      <c r="B98" t="s">
        <v>128</v>
      </c>
      <c r="C98" s="25">
        <v>43202.68</v>
      </c>
      <c r="E98">
        <v>3018924</v>
      </c>
    </row>
    <row r="99" spans="1:13">
      <c r="A99">
        <v>5</v>
      </c>
      <c r="B99" t="s">
        <v>128</v>
      </c>
      <c r="C99" s="25">
        <v>43202.68</v>
      </c>
      <c r="E99">
        <v>2787211</v>
      </c>
    </row>
    <row r="100" spans="1:13">
      <c r="A100">
        <v>5</v>
      </c>
      <c r="B100" t="s">
        <v>128</v>
      </c>
      <c r="C100" s="25">
        <v>43202.68</v>
      </c>
      <c r="D100" t="s">
        <v>26</v>
      </c>
      <c r="E100">
        <v>1914178</v>
      </c>
      <c r="F100">
        <v>1906713</v>
      </c>
      <c r="G100">
        <v>44.134137048905302</v>
      </c>
      <c r="H100">
        <v>15</v>
      </c>
      <c r="I100">
        <v>6.62012055733579</v>
      </c>
      <c r="J100">
        <v>0.85160000000000002</v>
      </c>
      <c r="K100">
        <v>5.6376946666271603</v>
      </c>
      <c r="L100">
        <v>25.291519708036599</v>
      </c>
      <c r="M100">
        <v>60.609847748863203</v>
      </c>
    </row>
    <row r="101" spans="1:13">
      <c r="A101">
        <v>5</v>
      </c>
      <c r="B101" t="s">
        <v>128</v>
      </c>
      <c r="C101" s="25">
        <v>43202.68</v>
      </c>
      <c r="E101">
        <v>1907177</v>
      </c>
    </row>
    <row r="102" spans="1:13">
      <c r="A102">
        <v>5</v>
      </c>
      <c r="B102" t="s">
        <v>128</v>
      </c>
      <c r="C102" s="25">
        <v>43202.68</v>
      </c>
      <c r="E102">
        <v>1898784</v>
      </c>
    </row>
    <row r="103" spans="1:13">
      <c r="A103">
        <v>5</v>
      </c>
      <c r="B103" t="s">
        <v>128</v>
      </c>
      <c r="C103" s="25">
        <v>43202.68</v>
      </c>
      <c r="D103" t="s">
        <v>27</v>
      </c>
      <c r="E103">
        <v>2946717</v>
      </c>
      <c r="F103">
        <v>2932535</v>
      </c>
      <c r="G103">
        <v>67.878543645903505</v>
      </c>
      <c r="H103">
        <v>14</v>
      </c>
      <c r="I103">
        <v>9.50299611042648</v>
      </c>
      <c r="J103">
        <v>0.85160000000000002</v>
      </c>
      <c r="K103">
        <v>8.0927514876391893</v>
      </c>
    </row>
    <row r="104" spans="1:13">
      <c r="A104">
        <v>5</v>
      </c>
      <c r="B104" t="s">
        <v>128</v>
      </c>
      <c r="C104" s="25">
        <v>43202.68</v>
      </c>
      <c r="E104">
        <v>2946982</v>
      </c>
    </row>
    <row r="105" spans="1:13">
      <c r="A105">
        <v>5</v>
      </c>
      <c r="B105" t="s">
        <v>128</v>
      </c>
      <c r="C105" s="25">
        <v>43202.68</v>
      </c>
      <c r="E105">
        <v>2903906</v>
      </c>
    </row>
    <row r="106" spans="1:13">
      <c r="A106">
        <v>5</v>
      </c>
      <c r="B106" t="s">
        <v>128</v>
      </c>
      <c r="C106" s="25">
        <v>43202.68</v>
      </c>
      <c r="D106" t="s">
        <v>129</v>
      </c>
      <c r="E106">
        <v>2946717</v>
      </c>
      <c r="F106">
        <v>2932535</v>
      </c>
      <c r="G106">
        <v>67.878543645903505</v>
      </c>
      <c r="H106">
        <v>20</v>
      </c>
      <c r="I106">
        <v>13.5757087291807</v>
      </c>
      <c r="J106">
        <v>0.85160000000000002</v>
      </c>
      <c r="K106">
        <v>11.561073553770299</v>
      </c>
    </row>
    <row r="107" spans="1:13">
      <c r="A107">
        <v>5</v>
      </c>
      <c r="B107" t="s">
        <v>128</v>
      </c>
      <c r="C107" s="25">
        <v>43202.68</v>
      </c>
      <c r="E107">
        <v>2946982</v>
      </c>
    </row>
    <row r="108" spans="1:13">
      <c r="A108">
        <v>5</v>
      </c>
      <c r="B108" t="s">
        <v>128</v>
      </c>
      <c r="C108" s="25">
        <v>43202.68</v>
      </c>
      <c r="E108">
        <v>2903906</v>
      </c>
    </row>
    <row r="109" spans="1:13">
      <c r="A109">
        <v>5</v>
      </c>
      <c r="B109" t="s">
        <v>128</v>
      </c>
      <c r="C109" s="25">
        <v>43202.68</v>
      </c>
      <c r="D109" t="s">
        <v>28</v>
      </c>
      <c r="E109">
        <v>2654296</v>
      </c>
      <c r="F109">
        <v>2715966.3333333302</v>
      </c>
      <c r="G109">
        <v>62.865691048178803</v>
      </c>
      <c r="H109">
        <v>19</v>
      </c>
      <c r="I109">
        <v>11.944481299154001</v>
      </c>
      <c r="J109">
        <v>0.85160000000000002</v>
      </c>
      <c r="K109">
        <v>10.171920274359501</v>
      </c>
      <c r="L109">
        <v>19.4894725604677</v>
      </c>
      <c r="M109">
        <v>58.681313486733004</v>
      </c>
    </row>
    <row r="110" spans="1:13">
      <c r="A110">
        <v>5</v>
      </c>
      <c r="B110" t="s">
        <v>128</v>
      </c>
      <c r="C110" s="25">
        <v>43202.68</v>
      </c>
      <c r="E110">
        <v>2620260</v>
      </c>
    </row>
    <row r="111" spans="1:13">
      <c r="A111">
        <v>5</v>
      </c>
      <c r="B111" t="s">
        <v>128</v>
      </c>
      <c r="C111" s="25">
        <v>43202.68</v>
      </c>
      <c r="E111">
        <v>2873343</v>
      </c>
    </row>
    <row r="112" spans="1:13">
      <c r="A112">
        <v>5</v>
      </c>
      <c r="B112" t="s">
        <v>128</v>
      </c>
      <c r="C112" s="25">
        <v>43202.68</v>
      </c>
      <c r="D112" t="s">
        <v>29</v>
      </c>
      <c r="E112">
        <v>2300172</v>
      </c>
      <c r="F112">
        <v>2363452.5</v>
      </c>
      <c r="G112">
        <v>54.706154803359397</v>
      </c>
      <c r="H112">
        <v>20</v>
      </c>
      <c r="I112">
        <v>10.9412309606719</v>
      </c>
      <c r="J112">
        <v>0.85160000000000002</v>
      </c>
      <c r="K112">
        <v>9.3175522861081692</v>
      </c>
    </row>
    <row r="113" spans="1:13">
      <c r="A113">
        <v>5</v>
      </c>
      <c r="B113" t="s">
        <v>128</v>
      </c>
      <c r="C113" s="25">
        <v>43202.68</v>
      </c>
      <c r="E113">
        <v>2426733</v>
      </c>
    </row>
    <row r="114" spans="1:13">
      <c r="A114">
        <v>5</v>
      </c>
      <c r="B114" t="s">
        <v>128</v>
      </c>
      <c r="C114" s="25">
        <v>43202.68</v>
      </c>
      <c r="D114" t="s">
        <v>30</v>
      </c>
      <c r="E114">
        <v>2181669</v>
      </c>
      <c r="F114">
        <v>2215855.3333333302</v>
      </c>
      <c r="G114">
        <v>51.289765665772002</v>
      </c>
      <c r="H114">
        <v>26</v>
      </c>
      <c r="I114">
        <v>13.3353390731007</v>
      </c>
      <c r="J114">
        <v>0.85160000000000002</v>
      </c>
      <c r="K114">
        <v>11.356374754652601</v>
      </c>
      <c r="L114">
        <v>22.958297604500501</v>
      </c>
      <c r="M114">
        <v>58.606555446781698</v>
      </c>
    </row>
    <row r="115" spans="1:13">
      <c r="A115">
        <v>5</v>
      </c>
      <c r="B115" t="s">
        <v>128</v>
      </c>
      <c r="C115" s="25">
        <v>43202.68</v>
      </c>
      <c r="E115">
        <v>2197279</v>
      </c>
    </row>
    <row r="116" spans="1:13">
      <c r="A116">
        <v>5</v>
      </c>
      <c r="B116" t="s">
        <v>128</v>
      </c>
      <c r="C116" s="25">
        <v>43202.68</v>
      </c>
      <c r="E116">
        <v>2268618</v>
      </c>
    </row>
    <row r="117" spans="1:13">
      <c r="A117">
        <v>5</v>
      </c>
      <c r="B117" t="s">
        <v>128</v>
      </c>
      <c r="C117" s="25">
        <v>43202.68</v>
      </c>
      <c r="D117" t="s">
        <v>31</v>
      </c>
      <c r="E117">
        <v>2912220</v>
      </c>
      <c r="F117">
        <v>2942896.6666666698</v>
      </c>
      <c r="G117">
        <v>68.118382162094306</v>
      </c>
      <c r="H117">
        <v>20</v>
      </c>
      <c r="I117">
        <v>13.6236764324189</v>
      </c>
      <c r="J117">
        <v>0.85160000000000002</v>
      </c>
      <c r="K117">
        <v>11.601922849847901</v>
      </c>
    </row>
    <row r="118" spans="1:13">
      <c r="A118">
        <v>5</v>
      </c>
      <c r="B118" t="s">
        <v>128</v>
      </c>
      <c r="C118" s="25">
        <v>43202.68</v>
      </c>
      <c r="E118">
        <v>2968210</v>
      </c>
    </row>
    <row r="119" spans="1:13">
      <c r="A119">
        <v>5</v>
      </c>
      <c r="B119" t="s">
        <v>128</v>
      </c>
      <c r="C119" s="25">
        <v>43202.68</v>
      </c>
      <c r="E119">
        <v>2948260</v>
      </c>
    </row>
    <row r="120" spans="1:13">
      <c r="A120">
        <v>5</v>
      </c>
      <c r="B120" t="s">
        <v>128</v>
      </c>
      <c r="C120" s="25">
        <v>43202.68</v>
      </c>
      <c r="D120" t="s">
        <v>32</v>
      </c>
      <c r="E120">
        <v>2878684</v>
      </c>
      <c r="F120">
        <v>2830569.6666666698</v>
      </c>
      <c r="G120">
        <v>65.518381421399496</v>
      </c>
      <c r="H120">
        <v>16</v>
      </c>
      <c r="I120">
        <v>10.4829410274239</v>
      </c>
      <c r="J120">
        <v>0.85160000000000002</v>
      </c>
      <c r="K120">
        <v>8.9272725789542093</v>
      </c>
      <c r="L120">
        <v>15.778821129182999</v>
      </c>
      <c r="M120">
        <v>66.173006815670604</v>
      </c>
    </row>
    <row r="121" spans="1:13">
      <c r="A121">
        <v>5</v>
      </c>
      <c r="B121" t="s">
        <v>128</v>
      </c>
      <c r="C121" s="25">
        <v>43202.68</v>
      </c>
      <c r="E121">
        <v>2803922</v>
      </c>
    </row>
    <row r="122" spans="1:13">
      <c r="A122">
        <v>5</v>
      </c>
      <c r="B122" t="s">
        <v>128</v>
      </c>
      <c r="C122" s="25">
        <v>43202.68</v>
      </c>
      <c r="E122">
        <v>2809103</v>
      </c>
    </row>
    <row r="123" spans="1:13">
      <c r="A123">
        <v>5</v>
      </c>
      <c r="B123" t="s">
        <v>128</v>
      </c>
      <c r="C123" s="25">
        <v>43202.68</v>
      </c>
      <c r="D123" t="s">
        <v>33</v>
      </c>
      <c r="E123">
        <v>2995431</v>
      </c>
      <c r="F123">
        <v>2896560</v>
      </c>
      <c r="G123">
        <v>67.045840674698894</v>
      </c>
      <c r="H123">
        <v>12</v>
      </c>
      <c r="I123">
        <v>8.0455008809638695</v>
      </c>
      <c r="J123">
        <v>0.85160000000000002</v>
      </c>
      <c r="K123">
        <v>6.8515485502288298</v>
      </c>
    </row>
    <row r="124" spans="1:13">
      <c r="A124">
        <v>5</v>
      </c>
      <c r="B124" t="s">
        <v>128</v>
      </c>
      <c r="C124" s="25">
        <v>43202.68</v>
      </c>
      <c r="E124">
        <v>2868523</v>
      </c>
    </row>
    <row r="125" spans="1:13">
      <c r="A125">
        <v>5</v>
      </c>
      <c r="B125" t="s">
        <v>128</v>
      </c>
      <c r="C125" s="25">
        <v>43202.68</v>
      </c>
      <c r="E125">
        <v>2825726</v>
      </c>
    </row>
    <row r="126" spans="1:13">
      <c r="A126">
        <v>5</v>
      </c>
      <c r="B126" t="s">
        <v>128</v>
      </c>
      <c r="C126" s="25">
        <v>43202.68</v>
      </c>
      <c r="D126" t="s">
        <v>34</v>
      </c>
      <c r="E126">
        <v>834937</v>
      </c>
      <c r="F126">
        <v>833896.33333333302</v>
      </c>
      <c r="G126">
        <v>19.301958427887701</v>
      </c>
      <c r="H126">
        <v>29</v>
      </c>
      <c r="I126">
        <v>5.5975679440874204</v>
      </c>
      <c r="J126">
        <v>0.85160000000000002</v>
      </c>
      <c r="K126">
        <v>4.7668888611848503</v>
      </c>
      <c r="L126">
        <v>15.101808471233699</v>
      </c>
      <c r="M126">
        <v>34.771476232129899</v>
      </c>
    </row>
    <row r="127" spans="1:13">
      <c r="A127">
        <v>5</v>
      </c>
      <c r="B127" t="s">
        <v>128</v>
      </c>
      <c r="C127" s="25">
        <v>43202.68</v>
      </c>
      <c r="E127">
        <v>821118</v>
      </c>
    </row>
    <row r="128" spans="1:13">
      <c r="A128">
        <v>5</v>
      </c>
      <c r="B128" t="s">
        <v>128</v>
      </c>
      <c r="C128" s="25">
        <v>43202.68</v>
      </c>
      <c r="E128">
        <v>845634</v>
      </c>
    </row>
    <row r="129" spans="1:13">
      <c r="A129">
        <v>5</v>
      </c>
      <c r="B129" t="s">
        <v>128</v>
      </c>
      <c r="C129" s="25">
        <v>43202.68</v>
      </c>
      <c r="D129" t="s">
        <v>35</v>
      </c>
      <c r="E129">
        <v>2430917</v>
      </c>
      <c r="F129">
        <v>2383194.3333333302</v>
      </c>
      <c r="G129">
        <v>55.163113337722002</v>
      </c>
      <c r="H129">
        <v>22</v>
      </c>
      <c r="I129">
        <v>12.135884934298801</v>
      </c>
      <c r="J129">
        <v>0.85160000000000002</v>
      </c>
      <c r="K129">
        <v>10.3349196100489</v>
      </c>
    </row>
    <row r="130" spans="1:13">
      <c r="A130">
        <v>5</v>
      </c>
      <c r="B130" t="s">
        <v>128</v>
      </c>
      <c r="C130" s="25">
        <v>43202.68</v>
      </c>
      <c r="E130">
        <v>2396156</v>
      </c>
    </row>
    <row r="131" spans="1:13">
      <c r="A131">
        <v>5</v>
      </c>
      <c r="B131" t="s">
        <v>128</v>
      </c>
      <c r="C131" s="25">
        <v>43202.68</v>
      </c>
      <c r="E131">
        <v>2322510</v>
      </c>
    </row>
    <row r="132" spans="1:13">
      <c r="A132">
        <v>5</v>
      </c>
      <c r="B132" t="s">
        <v>128</v>
      </c>
      <c r="C132" s="25">
        <v>43202.68</v>
      </c>
      <c r="D132" t="s">
        <v>36</v>
      </c>
      <c r="E132">
        <v>2409644</v>
      </c>
      <c r="F132">
        <v>2316519</v>
      </c>
      <c r="G132">
        <v>53.619798586569203</v>
      </c>
      <c r="H132">
        <v>22</v>
      </c>
      <c r="I132">
        <v>11.7963556890452</v>
      </c>
      <c r="J132">
        <v>0.85160000000000002</v>
      </c>
      <c r="K132">
        <v>10.045776504790901</v>
      </c>
      <c r="L132">
        <v>11.484880582038</v>
      </c>
      <c r="M132">
        <v>39.665406922740502</v>
      </c>
    </row>
    <row r="133" spans="1:13">
      <c r="A133">
        <v>5</v>
      </c>
      <c r="B133" t="s">
        <v>128</v>
      </c>
      <c r="C133" s="25">
        <v>43202.68</v>
      </c>
      <c r="E133">
        <v>2399513</v>
      </c>
    </row>
    <row r="134" spans="1:13">
      <c r="A134">
        <v>5</v>
      </c>
      <c r="B134" t="s">
        <v>128</v>
      </c>
      <c r="C134" s="25">
        <v>43202.68</v>
      </c>
      <c r="E134">
        <v>2140400</v>
      </c>
    </row>
    <row r="135" spans="1:13">
      <c r="A135">
        <v>5</v>
      </c>
      <c r="B135" t="s">
        <v>128</v>
      </c>
      <c r="C135" s="25">
        <v>43202.68</v>
      </c>
      <c r="D135" t="s">
        <v>37</v>
      </c>
      <c r="E135">
        <v>625558</v>
      </c>
      <c r="F135">
        <v>608395.5</v>
      </c>
      <c r="G135">
        <v>14.0823555390545</v>
      </c>
      <c r="H135">
        <v>12</v>
      </c>
      <c r="I135">
        <v>1.6898826646865399</v>
      </c>
      <c r="J135">
        <v>0.85160000000000002</v>
      </c>
      <c r="K135">
        <v>1.43910407724706</v>
      </c>
    </row>
    <row r="136" spans="1:13">
      <c r="A136">
        <v>5</v>
      </c>
      <c r="B136" t="s">
        <v>128</v>
      </c>
      <c r="C136" s="25">
        <v>43202.68</v>
      </c>
      <c r="E136">
        <v>591233</v>
      </c>
    </row>
    <row r="137" spans="1:13">
      <c r="A137">
        <v>5</v>
      </c>
      <c r="B137" t="s">
        <v>128</v>
      </c>
      <c r="C137" s="25">
        <v>43202.68</v>
      </c>
      <c r="D137" t="s">
        <v>38</v>
      </c>
      <c r="E137">
        <v>2573494</v>
      </c>
      <c r="F137">
        <v>2602043.5</v>
      </c>
      <c r="G137">
        <v>60.228752012606598</v>
      </c>
      <c r="H137">
        <v>33</v>
      </c>
      <c r="I137">
        <v>19.875488164160199</v>
      </c>
      <c r="J137">
        <v>0.85160000000000002</v>
      </c>
      <c r="K137">
        <v>16.9259657205988</v>
      </c>
      <c r="L137">
        <v>24.607322350789399</v>
      </c>
      <c r="M137">
        <v>60.198749292482198</v>
      </c>
    </row>
    <row r="138" spans="1:13">
      <c r="A138">
        <v>5</v>
      </c>
      <c r="B138" t="s">
        <v>128</v>
      </c>
      <c r="C138" s="25">
        <v>43202.68</v>
      </c>
      <c r="E138">
        <v>2630593</v>
      </c>
    </row>
    <row r="139" spans="1:13">
      <c r="A139">
        <v>5</v>
      </c>
      <c r="B139" t="s">
        <v>128</v>
      </c>
      <c r="C139" s="25">
        <v>43202.68</v>
      </c>
      <c r="D139" t="s">
        <v>39</v>
      </c>
      <c r="E139">
        <v>2581547</v>
      </c>
      <c r="F139">
        <v>2597895.6666666698</v>
      </c>
      <c r="G139">
        <v>60.132743308208397</v>
      </c>
      <c r="H139">
        <v>15</v>
      </c>
      <c r="I139">
        <v>9.0199114962312503</v>
      </c>
      <c r="J139">
        <v>0.85160000000000002</v>
      </c>
      <c r="K139">
        <v>7.6813566301905301</v>
      </c>
    </row>
    <row r="140" spans="1:13">
      <c r="A140">
        <v>5</v>
      </c>
      <c r="B140" t="s">
        <v>128</v>
      </c>
      <c r="C140" s="25">
        <v>43202.68</v>
      </c>
      <c r="E140">
        <v>2630593</v>
      </c>
    </row>
    <row r="141" spans="1:13">
      <c r="A141">
        <v>5</v>
      </c>
      <c r="B141" t="s">
        <v>128</v>
      </c>
      <c r="C141" s="25">
        <v>43202.68</v>
      </c>
      <c r="E141">
        <v>2581547</v>
      </c>
    </row>
    <row r="142" spans="1:13">
      <c r="A142">
        <v>5</v>
      </c>
      <c r="B142" t="s">
        <v>128</v>
      </c>
      <c r="C142" s="25">
        <v>43202.68</v>
      </c>
      <c r="D142" t="s">
        <v>40</v>
      </c>
      <c r="E142">
        <v>2528385</v>
      </c>
      <c r="F142">
        <v>2614237.3333333302</v>
      </c>
      <c r="G142">
        <v>60.510999163323497</v>
      </c>
      <c r="H142">
        <v>34</v>
      </c>
      <c r="I142">
        <v>20.573739715529999</v>
      </c>
      <c r="J142">
        <v>0.85160000000000002</v>
      </c>
      <c r="K142">
        <v>17.520596741745301</v>
      </c>
      <c r="L142">
        <v>24.5863496178169</v>
      </c>
      <c r="M142">
        <v>62.762548292260398</v>
      </c>
    </row>
    <row r="143" spans="1:13">
      <c r="A143">
        <v>5</v>
      </c>
      <c r="B143" t="s">
        <v>128</v>
      </c>
      <c r="C143" s="25">
        <v>43202.68</v>
      </c>
      <c r="E143">
        <v>2663358</v>
      </c>
    </row>
    <row r="144" spans="1:13">
      <c r="A144">
        <v>5</v>
      </c>
      <c r="B144" t="s">
        <v>128</v>
      </c>
      <c r="C144" s="25">
        <v>43202.68</v>
      </c>
      <c r="E144">
        <v>2650969</v>
      </c>
    </row>
    <row r="145" spans="1:13">
      <c r="A145">
        <v>5</v>
      </c>
      <c r="B145" t="s">
        <v>128</v>
      </c>
      <c r="C145" s="25">
        <v>43202.68</v>
      </c>
      <c r="D145" t="s">
        <v>41</v>
      </c>
      <c r="E145">
        <v>2989290</v>
      </c>
      <c r="F145">
        <v>2987117</v>
      </c>
      <c r="G145">
        <v>69.141937490914898</v>
      </c>
      <c r="H145">
        <v>12</v>
      </c>
      <c r="I145">
        <v>8.2970324989097897</v>
      </c>
      <c r="J145">
        <v>0.85160000000000002</v>
      </c>
      <c r="K145">
        <v>7.0657528760715804</v>
      </c>
    </row>
    <row r="146" spans="1:13">
      <c r="A146">
        <v>5</v>
      </c>
      <c r="B146" t="s">
        <v>128</v>
      </c>
      <c r="C146" s="25">
        <v>43202.68</v>
      </c>
      <c r="E146">
        <v>2978654</v>
      </c>
    </row>
    <row r="147" spans="1:13">
      <c r="A147">
        <v>5</v>
      </c>
      <c r="B147" t="s">
        <v>128</v>
      </c>
      <c r="C147" s="25">
        <v>43202.68</v>
      </c>
      <c r="E147">
        <v>2993407</v>
      </c>
    </row>
    <row r="148" spans="1:13">
      <c r="A148">
        <v>5</v>
      </c>
      <c r="B148" t="s">
        <v>128</v>
      </c>
      <c r="C148" s="25">
        <v>43202.68</v>
      </c>
      <c r="D148" t="s">
        <v>42</v>
      </c>
      <c r="E148">
        <v>2314616</v>
      </c>
      <c r="F148">
        <v>2323687.6666666698</v>
      </c>
      <c r="G148">
        <v>53.785729650722303</v>
      </c>
      <c r="H148">
        <v>42</v>
      </c>
      <c r="I148">
        <v>22.590006453303399</v>
      </c>
      <c r="J148">
        <v>0.85160000000000002</v>
      </c>
      <c r="K148">
        <v>19.2376494956331</v>
      </c>
      <c r="L148">
        <v>26.400737958756299</v>
      </c>
      <c r="M148">
        <v>56.3660659267182</v>
      </c>
    </row>
    <row r="149" spans="1:13">
      <c r="A149">
        <v>5</v>
      </c>
      <c r="B149" t="s">
        <v>128</v>
      </c>
      <c r="C149" s="25">
        <v>43202.68</v>
      </c>
      <c r="E149">
        <v>2256105</v>
      </c>
    </row>
    <row r="150" spans="1:13">
      <c r="A150">
        <v>5</v>
      </c>
      <c r="B150" t="s">
        <v>128</v>
      </c>
      <c r="C150" s="25">
        <v>43202.68</v>
      </c>
      <c r="E150">
        <v>2400342</v>
      </c>
    </row>
    <row r="151" spans="1:13">
      <c r="A151">
        <v>5</v>
      </c>
      <c r="B151" t="s">
        <v>128</v>
      </c>
      <c r="C151" s="25">
        <v>43202.68</v>
      </c>
      <c r="D151" t="s">
        <v>43</v>
      </c>
      <c r="E151">
        <v>2785342</v>
      </c>
      <c r="F151">
        <v>2795323</v>
      </c>
      <c r="G151">
        <v>64.702536972243394</v>
      </c>
      <c r="H151">
        <v>13</v>
      </c>
      <c r="I151">
        <v>8.41132980639164</v>
      </c>
      <c r="J151">
        <v>0.85160000000000002</v>
      </c>
      <c r="K151">
        <v>7.1630884631231204</v>
      </c>
    </row>
    <row r="152" spans="1:13">
      <c r="A152">
        <v>5</v>
      </c>
      <c r="B152" t="s">
        <v>128</v>
      </c>
      <c r="C152" s="25">
        <v>43202.68</v>
      </c>
      <c r="E152">
        <v>2805304</v>
      </c>
    </row>
    <row r="153" spans="1:13">
      <c r="A153">
        <v>5</v>
      </c>
      <c r="B153" t="s">
        <v>128</v>
      </c>
      <c r="C153" s="25">
        <v>43202.68</v>
      </c>
      <c r="D153" t="s">
        <v>105</v>
      </c>
      <c r="E153">
        <v>2992951</v>
      </c>
      <c r="F153">
        <v>2975958.6666666698</v>
      </c>
      <c r="G153">
        <v>68.883658760675601</v>
      </c>
      <c r="H153">
        <v>35</v>
      </c>
      <c r="I153">
        <v>24.1092805662365</v>
      </c>
      <c r="J153">
        <v>0.85160000000000002</v>
      </c>
      <c r="K153">
        <v>20.531463330207</v>
      </c>
      <c r="M153">
        <v>68.883658760675601</v>
      </c>
    </row>
    <row r="154" spans="1:13">
      <c r="A154">
        <v>5</v>
      </c>
      <c r="B154" t="s">
        <v>128</v>
      </c>
      <c r="C154" s="25">
        <v>43202.68</v>
      </c>
      <c r="E154">
        <v>2956462</v>
      </c>
    </row>
    <row r="155" spans="1:13">
      <c r="A155">
        <v>5</v>
      </c>
      <c r="B155" t="s">
        <v>128</v>
      </c>
      <c r="C155" s="25">
        <v>43202.68</v>
      </c>
      <c r="E155">
        <v>2978463</v>
      </c>
    </row>
    <row r="156" spans="1:13">
      <c r="A156">
        <v>5</v>
      </c>
      <c r="B156" t="s">
        <v>128</v>
      </c>
      <c r="C156" s="25">
        <v>43202.68</v>
      </c>
      <c r="D156" t="s">
        <v>106</v>
      </c>
      <c r="E156">
        <v>2642449</v>
      </c>
      <c r="F156">
        <v>2686162.3333333302</v>
      </c>
      <c r="G156">
        <v>62.175826437927803</v>
      </c>
      <c r="H156">
        <v>39</v>
      </c>
      <c r="I156">
        <v>24.248572310791801</v>
      </c>
      <c r="J156">
        <v>0.85160000000000002</v>
      </c>
      <c r="K156">
        <v>20.650084179870301</v>
      </c>
      <c r="M156">
        <v>62.175826437927803</v>
      </c>
    </row>
    <row r="157" spans="1:13">
      <c r="A157">
        <v>5</v>
      </c>
      <c r="B157" t="s">
        <v>128</v>
      </c>
      <c r="C157" s="25">
        <v>43202.68</v>
      </c>
      <c r="E157">
        <v>2629239</v>
      </c>
    </row>
    <row r="158" spans="1:13">
      <c r="A158">
        <v>5</v>
      </c>
      <c r="B158" t="s">
        <v>128</v>
      </c>
      <c r="C158" s="25">
        <v>43202.68</v>
      </c>
      <c r="E158">
        <v>2786799</v>
      </c>
    </row>
    <row r="159" spans="1:13">
      <c r="A159">
        <v>5</v>
      </c>
      <c r="B159" t="s">
        <v>128</v>
      </c>
      <c r="C159" s="25">
        <v>43202.68</v>
      </c>
      <c r="D159" t="s">
        <v>107</v>
      </c>
      <c r="E159">
        <v>2686867</v>
      </c>
      <c r="F159">
        <v>2625871.3333333302</v>
      </c>
      <c r="G159">
        <v>60.780288012996699</v>
      </c>
      <c r="H159">
        <v>41</v>
      </c>
      <c r="I159">
        <v>24.9199180853287</v>
      </c>
      <c r="J159">
        <v>0.85160000000000002</v>
      </c>
      <c r="K159">
        <v>21.221802241465902</v>
      </c>
      <c r="M159">
        <v>60.780288012996699</v>
      </c>
    </row>
    <row r="160" spans="1:13">
      <c r="A160">
        <v>5</v>
      </c>
      <c r="B160" t="s">
        <v>128</v>
      </c>
      <c r="C160" s="25">
        <v>43202.68</v>
      </c>
      <c r="E160">
        <v>2608378</v>
      </c>
    </row>
    <row r="161" spans="1:13">
      <c r="A161">
        <v>5</v>
      </c>
      <c r="B161" t="s">
        <v>128</v>
      </c>
      <c r="C161" s="25">
        <v>43202.68</v>
      </c>
      <c r="E161">
        <v>2582369</v>
      </c>
    </row>
    <row r="162" spans="1:13">
      <c r="A162">
        <v>5</v>
      </c>
      <c r="B162" t="s">
        <v>128</v>
      </c>
      <c r="C162" s="25">
        <v>43202.68</v>
      </c>
      <c r="D162" t="s">
        <v>108</v>
      </c>
      <c r="E162">
        <v>2745249</v>
      </c>
      <c r="F162">
        <v>2754629</v>
      </c>
      <c r="G162">
        <v>63.760604666192002</v>
      </c>
      <c r="H162">
        <v>40</v>
      </c>
      <c r="I162">
        <v>25.5042418664768</v>
      </c>
      <c r="J162">
        <v>0.85160000000000002</v>
      </c>
      <c r="K162">
        <v>21.7194123734916</v>
      </c>
      <c r="M162">
        <v>63.760604666192002</v>
      </c>
    </row>
    <row r="163" spans="1:13">
      <c r="A163">
        <v>5</v>
      </c>
      <c r="B163" t="s">
        <v>128</v>
      </c>
      <c r="C163" s="25">
        <v>43202.68</v>
      </c>
      <c r="E163">
        <v>2716799</v>
      </c>
    </row>
    <row r="164" spans="1:13">
      <c r="A164">
        <v>5</v>
      </c>
      <c r="B164" t="s">
        <v>128</v>
      </c>
      <c r="C164" s="25">
        <v>43202.68</v>
      </c>
      <c r="E164">
        <v>2801839</v>
      </c>
    </row>
    <row r="165" spans="1:13">
      <c r="A165">
        <v>5</v>
      </c>
      <c r="B165" t="s">
        <v>128</v>
      </c>
      <c r="C165" s="25">
        <v>43202.68</v>
      </c>
      <c r="D165" t="s">
        <v>109</v>
      </c>
      <c r="E165">
        <v>2269792</v>
      </c>
      <c r="F165">
        <v>2247811.6666666698</v>
      </c>
      <c r="G165">
        <v>52.029449716236698</v>
      </c>
      <c r="H165">
        <v>44</v>
      </c>
      <c r="I165">
        <v>22.892957875144202</v>
      </c>
      <c r="J165">
        <v>0.85160000000000002</v>
      </c>
      <c r="K165">
        <v>19.495642926472801</v>
      </c>
      <c r="M165">
        <v>52.029449716236698</v>
      </c>
    </row>
    <row r="166" spans="1:13">
      <c r="A166">
        <v>5</v>
      </c>
      <c r="B166" t="s">
        <v>128</v>
      </c>
      <c r="C166" s="25">
        <v>43202.68</v>
      </c>
      <c r="E166">
        <v>2232404</v>
      </c>
    </row>
    <row r="167" spans="1:13">
      <c r="A167">
        <v>5</v>
      </c>
      <c r="B167" t="s">
        <v>128</v>
      </c>
      <c r="C167" s="25">
        <v>43202.68</v>
      </c>
      <c r="E167">
        <v>2241239</v>
      </c>
    </row>
    <row r="168" spans="1:13">
      <c r="A168">
        <v>5</v>
      </c>
      <c r="B168" t="s">
        <v>128</v>
      </c>
      <c r="C168" s="25">
        <v>43202.68</v>
      </c>
      <c r="D168" t="s">
        <v>110</v>
      </c>
      <c r="E168">
        <v>2983763</v>
      </c>
      <c r="F168">
        <v>2947628</v>
      </c>
      <c r="G168">
        <v>68.227896973058193</v>
      </c>
      <c r="H168">
        <v>45</v>
      </c>
      <c r="I168">
        <v>30.7025536378762</v>
      </c>
      <c r="J168">
        <v>0.85160000000000002</v>
      </c>
      <c r="K168">
        <v>26.146294678015298</v>
      </c>
      <c r="M168">
        <v>68.227896973058193</v>
      </c>
    </row>
    <row r="169" spans="1:13">
      <c r="A169">
        <v>5</v>
      </c>
      <c r="B169" t="s">
        <v>128</v>
      </c>
      <c r="C169" s="25">
        <v>43202.68</v>
      </c>
      <c r="E169">
        <v>2927911</v>
      </c>
    </row>
    <row r="170" spans="1:13">
      <c r="A170">
        <v>5</v>
      </c>
      <c r="B170" t="s">
        <v>128</v>
      </c>
      <c r="C170" s="25">
        <v>43202.68</v>
      </c>
      <c r="E170">
        <v>2931210</v>
      </c>
    </row>
    <row r="171" spans="1:13">
      <c r="A171">
        <v>7</v>
      </c>
      <c r="B171" t="s">
        <v>128</v>
      </c>
      <c r="C171" s="20">
        <v>40894.222666666697</v>
      </c>
      <c r="D171" t="s">
        <v>113</v>
      </c>
      <c r="E171">
        <v>1973732</v>
      </c>
      <c r="F171">
        <v>1967568.33333333</v>
      </c>
      <c r="G171">
        <v>48.113601507264299</v>
      </c>
      <c r="H171">
        <v>2360</v>
      </c>
      <c r="I171">
        <v>1135.48099557144</v>
      </c>
      <c r="J171">
        <v>0.85160000000000002</v>
      </c>
      <c r="K171">
        <v>966.975615828635</v>
      </c>
      <c r="M171">
        <v>48.113601507264299</v>
      </c>
    </row>
    <row r="172" spans="1:13">
      <c r="A172">
        <v>7</v>
      </c>
      <c r="B172" t="s">
        <v>128</v>
      </c>
      <c r="C172" s="20">
        <v>40894.222666666697</v>
      </c>
      <c r="E172">
        <v>2015102</v>
      </c>
    </row>
    <row r="173" spans="1:13">
      <c r="A173">
        <v>7</v>
      </c>
      <c r="B173" t="s">
        <v>128</v>
      </c>
      <c r="C173" s="20">
        <v>40894.222666666697</v>
      </c>
      <c r="E173">
        <v>1913871</v>
      </c>
    </row>
    <row r="174" spans="1:13">
      <c r="A174">
        <v>7</v>
      </c>
      <c r="B174" t="s">
        <v>128</v>
      </c>
      <c r="C174" s="20">
        <v>40894.222666666697</v>
      </c>
      <c r="D174" t="s">
        <v>114</v>
      </c>
      <c r="E174">
        <v>2957280</v>
      </c>
      <c r="F174">
        <v>3071124</v>
      </c>
      <c r="G174">
        <v>75.099214503551593</v>
      </c>
      <c r="H174">
        <v>1780</v>
      </c>
      <c r="I174">
        <v>1336.76601816322</v>
      </c>
      <c r="J174">
        <v>0.85160000000000002</v>
      </c>
      <c r="K174">
        <v>1138.3899410678</v>
      </c>
      <c r="M174">
        <v>75.099214503551593</v>
      </c>
    </row>
    <row r="175" spans="1:13">
      <c r="A175">
        <v>7</v>
      </c>
      <c r="B175" t="s">
        <v>128</v>
      </c>
      <c r="C175" s="20">
        <v>40894.222666666697</v>
      </c>
      <c r="E175">
        <v>2984849</v>
      </c>
    </row>
    <row r="176" spans="1:13">
      <c r="A176">
        <v>7</v>
      </c>
      <c r="B176" t="s">
        <v>128</v>
      </c>
      <c r="C176" s="20">
        <v>40894.222666666697</v>
      </c>
      <c r="E176">
        <v>3271243</v>
      </c>
    </row>
    <row r="177" spans="1:13">
      <c r="A177">
        <v>7</v>
      </c>
      <c r="B177" t="s">
        <v>128</v>
      </c>
      <c r="C177" s="20">
        <v>40894.222666666697</v>
      </c>
      <c r="D177" t="s">
        <v>115</v>
      </c>
      <c r="E177">
        <v>2641077</v>
      </c>
      <c r="F177">
        <v>2718661</v>
      </c>
      <c r="G177">
        <v>66.480319779155806</v>
      </c>
      <c r="H177">
        <v>2000</v>
      </c>
      <c r="I177">
        <v>1329.60639558312</v>
      </c>
      <c r="J177">
        <v>0.85160000000000002</v>
      </c>
      <c r="K177">
        <v>1132.2928064785799</v>
      </c>
      <c r="M177">
        <v>66.480319779155806</v>
      </c>
    </row>
    <row r="178" spans="1:13">
      <c r="A178">
        <v>7</v>
      </c>
      <c r="B178" t="s">
        <v>128</v>
      </c>
      <c r="C178" s="20">
        <v>40894.222666666697</v>
      </c>
      <c r="E178">
        <v>2521706</v>
      </c>
    </row>
    <row r="179" spans="1:13">
      <c r="A179">
        <v>7</v>
      </c>
      <c r="B179" t="s">
        <v>128</v>
      </c>
      <c r="C179" s="20">
        <v>40894.222666666697</v>
      </c>
      <c r="E179">
        <v>2993200</v>
      </c>
    </row>
    <row r="180" spans="1:13">
      <c r="A180">
        <v>7</v>
      </c>
      <c r="B180" t="s">
        <v>128</v>
      </c>
      <c r="C180" s="20">
        <v>43202.68</v>
      </c>
      <c r="D180" t="s">
        <v>130</v>
      </c>
      <c r="E180">
        <v>2105114</v>
      </c>
      <c r="F180">
        <v>2181343.6666666698</v>
      </c>
      <c r="G180">
        <v>50.490934050078998</v>
      </c>
      <c r="H180">
        <v>13</v>
      </c>
      <c r="I180">
        <v>6.5638214265102697</v>
      </c>
      <c r="J180">
        <v>0.85160000000000002</v>
      </c>
      <c r="K180">
        <v>5.5897503268161497</v>
      </c>
      <c r="L180">
        <v>16.038267544684299</v>
      </c>
      <c r="M180">
        <v>62.776998374370898</v>
      </c>
    </row>
    <row r="181" spans="1:13">
      <c r="A181">
        <v>7</v>
      </c>
      <c r="B181" t="s">
        <v>128</v>
      </c>
      <c r="C181" s="20">
        <v>43202.68</v>
      </c>
      <c r="E181">
        <v>2255309</v>
      </c>
    </row>
    <row r="182" spans="1:13">
      <c r="A182">
        <v>7</v>
      </c>
      <c r="B182" t="s">
        <v>128</v>
      </c>
      <c r="C182" s="20">
        <v>43202.68</v>
      </c>
      <c r="E182">
        <v>2183608</v>
      </c>
    </row>
    <row r="183" spans="1:13">
      <c r="A183">
        <v>7</v>
      </c>
      <c r="B183" t="s">
        <v>128</v>
      </c>
      <c r="C183" s="20">
        <v>40894.222666666697</v>
      </c>
      <c r="D183" t="s">
        <v>27</v>
      </c>
      <c r="E183">
        <v>3050806</v>
      </c>
      <c r="F183">
        <v>2951427</v>
      </c>
      <c r="G183">
        <v>72.172224034123502</v>
      </c>
      <c r="H183">
        <v>17</v>
      </c>
      <c r="I183">
        <v>12.269278085801</v>
      </c>
      <c r="J183">
        <v>0.85160000000000002</v>
      </c>
      <c r="K183">
        <v>10.448517217868099</v>
      </c>
    </row>
    <row r="184" spans="1:13">
      <c r="A184">
        <v>7</v>
      </c>
      <c r="B184" t="s">
        <v>128</v>
      </c>
      <c r="C184" s="20">
        <v>40894.222666666697</v>
      </c>
      <c r="E184">
        <v>2814997</v>
      </c>
    </row>
    <row r="185" spans="1:13">
      <c r="A185">
        <v>7</v>
      </c>
      <c r="B185" t="s">
        <v>128</v>
      </c>
      <c r="C185" s="20">
        <v>40894.222666666697</v>
      </c>
      <c r="E185">
        <v>2988478</v>
      </c>
    </row>
    <row r="186" spans="1:13">
      <c r="A186">
        <v>7</v>
      </c>
      <c r="B186" t="s">
        <v>128</v>
      </c>
      <c r="C186" s="20">
        <v>43202.68</v>
      </c>
      <c r="D186" t="s">
        <v>97</v>
      </c>
      <c r="E186">
        <v>2814997</v>
      </c>
      <c r="F186">
        <v>2965863</v>
      </c>
      <c r="G186">
        <v>68.649977269928598</v>
      </c>
      <c r="H186">
        <v>18</v>
      </c>
      <c r="I186">
        <v>12.3569959085872</v>
      </c>
      <c r="J186">
        <v>0.85160000000000002</v>
      </c>
      <c r="K186">
        <v>10.5232177157528</v>
      </c>
      <c r="M186">
        <v>68.649977269928598</v>
      </c>
    </row>
    <row r="187" spans="1:13">
      <c r="A187">
        <v>7</v>
      </c>
      <c r="B187" t="s">
        <v>128</v>
      </c>
      <c r="C187" s="20">
        <v>43202.68</v>
      </c>
      <c r="E187">
        <v>2988478</v>
      </c>
    </row>
    <row r="188" spans="1:13">
      <c r="A188">
        <v>7</v>
      </c>
      <c r="B188" t="s">
        <v>128</v>
      </c>
      <c r="C188" s="20">
        <v>43202.68</v>
      </c>
      <c r="E188">
        <v>3094114</v>
      </c>
    </row>
    <row r="189" spans="1:13">
      <c r="A189">
        <v>7</v>
      </c>
      <c r="B189" t="s">
        <v>128</v>
      </c>
      <c r="C189" s="20">
        <v>43202.68</v>
      </c>
      <c r="D189" t="s">
        <v>98</v>
      </c>
      <c r="E189">
        <v>2922921</v>
      </c>
      <c r="F189">
        <v>3117724</v>
      </c>
      <c r="G189">
        <v>72.1650601305289</v>
      </c>
      <c r="H189">
        <v>12</v>
      </c>
      <c r="I189">
        <v>8.65980721566347</v>
      </c>
      <c r="J189">
        <v>0.85160000000000002</v>
      </c>
      <c r="K189">
        <v>7.3746918248590099</v>
      </c>
      <c r="M189">
        <v>72.1650601305289</v>
      </c>
    </row>
    <row r="190" spans="1:13">
      <c r="A190">
        <v>7</v>
      </c>
      <c r="B190" t="s">
        <v>128</v>
      </c>
      <c r="C190" s="20">
        <v>43202.68</v>
      </c>
      <c r="E190">
        <v>3094114</v>
      </c>
    </row>
    <row r="191" spans="1:13">
      <c r="A191">
        <v>7</v>
      </c>
      <c r="B191" t="s">
        <v>128</v>
      </c>
      <c r="C191" s="20">
        <v>43202.68</v>
      </c>
      <c r="E191">
        <v>3336137</v>
      </c>
    </row>
    <row r="192" spans="1:13">
      <c r="A192">
        <v>7</v>
      </c>
      <c r="B192" t="s">
        <v>128</v>
      </c>
      <c r="C192" s="20">
        <v>43202.68</v>
      </c>
      <c r="D192" t="s">
        <v>99</v>
      </c>
      <c r="E192">
        <v>3098638</v>
      </c>
      <c r="F192">
        <v>3075715.3333333302</v>
      </c>
      <c r="G192">
        <v>71.192697613512294</v>
      </c>
      <c r="H192">
        <v>14</v>
      </c>
      <c r="I192">
        <v>9.9669776658917204</v>
      </c>
      <c r="J192">
        <v>0.85160000000000002</v>
      </c>
      <c r="K192">
        <v>8.4878781802733805</v>
      </c>
      <c r="M192">
        <v>71.192697613512294</v>
      </c>
    </row>
    <row r="193" spans="1:13">
      <c r="A193">
        <v>7</v>
      </c>
      <c r="B193" t="s">
        <v>128</v>
      </c>
      <c r="C193" s="20">
        <v>43202.68</v>
      </c>
      <c r="E193">
        <v>2963169</v>
      </c>
    </row>
    <row r="194" spans="1:13">
      <c r="A194">
        <v>7</v>
      </c>
      <c r="B194" t="s">
        <v>128</v>
      </c>
      <c r="C194" s="20">
        <v>43202.68</v>
      </c>
      <c r="E194">
        <v>3165339</v>
      </c>
    </row>
    <row r="195" spans="1:13">
      <c r="A195">
        <v>7</v>
      </c>
      <c r="B195" t="s">
        <v>128</v>
      </c>
      <c r="C195" s="20">
        <v>43202.68</v>
      </c>
      <c r="D195" t="s">
        <v>100</v>
      </c>
      <c r="E195">
        <v>2704050</v>
      </c>
      <c r="F195">
        <v>2778761</v>
      </c>
      <c r="G195">
        <v>64.319181124874703</v>
      </c>
      <c r="H195">
        <v>16</v>
      </c>
      <c r="I195">
        <v>10.291068979979901</v>
      </c>
      <c r="J195">
        <v>0.85160000000000002</v>
      </c>
      <c r="K195">
        <v>8.7638743433509205</v>
      </c>
      <c r="M195">
        <v>64.319181124874703</v>
      </c>
    </row>
    <row r="196" spans="1:13">
      <c r="A196">
        <v>7</v>
      </c>
      <c r="B196" t="s">
        <v>128</v>
      </c>
      <c r="C196" s="20">
        <v>43202.68</v>
      </c>
      <c r="E196">
        <v>2809888</v>
      </c>
    </row>
    <row r="197" spans="1:13">
      <c r="A197">
        <v>7</v>
      </c>
      <c r="B197" t="s">
        <v>128</v>
      </c>
      <c r="C197" s="20">
        <v>43202.68</v>
      </c>
      <c r="E197">
        <v>2822345</v>
      </c>
    </row>
    <row r="198" spans="1:13">
      <c r="A198">
        <v>7</v>
      </c>
      <c r="B198" t="s">
        <v>128</v>
      </c>
      <c r="C198" s="20">
        <v>43202.68</v>
      </c>
      <c r="D198" t="s">
        <v>101</v>
      </c>
      <c r="E198">
        <v>2892970</v>
      </c>
      <c r="F198">
        <v>2840045.3333333302</v>
      </c>
      <c r="G198">
        <v>65.737711950585805</v>
      </c>
      <c r="H198">
        <v>18</v>
      </c>
      <c r="I198">
        <v>11.832788151105399</v>
      </c>
      <c r="J198">
        <v>0.85160000000000002</v>
      </c>
      <c r="K198">
        <v>10.076802389481401</v>
      </c>
      <c r="M198">
        <v>65.737711950585805</v>
      </c>
    </row>
    <row r="199" spans="1:13">
      <c r="A199">
        <v>7</v>
      </c>
      <c r="B199" t="s">
        <v>128</v>
      </c>
      <c r="C199" s="20">
        <v>43202.68</v>
      </c>
      <c r="E199">
        <v>2817954</v>
      </c>
    </row>
    <row r="200" spans="1:13">
      <c r="A200">
        <v>7</v>
      </c>
      <c r="B200" t="s">
        <v>128</v>
      </c>
      <c r="C200" s="20">
        <v>43202.68</v>
      </c>
      <c r="E200">
        <v>2809212</v>
      </c>
    </row>
    <row r="201" spans="1:13">
      <c r="A201">
        <v>7</v>
      </c>
      <c r="B201" t="s">
        <v>128</v>
      </c>
      <c r="C201" s="20">
        <v>43202.68</v>
      </c>
      <c r="D201" t="s">
        <v>102</v>
      </c>
      <c r="E201">
        <v>2932321</v>
      </c>
      <c r="F201">
        <v>2931701.3333333302</v>
      </c>
      <c r="G201">
        <v>67.859247003503796</v>
      </c>
      <c r="H201">
        <v>12</v>
      </c>
      <c r="I201">
        <v>8.1431096404204606</v>
      </c>
      <c r="J201">
        <v>0.85160000000000002</v>
      </c>
      <c r="K201">
        <v>6.9346721697820604</v>
      </c>
      <c r="M201">
        <v>67.859247003503796</v>
      </c>
    </row>
    <row r="202" spans="1:13">
      <c r="A202">
        <v>7</v>
      </c>
      <c r="B202" t="s">
        <v>128</v>
      </c>
      <c r="C202" s="20">
        <v>43202.68</v>
      </c>
      <c r="E202">
        <v>2941077</v>
      </c>
    </row>
    <row r="203" spans="1:13">
      <c r="A203">
        <v>7</v>
      </c>
      <c r="B203" t="s">
        <v>128</v>
      </c>
      <c r="C203" s="20">
        <v>43202.68</v>
      </c>
      <c r="E203">
        <v>2921706</v>
      </c>
    </row>
    <row r="204" spans="1:13">
      <c r="A204">
        <v>7</v>
      </c>
      <c r="B204" t="s">
        <v>128</v>
      </c>
      <c r="C204" s="20">
        <v>43202.68</v>
      </c>
      <c r="D204" t="s">
        <v>103</v>
      </c>
      <c r="E204">
        <v>2952585</v>
      </c>
      <c r="F204">
        <v>2999469.3333333302</v>
      </c>
      <c r="G204">
        <v>69.427853395514703</v>
      </c>
      <c r="H204">
        <v>13</v>
      </c>
      <c r="I204">
        <v>9.0256209414169106</v>
      </c>
      <c r="J204">
        <v>0.85160000000000002</v>
      </c>
      <c r="K204">
        <v>7.6862187937106397</v>
      </c>
      <c r="M204">
        <v>69.427853395514703</v>
      </c>
    </row>
    <row r="205" spans="1:13">
      <c r="A205">
        <v>7</v>
      </c>
      <c r="B205" t="s">
        <v>128</v>
      </c>
      <c r="C205" s="20">
        <v>43202.68</v>
      </c>
      <c r="E205">
        <v>2988675</v>
      </c>
    </row>
    <row r="206" spans="1:13">
      <c r="A206">
        <v>7</v>
      </c>
      <c r="B206" t="s">
        <v>128</v>
      </c>
      <c r="C206" s="20">
        <v>43202.68</v>
      </c>
      <c r="E206">
        <v>3057148</v>
      </c>
    </row>
    <row r="207" spans="1:13">
      <c r="A207">
        <v>7</v>
      </c>
      <c r="B207" t="s">
        <v>128</v>
      </c>
      <c r="C207" s="20">
        <v>43202.68</v>
      </c>
      <c r="D207" t="s">
        <v>42</v>
      </c>
      <c r="E207">
        <v>3045765</v>
      </c>
      <c r="F207">
        <v>3099542.3333333302</v>
      </c>
      <c r="G207">
        <v>71.744214324975502</v>
      </c>
      <c r="H207">
        <v>12</v>
      </c>
      <c r="I207">
        <v>8.6093057189970601</v>
      </c>
      <c r="J207">
        <v>0.85160000000000002</v>
      </c>
      <c r="K207">
        <v>7.3316847502979003</v>
      </c>
      <c r="L207">
        <v>14.052112843628899</v>
      </c>
      <c r="M207">
        <v>68.753487766307003</v>
      </c>
    </row>
    <row r="208" spans="1:13">
      <c r="A208">
        <v>7</v>
      </c>
      <c r="B208" t="s">
        <v>128</v>
      </c>
      <c r="C208" s="20">
        <v>43202.68</v>
      </c>
      <c r="E208">
        <v>3169811</v>
      </c>
    </row>
    <row r="209" spans="1:13">
      <c r="A209">
        <v>7</v>
      </c>
      <c r="B209" t="s">
        <v>128</v>
      </c>
      <c r="C209" s="20">
        <v>43202.68</v>
      </c>
      <c r="E209">
        <v>3083051</v>
      </c>
    </row>
    <row r="210" spans="1:13">
      <c r="A210">
        <v>7</v>
      </c>
      <c r="B210" t="s">
        <v>128</v>
      </c>
      <c r="C210" s="20">
        <v>40894.222666666697</v>
      </c>
      <c r="D210" t="s">
        <v>43</v>
      </c>
      <c r="E210">
        <v>2733779</v>
      </c>
      <c r="F210">
        <v>2689317</v>
      </c>
      <c r="G210">
        <v>65.762761207638604</v>
      </c>
      <c r="H210">
        <v>12</v>
      </c>
      <c r="I210">
        <v>7.89153134491663</v>
      </c>
      <c r="J210">
        <v>0.85160000000000002</v>
      </c>
      <c r="K210">
        <v>6.7204280933309999</v>
      </c>
    </row>
    <row r="211" spans="1:13">
      <c r="A211">
        <v>7</v>
      </c>
      <c r="B211" t="s">
        <v>128</v>
      </c>
      <c r="C211" s="20">
        <v>40894.222666666697</v>
      </c>
      <c r="E211">
        <v>2663364</v>
      </c>
    </row>
    <row r="212" spans="1:13">
      <c r="A212">
        <v>7</v>
      </c>
      <c r="B212" t="s">
        <v>128</v>
      </c>
      <c r="C212" s="20">
        <v>40894.222666666697</v>
      </c>
      <c r="E212">
        <v>2670808</v>
      </c>
    </row>
    <row r="213" spans="1:13">
      <c r="A213">
        <v>7</v>
      </c>
      <c r="B213" t="s">
        <v>128</v>
      </c>
      <c r="C213" s="20">
        <v>43202.68</v>
      </c>
      <c r="D213" t="s">
        <v>105</v>
      </c>
      <c r="E213">
        <v>2633341</v>
      </c>
      <c r="F213">
        <v>2661272</v>
      </c>
      <c r="G213">
        <v>61.599697055830802</v>
      </c>
      <c r="H213">
        <v>19</v>
      </c>
      <c r="I213">
        <v>11.7039424406079</v>
      </c>
      <c r="J213">
        <v>0.85160000000000002</v>
      </c>
      <c r="K213">
        <v>9.9670773824216496</v>
      </c>
      <c r="M213">
        <v>61.599697055830802</v>
      </c>
    </row>
    <row r="214" spans="1:13">
      <c r="A214">
        <v>7</v>
      </c>
      <c r="B214" t="s">
        <v>128</v>
      </c>
      <c r="C214" s="20">
        <v>43202.68</v>
      </c>
      <c r="E214">
        <v>2676342</v>
      </c>
    </row>
    <row r="215" spans="1:13">
      <c r="A215">
        <v>7</v>
      </c>
      <c r="B215" t="s">
        <v>128</v>
      </c>
      <c r="C215" s="20">
        <v>43202.68</v>
      </c>
      <c r="E215">
        <v>2674133</v>
      </c>
    </row>
    <row r="216" spans="1:13">
      <c r="A216">
        <v>7</v>
      </c>
      <c r="B216" t="s">
        <v>128</v>
      </c>
      <c r="C216" s="20">
        <v>43202.68</v>
      </c>
      <c r="D216" t="s">
        <v>106</v>
      </c>
      <c r="E216">
        <v>2725671</v>
      </c>
      <c r="F216">
        <v>2733698.6666666698</v>
      </c>
      <c r="G216">
        <v>63.276136264386103</v>
      </c>
      <c r="H216">
        <v>23</v>
      </c>
      <c r="I216">
        <v>14.5535113408088</v>
      </c>
      <c r="J216">
        <v>0.85160000000000002</v>
      </c>
      <c r="K216">
        <v>12.3937702578328</v>
      </c>
      <c r="M216">
        <v>63.276136264386103</v>
      </c>
    </row>
    <row r="217" spans="1:13">
      <c r="A217">
        <v>7</v>
      </c>
      <c r="B217" t="s">
        <v>128</v>
      </c>
      <c r="C217" s="20">
        <v>43202.68</v>
      </c>
      <c r="E217">
        <v>2705792</v>
      </c>
    </row>
    <row r="218" spans="1:13">
      <c r="A218">
        <v>7</v>
      </c>
      <c r="B218" t="s">
        <v>128</v>
      </c>
      <c r="C218" s="20">
        <v>43202.68</v>
      </c>
      <c r="E218">
        <v>2769633</v>
      </c>
    </row>
    <row r="219" spans="1:13">
      <c r="A219">
        <v>7</v>
      </c>
      <c r="B219" t="s">
        <v>128</v>
      </c>
      <c r="C219" s="20">
        <v>43202.68</v>
      </c>
      <c r="D219" t="s">
        <v>107</v>
      </c>
      <c r="E219">
        <v>2847523</v>
      </c>
      <c r="F219">
        <v>2849904</v>
      </c>
      <c r="G219">
        <v>65.965907670542705</v>
      </c>
      <c r="H219">
        <v>22</v>
      </c>
      <c r="I219">
        <v>14.5124996875194</v>
      </c>
      <c r="J219">
        <v>0.85160000000000002</v>
      </c>
      <c r="K219">
        <v>12.3588447338915</v>
      </c>
      <c r="M219">
        <v>65.965907670542705</v>
      </c>
    </row>
    <row r="220" spans="1:13">
      <c r="A220">
        <v>7</v>
      </c>
      <c r="B220" t="s">
        <v>128</v>
      </c>
      <c r="C220" s="20">
        <v>43202.68</v>
      </c>
      <c r="E220">
        <v>2839404</v>
      </c>
    </row>
    <row r="221" spans="1:13">
      <c r="A221">
        <v>7</v>
      </c>
      <c r="B221" t="s">
        <v>128</v>
      </c>
      <c r="C221" s="20">
        <v>43202.68</v>
      </c>
      <c r="E221">
        <v>2862785</v>
      </c>
    </row>
    <row r="222" spans="1:13">
      <c r="A222">
        <v>7</v>
      </c>
      <c r="B222" t="s">
        <v>128</v>
      </c>
      <c r="C222" s="20">
        <v>43202.68</v>
      </c>
      <c r="D222" t="s">
        <v>108</v>
      </c>
      <c r="E222">
        <v>2993200</v>
      </c>
      <c r="F222">
        <v>2933111.6666666698</v>
      </c>
      <c r="G222">
        <v>67.8918915832691</v>
      </c>
      <c r="H222">
        <v>20</v>
      </c>
      <c r="I222">
        <v>13.578378316653801</v>
      </c>
      <c r="J222">
        <v>0.85160000000000002</v>
      </c>
      <c r="K222">
        <v>11.5633469744624</v>
      </c>
      <c r="M222">
        <v>67.8918915832691</v>
      </c>
    </row>
    <row r="223" spans="1:13">
      <c r="A223">
        <v>7</v>
      </c>
      <c r="B223" t="s">
        <v>128</v>
      </c>
      <c r="C223" s="20">
        <v>43202.68</v>
      </c>
      <c r="E223">
        <v>3018924</v>
      </c>
    </row>
    <row r="224" spans="1:13">
      <c r="A224">
        <v>7</v>
      </c>
      <c r="B224" t="s">
        <v>128</v>
      </c>
      <c r="C224" s="20">
        <v>43202.68</v>
      </c>
      <c r="E224">
        <v>2787211</v>
      </c>
    </row>
    <row r="225" spans="1:13">
      <c r="A225">
        <v>7</v>
      </c>
      <c r="B225" t="s">
        <v>128</v>
      </c>
      <c r="C225" s="20">
        <v>43202.68</v>
      </c>
      <c r="D225" t="s">
        <v>109</v>
      </c>
      <c r="E225">
        <v>2980053</v>
      </c>
      <c r="F225">
        <v>2953445</v>
      </c>
      <c r="G225">
        <v>68.362541397894802</v>
      </c>
      <c r="H225">
        <v>18</v>
      </c>
      <c r="I225">
        <v>12.305257451621101</v>
      </c>
      <c r="J225">
        <v>0.85160000000000002</v>
      </c>
      <c r="K225">
        <v>10.479157245800501</v>
      </c>
      <c r="M225">
        <v>68.362541397894802</v>
      </c>
    </row>
    <row r="226" spans="1:13">
      <c r="A226">
        <v>7</v>
      </c>
      <c r="B226" t="s">
        <v>128</v>
      </c>
      <c r="C226" s="20">
        <v>43202.68</v>
      </c>
      <c r="E226">
        <v>3094039</v>
      </c>
    </row>
    <row r="227" spans="1:13">
      <c r="A227">
        <v>7</v>
      </c>
      <c r="B227" t="s">
        <v>128</v>
      </c>
      <c r="C227" s="20">
        <v>43202.68</v>
      </c>
      <c r="E227">
        <v>2786243</v>
      </c>
    </row>
    <row r="228" spans="1:13">
      <c r="A228">
        <v>7</v>
      </c>
      <c r="B228" t="s">
        <v>128</v>
      </c>
      <c r="C228" s="20">
        <v>40894.222666666697</v>
      </c>
      <c r="D228" t="s">
        <v>110</v>
      </c>
      <c r="E228">
        <v>2717459</v>
      </c>
      <c r="F228">
        <v>2869632.6666666698</v>
      </c>
      <c r="G228">
        <v>70.172080052905301</v>
      </c>
      <c r="H228">
        <v>22</v>
      </c>
      <c r="I228">
        <v>15.437857611639201</v>
      </c>
      <c r="J228">
        <v>0.85160000000000002</v>
      </c>
      <c r="K228">
        <v>13.1468795420719</v>
      </c>
      <c r="M228">
        <v>70.172080052905301</v>
      </c>
    </row>
    <row r="229" spans="1:13">
      <c r="A229">
        <v>7</v>
      </c>
      <c r="B229" t="s">
        <v>128</v>
      </c>
      <c r="C229" s="20">
        <v>40894.222666666697</v>
      </c>
      <c r="E229">
        <v>2710538</v>
      </c>
    </row>
    <row r="230" spans="1:13">
      <c r="A230">
        <v>7</v>
      </c>
      <c r="B230" t="s">
        <v>128</v>
      </c>
      <c r="C230" s="20">
        <v>40894.222666666697</v>
      </c>
      <c r="E230">
        <v>3180901</v>
      </c>
    </row>
    <row r="231" spans="1:13">
      <c r="A231">
        <v>9</v>
      </c>
      <c r="B231" t="s">
        <v>128</v>
      </c>
      <c r="C231">
        <v>40894.222666666697</v>
      </c>
      <c r="D231" t="s">
        <v>113</v>
      </c>
      <c r="E231">
        <v>2946311</v>
      </c>
      <c r="F231">
        <v>2900582.3333333302</v>
      </c>
      <c r="G231">
        <v>70.928902524356602</v>
      </c>
      <c r="H231">
        <v>3065</v>
      </c>
      <c r="I231">
        <v>2173.9708623715301</v>
      </c>
      <c r="J231">
        <v>0.85160000000000002</v>
      </c>
      <c r="K231">
        <v>1851.3535863955899</v>
      </c>
      <c r="M231">
        <v>70.928902524356602</v>
      </c>
    </row>
    <row r="232" spans="1:13">
      <c r="A232">
        <v>9</v>
      </c>
      <c r="B232" t="s">
        <v>128</v>
      </c>
      <c r="C232">
        <v>40894.222666666697</v>
      </c>
      <c r="E232">
        <v>2822864</v>
      </c>
    </row>
    <row r="233" spans="1:13">
      <c r="A233">
        <v>9</v>
      </c>
      <c r="B233" t="s">
        <v>128</v>
      </c>
      <c r="C233">
        <v>40894.222666666697</v>
      </c>
      <c r="E233">
        <v>2932572</v>
      </c>
    </row>
    <row r="234" spans="1:13">
      <c r="A234">
        <v>9</v>
      </c>
      <c r="B234" t="s">
        <v>128</v>
      </c>
      <c r="C234">
        <v>40894.222666666697</v>
      </c>
      <c r="D234" t="s">
        <v>114</v>
      </c>
      <c r="E234">
        <v>2755146</v>
      </c>
      <c r="F234">
        <v>2936180.6666666698</v>
      </c>
      <c r="G234">
        <v>71.799400384738902</v>
      </c>
      <c r="H234">
        <v>3240</v>
      </c>
      <c r="I234">
        <v>2326.30057246554</v>
      </c>
      <c r="J234">
        <v>0.85160000000000002</v>
      </c>
      <c r="K234">
        <v>1981.0775675116599</v>
      </c>
      <c r="M234">
        <v>71.799400384738902</v>
      </c>
    </row>
    <row r="235" spans="1:13">
      <c r="A235">
        <v>9</v>
      </c>
      <c r="B235" t="s">
        <v>128</v>
      </c>
      <c r="C235">
        <v>40894.222666666697</v>
      </c>
      <c r="E235">
        <v>2969462</v>
      </c>
    </row>
    <row r="236" spans="1:13">
      <c r="A236">
        <v>9</v>
      </c>
      <c r="B236" t="s">
        <v>128</v>
      </c>
      <c r="C236">
        <v>40894.222666666697</v>
      </c>
      <c r="E236">
        <v>3083934</v>
      </c>
    </row>
    <row r="237" spans="1:13">
      <c r="A237">
        <v>9</v>
      </c>
      <c r="B237" t="s">
        <v>128</v>
      </c>
      <c r="C237">
        <v>40894.222666666697</v>
      </c>
      <c r="D237" t="s">
        <v>115</v>
      </c>
      <c r="E237">
        <v>2858179</v>
      </c>
      <c r="F237">
        <v>2801121.6666666698</v>
      </c>
      <c r="G237">
        <v>68.4967578305356</v>
      </c>
      <c r="H237">
        <v>1750</v>
      </c>
      <c r="I237">
        <v>1198.69326203437</v>
      </c>
      <c r="J237">
        <v>0.85160000000000002</v>
      </c>
      <c r="K237">
        <v>1020.80718194847</v>
      </c>
      <c r="M237">
        <v>68.4967578305356</v>
      </c>
    </row>
    <row r="238" spans="1:13">
      <c r="A238">
        <v>9</v>
      </c>
      <c r="B238" t="s">
        <v>128</v>
      </c>
      <c r="C238">
        <v>40894.222666666697</v>
      </c>
      <c r="E238">
        <v>2905651</v>
      </c>
    </row>
    <row r="239" spans="1:13">
      <c r="A239">
        <v>9</v>
      </c>
      <c r="B239" t="s">
        <v>128</v>
      </c>
      <c r="C239">
        <v>40894.222666666697</v>
      </c>
      <c r="E239">
        <v>2639535</v>
      </c>
    </row>
    <row r="240" spans="1:13">
      <c r="A240">
        <v>9</v>
      </c>
      <c r="B240" t="s">
        <v>128</v>
      </c>
      <c r="C240">
        <v>40894.222666666697</v>
      </c>
      <c r="D240" t="s">
        <v>96</v>
      </c>
      <c r="E240">
        <v>2933568</v>
      </c>
      <c r="F240">
        <v>2929242.3333333302</v>
      </c>
      <c r="G240">
        <v>71.6297350168485</v>
      </c>
      <c r="H240">
        <v>22</v>
      </c>
      <c r="I240">
        <v>15.758541703706699</v>
      </c>
      <c r="J240">
        <v>0.85160000000000002</v>
      </c>
      <c r="K240">
        <v>13.419974114876601</v>
      </c>
      <c r="M240">
        <v>71.6297350168485</v>
      </c>
    </row>
    <row r="241" spans="1:13">
      <c r="A241">
        <v>9</v>
      </c>
      <c r="B241" t="s">
        <v>128</v>
      </c>
      <c r="C241">
        <v>40894.222666666697</v>
      </c>
      <c r="E241">
        <v>3010282</v>
      </c>
    </row>
    <row r="242" spans="1:13">
      <c r="A242">
        <v>9</v>
      </c>
      <c r="B242" t="s">
        <v>128</v>
      </c>
      <c r="C242">
        <v>40894.222666666697</v>
      </c>
      <c r="E242">
        <v>2843877</v>
      </c>
    </row>
    <row r="243" spans="1:13">
      <c r="A243">
        <v>9</v>
      </c>
      <c r="B243" t="s">
        <v>128</v>
      </c>
      <c r="C243">
        <v>40894.222666666697</v>
      </c>
      <c r="D243" t="s">
        <v>97</v>
      </c>
      <c r="E243">
        <v>3208537</v>
      </c>
      <c r="F243">
        <v>3087468.3333333302</v>
      </c>
      <c r="G243">
        <v>75.498887911371497</v>
      </c>
      <c r="H243">
        <v>15</v>
      </c>
      <c r="I243">
        <v>11.3248331867057</v>
      </c>
      <c r="J243">
        <v>0.85160000000000002</v>
      </c>
      <c r="K243">
        <v>9.6442279417985901</v>
      </c>
      <c r="M243">
        <v>75.498887911371497</v>
      </c>
    </row>
    <row r="244" spans="1:13">
      <c r="A244">
        <v>9</v>
      </c>
      <c r="B244" t="s">
        <v>128</v>
      </c>
      <c r="C244">
        <v>40894.222666666697</v>
      </c>
      <c r="E244">
        <v>3120300</v>
      </c>
    </row>
    <row r="245" spans="1:13">
      <c r="A245">
        <v>9</v>
      </c>
      <c r="B245" t="s">
        <v>128</v>
      </c>
      <c r="C245">
        <v>40894.222666666697</v>
      </c>
      <c r="E245">
        <v>2933568</v>
      </c>
    </row>
    <row r="246" spans="1:13">
      <c r="A246">
        <v>9</v>
      </c>
      <c r="B246" t="s">
        <v>128</v>
      </c>
      <c r="C246">
        <v>40894.222666666697</v>
      </c>
      <c r="D246" t="s">
        <v>98</v>
      </c>
      <c r="E246">
        <v>3010282</v>
      </c>
      <c r="F246">
        <v>3020898.6666666698</v>
      </c>
      <c r="G246">
        <v>73.8710377573465</v>
      </c>
      <c r="H246">
        <v>16</v>
      </c>
      <c r="I246">
        <v>11.8193660411754</v>
      </c>
      <c r="J246">
        <v>0.85160000000000002</v>
      </c>
      <c r="K246">
        <v>10.065372120665</v>
      </c>
      <c r="M246">
        <v>73.8710377573465</v>
      </c>
    </row>
    <row r="247" spans="1:13">
      <c r="A247">
        <v>9</v>
      </c>
      <c r="B247" t="s">
        <v>128</v>
      </c>
      <c r="C247">
        <v>40894.222666666697</v>
      </c>
      <c r="E247">
        <v>2843877</v>
      </c>
    </row>
    <row r="248" spans="1:13">
      <c r="A248">
        <v>9</v>
      </c>
      <c r="B248" t="s">
        <v>128</v>
      </c>
      <c r="C248">
        <v>40894.222666666697</v>
      </c>
      <c r="E248">
        <v>3208537</v>
      </c>
    </row>
    <row r="249" spans="1:13">
      <c r="A249">
        <v>9</v>
      </c>
      <c r="B249" t="s">
        <v>128</v>
      </c>
      <c r="C249">
        <v>40894.222666666697</v>
      </c>
      <c r="D249" t="s">
        <v>32</v>
      </c>
      <c r="E249">
        <v>2456511</v>
      </c>
      <c r="F249">
        <v>2498975</v>
      </c>
      <c r="G249">
        <v>61.108265105548597</v>
      </c>
      <c r="H249">
        <v>10</v>
      </c>
      <c r="I249">
        <v>6.11082651055486</v>
      </c>
      <c r="J249">
        <v>0.85160000000000002</v>
      </c>
      <c r="K249">
        <v>5.2039798563885196</v>
      </c>
      <c r="L249">
        <v>8.9745322015331492</v>
      </c>
      <c r="M249">
        <v>58.546867344691996</v>
      </c>
    </row>
    <row r="250" spans="1:13">
      <c r="A250">
        <v>9</v>
      </c>
      <c r="B250" t="s">
        <v>128</v>
      </c>
      <c r="C250">
        <v>40894.222666666697</v>
      </c>
      <c r="E250">
        <v>2669657</v>
      </c>
    </row>
    <row r="251" spans="1:13">
      <c r="A251">
        <v>9</v>
      </c>
      <c r="B251" t="s">
        <v>128</v>
      </c>
      <c r="C251">
        <v>40894.222666666697</v>
      </c>
      <c r="E251">
        <v>2370757</v>
      </c>
    </row>
    <row r="252" spans="1:13">
      <c r="A252">
        <v>9</v>
      </c>
      <c r="B252" t="s">
        <v>128</v>
      </c>
      <c r="C252">
        <v>40894.222666666697</v>
      </c>
      <c r="D252" t="s">
        <v>33</v>
      </c>
      <c r="E252">
        <v>2289055</v>
      </c>
      <c r="F252">
        <v>2263295.6666666698</v>
      </c>
      <c r="G252">
        <v>55.345120143621301</v>
      </c>
      <c r="H252">
        <v>8</v>
      </c>
      <c r="I252">
        <v>4.4276096114897001</v>
      </c>
      <c r="J252">
        <v>0.85160000000000002</v>
      </c>
      <c r="K252">
        <v>3.7705523451446301</v>
      </c>
    </row>
    <row r="253" spans="1:13">
      <c r="A253">
        <v>9</v>
      </c>
      <c r="B253" t="s">
        <v>128</v>
      </c>
      <c r="C253">
        <v>40894.222666666697</v>
      </c>
      <c r="E253">
        <v>2294214</v>
      </c>
    </row>
    <row r="254" spans="1:13">
      <c r="A254">
        <v>9</v>
      </c>
      <c r="B254" t="s">
        <v>128</v>
      </c>
      <c r="C254">
        <v>40894.222666666697</v>
      </c>
      <c r="E254">
        <v>2206618</v>
      </c>
    </row>
    <row r="255" spans="1:13">
      <c r="A255">
        <v>9</v>
      </c>
      <c r="B255" t="s">
        <v>128</v>
      </c>
      <c r="C255">
        <v>40894.222666666697</v>
      </c>
      <c r="D255" t="s">
        <v>100</v>
      </c>
      <c r="E255">
        <v>2925813</v>
      </c>
      <c r="F255">
        <v>2892212.6666666698</v>
      </c>
      <c r="G255">
        <v>70.724236287394703</v>
      </c>
      <c r="H255">
        <v>12</v>
      </c>
      <c r="I255">
        <v>8.4869083544873707</v>
      </c>
      <c r="J255">
        <v>0.85160000000000002</v>
      </c>
      <c r="K255">
        <v>7.2274511546814404</v>
      </c>
      <c r="M255">
        <v>70.724236287394703</v>
      </c>
    </row>
    <row r="256" spans="1:13">
      <c r="A256">
        <v>9</v>
      </c>
      <c r="B256" t="s">
        <v>128</v>
      </c>
      <c r="C256">
        <v>40894.222666666697</v>
      </c>
      <c r="E256">
        <v>2888528</v>
      </c>
    </row>
    <row r="257" spans="1:13">
      <c r="A257">
        <v>9</v>
      </c>
      <c r="B257" t="s">
        <v>128</v>
      </c>
      <c r="C257">
        <v>40894.222666666697</v>
      </c>
      <c r="E257">
        <v>2862297</v>
      </c>
    </row>
    <row r="258" spans="1:13">
      <c r="A258">
        <v>9</v>
      </c>
      <c r="B258" t="s">
        <v>128</v>
      </c>
      <c r="C258">
        <v>40894.222666666697</v>
      </c>
      <c r="D258" t="s">
        <v>101</v>
      </c>
      <c r="E258">
        <v>2547589</v>
      </c>
      <c r="F258">
        <v>2691295.3333333302</v>
      </c>
      <c r="G258">
        <v>65.811138049263803</v>
      </c>
      <c r="H258">
        <v>9</v>
      </c>
      <c r="I258">
        <v>5.92300242443374</v>
      </c>
      <c r="J258">
        <v>0.85160000000000002</v>
      </c>
      <c r="K258">
        <v>5.04402886464778</v>
      </c>
      <c r="M258">
        <v>65.811138049263803</v>
      </c>
    </row>
    <row r="259" spans="1:13">
      <c r="A259">
        <v>9</v>
      </c>
      <c r="B259" t="s">
        <v>128</v>
      </c>
      <c r="C259">
        <v>40894.222666666697</v>
      </c>
      <c r="E259">
        <v>2713429</v>
      </c>
    </row>
    <row r="260" spans="1:13">
      <c r="A260">
        <v>9</v>
      </c>
      <c r="B260" t="s">
        <v>128</v>
      </c>
      <c r="C260">
        <v>40894.222666666697</v>
      </c>
      <c r="E260">
        <v>2812868</v>
      </c>
    </row>
    <row r="261" spans="1:13">
      <c r="A261">
        <v>9</v>
      </c>
      <c r="B261" t="s">
        <v>128</v>
      </c>
      <c r="C261">
        <v>40894.222666666697</v>
      </c>
      <c r="D261" t="s">
        <v>38</v>
      </c>
      <c r="E261">
        <v>2294634</v>
      </c>
      <c r="F261">
        <v>2309888</v>
      </c>
      <c r="G261">
        <v>56.484457935003498</v>
      </c>
      <c r="H261">
        <v>9</v>
      </c>
      <c r="I261">
        <v>5.0836012141503204</v>
      </c>
      <c r="J261">
        <v>0.85160000000000002</v>
      </c>
      <c r="K261">
        <v>4.3291947939704096</v>
      </c>
      <c r="L261">
        <v>6.72197465637118</v>
      </c>
      <c r="M261">
        <v>60.7180570182027</v>
      </c>
    </row>
    <row r="262" spans="1:13">
      <c r="A262">
        <v>9</v>
      </c>
      <c r="B262" t="s">
        <v>128</v>
      </c>
      <c r="C262">
        <v>40894.222666666697</v>
      </c>
      <c r="E262">
        <v>2309560</v>
      </c>
    </row>
    <row r="263" spans="1:13">
      <c r="A263">
        <v>9</v>
      </c>
      <c r="B263" t="s">
        <v>128</v>
      </c>
      <c r="C263">
        <v>40894.222666666697</v>
      </c>
      <c r="E263">
        <v>2325470</v>
      </c>
    </row>
    <row r="264" spans="1:13">
      <c r="A264">
        <v>9</v>
      </c>
      <c r="B264" t="s">
        <v>128</v>
      </c>
      <c r="C264">
        <v>40894.222666666697</v>
      </c>
      <c r="D264" t="s">
        <v>39</v>
      </c>
      <c r="E264">
        <v>2909809</v>
      </c>
      <c r="F264">
        <v>2872559.6666666698</v>
      </c>
      <c r="G264">
        <v>70.243654955400899</v>
      </c>
      <c r="H264">
        <v>4</v>
      </c>
      <c r="I264">
        <v>2.8097461982160299</v>
      </c>
      <c r="J264">
        <v>0.85160000000000002</v>
      </c>
      <c r="K264">
        <v>2.3927798624007801</v>
      </c>
    </row>
    <row r="265" spans="1:13">
      <c r="A265">
        <v>9</v>
      </c>
      <c r="B265" t="s">
        <v>128</v>
      </c>
      <c r="C265">
        <v>40894.222666666697</v>
      </c>
      <c r="E265">
        <v>2931145</v>
      </c>
    </row>
    <row r="266" spans="1:13">
      <c r="A266">
        <v>9</v>
      </c>
      <c r="B266" t="s">
        <v>128</v>
      </c>
      <c r="C266">
        <v>40894.222666666697</v>
      </c>
      <c r="E266">
        <v>2776725</v>
      </c>
    </row>
    <row r="267" spans="1:13">
      <c r="A267">
        <v>9</v>
      </c>
      <c r="B267" t="s">
        <v>128</v>
      </c>
      <c r="C267">
        <v>40894.222666666697</v>
      </c>
      <c r="D267" t="s">
        <v>103</v>
      </c>
      <c r="E267">
        <v>2888115.86666667</v>
      </c>
      <c r="F267">
        <v>2889668.2666666699</v>
      </c>
      <c r="G267">
        <v>70.662017229687294</v>
      </c>
      <c r="H267">
        <v>10</v>
      </c>
      <c r="I267">
        <v>7.0662017229687297</v>
      </c>
      <c r="J267">
        <v>0.85160000000000002</v>
      </c>
      <c r="K267">
        <v>6.0175773872801699</v>
      </c>
      <c r="M267">
        <v>70.662017229687294</v>
      </c>
    </row>
    <row r="268" spans="1:13">
      <c r="A268">
        <v>9</v>
      </c>
      <c r="B268" t="s">
        <v>128</v>
      </c>
      <c r="C268">
        <v>40894.222666666697</v>
      </c>
      <c r="E268">
        <v>2889668.2666666699</v>
      </c>
    </row>
    <row r="269" spans="1:13">
      <c r="A269">
        <v>9</v>
      </c>
      <c r="B269" t="s">
        <v>128</v>
      </c>
      <c r="C269">
        <v>40894.222666666697</v>
      </c>
      <c r="E269">
        <v>2891220.6666666698</v>
      </c>
    </row>
    <row r="270" spans="1:13">
      <c r="A270">
        <v>9</v>
      </c>
      <c r="B270" t="s">
        <v>128</v>
      </c>
      <c r="C270">
        <v>40894.222666666697</v>
      </c>
      <c r="D270" t="s">
        <v>42</v>
      </c>
      <c r="E270">
        <v>2904436</v>
      </c>
      <c r="F270">
        <v>2929521.6666666698</v>
      </c>
      <c r="G270">
        <v>71.636565647561596</v>
      </c>
      <c r="H270">
        <v>12</v>
      </c>
      <c r="I270">
        <v>8.5963878777073894</v>
      </c>
      <c r="J270">
        <v>0.85160000000000002</v>
      </c>
      <c r="K270">
        <v>7.3206839166556099</v>
      </c>
      <c r="L270">
        <v>14.4343685613358</v>
      </c>
      <c r="M270">
        <v>70.623769773249506</v>
      </c>
    </row>
    <row r="271" spans="1:13">
      <c r="A271">
        <v>9</v>
      </c>
      <c r="B271" t="s">
        <v>128</v>
      </c>
      <c r="C271">
        <v>40894.222666666697</v>
      </c>
      <c r="E271">
        <v>2863095</v>
      </c>
    </row>
    <row r="272" spans="1:13">
      <c r="A272">
        <v>9</v>
      </c>
      <c r="B272" t="s">
        <v>128</v>
      </c>
      <c r="C272">
        <v>40894.222666666697</v>
      </c>
      <c r="E272">
        <v>3021034</v>
      </c>
    </row>
    <row r="273" spans="1:13">
      <c r="A273">
        <v>9</v>
      </c>
      <c r="B273" t="s">
        <v>128</v>
      </c>
      <c r="C273">
        <v>40894.222666666697</v>
      </c>
      <c r="D273" t="s">
        <v>43</v>
      </c>
      <c r="E273">
        <v>2885100</v>
      </c>
      <c r="F273">
        <v>2846686.6666666698</v>
      </c>
      <c r="G273">
        <v>69.610973898937402</v>
      </c>
      <c r="H273">
        <v>12</v>
      </c>
      <c r="I273">
        <v>8.3533168678724792</v>
      </c>
      <c r="J273">
        <v>0.85160000000000002</v>
      </c>
      <c r="K273">
        <v>7.1136846446802098</v>
      </c>
    </row>
    <row r="274" spans="1:13">
      <c r="A274">
        <v>9</v>
      </c>
      <c r="B274" t="s">
        <v>128</v>
      </c>
      <c r="C274">
        <v>40894.222666666697</v>
      </c>
      <c r="E274">
        <v>2861218</v>
      </c>
    </row>
    <row r="275" spans="1:13">
      <c r="A275">
        <v>9</v>
      </c>
      <c r="B275" t="s">
        <v>128</v>
      </c>
      <c r="C275">
        <v>40894.222666666697</v>
      </c>
      <c r="E275">
        <v>2793742</v>
      </c>
    </row>
    <row r="276" spans="1:13">
      <c r="A276">
        <v>9</v>
      </c>
      <c r="B276" t="s">
        <v>128</v>
      </c>
      <c r="C276">
        <v>40894.222666666697</v>
      </c>
      <c r="D276" t="s">
        <v>105</v>
      </c>
      <c r="E276">
        <v>2914700</v>
      </c>
      <c r="F276">
        <v>2985417.6666666698</v>
      </c>
      <c r="G276">
        <v>73.003409087907997</v>
      </c>
      <c r="H276">
        <v>13</v>
      </c>
      <c r="I276">
        <v>9.4904431814280397</v>
      </c>
      <c r="J276">
        <v>0.85160000000000002</v>
      </c>
      <c r="K276">
        <v>8.0820614133041193</v>
      </c>
      <c r="M276">
        <v>73.003409087907997</v>
      </c>
    </row>
    <row r="277" spans="1:13">
      <c r="A277">
        <v>9</v>
      </c>
      <c r="B277" t="s">
        <v>128</v>
      </c>
      <c r="C277">
        <v>40894.222666666697</v>
      </c>
      <c r="E277">
        <v>3022561</v>
      </c>
    </row>
    <row r="278" spans="1:13">
      <c r="A278">
        <v>9</v>
      </c>
      <c r="B278" t="s">
        <v>128</v>
      </c>
      <c r="C278">
        <v>40894.222666666697</v>
      </c>
      <c r="E278">
        <v>3018992</v>
      </c>
    </row>
    <row r="279" spans="1:13">
      <c r="A279">
        <v>9</v>
      </c>
      <c r="B279" t="s">
        <v>128</v>
      </c>
      <c r="C279">
        <v>40894.222666666697</v>
      </c>
      <c r="D279" t="s">
        <v>106</v>
      </c>
      <c r="E279">
        <v>2964310</v>
      </c>
      <c r="F279">
        <v>3001980</v>
      </c>
      <c r="G279">
        <v>73.408413322083902</v>
      </c>
      <c r="H279">
        <v>12</v>
      </c>
      <c r="I279">
        <v>8.8090095986500696</v>
      </c>
      <c r="J279">
        <v>0.85160000000000002</v>
      </c>
      <c r="K279">
        <v>7.5017525742103999</v>
      </c>
      <c r="M279">
        <v>73.408413322083902</v>
      </c>
    </row>
    <row r="280" spans="1:13">
      <c r="A280">
        <v>9</v>
      </c>
      <c r="B280" t="s">
        <v>128</v>
      </c>
      <c r="C280">
        <v>40894.222666666697</v>
      </c>
      <c r="E280">
        <v>3000500</v>
      </c>
    </row>
    <row r="281" spans="1:13">
      <c r="A281">
        <v>9</v>
      </c>
      <c r="B281" t="s">
        <v>128</v>
      </c>
      <c r="C281">
        <v>40894.222666666697</v>
      </c>
      <c r="E281">
        <v>3041130</v>
      </c>
    </row>
    <row r="282" spans="1:13">
      <c r="A282">
        <v>9</v>
      </c>
      <c r="B282" t="s">
        <v>128</v>
      </c>
      <c r="C282">
        <v>40894.222666666697</v>
      </c>
      <c r="D282" t="s">
        <v>107</v>
      </c>
      <c r="E282">
        <v>2667530</v>
      </c>
      <c r="F282">
        <v>2694050</v>
      </c>
      <c r="G282">
        <v>65.878498827560605</v>
      </c>
      <c r="H282">
        <v>11</v>
      </c>
      <c r="I282">
        <v>7.2466348710316604</v>
      </c>
      <c r="J282">
        <v>0.85160000000000002</v>
      </c>
      <c r="K282">
        <v>6.1712342561705604</v>
      </c>
      <c r="M282">
        <v>65.878498827560605</v>
      </c>
    </row>
    <row r="283" spans="1:13">
      <c r="A283">
        <v>9</v>
      </c>
      <c r="B283" t="s">
        <v>128</v>
      </c>
      <c r="C283">
        <v>40894.222666666697</v>
      </c>
      <c r="E283">
        <v>2719710</v>
      </c>
    </row>
    <row r="284" spans="1:13">
      <c r="A284">
        <v>9</v>
      </c>
      <c r="B284" t="s">
        <v>128</v>
      </c>
      <c r="C284">
        <v>40894.222666666697</v>
      </c>
      <c r="E284">
        <v>2694910</v>
      </c>
    </row>
    <row r="285" spans="1:13">
      <c r="A285">
        <v>9</v>
      </c>
      <c r="B285" t="s">
        <v>128</v>
      </c>
      <c r="C285">
        <v>40894.222666666697</v>
      </c>
      <c r="D285" t="s">
        <v>108</v>
      </c>
      <c r="E285">
        <v>2817854</v>
      </c>
      <c r="F285">
        <v>2920739.6666666698</v>
      </c>
      <c r="G285">
        <v>71.421816486742799</v>
      </c>
      <c r="H285">
        <v>12</v>
      </c>
      <c r="I285">
        <v>8.5706179784091407</v>
      </c>
      <c r="J285">
        <v>0.85160000000000002</v>
      </c>
      <c r="K285">
        <v>7.29873827041322</v>
      </c>
      <c r="M285">
        <v>71.421816486742799</v>
      </c>
    </row>
    <row r="286" spans="1:13">
      <c r="A286">
        <v>9</v>
      </c>
      <c r="B286" t="s">
        <v>128</v>
      </c>
      <c r="C286">
        <v>40894.222666666697</v>
      </c>
      <c r="E286">
        <v>2979569</v>
      </c>
      <c r="H286">
        <v>40</v>
      </c>
    </row>
    <row r="287" spans="1:13">
      <c r="A287">
        <v>9</v>
      </c>
      <c r="B287" t="s">
        <v>128</v>
      </c>
      <c r="C287">
        <v>40894.222666666697</v>
      </c>
      <c r="E287">
        <v>2964796</v>
      </c>
    </row>
    <row r="288" spans="1:13">
      <c r="A288">
        <v>9</v>
      </c>
      <c r="B288" t="s">
        <v>128</v>
      </c>
      <c r="C288">
        <v>40894.222666666697</v>
      </c>
      <c r="D288" t="s">
        <v>109</v>
      </c>
      <c r="E288">
        <v>2819774</v>
      </c>
      <c r="F288">
        <v>2837499.3333333302</v>
      </c>
      <c r="G288">
        <v>69.3863129875852</v>
      </c>
      <c r="H288">
        <v>12</v>
      </c>
      <c r="I288">
        <v>8.3263575585102192</v>
      </c>
      <c r="J288">
        <v>0.85160000000000002</v>
      </c>
      <c r="K288">
        <v>7.0907260968273</v>
      </c>
      <c r="M288">
        <v>69.3863129875852</v>
      </c>
    </row>
    <row r="289" spans="1:13">
      <c r="A289">
        <v>9</v>
      </c>
      <c r="B289" t="s">
        <v>128</v>
      </c>
      <c r="C289">
        <v>40894.222666666697</v>
      </c>
      <c r="E289">
        <v>2971350</v>
      </c>
    </row>
    <row r="290" spans="1:13">
      <c r="A290">
        <v>9</v>
      </c>
      <c r="B290" t="s">
        <v>128</v>
      </c>
      <c r="C290">
        <v>40894.222666666697</v>
      </c>
      <c r="E290">
        <v>2721374</v>
      </c>
    </row>
    <row r="291" spans="1:13">
      <c r="A291">
        <v>9</v>
      </c>
      <c r="B291" t="s">
        <v>128</v>
      </c>
      <c r="C291">
        <v>40894.222666666697</v>
      </c>
      <c r="D291" t="s">
        <v>110</v>
      </c>
      <c r="E291">
        <v>2670918</v>
      </c>
      <c r="F291">
        <v>2877557.3333333302</v>
      </c>
      <c r="G291">
        <v>70.365864557167896</v>
      </c>
      <c r="H291">
        <v>16</v>
      </c>
      <c r="I291">
        <v>11.2585383291469</v>
      </c>
      <c r="J291">
        <v>0.85160000000000002</v>
      </c>
      <c r="K291">
        <v>9.5877712411014695</v>
      </c>
      <c r="M291">
        <v>70.365864557167896</v>
      </c>
    </row>
    <row r="292" spans="1:13">
      <c r="A292">
        <v>9</v>
      </c>
      <c r="B292" t="s">
        <v>128</v>
      </c>
      <c r="C292">
        <v>40894.222666666697</v>
      </c>
      <c r="E292">
        <v>3093298</v>
      </c>
    </row>
    <row r="293" spans="1:13">
      <c r="A293">
        <v>9</v>
      </c>
      <c r="B293" t="s">
        <v>128</v>
      </c>
      <c r="C293">
        <v>40894.222666666697</v>
      </c>
      <c r="E293">
        <v>2868456</v>
      </c>
    </row>
    <row r="294" spans="1:13">
      <c r="A294">
        <v>14</v>
      </c>
      <c r="B294" t="s">
        <v>128</v>
      </c>
      <c r="C294">
        <v>45613.093333333301</v>
      </c>
      <c r="D294" s="36" t="s">
        <v>113</v>
      </c>
      <c r="E294">
        <v>2656679</v>
      </c>
      <c r="F294">
        <v>2759599</v>
      </c>
      <c r="G294">
        <v>60.50015024925591</v>
      </c>
      <c r="H294">
        <v>6750</v>
      </c>
      <c r="I294">
        <v>4083.7601418247737</v>
      </c>
      <c r="J294">
        <v>0.85160000000000002</v>
      </c>
      <c r="K294">
        <v>3477.7301367779773</v>
      </c>
      <c r="M294">
        <v>60.50015024925591</v>
      </c>
    </row>
    <row r="295" spans="1:13">
      <c r="A295">
        <v>14</v>
      </c>
      <c r="B295" t="s">
        <v>128</v>
      </c>
      <c r="C295">
        <v>45613.093333333301</v>
      </c>
      <c r="D295" s="36"/>
      <c r="E295">
        <v>2801103</v>
      </c>
    </row>
    <row r="296" spans="1:13">
      <c r="A296">
        <v>14</v>
      </c>
      <c r="B296" t="s">
        <v>128</v>
      </c>
      <c r="C296">
        <v>45613.093333333301</v>
      </c>
      <c r="D296" s="36"/>
      <c r="E296">
        <v>2821015</v>
      </c>
    </row>
    <row r="297" spans="1:13">
      <c r="A297">
        <v>14</v>
      </c>
      <c r="B297" t="s">
        <v>128</v>
      </c>
      <c r="C297">
        <v>45613.093333333301</v>
      </c>
      <c r="D297" s="36" t="s">
        <v>114</v>
      </c>
      <c r="E297">
        <v>2755146</v>
      </c>
      <c r="F297">
        <v>2936180.6666666665</v>
      </c>
      <c r="G297">
        <v>64.371443638113263</v>
      </c>
      <c r="H297">
        <v>3240</v>
      </c>
      <c r="I297">
        <v>2085.63477387487</v>
      </c>
      <c r="J297">
        <v>0.85160000000000002</v>
      </c>
      <c r="K297">
        <v>1776.1265734318392</v>
      </c>
      <c r="M297">
        <v>64.371443638113263</v>
      </c>
    </row>
    <row r="298" spans="1:13">
      <c r="A298">
        <v>14</v>
      </c>
      <c r="B298" t="s">
        <v>128</v>
      </c>
      <c r="C298">
        <v>45613.093333333301</v>
      </c>
      <c r="D298" s="36"/>
      <c r="E298">
        <v>2969462</v>
      </c>
    </row>
    <row r="299" spans="1:13">
      <c r="A299">
        <v>14</v>
      </c>
      <c r="B299" t="s">
        <v>128</v>
      </c>
      <c r="C299">
        <v>45613.093333333301</v>
      </c>
      <c r="D299" s="36"/>
      <c r="E299">
        <v>3083934</v>
      </c>
    </row>
    <row r="300" spans="1:13">
      <c r="A300">
        <v>14</v>
      </c>
      <c r="B300" t="s">
        <v>128</v>
      </c>
      <c r="C300">
        <v>45613.093333333301</v>
      </c>
      <c r="D300" s="36" t="s">
        <v>115</v>
      </c>
      <c r="E300">
        <v>2858179</v>
      </c>
      <c r="F300">
        <v>2801121.6666666665</v>
      </c>
      <c r="G300">
        <v>61.410473659317695</v>
      </c>
      <c r="H300">
        <v>3000</v>
      </c>
      <c r="I300">
        <v>1842.314209779531</v>
      </c>
      <c r="J300">
        <v>0.85160000000000002</v>
      </c>
      <c r="K300">
        <v>1568.9147810482486</v>
      </c>
      <c r="M300">
        <v>61.410473659317695</v>
      </c>
    </row>
    <row r="301" spans="1:13">
      <c r="A301">
        <v>14</v>
      </c>
      <c r="B301" t="s">
        <v>128</v>
      </c>
      <c r="C301">
        <v>45613.093333333301</v>
      </c>
      <c r="D301" s="36"/>
      <c r="E301">
        <v>2905651</v>
      </c>
    </row>
    <row r="302" spans="1:13">
      <c r="A302">
        <v>14</v>
      </c>
      <c r="B302" t="s">
        <v>128</v>
      </c>
      <c r="C302">
        <v>45613.093333333301</v>
      </c>
      <c r="D302" s="36"/>
      <c r="E302">
        <v>2639535</v>
      </c>
    </row>
    <row r="303" spans="1:13">
      <c r="A303">
        <v>14</v>
      </c>
      <c r="B303" t="s">
        <v>128</v>
      </c>
      <c r="C303">
        <v>45613.093333333301</v>
      </c>
      <c r="D303" s="36" t="s">
        <v>96</v>
      </c>
      <c r="E303">
        <v>3023823</v>
      </c>
      <c r="F303">
        <v>3037207</v>
      </c>
      <c r="G303">
        <v>66.586297443248739</v>
      </c>
      <c r="H303">
        <v>10</v>
      </c>
      <c r="I303">
        <v>6.6586297443248732</v>
      </c>
      <c r="J303">
        <v>0.85160000000000002</v>
      </c>
      <c r="K303">
        <v>5.6704890902670622</v>
      </c>
      <c r="M303">
        <v>66.586297443248739</v>
      </c>
    </row>
    <row r="304" spans="1:13">
      <c r="A304">
        <v>14</v>
      </c>
      <c r="B304" t="s">
        <v>128</v>
      </c>
      <c r="C304">
        <v>45613.093333333301</v>
      </c>
      <c r="D304" s="36"/>
      <c r="E304">
        <v>3067046</v>
      </c>
    </row>
    <row r="305" spans="1:13">
      <c r="A305">
        <v>14</v>
      </c>
      <c r="B305" t="s">
        <v>128</v>
      </c>
      <c r="C305">
        <v>45613.093333333301</v>
      </c>
      <c r="D305" s="36"/>
      <c r="E305">
        <v>3020752</v>
      </c>
    </row>
    <row r="306" spans="1:13">
      <c r="A306">
        <v>14</v>
      </c>
      <c r="B306" t="s">
        <v>128</v>
      </c>
      <c r="C306">
        <v>45613.093333333301</v>
      </c>
      <c r="D306" s="36" t="s">
        <v>97</v>
      </c>
      <c r="E306">
        <v>3067046</v>
      </c>
      <c r="F306">
        <v>2823845.3333333335</v>
      </c>
      <c r="G306">
        <v>61.908656637187796</v>
      </c>
      <c r="H306">
        <v>8</v>
      </c>
      <c r="I306">
        <v>4.9526925309750238</v>
      </c>
      <c r="J306">
        <v>0.85160000000000002</v>
      </c>
      <c r="K306">
        <v>4.2177129593783302</v>
      </c>
      <c r="M306">
        <v>61.908656637187796</v>
      </c>
    </row>
    <row r="307" spans="1:13">
      <c r="A307">
        <v>14</v>
      </c>
      <c r="B307" t="s">
        <v>128</v>
      </c>
      <c r="C307">
        <v>45613.093333333301</v>
      </c>
      <c r="D307" s="36"/>
      <c r="E307">
        <v>2639143</v>
      </c>
    </row>
    <row r="308" spans="1:13">
      <c r="A308">
        <v>14</v>
      </c>
      <c r="B308" t="s">
        <v>128</v>
      </c>
      <c r="C308">
        <v>45613.093333333301</v>
      </c>
      <c r="D308" s="36"/>
      <c r="E308">
        <v>2765347</v>
      </c>
    </row>
    <row r="309" spans="1:13">
      <c r="A309">
        <v>14</v>
      </c>
      <c r="B309" t="s">
        <v>128</v>
      </c>
      <c r="C309">
        <v>45613.093333333301</v>
      </c>
      <c r="D309" s="36" t="s">
        <v>98</v>
      </c>
      <c r="E309">
        <v>2639143</v>
      </c>
      <c r="F309">
        <v>2683559</v>
      </c>
      <c r="G309">
        <v>58.833085061540807</v>
      </c>
      <c r="H309">
        <v>10</v>
      </c>
      <c r="I309">
        <v>5.8833085061540809</v>
      </c>
      <c r="J309">
        <v>0.85160000000000002</v>
      </c>
      <c r="K309">
        <v>5.0102255238408153</v>
      </c>
      <c r="M309">
        <v>58.833085061540807</v>
      </c>
    </row>
    <row r="310" spans="1:13">
      <c r="A310">
        <v>14</v>
      </c>
      <c r="B310" t="s">
        <v>128</v>
      </c>
      <c r="C310">
        <v>45613.093333333301</v>
      </c>
      <c r="D310" s="36"/>
      <c r="E310">
        <v>2765347</v>
      </c>
    </row>
    <row r="311" spans="1:13">
      <c r="A311">
        <v>14</v>
      </c>
      <c r="B311" t="s">
        <v>128</v>
      </c>
      <c r="C311">
        <v>45613.093333333301</v>
      </c>
      <c r="D311" s="36"/>
      <c r="E311">
        <v>2646187</v>
      </c>
    </row>
    <row r="312" spans="1:13">
      <c r="A312">
        <v>14</v>
      </c>
      <c r="B312" t="s">
        <v>128</v>
      </c>
      <c r="C312">
        <v>45613.093333333301</v>
      </c>
      <c r="D312" s="36" t="s">
        <v>99</v>
      </c>
      <c r="E312">
        <v>2879613</v>
      </c>
      <c r="F312">
        <v>2966231.6666666665</v>
      </c>
      <c r="G312">
        <v>65.030267624910024</v>
      </c>
      <c r="H312">
        <v>8</v>
      </c>
      <c r="I312">
        <v>5.2024214099928017</v>
      </c>
      <c r="J312">
        <v>0.85160000000000002</v>
      </c>
      <c r="K312">
        <v>4.4303820727498699</v>
      </c>
      <c r="M312">
        <v>65.030267624910024</v>
      </c>
    </row>
    <row r="313" spans="1:13">
      <c r="A313">
        <v>14</v>
      </c>
      <c r="B313" t="s">
        <v>128</v>
      </c>
      <c r="C313">
        <v>45613.093333333301</v>
      </c>
      <c r="D313" s="36"/>
      <c r="E313">
        <v>2994020</v>
      </c>
    </row>
    <row r="314" spans="1:13">
      <c r="A314">
        <v>14</v>
      </c>
      <c r="B314" t="s">
        <v>128</v>
      </c>
      <c r="C314">
        <v>45613.093333333301</v>
      </c>
      <c r="D314" s="36"/>
      <c r="E314">
        <v>3025062</v>
      </c>
    </row>
    <row r="315" spans="1:13">
      <c r="A315">
        <v>14</v>
      </c>
      <c r="B315" t="s">
        <v>128</v>
      </c>
      <c r="C315">
        <v>45613.093333333301</v>
      </c>
      <c r="D315" s="36" t="s">
        <v>100</v>
      </c>
      <c r="E315">
        <v>2334500</v>
      </c>
      <c r="F315">
        <v>2332228</v>
      </c>
      <c r="G315">
        <v>51.130669497822552</v>
      </c>
      <c r="H315">
        <v>12</v>
      </c>
      <c r="I315">
        <v>6.1356803397387054</v>
      </c>
      <c r="J315">
        <v>0.85160000000000002</v>
      </c>
      <c r="K315">
        <v>5.225145377321482</v>
      </c>
      <c r="M315">
        <v>51.130669497822552</v>
      </c>
    </row>
    <row r="316" spans="1:13">
      <c r="A316">
        <v>14</v>
      </c>
      <c r="B316" t="s">
        <v>128</v>
      </c>
      <c r="C316">
        <v>45613.093333333301</v>
      </c>
      <c r="D316" s="36"/>
      <c r="E316">
        <v>2339401</v>
      </c>
    </row>
    <row r="317" spans="1:13">
      <c r="A317">
        <v>14</v>
      </c>
      <c r="B317" t="s">
        <v>128</v>
      </c>
      <c r="C317">
        <v>45613.093333333301</v>
      </c>
      <c r="D317" s="36"/>
      <c r="E317">
        <v>2322783</v>
      </c>
    </row>
    <row r="318" spans="1:13">
      <c r="A318">
        <v>14</v>
      </c>
      <c r="B318" t="s">
        <v>128</v>
      </c>
      <c r="C318">
        <v>45613.093333333301</v>
      </c>
      <c r="D318" s="36" t="s">
        <v>101</v>
      </c>
      <c r="E318">
        <v>2547589</v>
      </c>
      <c r="F318">
        <v>2691295.3333333335</v>
      </c>
      <c r="G318">
        <v>59.002692794057374</v>
      </c>
      <c r="H318">
        <v>9</v>
      </c>
      <c r="I318">
        <v>5.3102423514651642</v>
      </c>
      <c r="J318">
        <v>0.85160000000000002</v>
      </c>
      <c r="K318">
        <v>4.5222023865077343</v>
      </c>
      <c r="M318">
        <v>59.002692794057374</v>
      </c>
    </row>
    <row r="319" spans="1:13">
      <c r="A319">
        <v>14</v>
      </c>
      <c r="B319" t="s">
        <v>128</v>
      </c>
      <c r="C319">
        <v>45613.093333333301</v>
      </c>
      <c r="D319" s="36"/>
      <c r="E319">
        <v>2713429</v>
      </c>
    </row>
    <row r="320" spans="1:13">
      <c r="A320">
        <v>14</v>
      </c>
      <c r="B320" t="s">
        <v>128</v>
      </c>
      <c r="C320">
        <v>45613.093333333301</v>
      </c>
      <c r="D320" s="36"/>
      <c r="E320">
        <v>2812868</v>
      </c>
    </row>
    <row r="321" spans="1:13">
      <c r="A321">
        <v>14</v>
      </c>
      <c r="B321" t="s">
        <v>128</v>
      </c>
      <c r="C321">
        <v>45613.093333333301</v>
      </c>
      <c r="D321" s="36" t="s">
        <v>102</v>
      </c>
      <c r="E321">
        <v>2294634</v>
      </c>
      <c r="F321">
        <v>2309888</v>
      </c>
      <c r="G321">
        <v>50.640897847460167</v>
      </c>
      <c r="H321">
        <v>11</v>
      </c>
      <c r="I321">
        <v>5.5704987632206189</v>
      </c>
      <c r="J321">
        <v>0.85160000000000002</v>
      </c>
      <c r="K321">
        <v>4.7438367467586788</v>
      </c>
      <c r="M321">
        <v>50.640897847460167</v>
      </c>
    </row>
    <row r="322" spans="1:13">
      <c r="A322">
        <v>14</v>
      </c>
      <c r="B322" t="s">
        <v>128</v>
      </c>
      <c r="C322">
        <v>45613.093333333301</v>
      </c>
      <c r="D322" s="36"/>
      <c r="E322">
        <v>2309560</v>
      </c>
    </row>
    <row r="323" spans="1:13">
      <c r="A323">
        <v>14</v>
      </c>
      <c r="B323" t="s">
        <v>128</v>
      </c>
      <c r="C323">
        <v>45613.093333333301</v>
      </c>
      <c r="D323" s="36"/>
      <c r="E323">
        <v>2325470</v>
      </c>
    </row>
    <row r="324" spans="1:13">
      <c r="A324">
        <v>14</v>
      </c>
      <c r="B324" t="s">
        <v>128</v>
      </c>
      <c r="C324">
        <v>45613.093333333301</v>
      </c>
      <c r="D324" s="36" t="s">
        <v>103</v>
      </c>
      <c r="E324">
        <v>2770879</v>
      </c>
      <c r="F324">
        <v>2675227.6666666665</v>
      </c>
      <c r="G324">
        <v>58.650432828936246</v>
      </c>
      <c r="H324">
        <v>23</v>
      </c>
      <c r="I324">
        <v>13.489599550655337</v>
      </c>
      <c r="J324">
        <v>0.85160000000000002</v>
      </c>
      <c r="K324">
        <v>11.487742977338085</v>
      </c>
      <c r="M324">
        <v>58.650432828936246</v>
      </c>
    </row>
    <row r="325" spans="1:13">
      <c r="A325">
        <v>14</v>
      </c>
      <c r="B325" t="s">
        <v>128</v>
      </c>
      <c r="C325">
        <v>45613.093333333301</v>
      </c>
      <c r="D325" s="36"/>
      <c r="E325">
        <v>2575686</v>
      </c>
    </row>
    <row r="326" spans="1:13">
      <c r="A326">
        <v>14</v>
      </c>
      <c r="B326" t="s">
        <v>128</v>
      </c>
      <c r="C326">
        <v>45613.093333333301</v>
      </c>
      <c r="D326" s="36"/>
      <c r="E326">
        <v>2679118</v>
      </c>
    </row>
    <row r="327" spans="1:13">
      <c r="A327">
        <v>14</v>
      </c>
      <c r="B327" t="s">
        <v>128</v>
      </c>
      <c r="C327">
        <v>45613.093333333301</v>
      </c>
      <c r="D327" s="36" t="s">
        <v>42</v>
      </c>
      <c r="E327">
        <v>1605388</v>
      </c>
      <c r="F327">
        <v>1638401</v>
      </c>
      <c r="G327">
        <v>35.91953275404547</v>
      </c>
      <c r="H327">
        <v>13</v>
      </c>
      <c r="I327">
        <v>4.6695392580259112</v>
      </c>
      <c r="J327">
        <v>0.85160000000000002</v>
      </c>
      <c r="K327">
        <v>3.9765796321348659</v>
      </c>
      <c r="L327">
        <v>10.354323007575017</v>
      </c>
      <c r="M327">
        <v>48.634678288280959</v>
      </c>
    </row>
    <row r="328" spans="1:13">
      <c r="A328">
        <v>14</v>
      </c>
      <c r="B328" t="s">
        <v>128</v>
      </c>
      <c r="C328">
        <v>45613.093333333301</v>
      </c>
      <c r="D328" s="36"/>
      <c r="E328">
        <v>1634876</v>
      </c>
    </row>
    <row r="329" spans="1:13">
      <c r="A329">
        <v>14</v>
      </c>
      <c r="B329" t="s">
        <v>128</v>
      </c>
      <c r="C329">
        <v>45613.093333333301</v>
      </c>
      <c r="D329" s="36"/>
      <c r="E329">
        <v>1674939</v>
      </c>
    </row>
    <row r="330" spans="1:13">
      <c r="A330">
        <v>14</v>
      </c>
      <c r="B330" t="s">
        <v>128</v>
      </c>
      <c r="C330">
        <v>45613.093333333301</v>
      </c>
      <c r="D330" s="36" t="s">
        <v>43</v>
      </c>
      <c r="E330">
        <v>2885100</v>
      </c>
      <c r="F330">
        <v>2846686.6666666665</v>
      </c>
      <c r="G330">
        <v>62.409419283702739</v>
      </c>
      <c r="H330">
        <v>12</v>
      </c>
      <c r="I330">
        <v>7.4891303140443286</v>
      </c>
      <c r="J330">
        <v>0.85160000000000002</v>
      </c>
      <c r="K330">
        <v>6.3777433754401507</v>
      </c>
    </row>
    <row r="331" spans="1:13">
      <c r="A331">
        <v>14</v>
      </c>
      <c r="B331" t="s">
        <v>128</v>
      </c>
      <c r="C331">
        <v>45613.093333333301</v>
      </c>
      <c r="D331" s="36"/>
      <c r="E331">
        <v>2861218</v>
      </c>
    </row>
    <row r="332" spans="1:13">
      <c r="A332">
        <v>14</v>
      </c>
      <c r="B332" t="s">
        <v>128</v>
      </c>
      <c r="C332">
        <v>45613.093333333301</v>
      </c>
      <c r="D332" s="36"/>
      <c r="E332">
        <v>2793742</v>
      </c>
    </row>
    <row r="333" spans="1:13">
      <c r="A333">
        <v>14</v>
      </c>
      <c r="B333" t="s">
        <v>128</v>
      </c>
      <c r="C333">
        <v>45613.093333333301</v>
      </c>
      <c r="D333" s="36" t="s">
        <v>105</v>
      </c>
      <c r="E333">
        <v>2811351</v>
      </c>
      <c r="F333">
        <v>2770318.6666666665</v>
      </c>
      <c r="G333">
        <v>60.735163178292069</v>
      </c>
      <c r="H333">
        <v>13</v>
      </c>
      <c r="I333">
        <v>7.8955712131779698</v>
      </c>
      <c r="J333">
        <v>0.85160000000000002</v>
      </c>
      <c r="K333">
        <v>6.7238684451423589</v>
      </c>
      <c r="M333">
        <v>60.735163178292069</v>
      </c>
    </row>
    <row r="334" spans="1:13">
      <c r="A334">
        <v>14</v>
      </c>
      <c r="B334" t="s">
        <v>128</v>
      </c>
      <c r="C334">
        <v>45613.093333333301</v>
      </c>
      <c r="D334" s="36"/>
      <c r="E334">
        <v>2791612</v>
      </c>
    </row>
    <row r="335" spans="1:13">
      <c r="A335">
        <v>14</v>
      </c>
      <c r="B335" t="s">
        <v>128</v>
      </c>
      <c r="C335">
        <v>45613.093333333301</v>
      </c>
      <c r="D335" s="36"/>
      <c r="E335">
        <v>2707993</v>
      </c>
    </row>
    <row r="336" spans="1:13">
      <c r="A336">
        <v>14</v>
      </c>
      <c r="B336" t="s">
        <v>128</v>
      </c>
      <c r="C336">
        <v>45613.093333333301</v>
      </c>
      <c r="D336" s="36" t="s">
        <v>106</v>
      </c>
      <c r="E336">
        <v>2982661</v>
      </c>
      <c r="F336">
        <v>2961675.3333333335</v>
      </c>
      <c r="G336">
        <v>64.930376716393127</v>
      </c>
      <c r="H336">
        <v>15</v>
      </c>
      <c r="I336">
        <v>9.7395565074589694</v>
      </c>
      <c r="J336">
        <v>0.85160000000000002</v>
      </c>
      <c r="K336">
        <v>8.2942063217520587</v>
      </c>
      <c r="M336">
        <v>64.930376716393127</v>
      </c>
    </row>
    <row r="337" spans="1:13">
      <c r="A337">
        <v>14</v>
      </c>
      <c r="B337" t="s">
        <v>128</v>
      </c>
      <c r="C337">
        <v>45613.093333333301</v>
      </c>
      <c r="D337" s="36"/>
      <c r="E337">
        <v>2927472</v>
      </c>
    </row>
    <row r="338" spans="1:13">
      <c r="A338">
        <v>14</v>
      </c>
      <c r="B338" t="s">
        <v>128</v>
      </c>
      <c r="C338">
        <v>45613.093333333301</v>
      </c>
      <c r="D338" s="36"/>
      <c r="E338">
        <v>2974893</v>
      </c>
    </row>
    <row r="339" spans="1:13">
      <c r="A339">
        <v>14</v>
      </c>
      <c r="B339" t="s">
        <v>128</v>
      </c>
      <c r="C339">
        <v>45613.093333333301</v>
      </c>
      <c r="D339" s="36" t="s">
        <v>107</v>
      </c>
      <c r="E339">
        <v>3175341</v>
      </c>
      <c r="F339">
        <v>3160588.6666666665</v>
      </c>
      <c r="G339">
        <v>69.291259059533189</v>
      </c>
      <c r="H339">
        <v>11</v>
      </c>
      <c r="I339">
        <v>7.622038496548651</v>
      </c>
      <c r="J339">
        <v>0.85160000000000002</v>
      </c>
      <c r="K339">
        <v>6.4909279836608311</v>
      </c>
      <c r="M339">
        <v>69.291259059533189</v>
      </c>
    </row>
    <row r="340" spans="1:13">
      <c r="A340">
        <v>14</v>
      </c>
      <c r="B340" t="s">
        <v>128</v>
      </c>
      <c r="C340">
        <v>45613.093333333301</v>
      </c>
      <c r="D340" s="36"/>
      <c r="E340">
        <v>3202902</v>
      </c>
    </row>
    <row r="341" spans="1:13">
      <c r="A341">
        <v>14</v>
      </c>
      <c r="B341" t="s">
        <v>128</v>
      </c>
      <c r="C341">
        <v>45613.093333333301</v>
      </c>
      <c r="D341" s="36"/>
      <c r="E341">
        <v>3103523</v>
      </c>
    </row>
    <row r="342" spans="1:13">
      <c r="A342">
        <v>14</v>
      </c>
      <c r="B342" t="s">
        <v>128</v>
      </c>
      <c r="C342">
        <v>45613.093333333301</v>
      </c>
      <c r="D342" s="36" t="s">
        <v>108</v>
      </c>
      <c r="E342">
        <v>2334500</v>
      </c>
      <c r="F342">
        <v>2332228</v>
      </c>
      <c r="G342">
        <v>51.130669497822552</v>
      </c>
      <c r="H342">
        <v>11</v>
      </c>
      <c r="I342">
        <v>5.6243736447604809</v>
      </c>
      <c r="J342">
        <v>0.85160000000000002</v>
      </c>
      <c r="K342">
        <v>4.7897165958780255</v>
      </c>
      <c r="M342">
        <v>51.130669497822552</v>
      </c>
    </row>
    <row r="343" spans="1:13">
      <c r="A343">
        <v>14</v>
      </c>
      <c r="B343" t="s">
        <v>128</v>
      </c>
      <c r="C343">
        <v>45613.093333333301</v>
      </c>
      <c r="D343" s="36"/>
      <c r="E343">
        <v>2339401</v>
      </c>
    </row>
    <row r="344" spans="1:13">
      <c r="A344">
        <v>14</v>
      </c>
      <c r="B344" t="s">
        <v>128</v>
      </c>
      <c r="C344">
        <v>45613.093333333301</v>
      </c>
      <c r="D344" s="36"/>
      <c r="E344">
        <v>2322783</v>
      </c>
    </row>
    <row r="345" spans="1:13">
      <c r="A345">
        <v>14</v>
      </c>
      <c r="B345" t="s">
        <v>128</v>
      </c>
      <c r="C345">
        <v>45613.093333333301</v>
      </c>
      <c r="D345" s="36" t="s">
        <v>109</v>
      </c>
      <c r="E345">
        <v>2662185</v>
      </c>
      <c r="F345">
        <v>2673355</v>
      </c>
      <c r="G345">
        <v>58.609377365914227</v>
      </c>
      <c r="H345">
        <v>16</v>
      </c>
      <c r="I345">
        <v>9.3775003785462765</v>
      </c>
      <c r="J345">
        <v>0.85160000000000002</v>
      </c>
      <c r="K345">
        <v>7.9858793223700095</v>
      </c>
      <c r="M345">
        <v>58.609377365914227</v>
      </c>
    </row>
    <row r="346" spans="1:13">
      <c r="A346">
        <v>14</v>
      </c>
      <c r="B346" t="s">
        <v>128</v>
      </c>
      <c r="C346">
        <v>45613.093333333301</v>
      </c>
      <c r="D346" s="36"/>
      <c r="E346">
        <v>2735134</v>
      </c>
    </row>
    <row r="347" spans="1:13">
      <c r="A347">
        <v>14</v>
      </c>
      <c r="B347" t="s">
        <v>128</v>
      </c>
      <c r="C347">
        <v>45613.093333333301</v>
      </c>
      <c r="D347" s="36"/>
      <c r="E347">
        <v>2622746</v>
      </c>
    </row>
    <row r="348" spans="1:13">
      <c r="A348">
        <v>14</v>
      </c>
      <c r="B348" t="s">
        <v>128</v>
      </c>
      <c r="C348">
        <v>45613.093333333301</v>
      </c>
      <c r="D348" s="36" t="s">
        <v>110</v>
      </c>
      <c r="E348">
        <v>2566996</v>
      </c>
      <c r="F348">
        <v>2500303.6666666665</v>
      </c>
      <c r="G348">
        <v>54.81548134424559</v>
      </c>
      <c r="H348">
        <v>13</v>
      </c>
      <c r="I348">
        <v>7.1260125747519272</v>
      </c>
      <c r="J348">
        <v>0.85160000000000002</v>
      </c>
      <c r="K348">
        <v>6.0685123086587414</v>
      </c>
      <c r="M348">
        <v>54.81548134424559</v>
      </c>
    </row>
    <row r="349" spans="1:13">
      <c r="A349">
        <v>14</v>
      </c>
      <c r="B349" t="s">
        <v>128</v>
      </c>
      <c r="C349">
        <v>45613.093333333301</v>
      </c>
      <c r="D349" s="36"/>
      <c r="E349">
        <v>2477854</v>
      </c>
    </row>
    <row r="350" spans="1:13">
      <c r="A350">
        <v>14</v>
      </c>
      <c r="B350" t="s">
        <v>128</v>
      </c>
      <c r="C350">
        <v>45613.093333333301</v>
      </c>
      <c r="D350" s="36"/>
      <c r="E350">
        <v>2456061</v>
      </c>
    </row>
    <row r="351" spans="1:13">
      <c r="A351">
        <v>21</v>
      </c>
      <c r="B351" t="s">
        <v>128</v>
      </c>
      <c r="C351">
        <v>45613.093333333301</v>
      </c>
      <c r="D351" t="s">
        <v>113</v>
      </c>
      <c r="E351">
        <v>2900080</v>
      </c>
      <c r="F351">
        <v>3031759</v>
      </c>
      <c r="G351">
        <v>66.466858054207805</v>
      </c>
      <c r="H351">
        <v>5100</v>
      </c>
      <c r="I351">
        <v>3389.8097607646</v>
      </c>
      <c r="J351">
        <v>0.85160000000000002</v>
      </c>
      <c r="K351">
        <v>2886.7619922671302</v>
      </c>
      <c r="M351">
        <v>66.466858054207805</v>
      </c>
    </row>
    <row r="352" spans="1:13">
      <c r="A352">
        <v>21</v>
      </c>
      <c r="B352" t="s">
        <v>128</v>
      </c>
      <c r="C352">
        <v>45613.093333333301</v>
      </c>
      <c r="E352">
        <v>3068518</v>
      </c>
    </row>
    <row r="353" spans="1:13">
      <c r="A353">
        <v>21</v>
      </c>
      <c r="B353" t="s">
        <v>128</v>
      </c>
      <c r="C353">
        <v>45613.093333333301</v>
      </c>
      <c r="E353">
        <v>3126679</v>
      </c>
    </row>
    <row r="354" spans="1:13">
      <c r="A354">
        <v>21</v>
      </c>
      <c r="B354" t="s">
        <v>128</v>
      </c>
      <c r="C354">
        <v>45613.093333333301</v>
      </c>
      <c r="D354" t="s">
        <v>114</v>
      </c>
      <c r="E354">
        <v>2250798</v>
      </c>
      <c r="F354">
        <v>2260316</v>
      </c>
      <c r="G354">
        <v>49.554104640129601</v>
      </c>
      <c r="H354">
        <v>4000</v>
      </c>
      <c r="I354">
        <v>1982.1641856051899</v>
      </c>
      <c r="J354">
        <v>0.85160000000000002</v>
      </c>
      <c r="K354">
        <v>1688.01102046138</v>
      </c>
      <c r="M354">
        <v>49.554104640129601</v>
      </c>
    </row>
    <row r="355" spans="1:13">
      <c r="A355">
        <v>21</v>
      </c>
      <c r="B355" t="s">
        <v>128</v>
      </c>
      <c r="C355">
        <v>45613.093333333301</v>
      </c>
      <c r="E355">
        <v>2266581</v>
      </c>
    </row>
    <row r="356" spans="1:13">
      <c r="A356">
        <v>21</v>
      </c>
      <c r="B356" t="s">
        <v>128</v>
      </c>
      <c r="C356">
        <v>45613.093333333301</v>
      </c>
      <c r="E356">
        <v>2263569</v>
      </c>
    </row>
    <row r="357" spans="1:13">
      <c r="A357">
        <v>21</v>
      </c>
      <c r="B357" t="s">
        <v>128</v>
      </c>
      <c r="C357">
        <v>45613.093333333301</v>
      </c>
      <c r="D357" t="s">
        <v>115</v>
      </c>
      <c r="E357">
        <v>2905234</v>
      </c>
      <c r="F357">
        <v>2937685.6666666698</v>
      </c>
      <c r="G357">
        <v>64.404438550100494</v>
      </c>
      <c r="H357">
        <v>3750</v>
      </c>
      <c r="I357">
        <v>2415.1664456287699</v>
      </c>
      <c r="J357">
        <v>0.85160000000000002</v>
      </c>
      <c r="K357">
        <v>2056.75574509746</v>
      </c>
      <c r="M357">
        <v>64.404438550100494</v>
      </c>
    </row>
    <row r="358" spans="1:13">
      <c r="A358">
        <v>21</v>
      </c>
      <c r="B358" t="s">
        <v>128</v>
      </c>
      <c r="C358">
        <v>45613.093333333301</v>
      </c>
      <c r="E358">
        <v>2922361</v>
      </c>
    </row>
    <row r="359" spans="1:13">
      <c r="A359">
        <v>21</v>
      </c>
      <c r="B359" t="s">
        <v>128</v>
      </c>
      <c r="C359">
        <v>45613.093333333301</v>
      </c>
      <c r="E359">
        <v>2985462</v>
      </c>
    </row>
    <row r="360" spans="1:13">
      <c r="A360">
        <v>21</v>
      </c>
      <c r="B360" t="s">
        <v>128</v>
      </c>
      <c r="C360">
        <v>45613.093333333301</v>
      </c>
      <c r="D360" t="s">
        <v>32</v>
      </c>
      <c r="E360">
        <v>2294634</v>
      </c>
      <c r="F360">
        <v>2309888</v>
      </c>
      <c r="G360">
        <v>50.640897847460202</v>
      </c>
      <c r="H360">
        <v>12</v>
      </c>
      <c r="I360">
        <v>6.0769077416952202</v>
      </c>
      <c r="J360">
        <v>0.85160000000000002</v>
      </c>
      <c r="K360">
        <v>5.1750946328276504</v>
      </c>
      <c r="L360">
        <v>10.073131285929</v>
      </c>
      <c r="M360">
        <v>56.326082477403901</v>
      </c>
    </row>
    <row r="361" spans="1:13">
      <c r="A361">
        <v>21</v>
      </c>
      <c r="B361" t="s">
        <v>128</v>
      </c>
      <c r="C361">
        <v>45613.093333333301</v>
      </c>
      <c r="E361">
        <v>2309560</v>
      </c>
    </row>
    <row r="362" spans="1:13">
      <c r="A362">
        <v>21</v>
      </c>
      <c r="B362" t="s">
        <v>128</v>
      </c>
      <c r="C362">
        <v>45613.093333333301</v>
      </c>
      <c r="E362">
        <v>2325470</v>
      </c>
    </row>
    <row r="363" spans="1:13">
      <c r="A363">
        <v>21</v>
      </c>
      <c r="B363" t="s">
        <v>128</v>
      </c>
      <c r="C363">
        <v>45613.093333333301</v>
      </c>
      <c r="D363" t="s">
        <v>33</v>
      </c>
      <c r="E363">
        <v>2915358</v>
      </c>
      <c r="F363">
        <v>2914965.3333333302</v>
      </c>
      <c r="G363">
        <v>63.906328650662303</v>
      </c>
      <c r="H363">
        <v>9</v>
      </c>
      <c r="I363">
        <v>5.7515695785596099</v>
      </c>
      <c r="J363">
        <v>0.85160000000000002</v>
      </c>
      <c r="K363">
        <v>4.8980366531013599</v>
      </c>
    </row>
    <row r="364" spans="1:13">
      <c r="A364">
        <v>21</v>
      </c>
      <c r="B364" t="s">
        <v>128</v>
      </c>
      <c r="C364">
        <v>45613.093333333301</v>
      </c>
      <c r="E364">
        <v>2941595</v>
      </c>
    </row>
    <row r="365" spans="1:13">
      <c r="A365">
        <v>21</v>
      </c>
      <c r="B365" t="s">
        <v>128</v>
      </c>
      <c r="C365">
        <v>45613.093333333301</v>
      </c>
      <c r="E365">
        <v>2887943</v>
      </c>
    </row>
    <row r="366" spans="1:13">
      <c r="A366">
        <v>21</v>
      </c>
      <c r="B366" t="s">
        <v>128</v>
      </c>
      <c r="C366">
        <v>45613.093333333301</v>
      </c>
      <c r="D366" t="s">
        <v>34</v>
      </c>
      <c r="E366">
        <v>1662185</v>
      </c>
      <c r="F366">
        <v>1673355</v>
      </c>
      <c r="G366">
        <v>36.685847806273202</v>
      </c>
      <c r="H366">
        <v>8</v>
      </c>
      <c r="I366">
        <v>2.93486782450185</v>
      </c>
      <c r="J366">
        <v>0.85160000000000002</v>
      </c>
      <c r="K366">
        <v>2.4993334393457798</v>
      </c>
      <c r="L366">
        <v>6.1246389187958297</v>
      </c>
      <c r="M366">
        <v>42.305410706461402</v>
      </c>
    </row>
    <row r="367" spans="1:13">
      <c r="A367">
        <v>21</v>
      </c>
      <c r="B367" t="s">
        <v>128</v>
      </c>
      <c r="C367">
        <v>45613.093333333301</v>
      </c>
      <c r="E367">
        <v>1735134</v>
      </c>
    </row>
    <row r="368" spans="1:13">
      <c r="A368">
        <v>21</v>
      </c>
      <c r="B368" t="s">
        <v>128</v>
      </c>
      <c r="C368">
        <v>45613.093333333301</v>
      </c>
      <c r="E368">
        <v>1622746</v>
      </c>
    </row>
    <row r="369" spans="1:13">
      <c r="A369">
        <v>21</v>
      </c>
      <c r="B369" t="s">
        <v>128</v>
      </c>
      <c r="C369">
        <v>45613.093333333301</v>
      </c>
      <c r="D369" t="s">
        <v>35</v>
      </c>
      <c r="E369">
        <v>2145698</v>
      </c>
      <c r="F369">
        <v>2157525.6666666698</v>
      </c>
      <c r="G369">
        <v>47.300577728851003</v>
      </c>
      <c r="H369">
        <v>9</v>
      </c>
      <c r="I369">
        <v>4.2570519955965898</v>
      </c>
      <c r="J369">
        <v>0.85160000000000002</v>
      </c>
      <c r="K369">
        <v>3.6253054794500499</v>
      </c>
    </row>
    <row r="370" spans="1:13">
      <c r="A370">
        <v>21</v>
      </c>
      <c r="B370" t="s">
        <v>128</v>
      </c>
      <c r="C370">
        <v>45613.093333333301</v>
      </c>
      <c r="E370">
        <v>2155984</v>
      </c>
    </row>
    <row r="371" spans="1:13">
      <c r="A371">
        <v>21</v>
      </c>
      <c r="B371" t="s">
        <v>128</v>
      </c>
      <c r="C371">
        <v>45613.093333333301</v>
      </c>
      <c r="E371">
        <v>2170895</v>
      </c>
    </row>
    <row r="372" spans="1:13">
      <c r="A372">
        <v>21</v>
      </c>
      <c r="B372" t="s">
        <v>128</v>
      </c>
      <c r="C372">
        <v>45613.093333333301</v>
      </c>
      <c r="D372" t="s">
        <v>36</v>
      </c>
      <c r="E372">
        <v>1926285</v>
      </c>
      <c r="F372">
        <v>1895537</v>
      </c>
      <c r="G372">
        <v>41.556861450893301</v>
      </c>
      <c r="H372">
        <v>11</v>
      </c>
      <c r="I372">
        <v>4.5712547595982702</v>
      </c>
      <c r="J372">
        <v>0.85160000000000002</v>
      </c>
      <c r="K372">
        <v>3.8928805532738799</v>
      </c>
      <c r="L372">
        <v>6.2580513738452899</v>
      </c>
      <c r="M372">
        <v>40.8254486577246</v>
      </c>
    </row>
    <row r="373" spans="1:13">
      <c r="A373">
        <v>21</v>
      </c>
      <c r="B373" t="s">
        <v>128</v>
      </c>
      <c r="C373">
        <v>45613.093333333301</v>
      </c>
      <c r="E373">
        <v>1897657</v>
      </c>
    </row>
    <row r="374" spans="1:13">
      <c r="A374">
        <v>21</v>
      </c>
      <c r="B374" t="s">
        <v>128</v>
      </c>
      <c r="C374">
        <v>45613.093333333301</v>
      </c>
      <c r="E374">
        <v>1862669</v>
      </c>
    </row>
    <row r="375" spans="1:13">
      <c r="A375">
        <v>21</v>
      </c>
      <c r="B375" t="s">
        <v>128</v>
      </c>
      <c r="C375">
        <v>45613.093333333301</v>
      </c>
      <c r="D375" t="s">
        <v>37</v>
      </c>
      <c r="E375">
        <v>1751962</v>
      </c>
      <c r="F375">
        <v>1809749</v>
      </c>
      <c r="G375">
        <v>39.6760856970308</v>
      </c>
      <c r="H375">
        <v>7</v>
      </c>
      <c r="I375">
        <v>2.7773259987921599</v>
      </c>
      <c r="J375">
        <v>0.85160000000000002</v>
      </c>
      <c r="K375">
        <v>2.3651708205714002</v>
      </c>
    </row>
    <row r="376" spans="1:13">
      <c r="A376">
        <v>21</v>
      </c>
      <c r="B376" t="s">
        <v>128</v>
      </c>
      <c r="C376">
        <v>45613.093333333301</v>
      </c>
      <c r="E376">
        <v>1812552</v>
      </c>
    </row>
    <row r="377" spans="1:13">
      <c r="A377">
        <v>21</v>
      </c>
      <c r="B377" t="s">
        <v>128</v>
      </c>
      <c r="C377">
        <v>45613.093333333301</v>
      </c>
      <c r="E377">
        <v>1864733</v>
      </c>
    </row>
    <row r="378" spans="1:13">
      <c r="A378">
        <v>21</v>
      </c>
      <c r="B378" t="s">
        <v>128</v>
      </c>
      <c r="C378">
        <v>45613.093333333301</v>
      </c>
      <c r="D378" t="s">
        <v>38</v>
      </c>
      <c r="E378">
        <v>2676683</v>
      </c>
      <c r="F378">
        <v>2693666.3333333302</v>
      </c>
      <c r="G378">
        <v>59.054673482643302</v>
      </c>
      <c r="H378">
        <v>9</v>
      </c>
      <c r="I378">
        <v>5.3149206134379003</v>
      </c>
      <c r="J378">
        <v>0.85160000000000002</v>
      </c>
      <c r="K378">
        <v>4.5261863944037097</v>
      </c>
      <c r="L378">
        <v>7.5693605291989297</v>
      </c>
      <c r="M378">
        <v>59.255992869883599</v>
      </c>
    </row>
    <row r="379" spans="1:13">
      <c r="A379">
        <v>21</v>
      </c>
      <c r="B379" t="s">
        <v>128</v>
      </c>
      <c r="C379">
        <v>45613.093333333301</v>
      </c>
      <c r="E379">
        <v>2698300</v>
      </c>
    </row>
    <row r="380" spans="1:13">
      <c r="A380">
        <v>21</v>
      </c>
      <c r="B380" t="s">
        <v>128</v>
      </c>
      <c r="C380">
        <v>45613.093333333301</v>
      </c>
      <c r="E380">
        <v>2706016</v>
      </c>
    </row>
    <row r="381" spans="1:13">
      <c r="A381">
        <v>21</v>
      </c>
      <c r="B381" t="s">
        <v>128</v>
      </c>
      <c r="C381">
        <v>45613.093333333301</v>
      </c>
      <c r="D381" t="s">
        <v>39</v>
      </c>
      <c r="E381">
        <v>2730623</v>
      </c>
      <c r="F381">
        <v>2716623.3333333302</v>
      </c>
      <c r="G381">
        <v>59.557971950743998</v>
      </c>
      <c r="H381">
        <v>6</v>
      </c>
      <c r="I381">
        <v>3.57347831704464</v>
      </c>
      <c r="J381">
        <v>0.85160000000000002</v>
      </c>
      <c r="K381">
        <v>3.0431741347952102</v>
      </c>
    </row>
    <row r="382" spans="1:13">
      <c r="A382">
        <v>21</v>
      </c>
      <c r="B382" t="s">
        <v>128</v>
      </c>
      <c r="C382">
        <v>45613.093333333301</v>
      </c>
      <c r="E382">
        <v>2701211</v>
      </c>
    </row>
    <row r="383" spans="1:13">
      <c r="A383">
        <v>21</v>
      </c>
      <c r="B383" t="s">
        <v>128</v>
      </c>
      <c r="C383">
        <v>45613.093333333301</v>
      </c>
      <c r="E383">
        <v>2718036</v>
      </c>
    </row>
    <row r="384" spans="1:13">
      <c r="A384">
        <v>21</v>
      </c>
      <c r="B384" t="s">
        <v>128</v>
      </c>
      <c r="C384">
        <v>45613.093333333301</v>
      </c>
      <c r="D384" t="s">
        <v>40</v>
      </c>
      <c r="E384">
        <v>2358603</v>
      </c>
      <c r="F384">
        <v>2356848.3333333302</v>
      </c>
      <c r="G384">
        <v>51.6704341034241</v>
      </c>
      <c r="H384">
        <v>8</v>
      </c>
      <c r="I384">
        <v>4.1336347282739299</v>
      </c>
      <c r="J384">
        <v>0.85160000000000002</v>
      </c>
      <c r="K384">
        <v>3.5202033345980799</v>
      </c>
      <c r="L384">
        <v>7.7086455949782797</v>
      </c>
      <c r="M384">
        <v>51.725461953823299</v>
      </c>
    </row>
    <row r="385" spans="1:13">
      <c r="A385">
        <v>21</v>
      </c>
      <c r="B385" t="s">
        <v>128</v>
      </c>
      <c r="C385">
        <v>45613.093333333301</v>
      </c>
      <c r="E385">
        <v>2327294</v>
      </c>
    </row>
    <row r="386" spans="1:13">
      <c r="A386">
        <v>21</v>
      </c>
      <c r="B386" t="s">
        <v>128</v>
      </c>
      <c r="C386">
        <v>45613.093333333301</v>
      </c>
      <c r="E386">
        <v>2384648</v>
      </c>
    </row>
    <row r="387" spans="1:13">
      <c r="A387">
        <v>21</v>
      </c>
      <c r="B387" t="s">
        <v>128</v>
      </c>
      <c r="C387">
        <v>45613.093333333301</v>
      </c>
      <c r="D387" t="s">
        <v>41</v>
      </c>
      <c r="E387">
        <v>2318952</v>
      </c>
      <c r="F387">
        <v>2361472</v>
      </c>
      <c r="G387">
        <v>51.771801196264697</v>
      </c>
      <c r="H387">
        <v>9.5</v>
      </c>
      <c r="I387">
        <v>4.9183211136451499</v>
      </c>
      <c r="J387">
        <v>0.85160000000000002</v>
      </c>
      <c r="K387">
        <v>4.1884422603802101</v>
      </c>
    </row>
    <row r="388" spans="1:13">
      <c r="A388">
        <v>21</v>
      </c>
      <c r="B388" t="s">
        <v>128</v>
      </c>
      <c r="C388">
        <v>45613.093333333301</v>
      </c>
      <c r="E388">
        <v>2361294</v>
      </c>
    </row>
    <row r="389" spans="1:13">
      <c r="A389">
        <v>21</v>
      </c>
      <c r="B389" t="s">
        <v>128</v>
      </c>
      <c r="C389">
        <v>45613.093333333301</v>
      </c>
      <c r="E389">
        <v>2404170</v>
      </c>
    </row>
    <row r="390" spans="1:13">
      <c r="A390">
        <v>21</v>
      </c>
      <c r="B390" t="s">
        <v>128</v>
      </c>
      <c r="C390">
        <v>45613.093333333301</v>
      </c>
      <c r="D390" t="s">
        <v>42</v>
      </c>
      <c r="E390">
        <v>1326267</v>
      </c>
      <c r="F390">
        <v>1307655</v>
      </c>
      <c r="G390">
        <v>28.668413046312399</v>
      </c>
      <c r="H390">
        <v>10</v>
      </c>
      <c r="I390">
        <v>2.8668413046312402</v>
      </c>
      <c r="J390">
        <v>0.85160000000000002</v>
      </c>
      <c r="K390">
        <v>2.4414020550239699</v>
      </c>
      <c r="L390">
        <v>5.4258003578796998</v>
      </c>
      <c r="M390">
        <v>37.478244120960497</v>
      </c>
    </row>
    <row r="391" spans="1:13">
      <c r="A391">
        <v>21</v>
      </c>
      <c r="B391" t="s">
        <v>128</v>
      </c>
      <c r="C391">
        <v>45613.093333333301</v>
      </c>
      <c r="E391">
        <v>1302908</v>
      </c>
    </row>
    <row r="392" spans="1:13">
      <c r="A392">
        <v>21</v>
      </c>
      <c r="B392" t="s">
        <v>128</v>
      </c>
      <c r="C392">
        <v>45613.093333333301</v>
      </c>
      <c r="E392">
        <v>1293790</v>
      </c>
    </row>
    <row r="393" spans="1:13">
      <c r="A393">
        <v>21</v>
      </c>
      <c r="B393" t="s">
        <v>128</v>
      </c>
      <c r="C393">
        <v>45613.093333333301</v>
      </c>
      <c r="D393" t="s">
        <v>43</v>
      </c>
      <c r="E393">
        <v>2290709</v>
      </c>
      <c r="F393">
        <v>2283561</v>
      </c>
      <c r="G393">
        <v>50.063717084743502</v>
      </c>
      <c r="H393">
        <v>7</v>
      </c>
      <c r="I393">
        <v>3.5044601959320398</v>
      </c>
      <c r="J393">
        <v>0.85160000000000002</v>
      </c>
      <c r="K393">
        <v>2.9843983028557299</v>
      </c>
    </row>
    <row r="394" spans="1:13">
      <c r="A394">
        <v>21</v>
      </c>
      <c r="B394" t="s">
        <v>128</v>
      </c>
      <c r="C394">
        <v>45613.093333333301</v>
      </c>
      <c r="E394">
        <v>2307066</v>
      </c>
    </row>
    <row r="395" spans="1:13">
      <c r="A395">
        <v>21</v>
      </c>
      <c r="B395" t="s">
        <v>128</v>
      </c>
      <c r="C395">
        <v>45613.093333333301</v>
      </c>
      <c r="E395">
        <v>2252908</v>
      </c>
    </row>
    <row r="396" spans="1:13">
      <c r="A396">
        <v>21</v>
      </c>
      <c r="B396" t="s">
        <v>128</v>
      </c>
      <c r="C396">
        <v>45613.093333333301</v>
      </c>
      <c r="D396" t="s">
        <v>44</v>
      </c>
      <c r="E396">
        <v>1795836</v>
      </c>
      <c r="F396">
        <v>1782489.66666667</v>
      </c>
      <c r="G396">
        <v>39.078464896921403</v>
      </c>
      <c r="H396">
        <v>10</v>
      </c>
      <c r="I396">
        <v>3.9078464896921399</v>
      </c>
      <c r="J396">
        <v>0.85160000000000002</v>
      </c>
      <c r="K396">
        <v>3.3279220706218302</v>
      </c>
      <c r="L396">
        <v>9.8286982713735398</v>
      </c>
      <c r="M396">
        <v>52.461133435317201</v>
      </c>
    </row>
    <row r="397" spans="1:13">
      <c r="A397">
        <v>21</v>
      </c>
      <c r="B397" t="s">
        <v>128</v>
      </c>
      <c r="C397">
        <v>45613.093333333301</v>
      </c>
      <c r="E397">
        <v>1778510</v>
      </c>
    </row>
    <row r="398" spans="1:13">
      <c r="A398">
        <v>21</v>
      </c>
      <c r="B398" t="s">
        <v>128</v>
      </c>
      <c r="C398">
        <v>45613.093333333301</v>
      </c>
      <c r="E398">
        <v>1773123</v>
      </c>
    </row>
    <row r="399" spans="1:13">
      <c r="A399">
        <v>21</v>
      </c>
      <c r="B399" t="s">
        <v>128</v>
      </c>
      <c r="C399">
        <v>45613.093333333301</v>
      </c>
      <c r="D399" t="s">
        <v>45</v>
      </c>
      <c r="E399">
        <v>2903912</v>
      </c>
      <c r="F399">
        <v>2901602</v>
      </c>
      <c r="G399">
        <v>63.613357217313599</v>
      </c>
      <c r="H399">
        <v>12</v>
      </c>
      <c r="I399">
        <v>7.6336028660776298</v>
      </c>
      <c r="J399">
        <v>0.85160000000000002</v>
      </c>
      <c r="K399">
        <v>6.5007762007517096</v>
      </c>
    </row>
    <row r="400" spans="1:13">
      <c r="A400">
        <v>21</v>
      </c>
      <c r="B400" t="s">
        <v>128</v>
      </c>
      <c r="C400">
        <v>45613.093333333301</v>
      </c>
      <c r="E400">
        <v>2946433</v>
      </c>
    </row>
    <row r="401" spans="1:13">
      <c r="A401">
        <v>21</v>
      </c>
      <c r="B401" t="s">
        <v>128</v>
      </c>
      <c r="C401">
        <v>45613.093333333301</v>
      </c>
      <c r="E401">
        <v>2854461</v>
      </c>
    </row>
    <row r="402" spans="1:13">
      <c r="A402">
        <v>21</v>
      </c>
      <c r="B402" t="s">
        <v>128</v>
      </c>
      <c r="C402">
        <v>45613.093333333301</v>
      </c>
      <c r="D402" t="s">
        <v>46</v>
      </c>
      <c r="E402">
        <v>1801740</v>
      </c>
      <c r="F402">
        <v>2108409.6666666698</v>
      </c>
      <c r="G402">
        <v>46.223781650999598</v>
      </c>
      <c r="H402">
        <v>11</v>
      </c>
      <c r="I402">
        <v>5.0846159816099599</v>
      </c>
      <c r="J402">
        <v>0.85160000000000002</v>
      </c>
      <c r="K402">
        <v>4.3300589699390404</v>
      </c>
      <c r="L402">
        <v>11.935078040778899</v>
      </c>
      <c r="M402">
        <v>53.903412765016697</v>
      </c>
    </row>
    <row r="403" spans="1:13">
      <c r="A403">
        <v>21</v>
      </c>
      <c r="B403" t="s">
        <v>128</v>
      </c>
      <c r="C403">
        <v>45613.093333333301</v>
      </c>
      <c r="E403">
        <v>2183845</v>
      </c>
    </row>
    <row r="404" spans="1:13">
      <c r="A404">
        <v>21</v>
      </c>
      <c r="B404" t="s">
        <v>128</v>
      </c>
      <c r="C404">
        <v>45613.093333333301</v>
      </c>
      <c r="E404">
        <v>2339644</v>
      </c>
    </row>
    <row r="405" spans="1:13">
      <c r="A405">
        <v>21</v>
      </c>
      <c r="B405" t="s">
        <v>128</v>
      </c>
      <c r="C405">
        <v>45613.093333333301</v>
      </c>
      <c r="D405" t="s">
        <v>47</v>
      </c>
      <c r="E405">
        <v>2553020</v>
      </c>
      <c r="F405">
        <v>2676331.6666666698</v>
      </c>
      <c r="G405">
        <v>58.674636405570098</v>
      </c>
      <c r="H405">
        <v>10</v>
      </c>
      <c r="I405">
        <v>5.86746364055701</v>
      </c>
      <c r="J405">
        <v>0.85160000000000002</v>
      </c>
      <c r="K405">
        <v>4.9967320362983498</v>
      </c>
    </row>
    <row r="406" spans="1:13">
      <c r="A406">
        <v>21</v>
      </c>
      <c r="B406" t="s">
        <v>128</v>
      </c>
      <c r="C406">
        <v>45613.093333333301</v>
      </c>
      <c r="E406">
        <v>2708446</v>
      </c>
    </row>
    <row r="407" spans="1:13">
      <c r="A407">
        <v>21</v>
      </c>
      <c r="B407" t="s">
        <v>128</v>
      </c>
      <c r="C407">
        <v>45613.093333333301</v>
      </c>
      <c r="E407">
        <v>2767529</v>
      </c>
    </row>
    <row r="408" spans="1:13">
      <c r="A408">
        <v>21</v>
      </c>
      <c r="B408" t="s">
        <v>128</v>
      </c>
      <c r="C408">
        <v>45613.093333333301</v>
      </c>
      <c r="D408" t="s">
        <v>87</v>
      </c>
      <c r="E408">
        <v>2818701</v>
      </c>
      <c r="F408">
        <v>2794082.6666666698</v>
      </c>
      <c r="G408">
        <v>61.256153934747402</v>
      </c>
      <c r="H408">
        <v>5</v>
      </c>
      <c r="I408">
        <v>3.0628076967373699</v>
      </c>
      <c r="J408">
        <v>0.85160000000000002</v>
      </c>
      <c r="K408">
        <v>2.6082870345415401</v>
      </c>
    </row>
    <row r="409" spans="1:13">
      <c r="A409">
        <v>21</v>
      </c>
      <c r="B409" t="s">
        <v>128</v>
      </c>
      <c r="C409">
        <v>45613.093333333301</v>
      </c>
      <c r="E409">
        <v>2683322</v>
      </c>
    </row>
    <row r="410" spans="1:13">
      <c r="A410">
        <v>21</v>
      </c>
      <c r="B410" t="s">
        <v>128</v>
      </c>
      <c r="C410">
        <v>45613.093333333301</v>
      </c>
      <c r="E410">
        <v>2880225</v>
      </c>
    </row>
    <row r="411" spans="1:13">
      <c r="A411">
        <v>21</v>
      </c>
      <c r="B411" t="s">
        <v>128</v>
      </c>
      <c r="C411">
        <v>45613.093333333301</v>
      </c>
      <c r="D411" t="s">
        <v>107</v>
      </c>
      <c r="E411">
        <v>2533783</v>
      </c>
      <c r="F411">
        <v>2569141</v>
      </c>
      <c r="G411">
        <v>56.324638656385801</v>
      </c>
      <c r="H411">
        <v>12</v>
      </c>
      <c r="I411">
        <v>6.7589566387662998</v>
      </c>
      <c r="J411">
        <v>0.85160000000000002</v>
      </c>
      <c r="K411">
        <v>5.7559274735733803</v>
      </c>
      <c r="L411">
        <v>5.7559274735733803</v>
      </c>
      <c r="M411">
        <v>56.324638656385801</v>
      </c>
    </row>
    <row r="412" spans="1:13">
      <c r="A412">
        <v>21</v>
      </c>
      <c r="B412" t="s">
        <v>128</v>
      </c>
      <c r="C412">
        <v>45613.093333333301</v>
      </c>
      <c r="E412">
        <v>2506448</v>
      </c>
    </row>
    <row r="413" spans="1:13">
      <c r="A413">
        <v>21</v>
      </c>
      <c r="B413" t="s">
        <v>128</v>
      </c>
      <c r="C413">
        <v>45613.093333333301</v>
      </c>
      <c r="E413">
        <v>2667192</v>
      </c>
    </row>
    <row r="414" spans="1:13">
      <c r="A414">
        <v>21</v>
      </c>
      <c r="B414" t="s">
        <v>128</v>
      </c>
      <c r="C414">
        <v>45613.093333333301</v>
      </c>
      <c r="D414" t="s">
        <v>108</v>
      </c>
      <c r="E414">
        <v>2786061</v>
      </c>
      <c r="F414">
        <v>2784748.6666666698</v>
      </c>
      <c r="G414">
        <v>61.051519709837699</v>
      </c>
      <c r="H414">
        <v>13</v>
      </c>
      <c r="I414">
        <v>7.9366975622789004</v>
      </c>
      <c r="J414">
        <v>0.85160000000000002</v>
      </c>
      <c r="K414">
        <v>6.7588916440367104</v>
      </c>
      <c r="M414">
        <v>61.051519709837699</v>
      </c>
    </row>
    <row r="415" spans="1:13">
      <c r="A415">
        <v>21</v>
      </c>
      <c r="B415" t="s">
        <v>128</v>
      </c>
      <c r="C415">
        <v>45613.093333333301</v>
      </c>
      <c r="E415">
        <v>2743312</v>
      </c>
    </row>
    <row r="416" spans="1:13">
      <c r="A416">
        <v>21</v>
      </c>
      <c r="B416" t="s">
        <v>128</v>
      </c>
      <c r="C416">
        <v>45613.093333333301</v>
      </c>
      <c r="E416">
        <v>2824873</v>
      </c>
    </row>
    <row r="417" spans="1:13">
      <c r="A417">
        <v>21</v>
      </c>
      <c r="B417" t="s">
        <v>128</v>
      </c>
      <c r="C417">
        <v>45613.093333333301</v>
      </c>
      <c r="D417" t="s">
        <v>109</v>
      </c>
      <c r="E417">
        <v>3004751</v>
      </c>
      <c r="F417">
        <v>3012375.3333333302</v>
      </c>
      <c r="G417">
        <v>66.041899665066893</v>
      </c>
      <c r="H417">
        <v>12</v>
      </c>
      <c r="I417">
        <v>7.9250279598080304</v>
      </c>
      <c r="J417">
        <v>0.85160000000000002</v>
      </c>
      <c r="K417">
        <v>6.7489538105725204</v>
      </c>
      <c r="M417">
        <v>66.041899665066893</v>
      </c>
    </row>
    <row r="418" spans="1:13">
      <c r="A418">
        <v>21</v>
      </c>
      <c r="B418" t="s">
        <v>128</v>
      </c>
      <c r="C418">
        <v>45613.093333333301</v>
      </c>
      <c r="E418">
        <v>3010742</v>
      </c>
    </row>
    <row r="419" spans="1:13">
      <c r="A419">
        <v>21</v>
      </c>
      <c r="B419" t="s">
        <v>128</v>
      </c>
      <c r="C419">
        <v>45613.093333333301</v>
      </c>
      <c r="E419">
        <v>3021633</v>
      </c>
    </row>
    <row r="420" spans="1:13">
      <c r="A420">
        <v>21</v>
      </c>
      <c r="B420" t="s">
        <v>128</v>
      </c>
      <c r="C420">
        <v>45613.093333333301</v>
      </c>
      <c r="D420" t="s">
        <v>110</v>
      </c>
      <c r="E420">
        <v>2213461</v>
      </c>
      <c r="F420">
        <v>2198962</v>
      </c>
      <c r="G420">
        <v>48.209008407527399</v>
      </c>
      <c r="H420">
        <v>11</v>
      </c>
      <c r="I420">
        <v>5.3029909248280198</v>
      </c>
      <c r="J420">
        <v>0.85160000000000002</v>
      </c>
      <c r="K420">
        <v>4.5160270715835402</v>
      </c>
      <c r="M420">
        <v>48.209008407527399</v>
      </c>
    </row>
    <row r="421" spans="1:13">
      <c r="A421">
        <v>21</v>
      </c>
      <c r="B421" t="s">
        <v>128</v>
      </c>
      <c r="C421">
        <v>45613.093333333301</v>
      </c>
      <c r="E421">
        <v>2209762</v>
      </c>
    </row>
    <row r="422" spans="1:13">
      <c r="A422">
        <v>21</v>
      </c>
      <c r="B422" t="s">
        <v>128</v>
      </c>
      <c r="C422">
        <v>45613.093333333301</v>
      </c>
      <c r="E422">
        <v>2173663</v>
      </c>
    </row>
    <row r="423" spans="1:13">
      <c r="A423">
        <v>21</v>
      </c>
      <c r="B423" t="s">
        <v>128</v>
      </c>
      <c r="C423">
        <v>45613.093333333301</v>
      </c>
      <c r="D423" t="s">
        <v>131</v>
      </c>
      <c r="E423">
        <v>2817854</v>
      </c>
      <c r="F423">
        <v>2920739.6666666698</v>
      </c>
      <c r="G423">
        <v>64.032922418182807</v>
      </c>
      <c r="H423">
        <v>12</v>
      </c>
      <c r="I423">
        <v>7.6839506901819403</v>
      </c>
      <c r="J423">
        <v>0.85160000000000002</v>
      </c>
      <c r="K423">
        <v>6.5436524077589402</v>
      </c>
      <c r="M423">
        <v>64.032922418182807</v>
      </c>
    </row>
    <row r="424" spans="1:13">
      <c r="A424">
        <v>21</v>
      </c>
      <c r="B424" t="s">
        <v>128</v>
      </c>
      <c r="C424">
        <v>45613.093333333301</v>
      </c>
      <c r="E424">
        <v>2979569</v>
      </c>
    </row>
    <row r="425" spans="1:13">
      <c r="A425">
        <v>21</v>
      </c>
      <c r="B425" t="s">
        <v>128</v>
      </c>
      <c r="C425">
        <v>45613.093333333301</v>
      </c>
      <c r="E425">
        <v>2964796</v>
      </c>
    </row>
    <row r="426" spans="1:13">
      <c r="A426">
        <v>21</v>
      </c>
      <c r="B426" t="s">
        <v>128</v>
      </c>
      <c r="C426">
        <v>45613.093333333301</v>
      </c>
      <c r="D426" t="s">
        <v>132</v>
      </c>
      <c r="E426">
        <v>2553020</v>
      </c>
      <c r="F426">
        <v>2676331.6666666698</v>
      </c>
      <c r="G426">
        <v>58.674636405570098</v>
      </c>
      <c r="H426">
        <v>12</v>
      </c>
      <c r="I426">
        <v>7.04095636866841</v>
      </c>
      <c r="J426">
        <v>0.85160000000000002</v>
      </c>
      <c r="K426">
        <v>5.9960784435580203</v>
      </c>
      <c r="M426">
        <v>58.674636405570098</v>
      </c>
    </row>
    <row r="427" spans="1:13">
      <c r="A427">
        <v>21</v>
      </c>
      <c r="B427" t="s">
        <v>128</v>
      </c>
      <c r="C427">
        <v>45613.093333333301</v>
      </c>
      <c r="E427">
        <v>2708446</v>
      </c>
    </row>
    <row r="428" spans="1:13">
      <c r="A428">
        <v>21</v>
      </c>
      <c r="B428" t="s">
        <v>128</v>
      </c>
      <c r="C428">
        <v>45613.093333333301</v>
      </c>
      <c r="E428">
        <v>2767529</v>
      </c>
    </row>
    <row r="429" spans="1:13">
      <c r="A429">
        <v>21</v>
      </c>
      <c r="B429" t="s">
        <v>128</v>
      </c>
      <c r="C429">
        <v>45613.093333333301</v>
      </c>
      <c r="D429" t="s">
        <v>133</v>
      </c>
      <c r="E429">
        <v>2919569</v>
      </c>
      <c r="F429">
        <v>2928032.3333333302</v>
      </c>
      <c r="G429">
        <v>64.192803411418097</v>
      </c>
      <c r="H429">
        <v>9</v>
      </c>
      <c r="I429">
        <v>5.7773523070276296</v>
      </c>
      <c r="J429">
        <v>0.85160000000000002</v>
      </c>
      <c r="K429">
        <v>4.9199932246647302</v>
      </c>
      <c r="M429">
        <v>64.192803411418097</v>
      </c>
    </row>
    <row r="430" spans="1:13">
      <c r="A430">
        <v>21</v>
      </c>
      <c r="B430" t="s">
        <v>128</v>
      </c>
      <c r="C430">
        <v>45613.093333333301</v>
      </c>
      <c r="E430">
        <v>2893244</v>
      </c>
    </row>
    <row r="431" spans="1:13">
      <c r="A431">
        <v>21</v>
      </c>
      <c r="B431" t="s">
        <v>128</v>
      </c>
      <c r="C431">
        <v>45613.093333333301</v>
      </c>
      <c r="E431">
        <v>2971284</v>
      </c>
    </row>
    <row r="432" spans="1:13">
      <c r="A432">
        <v>28</v>
      </c>
      <c r="B432" t="s">
        <v>128</v>
      </c>
      <c r="C432">
        <v>41850.121666666702</v>
      </c>
      <c r="D432" t="s">
        <v>113</v>
      </c>
      <c r="E432">
        <v>2702597</v>
      </c>
      <c r="F432">
        <v>2756655</v>
      </c>
      <c r="G432">
        <v>65.869700976177995</v>
      </c>
      <c r="H432">
        <v>2000</v>
      </c>
      <c r="I432">
        <v>1317.39401952356</v>
      </c>
      <c r="J432">
        <v>0.85160000000000002</v>
      </c>
      <c r="K432">
        <v>1121.8927470262599</v>
      </c>
      <c r="L432">
        <v>65.869700976177995</v>
      </c>
    </row>
    <row r="433" spans="1:12">
      <c r="A433">
        <v>28</v>
      </c>
      <c r="B433" t="s">
        <v>128</v>
      </c>
      <c r="C433">
        <v>41850.121666666702</v>
      </c>
      <c r="E433">
        <v>2725919</v>
      </c>
    </row>
    <row r="434" spans="1:12">
      <c r="A434">
        <v>28</v>
      </c>
      <c r="B434" t="s">
        <v>128</v>
      </c>
      <c r="C434">
        <v>41850.121666666702</v>
      </c>
      <c r="E434">
        <v>2841449</v>
      </c>
    </row>
    <row r="435" spans="1:12">
      <c r="A435">
        <v>28</v>
      </c>
      <c r="B435" t="s">
        <v>128</v>
      </c>
      <c r="C435">
        <v>41850.121666666702</v>
      </c>
      <c r="D435" t="s">
        <v>114</v>
      </c>
      <c r="E435">
        <v>2905234</v>
      </c>
      <c r="F435">
        <v>2698058.6666666698</v>
      </c>
      <c r="G435">
        <v>64.469553712567901</v>
      </c>
      <c r="H435">
        <v>1500</v>
      </c>
      <c r="I435">
        <v>967.04330568851799</v>
      </c>
      <c r="J435">
        <v>0.85160000000000002</v>
      </c>
      <c r="K435">
        <v>823.53407912434204</v>
      </c>
      <c r="L435">
        <v>64.469553712567901</v>
      </c>
    </row>
    <row r="436" spans="1:12">
      <c r="A436">
        <v>28</v>
      </c>
      <c r="B436" t="s">
        <v>128</v>
      </c>
      <c r="C436">
        <v>41850.121666666702</v>
      </c>
      <c r="E436">
        <v>2922361</v>
      </c>
    </row>
    <row r="437" spans="1:12">
      <c r="A437">
        <v>28</v>
      </c>
      <c r="B437" t="s">
        <v>128</v>
      </c>
      <c r="C437">
        <v>41850.121666666702</v>
      </c>
      <c r="E437">
        <v>2266581</v>
      </c>
    </row>
    <row r="438" spans="1:12">
      <c r="A438">
        <v>28</v>
      </c>
      <c r="B438" t="s">
        <v>128</v>
      </c>
      <c r="C438">
        <v>41850.121666666702</v>
      </c>
      <c r="D438" t="s">
        <v>115</v>
      </c>
      <c r="E438">
        <v>2944976</v>
      </c>
      <c r="F438">
        <v>2902274.6666666698</v>
      </c>
      <c r="G438">
        <v>69.349252787915006</v>
      </c>
      <c r="H438">
        <v>1355</v>
      </c>
      <c r="I438">
        <v>939.68237527624899</v>
      </c>
      <c r="J438">
        <v>0.85160000000000002</v>
      </c>
      <c r="K438">
        <v>800.23351078525297</v>
      </c>
      <c r="L438">
        <v>69.349252787915006</v>
      </c>
    </row>
    <row r="439" spans="1:12">
      <c r="A439">
        <v>28</v>
      </c>
      <c r="B439" t="s">
        <v>128</v>
      </c>
      <c r="C439">
        <v>41850.121666666702</v>
      </c>
      <c r="E439">
        <v>2857272</v>
      </c>
    </row>
    <row r="440" spans="1:12">
      <c r="A440">
        <v>28</v>
      </c>
      <c r="B440" t="s">
        <v>128</v>
      </c>
      <c r="C440">
        <v>41850.121666666702</v>
      </c>
      <c r="E440">
        <v>2904576</v>
      </c>
    </row>
    <row r="441" spans="1:12">
      <c r="A441">
        <v>28</v>
      </c>
      <c r="B441" t="s">
        <v>128</v>
      </c>
      <c r="C441">
        <v>41850.121666666702</v>
      </c>
      <c r="D441" t="s">
        <v>96</v>
      </c>
      <c r="E441">
        <v>2174601</v>
      </c>
      <c r="F441">
        <v>2174601</v>
      </c>
      <c r="G441">
        <v>51.961641051382102</v>
      </c>
      <c r="H441">
        <v>2</v>
      </c>
      <c r="I441">
        <v>1.03923282102764</v>
      </c>
      <c r="J441">
        <v>0.85160000000000002</v>
      </c>
      <c r="K441">
        <v>0.88501067038713899</v>
      </c>
      <c r="L441">
        <v>51.961641051382102</v>
      </c>
    </row>
    <row r="442" spans="1:12">
      <c r="A442">
        <v>28</v>
      </c>
      <c r="B442" t="s">
        <v>128</v>
      </c>
      <c r="C442">
        <v>41850.121666666702</v>
      </c>
      <c r="D442" t="s">
        <v>97</v>
      </c>
      <c r="E442">
        <v>2139167</v>
      </c>
      <c r="F442">
        <v>2238924.3333333302</v>
      </c>
      <c r="G442">
        <v>53.498633795290097</v>
      </c>
      <c r="H442">
        <v>12</v>
      </c>
      <c r="I442">
        <v>6.4198360554348097</v>
      </c>
      <c r="J442">
        <v>0.85160000000000002</v>
      </c>
      <c r="K442">
        <v>5.4671323848082798</v>
      </c>
      <c r="L442">
        <v>53.498633795290097</v>
      </c>
    </row>
    <row r="443" spans="1:12">
      <c r="A443">
        <v>28</v>
      </c>
      <c r="B443" t="s">
        <v>128</v>
      </c>
      <c r="C443">
        <v>41850.121666666702</v>
      </c>
      <c r="E443">
        <v>2308508</v>
      </c>
    </row>
    <row r="444" spans="1:12">
      <c r="A444">
        <v>28</v>
      </c>
      <c r="B444" t="s">
        <v>128</v>
      </c>
      <c r="C444">
        <v>41850.121666666702</v>
      </c>
      <c r="E444">
        <v>2269098</v>
      </c>
    </row>
    <row r="445" spans="1:12">
      <c r="A445">
        <v>28</v>
      </c>
      <c r="B445" t="s">
        <v>128</v>
      </c>
      <c r="C445">
        <v>41850.121666666702</v>
      </c>
      <c r="D445" t="s">
        <v>98</v>
      </c>
      <c r="E445">
        <v>2174601</v>
      </c>
      <c r="F445">
        <v>2097900.6666666698</v>
      </c>
      <c r="G445">
        <v>50.128902452812497</v>
      </c>
      <c r="H445">
        <v>8</v>
      </c>
      <c r="I445">
        <v>4.0103121962249997</v>
      </c>
      <c r="J445">
        <v>0.85160000000000002</v>
      </c>
      <c r="K445">
        <v>3.4151818663052098</v>
      </c>
      <c r="L445">
        <v>50.128902452812497</v>
      </c>
    </row>
    <row r="446" spans="1:12">
      <c r="A446">
        <v>28</v>
      </c>
      <c r="B446" t="s">
        <v>128</v>
      </c>
      <c r="C446">
        <v>41850.121666666702</v>
      </c>
      <c r="E446">
        <v>2147333</v>
      </c>
    </row>
    <row r="447" spans="1:12">
      <c r="A447">
        <v>28</v>
      </c>
      <c r="B447" t="s">
        <v>128</v>
      </c>
      <c r="C447">
        <v>41850.121666666702</v>
      </c>
      <c r="E447">
        <v>1971768</v>
      </c>
    </row>
    <row r="448" spans="1:12">
      <c r="A448">
        <v>28</v>
      </c>
      <c r="B448" t="s">
        <v>128</v>
      </c>
      <c r="C448">
        <v>41850.121666666702</v>
      </c>
      <c r="D448" t="s">
        <v>99</v>
      </c>
      <c r="E448">
        <v>2786312</v>
      </c>
      <c r="F448">
        <v>2847479.3333333302</v>
      </c>
      <c r="G448">
        <v>68.039929633020193</v>
      </c>
      <c r="H448">
        <v>11</v>
      </c>
      <c r="I448">
        <v>7.4843922596322203</v>
      </c>
      <c r="J448">
        <v>0.85160000000000002</v>
      </c>
      <c r="K448">
        <v>6.3737084483027999</v>
      </c>
      <c r="L448">
        <v>68.039929633020193</v>
      </c>
    </row>
    <row r="449" spans="1:12">
      <c r="A449">
        <v>28</v>
      </c>
      <c r="B449" t="s">
        <v>128</v>
      </c>
      <c r="C449">
        <v>41850.121666666702</v>
      </c>
      <c r="E449">
        <v>2937023</v>
      </c>
    </row>
    <row r="450" spans="1:12">
      <c r="A450">
        <v>28</v>
      </c>
      <c r="B450" t="s">
        <v>128</v>
      </c>
      <c r="C450">
        <v>41850.121666666702</v>
      </c>
      <c r="E450">
        <v>2819103</v>
      </c>
    </row>
    <row r="451" spans="1:12">
      <c r="A451">
        <v>28</v>
      </c>
      <c r="B451" t="s">
        <v>128</v>
      </c>
      <c r="C451">
        <v>41850.121666666702</v>
      </c>
      <c r="D451" t="s">
        <v>100</v>
      </c>
      <c r="E451">
        <v>2560524</v>
      </c>
      <c r="F451">
        <v>2532032.6666666698</v>
      </c>
      <c r="G451">
        <v>60.502396787137997</v>
      </c>
      <c r="H451">
        <v>7</v>
      </c>
      <c r="I451">
        <v>4.2351677750996597</v>
      </c>
      <c r="J451">
        <v>0.85160000000000002</v>
      </c>
      <c r="K451">
        <v>3.6066688772748701</v>
      </c>
      <c r="L451">
        <v>60.502396787137997</v>
      </c>
    </row>
    <row r="452" spans="1:12">
      <c r="A452">
        <v>28</v>
      </c>
      <c r="B452" t="s">
        <v>128</v>
      </c>
      <c r="C452">
        <v>41850.121666666702</v>
      </c>
      <c r="E452">
        <v>2506548</v>
      </c>
    </row>
    <row r="453" spans="1:12">
      <c r="A453">
        <v>28</v>
      </c>
      <c r="B453" t="s">
        <v>128</v>
      </c>
      <c r="C453">
        <v>41850.121666666702</v>
      </c>
      <c r="E453">
        <v>2529026</v>
      </c>
    </row>
    <row r="454" spans="1:12">
      <c r="A454">
        <v>28</v>
      </c>
      <c r="B454" t="s">
        <v>128</v>
      </c>
      <c r="C454">
        <v>41850.121666666702</v>
      </c>
      <c r="D454" t="s">
        <v>101</v>
      </c>
      <c r="E454">
        <v>2242654</v>
      </c>
      <c r="F454">
        <v>2407100.3333333302</v>
      </c>
      <c r="G454">
        <v>57.517164525965299</v>
      </c>
      <c r="H454">
        <v>4.5</v>
      </c>
      <c r="I454">
        <v>2.5882724036684399</v>
      </c>
      <c r="J454">
        <v>0.85160000000000002</v>
      </c>
      <c r="K454">
        <v>2.2041727789640402</v>
      </c>
      <c r="L454">
        <v>57.517164525965299</v>
      </c>
    </row>
    <row r="455" spans="1:12">
      <c r="A455">
        <v>28</v>
      </c>
      <c r="B455" t="s">
        <v>128</v>
      </c>
      <c r="C455">
        <v>41850.121666666702</v>
      </c>
      <c r="E455">
        <v>2440627</v>
      </c>
    </row>
    <row r="456" spans="1:12">
      <c r="A456">
        <v>28</v>
      </c>
      <c r="B456" t="s">
        <v>128</v>
      </c>
      <c r="C456">
        <v>41850.121666666702</v>
      </c>
      <c r="E456">
        <v>2538020</v>
      </c>
    </row>
    <row r="457" spans="1:12">
      <c r="A457">
        <v>28</v>
      </c>
      <c r="B457" t="s">
        <v>128</v>
      </c>
      <c r="C457">
        <v>41850.121666666702</v>
      </c>
      <c r="D457" t="s">
        <v>102</v>
      </c>
      <c r="E457">
        <v>2309560</v>
      </c>
      <c r="F457">
        <v>2317515</v>
      </c>
      <c r="G457">
        <v>55.376541517820399</v>
      </c>
      <c r="H457">
        <v>2</v>
      </c>
      <c r="I457">
        <v>1.10753083035641</v>
      </c>
      <c r="J457">
        <v>0.85160000000000002</v>
      </c>
      <c r="K457">
        <v>0.94317325513151595</v>
      </c>
      <c r="L457">
        <v>55.376541517820399</v>
      </c>
    </row>
    <row r="458" spans="1:12">
      <c r="A458">
        <v>28</v>
      </c>
      <c r="B458" t="s">
        <v>128</v>
      </c>
      <c r="C458">
        <v>41850.121666666702</v>
      </c>
      <c r="E458">
        <v>2325470</v>
      </c>
    </row>
    <row r="459" spans="1:12">
      <c r="A459">
        <v>28</v>
      </c>
      <c r="B459" t="s">
        <v>128</v>
      </c>
      <c r="C459">
        <v>41850.121666666702</v>
      </c>
      <c r="D459" t="s">
        <v>103</v>
      </c>
      <c r="E459">
        <v>2553020</v>
      </c>
      <c r="F459">
        <v>2676331.6666666698</v>
      </c>
      <c r="G459">
        <v>63.9503915420716</v>
      </c>
      <c r="H459">
        <v>6</v>
      </c>
      <c r="I459">
        <v>3.8370234925242901</v>
      </c>
      <c r="J459">
        <v>0.85160000000000002</v>
      </c>
      <c r="K459">
        <v>3.2676092062336899</v>
      </c>
      <c r="L459">
        <v>63.9503915420716</v>
      </c>
    </row>
    <row r="460" spans="1:12">
      <c r="A460">
        <v>28</v>
      </c>
      <c r="B460" t="s">
        <v>128</v>
      </c>
      <c r="C460">
        <v>41850.121666666702</v>
      </c>
      <c r="E460">
        <v>2708446</v>
      </c>
    </row>
    <row r="461" spans="1:12">
      <c r="A461">
        <v>28</v>
      </c>
      <c r="B461" t="s">
        <v>128</v>
      </c>
      <c r="C461">
        <v>41850.121666666702</v>
      </c>
      <c r="E461">
        <v>2767529</v>
      </c>
    </row>
    <row r="462" spans="1:12">
      <c r="A462">
        <v>28</v>
      </c>
      <c r="B462" t="s">
        <v>128</v>
      </c>
      <c r="C462">
        <v>41850.121666666702</v>
      </c>
      <c r="D462" t="s">
        <v>104</v>
      </c>
      <c r="E462">
        <v>2325470</v>
      </c>
      <c r="F462">
        <v>2439245</v>
      </c>
      <c r="G462">
        <v>58.285254686435998</v>
      </c>
      <c r="H462">
        <v>3</v>
      </c>
      <c r="I462">
        <v>1.7485576405930801</v>
      </c>
      <c r="J462">
        <v>0.85160000000000002</v>
      </c>
      <c r="K462">
        <v>1.4890716867290701</v>
      </c>
      <c r="L462">
        <v>58.285254686435998</v>
      </c>
    </row>
    <row r="463" spans="1:12">
      <c r="A463">
        <v>28</v>
      </c>
      <c r="B463" t="s">
        <v>128</v>
      </c>
      <c r="C463">
        <v>41850.121666666702</v>
      </c>
      <c r="E463">
        <v>2553020</v>
      </c>
    </row>
    <row r="464" spans="1:12">
      <c r="A464">
        <v>28</v>
      </c>
      <c r="B464" t="s">
        <v>128</v>
      </c>
      <c r="C464">
        <v>41850.121666666702</v>
      </c>
      <c r="D464" t="s">
        <v>105</v>
      </c>
      <c r="E464">
        <v>2149111</v>
      </c>
      <c r="F464">
        <v>2181722</v>
      </c>
      <c r="G464">
        <v>52.1317958733135</v>
      </c>
      <c r="H464">
        <v>6</v>
      </c>
      <c r="I464">
        <v>3.1279077523988099</v>
      </c>
      <c r="J464">
        <v>0.85160000000000002</v>
      </c>
      <c r="K464">
        <v>2.66372624194282</v>
      </c>
      <c r="L464">
        <v>52.1317958733135</v>
      </c>
    </row>
    <row r="465" spans="1:12">
      <c r="A465">
        <v>28</v>
      </c>
      <c r="B465" t="s">
        <v>128</v>
      </c>
      <c r="C465">
        <v>41850.121666666702</v>
      </c>
      <c r="E465">
        <v>2162622</v>
      </c>
    </row>
    <row r="466" spans="1:12">
      <c r="A466">
        <v>28</v>
      </c>
      <c r="B466" t="s">
        <v>128</v>
      </c>
      <c r="C466">
        <v>41850.121666666702</v>
      </c>
      <c r="E466">
        <v>2233433</v>
      </c>
    </row>
    <row r="467" spans="1:12">
      <c r="A467">
        <v>28</v>
      </c>
      <c r="B467" t="s">
        <v>128</v>
      </c>
      <c r="C467">
        <v>41850.121666666702</v>
      </c>
      <c r="D467" t="s">
        <v>106</v>
      </c>
      <c r="E467">
        <v>1958901</v>
      </c>
      <c r="F467">
        <v>1947332</v>
      </c>
      <c r="G467">
        <v>46.531095309838399</v>
      </c>
      <c r="H467">
        <v>8</v>
      </c>
      <c r="I467">
        <v>3.7224876247870702</v>
      </c>
      <c r="J467">
        <v>0.85160000000000002</v>
      </c>
      <c r="K467">
        <v>3.1700704612686699</v>
      </c>
      <c r="L467">
        <v>46.531095309838399</v>
      </c>
    </row>
    <row r="468" spans="1:12">
      <c r="A468">
        <v>28</v>
      </c>
      <c r="B468" t="s">
        <v>128</v>
      </c>
      <c r="C468">
        <v>41850.121666666702</v>
      </c>
      <c r="E468">
        <v>1883452</v>
      </c>
    </row>
    <row r="469" spans="1:12">
      <c r="A469">
        <v>28</v>
      </c>
      <c r="B469" t="s">
        <v>128</v>
      </c>
      <c r="C469">
        <v>41850.121666666702</v>
      </c>
      <c r="E469">
        <v>1999643</v>
      </c>
    </row>
    <row r="470" spans="1:12">
      <c r="A470">
        <v>28</v>
      </c>
      <c r="B470" t="s">
        <v>128</v>
      </c>
      <c r="C470">
        <v>41850.121666666702</v>
      </c>
      <c r="D470" t="s">
        <v>107</v>
      </c>
      <c r="E470">
        <v>1792471</v>
      </c>
      <c r="F470">
        <v>1787555.33333333</v>
      </c>
      <c r="G470">
        <v>42.713264911655202</v>
      </c>
      <c r="H470">
        <v>11</v>
      </c>
      <c r="I470">
        <v>4.6984591402820701</v>
      </c>
      <c r="J470">
        <v>0.85160000000000002</v>
      </c>
      <c r="K470">
        <v>4.0012078038642098</v>
      </c>
      <c r="L470">
        <v>42.713264911655202</v>
      </c>
    </row>
    <row r="471" spans="1:12">
      <c r="A471">
        <v>28</v>
      </c>
      <c r="B471" t="s">
        <v>128</v>
      </c>
      <c r="C471">
        <v>41850.121666666702</v>
      </c>
      <c r="E471">
        <v>1727422</v>
      </c>
    </row>
    <row r="472" spans="1:12">
      <c r="A472">
        <v>28</v>
      </c>
      <c r="B472" t="s">
        <v>128</v>
      </c>
      <c r="C472">
        <v>41850.121666666702</v>
      </c>
      <c r="E472">
        <v>1842773</v>
      </c>
    </row>
    <row r="473" spans="1:12">
      <c r="A473">
        <v>28</v>
      </c>
      <c r="B473" t="s">
        <v>128</v>
      </c>
      <c r="C473">
        <v>41850.121666666702</v>
      </c>
      <c r="D473" t="s">
        <v>108</v>
      </c>
      <c r="E473">
        <v>2399501</v>
      </c>
      <c r="F473">
        <v>2385840.3333333302</v>
      </c>
      <c r="G473">
        <v>57.009161223864197</v>
      </c>
      <c r="H473">
        <v>8</v>
      </c>
      <c r="I473">
        <v>4.5607328979091397</v>
      </c>
      <c r="J473">
        <v>0.85160000000000002</v>
      </c>
      <c r="K473">
        <v>3.88392013585942</v>
      </c>
      <c r="L473">
        <v>57.009161223864197</v>
      </c>
    </row>
    <row r="474" spans="1:12">
      <c r="A474">
        <v>28</v>
      </c>
      <c r="B474" t="s">
        <v>128</v>
      </c>
      <c r="C474">
        <v>41850.121666666702</v>
      </c>
      <c r="E474">
        <v>2356789</v>
      </c>
    </row>
    <row r="475" spans="1:12">
      <c r="A475">
        <v>28</v>
      </c>
      <c r="B475" t="s">
        <v>128</v>
      </c>
      <c r="C475">
        <v>41850.121666666702</v>
      </c>
      <c r="E475">
        <v>2401231</v>
      </c>
    </row>
    <row r="476" spans="1:12">
      <c r="A476">
        <v>28</v>
      </c>
      <c r="B476" t="s">
        <v>128</v>
      </c>
      <c r="C476">
        <v>41850.121666666702</v>
      </c>
      <c r="D476" t="s">
        <v>109</v>
      </c>
      <c r="E476">
        <v>2010340</v>
      </c>
      <c r="F476">
        <v>2027665.33333333</v>
      </c>
      <c r="G476">
        <v>48.450643691876202</v>
      </c>
      <c r="H476">
        <v>4</v>
      </c>
      <c r="I476">
        <v>1.93802574767505</v>
      </c>
      <c r="J476">
        <v>0.85160000000000002</v>
      </c>
      <c r="K476">
        <v>1.65042272672007</v>
      </c>
      <c r="L476">
        <v>48.450643691876202</v>
      </c>
    </row>
    <row r="477" spans="1:12">
      <c r="A477">
        <v>28</v>
      </c>
      <c r="B477" t="s">
        <v>128</v>
      </c>
      <c r="C477">
        <v>41850.121666666702</v>
      </c>
      <c r="E477">
        <v>2031103</v>
      </c>
    </row>
    <row r="478" spans="1:12">
      <c r="A478">
        <v>28</v>
      </c>
      <c r="B478" t="s">
        <v>128</v>
      </c>
      <c r="C478">
        <v>41850.121666666702</v>
      </c>
      <c r="E478">
        <v>2041553</v>
      </c>
    </row>
    <row r="479" spans="1:12">
      <c r="A479">
        <v>28</v>
      </c>
      <c r="B479" t="s">
        <v>128</v>
      </c>
      <c r="C479">
        <v>41850.121666666702</v>
      </c>
      <c r="D479" t="s">
        <v>110</v>
      </c>
      <c r="E479">
        <v>2599721</v>
      </c>
      <c r="F479">
        <v>2608011.3333333302</v>
      </c>
      <c r="G479">
        <v>62.317891309993399</v>
      </c>
      <c r="H479">
        <v>6</v>
      </c>
      <c r="I479">
        <v>3.7390734785995998</v>
      </c>
      <c r="J479">
        <v>0.85160000000000002</v>
      </c>
      <c r="K479">
        <v>3.1841949743754201</v>
      </c>
      <c r="L479">
        <v>62.317891309993399</v>
      </c>
    </row>
    <row r="480" spans="1:12">
      <c r="A480">
        <v>28</v>
      </c>
      <c r="B480" t="s">
        <v>128</v>
      </c>
      <c r="C480">
        <v>41850.121666666702</v>
      </c>
      <c r="E480">
        <v>2588996</v>
      </c>
    </row>
    <row r="481" spans="1:5">
      <c r="A481">
        <v>28</v>
      </c>
      <c r="B481" t="s">
        <v>128</v>
      </c>
      <c r="C481">
        <v>41850.121666666702</v>
      </c>
      <c r="E481">
        <v>2635317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9"/>
  <sheetViews>
    <sheetView topLeftCell="N1" zoomScale="125" zoomScaleNormal="125" zoomScalePageLayoutView="125" workbookViewId="0">
      <selection activeCell="V44" sqref="V44:V45"/>
    </sheetView>
  </sheetViews>
  <sheetFormatPr baseColWidth="10" defaultColWidth="8.83203125" defaultRowHeight="14" x14ac:dyDescent="0"/>
  <cols>
    <col min="1" max="2" width="8.83203125" style="28" customWidth="1"/>
    <col min="3" max="3" width="13.83203125" style="28" customWidth="1"/>
    <col min="4" max="6" width="9.1640625" style="28" customWidth="1"/>
    <col min="7" max="8" width="8.83203125" style="28" customWidth="1"/>
    <col min="9" max="9" width="9.33203125" style="28" customWidth="1"/>
    <col min="10" max="10" width="7.6640625" style="28" customWidth="1"/>
    <col min="11" max="11" width="7.33203125" style="28" customWidth="1"/>
    <col min="12" max="13" width="8.83203125" style="28" customWidth="1"/>
    <col min="14" max="15" width="7.6640625" style="28" customWidth="1"/>
    <col min="16" max="20" width="8.83203125" style="28" customWidth="1"/>
    <col min="21" max="21" width="13" style="28" customWidth="1"/>
    <col min="22" max="23" width="12.83203125" style="28" customWidth="1"/>
    <col min="24" max="24" width="13.33203125" style="28" customWidth="1"/>
    <col min="25" max="28" width="12.6640625" style="28" customWidth="1"/>
    <col min="29" max="1025" width="8.83203125" style="28" customWidth="1"/>
  </cols>
  <sheetData>
    <row r="1" spans="1:35" ht="25">
      <c r="B1" s="4" t="s">
        <v>134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29"/>
      <c r="Q1" s="29"/>
      <c r="R1" s="29"/>
      <c r="S1" s="29"/>
      <c r="T1" s="29"/>
      <c r="V1" s="30"/>
      <c r="W1" s="30"/>
      <c r="AA1" s="30"/>
      <c r="AB1" s="30"/>
    </row>
    <row r="2" spans="1:35">
      <c r="A2" s="3" t="s">
        <v>135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1"/>
      <c r="S2" s="31"/>
      <c r="T2" s="31"/>
      <c r="V2" s="30"/>
      <c r="W2" s="30"/>
      <c r="AA2" s="32"/>
      <c r="AB2" s="32"/>
    </row>
    <row r="3" spans="1:35" ht="42">
      <c r="C3" s="33" t="s">
        <v>136</v>
      </c>
      <c r="D3" s="33" t="s">
        <v>137</v>
      </c>
      <c r="E3" s="33" t="s">
        <v>138</v>
      </c>
      <c r="F3" s="33" t="s">
        <v>139</v>
      </c>
      <c r="G3" s="28" t="s">
        <v>140</v>
      </c>
      <c r="H3" s="28" t="s">
        <v>141</v>
      </c>
      <c r="I3" s="28" t="s">
        <v>16</v>
      </c>
      <c r="J3" s="33" t="s">
        <v>142</v>
      </c>
      <c r="K3" s="28" t="s">
        <v>143</v>
      </c>
      <c r="L3" s="28" t="s">
        <v>144</v>
      </c>
      <c r="M3" s="28" t="s">
        <v>145</v>
      </c>
      <c r="N3" s="33" t="s">
        <v>146</v>
      </c>
      <c r="O3" s="33" t="s">
        <v>147</v>
      </c>
      <c r="Q3" s="28" t="s">
        <v>148</v>
      </c>
      <c r="R3" s="30"/>
      <c r="S3" s="30"/>
      <c r="T3" s="30"/>
      <c r="U3" s="30"/>
      <c r="Z3" s="30"/>
    </row>
    <row r="4" spans="1:35">
      <c r="A4" s="2" t="s">
        <v>113</v>
      </c>
      <c r="B4" s="28" t="s">
        <v>17</v>
      </c>
      <c r="C4" s="28">
        <v>20.6937</v>
      </c>
      <c r="D4" s="28">
        <v>40.2181</v>
      </c>
      <c r="E4" s="28">
        <f t="shared" ref="E4:E42" si="0">D4-C4</f>
        <v>19.5244</v>
      </c>
      <c r="F4" s="28">
        <v>21.338000000000001</v>
      </c>
      <c r="G4" s="28">
        <v>20.935500000000001</v>
      </c>
      <c r="H4" s="28">
        <f t="shared" ref="H4:H42" si="1">F4-C4</f>
        <v>0.64430000000000121</v>
      </c>
      <c r="I4" s="28">
        <f t="shared" ref="I4:I42" si="2">F4-G4</f>
        <v>0.40249999999999986</v>
      </c>
      <c r="J4" s="2">
        <f>(I4+I5+I6)/3</f>
        <v>0.39366666666666578</v>
      </c>
      <c r="K4" s="28">
        <f t="shared" ref="K4:K42" si="3">(H4/E4)*100</f>
        <v>3.2999733666591613</v>
      </c>
      <c r="L4" s="28">
        <f t="shared" ref="L4:L42" si="4">(I4/E4)*100</f>
        <v>2.0615230173526453</v>
      </c>
      <c r="M4" s="28">
        <f t="shared" ref="M4:M42" si="5">I4/H4*100</f>
        <v>62.470898649697205</v>
      </c>
      <c r="N4" s="2">
        <f>AVERAGE(K4,K5,K6)</f>
        <v>3.2801632474415414</v>
      </c>
      <c r="O4" s="2">
        <f>AVERAGE(L4,L5,L6)</f>
        <v>2.0489118433756883</v>
      </c>
      <c r="P4" s="33"/>
      <c r="R4" s="34" t="s">
        <v>63</v>
      </c>
      <c r="S4" s="35">
        <v>4.92</v>
      </c>
      <c r="T4" s="30" t="s">
        <v>64</v>
      </c>
      <c r="U4" s="30" t="s">
        <v>65</v>
      </c>
      <c r="V4" s="35">
        <v>5.01</v>
      </c>
      <c r="W4" s="30" t="s">
        <v>66</v>
      </c>
      <c r="X4" s="30" t="s">
        <v>67</v>
      </c>
      <c r="Y4" s="30"/>
      <c r="Z4" s="30"/>
      <c r="AB4" s="28" t="s">
        <v>149</v>
      </c>
      <c r="AC4" s="36" t="s">
        <v>150</v>
      </c>
      <c r="AD4" s="36" t="s">
        <v>151</v>
      </c>
      <c r="AE4" s="28" t="s">
        <v>152</v>
      </c>
      <c r="AH4" s="30" t="s">
        <v>111</v>
      </c>
      <c r="AI4" s="28" t="s">
        <v>152</v>
      </c>
    </row>
    <row r="5" spans="1:35">
      <c r="A5" s="2"/>
      <c r="B5" s="28" t="s">
        <v>18</v>
      </c>
      <c r="C5" s="28">
        <v>20.7378</v>
      </c>
      <c r="D5" s="28">
        <v>39.856200000000001</v>
      </c>
      <c r="E5" s="28">
        <f t="shared" si="0"/>
        <v>19.118400000000001</v>
      </c>
      <c r="F5" s="28">
        <v>21.357399999999998</v>
      </c>
      <c r="G5" s="28">
        <v>20.970800000000001</v>
      </c>
      <c r="H5" s="28">
        <f t="shared" si="1"/>
        <v>0.61959999999999837</v>
      </c>
      <c r="I5" s="28">
        <f t="shared" si="2"/>
        <v>0.38659999999999783</v>
      </c>
      <c r="J5" s="2"/>
      <c r="K5" s="28">
        <f t="shared" si="3"/>
        <v>3.2408569754791108</v>
      </c>
      <c r="L5" s="28">
        <f t="shared" si="4"/>
        <v>2.022135743576857</v>
      </c>
      <c r="M5" s="28">
        <f t="shared" si="5"/>
        <v>62.395093608779675</v>
      </c>
      <c r="N5" s="2"/>
      <c r="O5" s="2"/>
      <c r="P5" s="24"/>
      <c r="R5" s="30" t="s">
        <v>68</v>
      </c>
      <c r="S5" s="35">
        <v>4.96</v>
      </c>
      <c r="T5" s="30">
        <f>AVERAGE(S4:S5)</f>
        <v>4.9399999999999995</v>
      </c>
      <c r="U5" s="30" t="s">
        <v>69</v>
      </c>
      <c r="V5" s="35">
        <v>5</v>
      </c>
      <c r="W5" s="32">
        <f>(V4+V5)/2</f>
        <v>5.0049999999999999</v>
      </c>
      <c r="X5" s="32">
        <f>(3.8*0.0338)/W5</f>
        <v>2.5662337662337657E-2</v>
      </c>
      <c r="Y5" s="30"/>
      <c r="Z5" s="30"/>
      <c r="AB5" s="28" t="s">
        <v>17</v>
      </c>
      <c r="AC5" s="28">
        <v>18.3</v>
      </c>
      <c r="AD5" s="28">
        <f t="shared" ref="AD5:AD25" si="6">AC5*50</f>
        <v>915</v>
      </c>
      <c r="AE5" s="24">
        <f>AVERAGE(AD5,AD6)</f>
        <v>930</v>
      </c>
      <c r="AG5" s="37" t="s">
        <v>113</v>
      </c>
      <c r="AH5" s="28">
        <v>7.95</v>
      </c>
      <c r="AI5" s="28">
        <f>AVERAGE(AH5,AH6,AH7)</f>
        <v>7.6733333333333329</v>
      </c>
    </row>
    <row r="6" spans="1:35">
      <c r="A6" s="2"/>
      <c r="B6" s="28" t="s">
        <v>19</v>
      </c>
      <c r="C6" s="28">
        <v>20.542400000000001</v>
      </c>
      <c r="D6" s="28">
        <v>39.5383</v>
      </c>
      <c r="E6" s="28">
        <f t="shared" si="0"/>
        <v>18.995899999999999</v>
      </c>
      <c r="F6" s="28">
        <v>21.1692</v>
      </c>
      <c r="G6" s="28">
        <v>20.7773</v>
      </c>
      <c r="H6" s="28">
        <f t="shared" si="1"/>
        <v>0.62679999999999936</v>
      </c>
      <c r="I6" s="28">
        <f t="shared" si="2"/>
        <v>0.39189999999999969</v>
      </c>
      <c r="J6" s="2"/>
      <c r="K6" s="28">
        <f t="shared" si="3"/>
        <v>3.2996594001863526</v>
      </c>
      <c r="L6" s="28">
        <f t="shared" si="4"/>
        <v>2.0630767691975622</v>
      </c>
      <c r="M6" s="28">
        <f t="shared" si="5"/>
        <v>62.523931078493952</v>
      </c>
      <c r="N6" s="2"/>
      <c r="O6" s="2"/>
      <c r="P6" s="24"/>
      <c r="Q6" s="33"/>
      <c r="S6" s="28" t="s">
        <v>214</v>
      </c>
      <c r="V6" s="38" t="s">
        <v>153</v>
      </c>
      <c r="W6" s="30" t="s">
        <v>74</v>
      </c>
      <c r="X6" s="32" t="s">
        <v>154</v>
      </c>
      <c r="Y6" s="30" t="s">
        <v>155</v>
      </c>
      <c r="AB6" s="28" t="s">
        <v>18</v>
      </c>
      <c r="AC6" s="28">
        <v>18.899999999999999</v>
      </c>
      <c r="AD6" s="28">
        <f t="shared" si="6"/>
        <v>944.99999999999989</v>
      </c>
      <c r="AE6" s="24"/>
      <c r="AG6" s="37" t="s">
        <v>114</v>
      </c>
      <c r="AH6" s="28">
        <v>7.52</v>
      </c>
    </row>
    <row r="7" spans="1:35">
      <c r="A7" s="2" t="s">
        <v>114</v>
      </c>
      <c r="B7" s="28" t="s">
        <v>20</v>
      </c>
      <c r="C7" s="28">
        <v>20.773299999999999</v>
      </c>
      <c r="D7" s="28">
        <v>40.914900000000003</v>
      </c>
      <c r="E7" s="28">
        <f t="shared" si="0"/>
        <v>20.141600000000004</v>
      </c>
      <c r="F7" s="28">
        <v>21.449000000000002</v>
      </c>
      <c r="G7" s="28">
        <v>21.0213</v>
      </c>
      <c r="H7" s="28">
        <f t="shared" si="1"/>
        <v>0.67570000000000263</v>
      </c>
      <c r="I7" s="28">
        <f t="shared" si="2"/>
        <v>0.42770000000000152</v>
      </c>
      <c r="J7" s="2">
        <f>(I7+I8+I9)/3</f>
        <v>0.42260000000000036</v>
      </c>
      <c r="K7" s="28">
        <f t="shared" si="3"/>
        <v>3.3547483814592804</v>
      </c>
      <c r="L7" s="28">
        <f t="shared" si="4"/>
        <v>2.1234658616991768</v>
      </c>
      <c r="M7" s="28">
        <f t="shared" si="5"/>
        <v>63.29732129643331</v>
      </c>
      <c r="N7" s="2">
        <f>AVERAGE(K7,K8,K9)</f>
        <v>3.2938933685567142</v>
      </c>
      <c r="O7" s="2">
        <f>AVERAGE(L7,L8,L9)</f>
        <v>2.0710487918457967</v>
      </c>
      <c r="P7" s="24"/>
      <c r="Q7" s="2" t="s">
        <v>113</v>
      </c>
      <c r="R7" s="28" t="s">
        <v>17</v>
      </c>
      <c r="S7" s="28">
        <v>4.43</v>
      </c>
      <c r="T7" s="30">
        <f t="shared" ref="T7:T42" si="7">$T$5</f>
        <v>4.9399999999999995</v>
      </c>
      <c r="U7" s="28">
        <f t="shared" ref="U7:U42" si="8">$X$5</f>
        <v>2.5662337662337657E-2</v>
      </c>
      <c r="V7" s="30">
        <f t="shared" ref="V7:V42" si="9">(T7-S7)*U7*4000</f>
        <v>52.351168831168799</v>
      </c>
      <c r="W7" s="28">
        <v>200</v>
      </c>
      <c r="X7" s="32">
        <f t="shared" ref="X7:X42" si="10">V7*W7</f>
        <v>10470.23376623376</v>
      </c>
      <c r="Y7" s="39">
        <f>AVERAGE(X7,X8)</f>
        <v>8725.1948051948002</v>
      </c>
      <c r="Z7" s="39"/>
      <c r="AB7" s="28" t="s">
        <v>20</v>
      </c>
      <c r="AC7" s="28">
        <v>19.399999999999999</v>
      </c>
      <c r="AD7" s="28">
        <f t="shared" si="6"/>
        <v>969.99999999999989</v>
      </c>
      <c r="AE7" s="24">
        <f>AVERAGE(AD7,AD8)</f>
        <v>944.99999999999989</v>
      </c>
      <c r="AG7" s="37" t="s">
        <v>115</v>
      </c>
      <c r="AH7" s="28">
        <v>7.55</v>
      </c>
    </row>
    <row r="8" spans="1:35">
      <c r="A8" s="2"/>
      <c r="B8" s="28" t="s">
        <v>21</v>
      </c>
      <c r="C8" s="28">
        <v>20.479800000000001</v>
      </c>
      <c r="D8" s="28">
        <v>39.763199999999998</v>
      </c>
      <c r="E8" s="28">
        <f t="shared" si="0"/>
        <v>19.283399999999997</v>
      </c>
      <c r="F8" s="28">
        <v>21.114000000000001</v>
      </c>
      <c r="G8" s="28">
        <v>20.716899999999999</v>
      </c>
      <c r="H8" s="28">
        <f t="shared" si="1"/>
        <v>0.63419999999999987</v>
      </c>
      <c r="I8" s="28">
        <f t="shared" si="2"/>
        <v>0.39710000000000178</v>
      </c>
      <c r="J8" s="2"/>
      <c r="K8" s="28">
        <f t="shared" si="3"/>
        <v>3.2888391051370607</v>
      </c>
      <c r="L8" s="28">
        <f t="shared" si="4"/>
        <v>2.0592841511351829</v>
      </c>
      <c r="M8" s="28">
        <f t="shared" si="5"/>
        <v>62.614317250079132</v>
      </c>
      <c r="N8" s="2"/>
      <c r="O8" s="2"/>
      <c r="P8" s="24"/>
      <c r="Q8" s="2"/>
      <c r="R8" s="28" t="s">
        <v>18</v>
      </c>
      <c r="S8" s="28">
        <v>4.5999999999999996</v>
      </c>
      <c r="T8" s="30">
        <f t="shared" si="7"/>
        <v>4.9399999999999995</v>
      </c>
      <c r="U8" s="28">
        <f t="shared" si="8"/>
        <v>2.5662337662337657E-2</v>
      </c>
      <c r="V8" s="30">
        <f t="shared" si="9"/>
        <v>34.900779220779199</v>
      </c>
      <c r="W8" s="28">
        <v>200</v>
      </c>
      <c r="X8" s="32">
        <f t="shared" si="10"/>
        <v>6980.15584415584</v>
      </c>
      <c r="Y8" s="39"/>
      <c r="Z8" s="39"/>
      <c r="AB8" s="28" t="s">
        <v>21</v>
      </c>
      <c r="AC8" s="28">
        <v>18.399999999999999</v>
      </c>
      <c r="AD8" s="28">
        <f t="shared" si="6"/>
        <v>919.99999999999989</v>
      </c>
      <c r="AE8" s="24"/>
      <c r="AG8" s="28" t="s">
        <v>96</v>
      </c>
      <c r="AH8" s="28">
        <v>8.08</v>
      </c>
      <c r="AI8" s="28">
        <f>AVERAGE(AH8,AH9,AH10)</f>
        <v>8.0733333333333341</v>
      </c>
    </row>
    <row r="9" spans="1:35">
      <c r="A9" s="2"/>
      <c r="B9" s="28" t="s">
        <v>22</v>
      </c>
      <c r="C9" s="28">
        <v>20.658200000000001</v>
      </c>
      <c r="D9" s="28">
        <v>42.476599999999998</v>
      </c>
      <c r="E9" s="28">
        <f t="shared" si="0"/>
        <v>21.818399999999997</v>
      </c>
      <c r="F9" s="28">
        <v>21.364699999999999</v>
      </c>
      <c r="G9" s="28">
        <v>20.921700000000001</v>
      </c>
      <c r="H9" s="28">
        <f t="shared" si="1"/>
        <v>0.70649999999999835</v>
      </c>
      <c r="I9" s="28">
        <f t="shared" si="2"/>
        <v>0.44299999999999784</v>
      </c>
      <c r="J9" s="2"/>
      <c r="K9" s="28">
        <f t="shared" si="3"/>
        <v>3.238092619073802</v>
      </c>
      <c r="L9" s="28">
        <f t="shared" si="4"/>
        <v>2.0303963627030299</v>
      </c>
      <c r="M9" s="28">
        <f t="shared" si="5"/>
        <v>62.70346779900904</v>
      </c>
      <c r="N9" s="2"/>
      <c r="O9" s="2"/>
      <c r="P9" s="24"/>
      <c r="Q9" s="2" t="s">
        <v>114</v>
      </c>
      <c r="R9" s="28" t="s">
        <v>20</v>
      </c>
      <c r="S9" s="28">
        <v>4.49</v>
      </c>
      <c r="T9" s="30">
        <f t="shared" si="7"/>
        <v>4.9399999999999995</v>
      </c>
      <c r="U9" s="28">
        <f t="shared" si="8"/>
        <v>2.5662337662337657E-2</v>
      </c>
      <c r="V9" s="30">
        <f t="shared" si="9"/>
        <v>46.192207792207711</v>
      </c>
      <c r="W9" s="28">
        <v>200</v>
      </c>
      <c r="X9" s="32">
        <f t="shared" si="10"/>
        <v>9238.4415584415419</v>
      </c>
      <c r="Y9" s="39">
        <f>AVERAGE(X9,X10)</f>
        <v>9649.0389610389448</v>
      </c>
      <c r="Z9" s="39"/>
      <c r="AB9" s="28" t="s">
        <v>23</v>
      </c>
      <c r="AC9" s="28">
        <v>18.399999999999999</v>
      </c>
      <c r="AD9" s="28">
        <f t="shared" si="6"/>
        <v>919.99999999999989</v>
      </c>
      <c r="AE9" s="24">
        <f>AVERAGE(AD9,AD10)</f>
        <v>935</v>
      </c>
      <c r="AG9" s="28" t="s">
        <v>97</v>
      </c>
      <c r="AH9" s="28">
        <v>8.09</v>
      </c>
    </row>
    <row r="10" spans="1:35">
      <c r="A10" s="2" t="s">
        <v>115</v>
      </c>
      <c r="B10" s="28" t="s">
        <v>23</v>
      </c>
      <c r="C10" s="28">
        <v>20.3812</v>
      </c>
      <c r="D10" s="28">
        <v>41.181600000000003</v>
      </c>
      <c r="E10" s="28">
        <f t="shared" si="0"/>
        <v>20.800400000000003</v>
      </c>
      <c r="F10" s="28">
        <v>21.1477</v>
      </c>
      <c r="G10" s="28">
        <v>20.674199999999999</v>
      </c>
      <c r="H10" s="28">
        <f t="shared" si="1"/>
        <v>0.76650000000000063</v>
      </c>
      <c r="I10" s="28">
        <f t="shared" si="2"/>
        <v>0.47350000000000136</v>
      </c>
      <c r="J10" s="2">
        <f>(I10+I11+I12)/3</f>
        <v>0.495500000000001</v>
      </c>
      <c r="K10" s="28">
        <f t="shared" si="3"/>
        <v>3.6850252879752334</v>
      </c>
      <c r="L10" s="28">
        <f t="shared" si="4"/>
        <v>2.2763985307974908</v>
      </c>
      <c r="M10" s="28">
        <f t="shared" si="5"/>
        <v>61.774298760600253</v>
      </c>
      <c r="N10" s="2">
        <f>AVERAGE(K10,K11,K12)</f>
        <v>3.6249791994787786</v>
      </c>
      <c r="O10" s="2">
        <f>AVERAGE(L10,L11,L12)</f>
        <v>2.2213384084350083</v>
      </c>
      <c r="P10" s="24"/>
      <c r="Q10" s="2"/>
      <c r="R10" s="28" t="s">
        <v>21</v>
      </c>
      <c r="S10" s="28">
        <v>4.45</v>
      </c>
      <c r="T10" s="30">
        <f t="shared" si="7"/>
        <v>4.9399999999999995</v>
      </c>
      <c r="U10" s="28">
        <f t="shared" si="8"/>
        <v>2.5662337662337657E-2</v>
      </c>
      <c r="V10" s="30">
        <f t="shared" si="9"/>
        <v>50.298181818181739</v>
      </c>
      <c r="W10" s="28">
        <v>200</v>
      </c>
      <c r="X10" s="32">
        <f t="shared" si="10"/>
        <v>10059.636363636348</v>
      </c>
      <c r="Y10" s="39"/>
      <c r="Z10" s="39"/>
      <c r="AB10" s="28" t="s">
        <v>24</v>
      </c>
      <c r="AC10" s="28">
        <v>19</v>
      </c>
      <c r="AD10" s="28">
        <f t="shared" si="6"/>
        <v>950</v>
      </c>
      <c r="AE10" s="24"/>
      <c r="AG10" s="28" t="s">
        <v>98</v>
      </c>
      <c r="AH10" s="28">
        <v>8.0500000000000007</v>
      </c>
    </row>
    <row r="11" spans="1:35">
      <c r="A11" s="2"/>
      <c r="B11" s="28" t="s">
        <v>24</v>
      </c>
      <c r="C11" s="28">
        <v>20.6859</v>
      </c>
      <c r="D11" s="28">
        <v>45.077300000000001</v>
      </c>
      <c r="E11" s="28">
        <f t="shared" si="0"/>
        <v>24.391400000000001</v>
      </c>
      <c r="F11" s="28">
        <v>21.564599999999999</v>
      </c>
      <c r="G11" s="28">
        <v>21.029599999999999</v>
      </c>
      <c r="H11" s="28">
        <f t="shared" si="1"/>
        <v>0.87869999999999848</v>
      </c>
      <c r="I11" s="28">
        <f t="shared" si="2"/>
        <v>0.53500000000000014</v>
      </c>
      <c r="J11" s="2"/>
      <c r="K11" s="28">
        <f t="shared" si="3"/>
        <v>3.6024992415359449</v>
      </c>
      <c r="L11" s="28">
        <f t="shared" si="4"/>
        <v>2.1933960330280349</v>
      </c>
      <c r="M11" s="28">
        <f t="shared" si="5"/>
        <v>60.885398884716182</v>
      </c>
      <c r="N11" s="2"/>
      <c r="O11" s="2"/>
      <c r="P11" s="24"/>
      <c r="Q11" s="2" t="s">
        <v>115</v>
      </c>
      <c r="R11" s="28" t="s">
        <v>23</v>
      </c>
      <c r="S11" s="28">
        <v>4.43</v>
      </c>
      <c r="T11" s="30">
        <f t="shared" si="7"/>
        <v>4.9399999999999995</v>
      </c>
      <c r="U11" s="28">
        <f t="shared" si="8"/>
        <v>2.5662337662337657E-2</v>
      </c>
      <c r="V11" s="30">
        <f t="shared" si="9"/>
        <v>52.351168831168799</v>
      </c>
      <c r="W11" s="28">
        <v>200</v>
      </c>
      <c r="X11" s="32">
        <f t="shared" si="10"/>
        <v>10470.23376623376</v>
      </c>
      <c r="Y11" s="39">
        <f>AVERAGE(X11,X12)</f>
        <v>9956.9870129869996</v>
      </c>
      <c r="Z11" s="39"/>
      <c r="AB11" s="28" t="s">
        <v>99</v>
      </c>
      <c r="AC11" s="28">
        <v>17.3</v>
      </c>
      <c r="AD11" s="28">
        <f t="shared" si="6"/>
        <v>865</v>
      </c>
      <c r="AE11" s="24">
        <f>AVERAGE(AD11:AD13)</f>
        <v>881.66666666666663</v>
      </c>
      <c r="AG11" s="28" t="s">
        <v>99</v>
      </c>
      <c r="AH11" s="28">
        <v>8.2799999999999994</v>
      </c>
      <c r="AI11" s="28">
        <f>AVERAGE(AH11,AH12,AH13)</f>
        <v>8.0566666666666666</v>
      </c>
    </row>
    <row r="12" spans="1:35">
      <c r="A12" s="2"/>
      <c r="B12" s="28" t="s">
        <v>25</v>
      </c>
      <c r="C12" s="28">
        <v>20.606999999999999</v>
      </c>
      <c r="D12" s="28">
        <v>42.391500000000001</v>
      </c>
      <c r="E12" s="28">
        <f t="shared" si="0"/>
        <v>21.784500000000001</v>
      </c>
      <c r="F12" s="28">
        <v>21.388500000000001</v>
      </c>
      <c r="G12" s="28">
        <v>20.910499999999999</v>
      </c>
      <c r="H12" s="28">
        <f t="shared" si="1"/>
        <v>0.78150000000000119</v>
      </c>
      <c r="I12" s="28">
        <f t="shared" si="2"/>
        <v>0.47800000000000153</v>
      </c>
      <c r="J12" s="2"/>
      <c r="K12" s="28">
        <f t="shared" si="3"/>
        <v>3.5874130689251582</v>
      </c>
      <c r="L12" s="28">
        <f t="shared" si="4"/>
        <v>2.1942206614794992</v>
      </c>
      <c r="M12" s="28">
        <f t="shared" si="5"/>
        <v>61.164427383237467</v>
      </c>
      <c r="N12" s="2"/>
      <c r="O12" s="2"/>
      <c r="P12" s="24"/>
      <c r="Q12" s="2"/>
      <c r="R12" s="28" t="s">
        <v>24</v>
      </c>
      <c r="S12" s="28">
        <v>4.4800000000000004</v>
      </c>
      <c r="T12" s="30">
        <f t="shared" si="7"/>
        <v>4.9399999999999995</v>
      </c>
      <c r="U12" s="28">
        <f t="shared" si="8"/>
        <v>2.5662337662337657E-2</v>
      </c>
      <c r="V12" s="30">
        <f t="shared" si="9"/>
        <v>47.218701298701198</v>
      </c>
      <c r="W12" s="28">
        <v>200</v>
      </c>
      <c r="X12" s="32">
        <f t="shared" si="10"/>
        <v>9443.7402597402397</v>
      </c>
      <c r="Y12" s="39"/>
      <c r="Z12" s="39"/>
      <c r="AB12" s="28" t="s">
        <v>100</v>
      </c>
      <c r="AC12" s="28">
        <v>17.899999999999999</v>
      </c>
      <c r="AD12" s="28">
        <f t="shared" si="6"/>
        <v>894.99999999999989</v>
      </c>
      <c r="AE12" s="24"/>
      <c r="AG12" s="28" t="s">
        <v>100</v>
      </c>
      <c r="AH12" s="28">
        <v>8.01</v>
      </c>
    </row>
    <row r="13" spans="1:35">
      <c r="A13" s="2" t="s">
        <v>156</v>
      </c>
      <c r="B13" s="28" t="s">
        <v>26</v>
      </c>
      <c r="C13" s="28">
        <v>20.755600000000001</v>
      </c>
      <c r="D13" s="28">
        <v>28.409400000000002</v>
      </c>
      <c r="E13" s="28">
        <f t="shared" si="0"/>
        <v>7.6538000000000004</v>
      </c>
      <c r="F13" s="28">
        <v>21.029699999999998</v>
      </c>
      <c r="G13" s="28">
        <v>20.856999999999999</v>
      </c>
      <c r="H13" s="28">
        <f t="shared" si="1"/>
        <v>0.27409999999999712</v>
      </c>
      <c r="I13" s="28">
        <f t="shared" si="2"/>
        <v>0.17269999999999897</v>
      </c>
      <c r="J13" s="24">
        <f>AVERAGE(I13,I14,I15,I16,I17,I18)</f>
        <v>0.18923333333333461</v>
      </c>
      <c r="K13" s="28">
        <f t="shared" si="3"/>
        <v>3.5812276254931814</v>
      </c>
      <c r="L13" s="28">
        <f t="shared" si="4"/>
        <v>2.2563955159528462</v>
      </c>
      <c r="M13" s="28">
        <f t="shared" si="5"/>
        <v>63.00620211601634</v>
      </c>
      <c r="N13" s="24">
        <f>AVERAGE(K13,K14,K15,K16,K17,K18)</f>
        <v>3.6552776980665111</v>
      </c>
      <c r="O13" s="24">
        <f>AVERAGE(L13:L14)</f>
        <v>2.2038509899537542</v>
      </c>
      <c r="P13" s="24"/>
      <c r="Q13" s="2" t="s">
        <v>96</v>
      </c>
      <c r="R13" s="28" t="s">
        <v>26</v>
      </c>
      <c r="S13" s="28">
        <v>4.43</v>
      </c>
      <c r="T13" s="30">
        <f t="shared" si="7"/>
        <v>4.9399999999999995</v>
      </c>
      <c r="U13" s="28">
        <f t="shared" si="8"/>
        <v>2.5662337662337657E-2</v>
      </c>
      <c r="V13" s="30">
        <f t="shared" si="9"/>
        <v>52.351168831168799</v>
      </c>
      <c r="W13" s="28">
        <v>200</v>
      </c>
      <c r="X13" s="32">
        <f t="shared" si="10"/>
        <v>10470.23376623376</v>
      </c>
      <c r="Y13" s="39">
        <f>AVERAGE(X13,X14)</f>
        <v>10162.285714285705</v>
      </c>
      <c r="AB13" s="39" t="s">
        <v>101</v>
      </c>
      <c r="AC13" s="28">
        <v>17.7</v>
      </c>
      <c r="AD13" s="28">
        <f t="shared" si="6"/>
        <v>885</v>
      </c>
      <c r="AE13" s="24"/>
      <c r="AG13" s="39" t="s">
        <v>101</v>
      </c>
      <c r="AH13" s="28">
        <v>7.88</v>
      </c>
    </row>
    <row r="14" spans="1:35">
      <c r="A14" s="2"/>
      <c r="B14" s="28" t="s">
        <v>27</v>
      </c>
      <c r="C14" s="28">
        <v>20.5672</v>
      </c>
      <c r="D14" s="28">
        <v>28.539100000000001</v>
      </c>
      <c r="E14" s="28">
        <f t="shared" si="0"/>
        <v>7.9719000000000015</v>
      </c>
      <c r="F14" s="28">
        <v>20.846900000000002</v>
      </c>
      <c r="G14" s="28">
        <v>20.6754</v>
      </c>
      <c r="H14" s="28">
        <f t="shared" si="1"/>
        <v>0.27970000000000184</v>
      </c>
      <c r="I14" s="28">
        <f t="shared" si="2"/>
        <v>0.17150000000000176</v>
      </c>
      <c r="J14" s="24"/>
      <c r="K14" s="28">
        <f t="shared" si="3"/>
        <v>3.5085738657033052</v>
      </c>
      <c r="L14" s="28">
        <f t="shared" si="4"/>
        <v>2.1513064639546622</v>
      </c>
      <c r="M14" s="28">
        <f t="shared" si="5"/>
        <v>61.315695387915845</v>
      </c>
      <c r="N14" s="24"/>
      <c r="O14" s="24"/>
      <c r="P14" s="24"/>
      <c r="Q14" s="2"/>
      <c r="R14" s="28" t="s">
        <v>27</v>
      </c>
      <c r="S14" s="28">
        <v>4.46</v>
      </c>
      <c r="T14" s="30">
        <f t="shared" si="7"/>
        <v>4.9399999999999995</v>
      </c>
      <c r="U14" s="28">
        <f t="shared" si="8"/>
        <v>2.5662337662337657E-2</v>
      </c>
      <c r="V14" s="30">
        <f t="shared" si="9"/>
        <v>49.271688311688251</v>
      </c>
      <c r="W14" s="28">
        <v>200</v>
      </c>
      <c r="X14" s="32">
        <f t="shared" si="10"/>
        <v>9854.3376623376498</v>
      </c>
      <c r="Y14" s="39"/>
      <c r="Z14" s="39"/>
      <c r="AB14" s="39" t="s">
        <v>102</v>
      </c>
      <c r="AC14" s="28">
        <v>17.7</v>
      </c>
      <c r="AD14" s="28">
        <f t="shared" si="6"/>
        <v>885</v>
      </c>
      <c r="AE14" s="24">
        <f>AVERAGE(AD14:AD16)</f>
        <v>856.66666666666663</v>
      </c>
      <c r="AG14" s="39" t="s">
        <v>102</v>
      </c>
      <c r="AH14" s="28">
        <v>8.07</v>
      </c>
      <c r="AI14" s="28">
        <f>AVERAGE(AH14,AH15,AH16)</f>
        <v>8.1333333333333329</v>
      </c>
    </row>
    <row r="15" spans="1:35">
      <c r="A15" s="2"/>
      <c r="B15" s="28" t="s">
        <v>28</v>
      </c>
      <c r="C15" s="28">
        <v>20.627099999999999</v>
      </c>
      <c r="D15" s="28">
        <v>29.143000000000001</v>
      </c>
      <c r="E15" s="28">
        <f t="shared" si="0"/>
        <v>8.515900000000002</v>
      </c>
      <c r="F15" s="28">
        <v>20.944500000000001</v>
      </c>
      <c r="G15" s="28">
        <v>20.741199999999999</v>
      </c>
      <c r="H15" s="28">
        <f t="shared" si="1"/>
        <v>0.31740000000000279</v>
      </c>
      <c r="I15" s="28">
        <f t="shared" si="2"/>
        <v>0.20330000000000226</v>
      </c>
      <c r="J15" s="24"/>
      <c r="K15" s="28">
        <f t="shared" si="3"/>
        <v>3.7271456921758443</v>
      </c>
      <c r="L15" s="28">
        <f t="shared" si="4"/>
        <v>2.3872990523609037</v>
      </c>
      <c r="M15" s="28">
        <f t="shared" si="5"/>
        <v>64.051669817265434</v>
      </c>
      <c r="N15" s="24"/>
      <c r="O15" s="24">
        <f>AVERAGE(L15:L16)</f>
        <v>2.3788058197114132</v>
      </c>
      <c r="P15" s="24"/>
      <c r="Q15" s="2" t="s">
        <v>97</v>
      </c>
      <c r="R15" s="28" t="s">
        <v>28</v>
      </c>
      <c r="S15" s="28">
        <v>4.4400000000000004</v>
      </c>
      <c r="T15" s="30">
        <f t="shared" si="7"/>
        <v>4.9399999999999995</v>
      </c>
      <c r="U15" s="28">
        <f t="shared" si="8"/>
        <v>2.5662337662337657E-2</v>
      </c>
      <c r="V15" s="30">
        <f t="shared" si="9"/>
        <v>51.324675324675226</v>
      </c>
      <c r="W15" s="28">
        <v>200</v>
      </c>
      <c r="X15" s="32">
        <f t="shared" si="10"/>
        <v>10264.935064935045</v>
      </c>
      <c r="Y15" s="39">
        <f>AVERAGE(X15,X16)</f>
        <v>10778.181818181805</v>
      </c>
      <c r="Z15" s="39"/>
      <c r="AB15" s="39" t="s">
        <v>103</v>
      </c>
      <c r="AC15" s="28">
        <v>17.5</v>
      </c>
      <c r="AD15" s="28">
        <f t="shared" si="6"/>
        <v>875</v>
      </c>
      <c r="AE15" s="24"/>
      <c r="AG15" s="39" t="s">
        <v>103</v>
      </c>
      <c r="AH15" s="28">
        <v>8.16</v>
      </c>
    </row>
    <row r="16" spans="1:35">
      <c r="A16" s="2"/>
      <c r="B16" s="28" t="s">
        <v>29</v>
      </c>
      <c r="C16" s="28">
        <v>20.479399999999998</v>
      </c>
      <c r="D16" s="28">
        <v>29.4529</v>
      </c>
      <c r="E16" s="28">
        <f t="shared" si="0"/>
        <v>8.9735000000000014</v>
      </c>
      <c r="F16" s="28">
        <v>20.8245</v>
      </c>
      <c r="G16" s="28">
        <v>20.611799999999999</v>
      </c>
      <c r="H16" s="28">
        <f t="shared" si="1"/>
        <v>0.34510000000000218</v>
      </c>
      <c r="I16" s="28">
        <f t="shared" si="2"/>
        <v>0.21270000000000167</v>
      </c>
      <c r="J16" s="24"/>
      <c r="K16" s="28">
        <f t="shared" si="3"/>
        <v>3.8457680949462545</v>
      </c>
      <c r="L16" s="28">
        <f t="shared" si="4"/>
        <v>2.3703125870619228</v>
      </c>
      <c r="M16" s="28">
        <f t="shared" si="5"/>
        <v>61.634308895972282</v>
      </c>
      <c r="N16" s="24"/>
      <c r="O16" s="24"/>
      <c r="P16" s="24"/>
      <c r="Q16" s="2"/>
      <c r="R16" s="28" t="s">
        <v>29</v>
      </c>
      <c r="S16" s="28">
        <v>4.3899999999999997</v>
      </c>
      <c r="T16" s="30">
        <f t="shared" si="7"/>
        <v>4.9399999999999995</v>
      </c>
      <c r="U16" s="28">
        <f t="shared" si="8"/>
        <v>2.5662337662337657E-2</v>
      </c>
      <c r="V16" s="30">
        <f t="shared" si="9"/>
        <v>56.457142857142834</v>
      </c>
      <c r="W16" s="28">
        <v>200</v>
      </c>
      <c r="X16" s="32">
        <f t="shared" si="10"/>
        <v>11291.428571428567</v>
      </c>
      <c r="Y16" s="39"/>
      <c r="Z16" s="39"/>
      <c r="AB16" s="39" t="s">
        <v>104</v>
      </c>
      <c r="AC16" s="28">
        <v>16.2</v>
      </c>
      <c r="AD16" s="28">
        <f t="shared" si="6"/>
        <v>810</v>
      </c>
      <c r="AE16" s="24"/>
      <c r="AG16" s="39" t="s">
        <v>104</v>
      </c>
      <c r="AH16" s="28">
        <v>8.17</v>
      </c>
    </row>
    <row r="17" spans="1:35">
      <c r="A17" s="2"/>
      <c r="B17" s="28" t="s">
        <v>30</v>
      </c>
      <c r="C17" s="28">
        <v>20.523700000000002</v>
      </c>
      <c r="D17" s="28">
        <v>28.7212</v>
      </c>
      <c r="E17" s="28">
        <f t="shared" si="0"/>
        <v>8.197499999999998</v>
      </c>
      <c r="F17" s="28">
        <v>20.840900000000001</v>
      </c>
      <c r="G17" s="28">
        <v>20.6387</v>
      </c>
      <c r="H17" s="28">
        <f t="shared" si="1"/>
        <v>0.3171999999999997</v>
      </c>
      <c r="I17" s="28">
        <f t="shared" si="2"/>
        <v>0.20220000000000127</v>
      </c>
      <c r="J17" s="24"/>
      <c r="K17" s="28">
        <f t="shared" si="3"/>
        <v>3.8694724001219858</v>
      </c>
      <c r="L17" s="28">
        <f t="shared" si="4"/>
        <v>2.466605672461132</v>
      </c>
      <c r="M17" s="28">
        <f t="shared" si="5"/>
        <v>63.745271122320759</v>
      </c>
      <c r="N17" s="24"/>
      <c r="O17" s="24">
        <f>AVERAGE(L17:L18)</f>
        <v>2.2921969345791924</v>
      </c>
      <c r="P17" s="24"/>
      <c r="Q17" s="2" t="s">
        <v>98</v>
      </c>
      <c r="R17" s="28" t="s">
        <v>30</v>
      </c>
      <c r="S17" s="28">
        <v>4.4800000000000004</v>
      </c>
      <c r="T17" s="30">
        <f t="shared" si="7"/>
        <v>4.9399999999999995</v>
      </c>
      <c r="U17" s="28">
        <f t="shared" si="8"/>
        <v>2.5662337662337657E-2</v>
      </c>
      <c r="V17" s="30">
        <f t="shared" si="9"/>
        <v>47.218701298701198</v>
      </c>
      <c r="W17" s="28">
        <v>200</v>
      </c>
      <c r="X17" s="32">
        <f t="shared" si="10"/>
        <v>9443.7402597402397</v>
      </c>
      <c r="Y17" s="39">
        <f>AVERAGE(X17,X18)</f>
        <v>9649.0389610389448</v>
      </c>
      <c r="Z17" s="39"/>
      <c r="AB17" s="39" t="s">
        <v>105</v>
      </c>
      <c r="AC17" s="28">
        <v>16.100000000000001</v>
      </c>
      <c r="AD17" s="28">
        <f t="shared" si="6"/>
        <v>805.00000000000011</v>
      </c>
      <c r="AE17" s="24">
        <f>AVERAGE(AD17:AD19)</f>
        <v>836.66666666666663</v>
      </c>
      <c r="AG17" s="39" t="s">
        <v>105</v>
      </c>
      <c r="AH17" s="28">
        <v>8.11</v>
      </c>
      <c r="AI17" s="28">
        <f>AVERAGE(AH17,AH18,AH19)</f>
        <v>8.1233333333333331</v>
      </c>
    </row>
    <row r="18" spans="1:35">
      <c r="A18" s="2"/>
      <c r="B18" s="28" t="s">
        <v>31</v>
      </c>
      <c r="C18" s="28">
        <v>20.578800000000001</v>
      </c>
      <c r="D18" s="28">
        <v>28.747699999999998</v>
      </c>
      <c r="E18" s="28">
        <f t="shared" si="0"/>
        <v>8.1688999999999972</v>
      </c>
      <c r="F18" s="28">
        <v>20.8565</v>
      </c>
      <c r="G18" s="28">
        <v>20.683499999999999</v>
      </c>
      <c r="H18" s="28">
        <f t="shared" si="1"/>
        <v>0.27769999999999939</v>
      </c>
      <c r="I18" s="28">
        <f t="shared" si="2"/>
        <v>0.17300000000000182</v>
      </c>
      <c r="J18" s="24"/>
      <c r="K18" s="28">
        <f t="shared" si="3"/>
        <v>3.3994785099584952</v>
      </c>
      <c r="L18" s="28">
        <f t="shared" si="4"/>
        <v>2.1177881966972527</v>
      </c>
      <c r="M18" s="28">
        <f t="shared" si="5"/>
        <v>62.297443284120348</v>
      </c>
      <c r="N18" s="24"/>
      <c r="O18" s="24"/>
      <c r="P18" s="24"/>
      <c r="Q18" s="2"/>
      <c r="R18" s="28" t="s">
        <v>31</v>
      </c>
      <c r="S18" s="28">
        <v>4.46</v>
      </c>
      <c r="T18" s="30">
        <f t="shared" si="7"/>
        <v>4.9399999999999995</v>
      </c>
      <c r="U18" s="28">
        <f t="shared" si="8"/>
        <v>2.5662337662337657E-2</v>
      </c>
      <c r="V18" s="30">
        <f t="shared" si="9"/>
        <v>49.271688311688251</v>
      </c>
      <c r="W18" s="28">
        <v>200</v>
      </c>
      <c r="X18" s="32">
        <f t="shared" si="10"/>
        <v>9854.3376623376498</v>
      </c>
      <c r="Y18" s="39"/>
      <c r="Z18" s="39"/>
      <c r="AB18" s="39" t="s">
        <v>106</v>
      </c>
      <c r="AC18" s="28">
        <v>17</v>
      </c>
      <c r="AD18" s="28">
        <f t="shared" si="6"/>
        <v>850</v>
      </c>
      <c r="AE18" s="24"/>
      <c r="AG18" s="39" t="s">
        <v>106</v>
      </c>
      <c r="AH18" s="28">
        <v>8.14</v>
      </c>
    </row>
    <row r="19" spans="1:35">
      <c r="A19" s="2"/>
      <c r="B19" s="28" t="s">
        <v>32</v>
      </c>
      <c r="C19" s="28">
        <v>20.3504</v>
      </c>
      <c r="D19" s="28">
        <v>28.610900000000001</v>
      </c>
      <c r="E19" s="28">
        <f t="shared" si="0"/>
        <v>8.2605000000000004</v>
      </c>
      <c r="F19" s="28">
        <v>20.6052</v>
      </c>
      <c r="G19" s="28">
        <v>20.447500000000002</v>
      </c>
      <c r="H19" s="28">
        <f t="shared" si="1"/>
        <v>0.25479999999999947</v>
      </c>
      <c r="I19" s="28">
        <f t="shared" si="2"/>
        <v>0.1576999999999984</v>
      </c>
      <c r="J19" s="1">
        <f>AVERAGE(I19,I20,I21,I22,I23,I24)</f>
        <v>0.18733333333333313</v>
      </c>
      <c r="K19" s="28">
        <f t="shared" si="3"/>
        <v>3.0845590460625805</v>
      </c>
      <c r="L19" s="28">
        <f t="shared" si="4"/>
        <v>1.9090854064523746</v>
      </c>
      <c r="M19" s="28">
        <f t="shared" si="5"/>
        <v>61.891679748822106</v>
      </c>
      <c r="N19" s="39">
        <f>AVERAGE(K19,K20,K21,K22,K23,K24)</f>
        <v>3.7027474884257008</v>
      </c>
      <c r="O19" s="24">
        <f>AVERAGE(L19:L20)</f>
        <v>2.3250768172182905</v>
      </c>
      <c r="P19" s="24"/>
      <c r="Q19" s="2" t="s">
        <v>99</v>
      </c>
      <c r="R19" s="28" t="s">
        <v>32</v>
      </c>
      <c r="S19" s="28">
        <v>4.37</v>
      </c>
      <c r="T19" s="30">
        <f t="shared" si="7"/>
        <v>4.9399999999999995</v>
      </c>
      <c r="U19" s="28">
        <f t="shared" si="8"/>
        <v>2.5662337662337657E-2</v>
      </c>
      <c r="V19" s="30">
        <f t="shared" si="9"/>
        <v>58.510129870129795</v>
      </c>
      <c r="W19" s="28">
        <v>200</v>
      </c>
      <c r="X19" s="32">
        <f t="shared" si="10"/>
        <v>11702.025974025959</v>
      </c>
      <c r="Y19" s="39">
        <f>AVERAGE(X19,X20)</f>
        <v>10059.636363636348</v>
      </c>
      <c r="Z19" s="39"/>
      <c r="AB19" s="39" t="s">
        <v>107</v>
      </c>
      <c r="AC19" s="28">
        <v>17.100000000000001</v>
      </c>
      <c r="AD19" s="28">
        <f t="shared" si="6"/>
        <v>855.00000000000011</v>
      </c>
      <c r="AE19" s="24"/>
      <c r="AG19" s="39" t="s">
        <v>107</v>
      </c>
      <c r="AH19" s="28">
        <v>8.1199999999999992</v>
      </c>
    </row>
    <row r="20" spans="1:35">
      <c r="A20" s="2"/>
      <c r="B20" s="28" t="s">
        <v>33</v>
      </c>
      <c r="C20" s="28">
        <v>20.573399999999999</v>
      </c>
      <c r="D20" s="28">
        <v>28.942399999999999</v>
      </c>
      <c r="E20" s="28">
        <f t="shared" si="0"/>
        <v>8.3689999999999998</v>
      </c>
      <c r="F20" s="28">
        <v>20.936699999999998</v>
      </c>
      <c r="G20" s="28">
        <v>20.7073</v>
      </c>
      <c r="H20" s="28">
        <f t="shared" si="1"/>
        <v>0.36329999999999885</v>
      </c>
      <c r="I20" s="28">
        <f t="shared" si="2"/>
        <v>0.22939999999999827</v>
      </c>
      <c r="J20" s="1"/>
      <c r="K20" s="28">
        <f t="shared" si="3"/>
        <v>4.3410204325486781</v>
      </c>
      <c r="L20" s="28">
        <f t="shared" si="4"/>
        <v>2.7410682279842069</v>
      </c>
      <c r="M20" s="28">
        <f t="shared" si="5"/>
        <v>63.143407652077897</v>
      </c>
      <c r="N20" s="39"/>
      <c r="O20" s="39"/>
      <c r="P20" s="24"/>
      <c r="Q20" s="2"/>
      <c r="R20" s="28" t="s">
        <v>33</v>
      </c>
      <c r="S20" s="28">
        <v>4.53</v>
      </c>
      <c r="T20" s="30">
        <f t="shared" si="7"/>
        <v>4.9399999999999995</v>
      </c>
      <c r="U20" s="28">
        <f t="shared" si="8"/>
        <v>2.5662337662337657E-2</v>
      </c>
      <c r="V20" s="30">
        <f t="shared" si="9"/>
        <v>42.086233766233683</v>
      </c>
      <c r="W20" s="28">
        <v>200</v>
      </c>
      <c r="X20" s="32">
        <f t="shared" si="10"/>
        <v>8417.2467532467363</v>
      </c>
      <c r="Y20" s="39"/>
      <c r="Z20" s="39"/>
      <c r="AB20" s="39" t="s">
        <v>108</v>
      </c>
      <c r="AC20" s="28">
        <v>17.600000000000001</v>
      </c>
      <c r="AD20" s="28">
        <f t="shared" si="6"/>
        <v>880.00000000000011</v>
      </c>
      <c r="AE20" s="24">
        <f>AVERAGE(AD20:AD22)</f>
        <v>878.33333333333337</v>
      </c>
      <c r="AG20" s="39" t="s">
        <v>108</v>
      </c>
      <c r="AH20" s="28">
        <v>8.1199999999999992</v>
      </c>
      <c r="AI20" s="28">
        <f>AVERAGE(AH20,AH21,AH22)</f>
        <v>8.0733333333333324</v>
      </c>
    </row>
    <row r="21" spans="1:35">
      <c r="A21" s="2"/>
      <c r="B21" s="28" t="s">
        <v>34</v>
      </c>
      <c r="C21" s="28">
        <v>20.322199999999999</v>
      </c>
      <c r="D21" s="28">
        <v>28.435400000000001</v>
      </c>
      <c r="E21" s="28">
        <f t="shared" si="0"/>
        <v>8.1132000000000026</v>
      </c>
      <c r="F21" s="28">
        <v>20.6341</v>
      </c>
      <c r="G21" s="28">
        <v>20.439499999999999</v>
      </c>
      <c r="H21" s="28">
        <f t="shared" si="1"/>
        <v>0.3119000000000014</v>
      </c>
      <c r="I21" s="28">
        <f t="shared" si="2"/>
        <v>0.19460000000000122</v>
      </c>
      <c r="J21" s="1"/>
      <c r="K21" s="28">
        <f t="shared" si="3"/>
        <v>3.844352413351098</v>
      </c>
      <c r="L21" s="28">
        <f t="shared" si="4"/>
        <v>2.3985603707538474</v>
      </c>
      <c r="M21" s="28">
        <f t="shared" si="5"/>
        <v>62.391792241103026</v>
      </c>
      <c r="N21" s="39"/>
      <c r="O21" s="24">
        <f>AVERAGE(L21:L22)</f>
        <v>2.2744500852193923</v>
      </c>
      <c r="P21" s="24"/>
      <c r="Q21" s="2" t="s">
        <v>100</v>
      </c>
      <c r="R21" s="28" t="s">
        <v>34</v>
      </c>
      <c r="S21" s="28">
        <v>4.53</v>
      </c>
      <c r="T21" s="30">
        <f t="shared" si="7"/>
        <v>4.9399999999999995</v>
      </c>
      <c r="U21" s="28">
        <f t="shared" si="8"/>
        <v>2.5662337662337657E-2</v>
      </c>
      <c r="V21" s="30">
        <f t="shared" si="9"/>
        <v>42.086233766233683</v>
      </c>
      <c r="W21" s="28">
        <v>200</v>
      </c>
      <c r="X21" s="32">
        <f t="shared" si="10"/>
        <v>8417.2467532467363</v>
      </c>
      <c r="Y21" s="39">
        <f>AVERAGE(X21,X22)</f>
        <v>9956.9870129869996</v>
      </c>
      <c r="Z21" s="39"/>
      <c r="AB21" s="39" t="s">
        <v>109</v>
      </c>
      <c r="AC21" s="28">
        <v>17.5</v>
      </c>
      <c r="AD21" s="28">
        <f t="shared" si="6"/>
        <v>875</v>
      </c>
      <c r="AE21" s="24"/>
      <c r="AG21" s="39" t="s">
        <v>109</v>
      </c>
      <c r="AH21" s="28">
        <v>8.0399999999999991</v>
      </c>
    </row>
    <row r="22" spans="1:35">
      <c r="A22" s="2"/>
      <c r="B22" s="28" t="s">
        <v>35</v>
      </c>
      <c r="C22" s="28">
        <v>20.761800000000001</v>
      </c>
      <c r="D22" s="28">
        <v>29.458100000000002</v>
      </c>
      <c r="E22" s="28">
        <f t="shared" si="0"/>
        <v>8.6963000000000008</v>
      </c>
      <c r="F22" s="28">
        <v>21.066700000000001</v>
      </c>
      <c r="G22" s="28">
        <v>20.8797</v>
      </c>
      <c r="H22" s="28">
        <f t="shared" si="1"/>
        <v>0.30489999999999995</v>
      </c>
      <c r="I22" s="28">
        <f t="shared" si="2"/>
        <v>0.18700000000000117</v>
      </c>
      <c r="J22" s="1"/>
      <c r="K22" s="28">
        <f t="shared" si="3"/>
        <v>3.5060887963846681</v>
      </c>
      <c r="L22" s="28">
        <f t="shared" si="4"/>
        <v>2.1503397996849367</v>
      </c>
      <c r="M22" s="28">
        <f t="shared" si="5"/>
        <v>61.33158412594333</v>
      </c>
      <c r="N22" s="39"/>
      <c r="O22" s="39"/>
      <c r="P22" s="24"/>
      <c r="Q22" s="2"/>
      <c r="R22" s="28" t="s">
        <v>35</v>
      </c>
      <c r="S22" s="28">
        <v>4.38</v>
      </c>
      <c r="T22" s="30">
        <f t="shared" si="7"/>
        <v>4.9399999999999995</v>
      </c>
      <c r="U22" s="28">
        <f t="shared" si="8"/>
        <v>2.5662337662337657E-2</v>
      </c>
      <c r="V22" s="30">
        <f t="shared" si="9"/>
        <v>57.483636363636315</v>
      </c>
      <c r="W22" s="28">
        <v>200</v>
      </c>
      <c r="X22" s="32">
        <f t="shared" si="10"/>
        <v>11496.727272727263</v>
      </c>
      <c r="Y22" s="39"/>
      <c r="Z22" s="39"/>
      <c r="AB22" s="39" t="s">
        <v>110</v>
      </c>
      <c r="AC22" s="28">
        <v>17.600000000000001</v>
      </c>
      <c r="AD22" s="28">
        <f t="shared" si="6"/>
        <v>880.00000000000011</v>
      </c>
      <c r="AE22" s="24"/>
      <c r="AG22" s="39" t="s">
        <v>110</v>
      </c>
      <c r="AH22" s="28">
        <v>8.06</v>
      </c>
    </row>
    <row r="23" spans="1:35">
      <c r="A23" s="2"/>
      <c r="B23" s="28" t="s">
        <v>36</v>
      </c>
      <c r="C23" s="28">
        <v>20.5563</v>
      </c>
      <c r="D23" s="28">
        <v>28.321999999999999</v>
      </c>
      <c r="E23" s="28">
        <f t="shared" si="0"/>
        <v>7.7656999999999989</v>
      </c>
      <c r="F23" s="28">
        <v>20.852499999999999</v>
      </c>
      <c r="G23" s="28">
        <v>20.6694</v>
      </c>
      <c r="H23" s="28">
        <f t="shared" si="1"/>
        <v>0.29619999999999891</v>
      </c>
      <c r="I23" s="28">
        <f t="shared" si="2"/>
        <v>0.1830999999999996</v>
      </c>
      <c r="J23" s="1"/>
      <c r="K23" s="28">
        <f t="shared" si="3"/>
        <v>3.8142086354095439</v>
      </c>
      <c r="L23" s="28">
        <f t="shared" si="4"/>
        <v>2.3578041902210956</v>
      </c>
      <c r="M23" s="28">
        <f t="shared" si="5"/>
        <v>61.816340310601035</v>
      </c>
      <c r="N23" s="39"/>
      <c r="O23" s="24">
        <f>AVERAGE(L23:L24)</f>
        <v>2.2667787771498435</v>
      </c>
      <c r="P23" s="24"/>
      <c r="Q23" s="2" t="s">
        <v>101</v>
      </c>
      <c r="R23" s="28" t="s">
        <v>36</v>
      </c>
      <c r="S23" s="28">
        <v>4.49</v>
      </c>
      <c r="T23" s="30">
        <f t="shared" si="7"/>
        <v>4.9399999999999995</v>
      </c>
      <c r="U23" s="28">
        <f t="shared" si="8"/>
        <v>2.5662337662337657E-2</v>
      </c>
      <c r="V23" s="30">
        <f t="shared" si="9"/>
        <v>46.192207792207711</v>
      </c>
      <c r="W23" s="28">
        <v>200</v>
      </c>
      <c r="X23" s="32">
        <f t="shared" si="10"/>
        <v>9238.4415584415419</v>
      </c>
      <c r="Y23" s="39">
        <f>AVERAGE(X23,X24)</f>
        <v>8725.1948051947911</v>
      </c>
      <c r="AB23" s="39" t="s">
        <v>131</v>
      </c>
      <c r="AC23" s="28">
        <v>17.8</v>
      </c>
      <c r="AD23" s="28">
        <f t="shared" si="6"/>
        <v>890</v>
      </c>
      <c r="AE23" s="24">
        <f>AVERAGE(AD23,AD24,AD25)</f>
        <v>895</v>
      </c>
      <c r="AG23" s="39" t="s">
        <v>116</v>
      </c>
      <c r="AH23" s="28">
        <v>6.68</v>
      </c>
      <c r="AI23" s="28">
        <f>AVERAGE(AH23,AH24)</f>
        <v>6.6950000000000003</v>
      </c>
    </row>
    <row r="24" spans="1:35">
      <c r="A24" s="2"/>
      <c r="B24" s="28" t="s">
        <v>37</v>
      </c>
      <c r="C24" s="28">
        <v>20.789200000000001</v>
      </c>
      <c r="D24" s="28">
        <v>28.703700000000001</v>
      </c>
      <c r="E24" s="28">
        <f t="shared" si="0"/>
        <v>7.9145000000000003</v>
      </c>
      <c r="F24" s="28">
        <v>21.0762</v>
      </c>
      <c r="G24" s="28">
        <v>20.904</v>
      </c>
      <c r="H24" s="28">
        <f t="shared" si="1"/>
        <v>0.28699999999999903</v>
      </c>
      <c r="I24" s="28">
        <f t="shared" si="2"/>
        <v>0.17220000000000013</v>
      </c>
      <c r="J24" s="1"/>
      <c r="K24" s="28">
        <f t="shared" si="3"/>
        <v>3.6262556067976375</v>
      </c>
      <c r="L24" s="28">
        <f t="shared" si="4"/>
        <v>2.1757533640785915</v>
      </c>
      <c r="M24" s="28">
        <f t="shared" si="5"/>
        <v>60.000000000000242</v>
      </c>
      <c r="N24" s="39"/>
      <c r="O24" s="39"/>
      <c r="P24" s="24"/>
      <c r="Q24" s="2"/>
      <c r="R24" s="28" t="s">
        <v>37</v>
      </c>
      <c r="S24" s="28">
        <v>4.54</v>
      </c>
      <c r="T24" s="30">
        <f t="shared" si="7"/>
        <v>4.9399999999999995</v>
      </c>
      <c r="U24" s="28">
        <f t="shared" si="8"/>
        <v>2.5662337662337657E-2</v>
      </c>
      <c r="V24" s="30">
        <f t="shared" si="9"/>
        <v>41.059740259740202</v>
      </c>
      <c r="W24" s="28">
        <v>200</v>
      </c>
      <c r="X24" s="32">
        <f t="shared" si="10"/>
        <v>8211.9480519480403</v>
      </c>
      <c r="Y24" s="39"/>
      <c r="Z24" s="39"/>
      <c r="AB24" s="39" t="s">
        <v>132</v>
      </c>
      <c r="AC24" s="28">
        <v>18</v>
      </c>
      <c r="AD24" s="28">
        <f t="shared" si="6"/>
        <v>900</v>
      </c>
      <c r="AE24" s="24"/>
      <c r="AG24" s="39" t="s">
        <v>117</v>
      </c>
      <c r="AH24" s="28">
        <v>6.71</v>
      </c>
    </row>
    <row r="25" spans="1:35">
      <c r="A25" s="2"/>
      <c r="B25" s="28" t="s">
        <v>38</v>
      </c>
      <c r="C25" s="28">
        <v>20.5778</v>
      </c>
      <c r="D25" s="28">
        <v>29.6432</v>
      </c>
      <c r="E25" s="28">
        <f t="shared" si="0"/>
        <v>9.0654000000000003</v>
      </c>
      <c r="F25" s="28">
        <v>20.884799999999998</v>
      </c>
      <c r="G25" s="28">
        <v>20.684899999999999</v>
      </c>
      <c r="H25" s="28">
        <f t="shared" si="1"/>
        <v>0.30699999999999861</v>
      </c>
      <c r="I25" s="28">
        <f t="shared" si="2"/>
        <v>0.19989999999999952</v>
      </c>
      <c r="J25" s="1">
        <f>AVERAGE(I25,I26,I27,I28,I29,I30)</f>
        <v>0.20861666666666659</v>
      </c>
      <c r="K25" s="28">
        <f t="shared" si="3"/>
        <v>3.3865025260881878</v>
      </c>
      <c r="L25" s="28">
        <f t="shared" si="4"/>
        <v>2.2050874754561245</v>
      </c>
      <c r="M25" s="28">
        <f t="shared" si="5"/>
        <v>65.114006514658115</v>
      </c>
      <c r="N25" s="39">
        <f>AVERAGE(K25,K26,K27,K28,K29,K30)</f>
        <v>3.4237989562465772</v>
      </c>
      <c r="O25" s="24">
        <f>AVERAGE(L25:L26)</f>
        <v>2.2403917583690944</v>
      </c>
      <c r="Q25" s="2" t="s">
        <v>102</v>
      </c>
      <c r="R25" s="28" t="s">
        <v>38</v>
      </c>
      <c r="S25" s="28">
        <v>4.46</v>
      </c>
      <c r="T25" s="30">
        <f t="shared" si="7"/>
        <v>4.9399999999999995</v>
      </c>
      <c r="U25" s="28">
        <f t="shared" si="8"/>
        <v>2.5662337662337657E-2</v>
      </c>
      <c r="V25" s="30">
        <f t="shared" si="9"/>
        <v>49.271688311688251</v>
      </c>
      <c r="W25" s="28">
        <v>200</v>
      </c>
      <c r="X25" s="32">
        <f t="shared" si="10"/>
        <v>9854.3376623376498</v>
      </c>
      <c r="Y25" s="39">
        <f>AVERAGE(X25,X26)</f>
        <v>10059.636363636348</v>
      </c>
      <c r="Z25" s="39"/>
      <c r="AB25" s="39" t="s">
        <v>133</v>
      </c>
      <c r="AC25" s="28">
        <v>17.899999999999999</v>
      </c>
      <c r="AD25" s="28">
        <f t="shared" si="6"/>
        <v>894.99999999999989</v>
      </c>
      <c r="AE25" s="24"/>
    </row>
    <row r="26" spans="1:35">
      <c r="A26" s="2"/>
      <c r="B26" s="28" t="s">
        <v>39</v>
      </c>
      <c r="C26" s="28">
        <v>20.696999999999999</v>
      </c>
      <c r="D26" s="28">
        <v>29.960100000000001</v>
      </c>
      <c r="E26" s="28">
        <f t="shared" si="0"/>
        <v>9.2631000000000014</v>
      </c>
      <c r="F26" s="28">
        <v>21.018599999999999</v>
      </c>
      <c r="G26" s="28">
        <v>20.8078</v>
      </c>
      <c r="H26" s="28">
        <f t="shared" si="1"/>
        <v>0.32160000000000011</v>
      </c>
      <c r="I26" s="28">
        <f t="shared" si="2"/>
        <v>0.21079999999999899</v>
      </c>
      <c r="J26" s="1"/>
      <c r="K26" s="28">
        <f t="shared" si="3"/>
        <v>3.4718398808174373</v>
      </c>
      <c r="L26" s="28">
        <f t="shared" si="4"/>
        <v>2.2756960412820648</v>
      </c>
      <c r="M26" s="28">
        <f t="shared" si="5"/>
        <v>65.547263681591701</v>
      </c>
      <c r="N26" s="39"/>
      <c r="O26" s="39"/>
      <c r="Q26" s="2"/>
      <c r="R26" s="28" t="s">
        <v>39</v>
      </c>
      <c r="S26" s="28">
        <v>4.4400000000000004</v>
      </c>
      <c r="T26" s="30">
        <f t="shared" si="7"/>
        <v>4.9399999999999995</v>
      </c>
      <c r="U26" s="28">
        <f t="shared" si="8"/>
        <v>2.5662337662337657E-2</v>
      </c>
      <c r="V26" s="30">
        <f t="shared" si="9"/>
        <v>51.324675324675226</v>
      </c>
      <c r="W26" s="28">
        <v>200</v>
      </c>
      <c r="X26" s="32">
        <f t="shared" si="10"/>
        <v>10264.935064935045</v>
      </c>
      <c r="Y26" s="39"/>
      <c r="Z26" s="39"/>
    </row>
    <row r="27" spans="1:35">
      <c r="A27" s="2"/>
      <c r="B27" s="28" t="s">
        <v>40</v>
      </c>
      <c r="C27" s="28">
        <v>20.563199999999998</v>
      </c>
      <c r="D27" s="28">
        <v>29.909300000000002</v>
      </c>
      <c r="E27" s="28">
        <f t="shared" si="0"/>
        <v>9.3461000000000034</v>
      </c>
      <c r="F27" s="28">
        <v>20.881499999999999</v>
      </c>
      <c r="G27" s="28">
        <v>20.674600000000002</v>
      </c>
      <c r="H27" s="28">
        <f t="shared" si="1"/>
        <v>0.31830000000000069</v>
      </c>
      <c r="I27" s="28">
        <f t="shared" si="2"/>
        <v>0.20689999999999742</v>
      </c>
      <c r="J27" s="1"/>
      <c r="K27" s="28">
        <f t="shared" si="3"/>
        <v>3.4056986336546857</v>
      </c>
      <c r="L27" s="28">
        <f t="shared" si="4"/>
        <v>2.2137576101261205</v>
      </c>
      <c r="M27" s="28">
        <f t="shared" si="5"/>
        <v>65.001570845113719</v>
      </c>
      <c r="N27" s="39"/>
      <c r="O27" s="24">
        <f>AVERAGE(L27:L28)</f>
        <v>2.2354000739306086</v>
      </c>
      <c r="Q27" s="2" t="s">
        <v>103</v>
      </c>
      <c r="R27" s="28" t="s">
        <v>40</v>
      </c>
      <c r="S27" s="28">
        <v>4.57</v>
      </c>
      <c r="T27" s="30">
        <f t="shared" si="7"/>
        <v>4.9399999999999995</v>
      </c>
      <c r="U27" s="28">
        <f t="shared" si="8"/>
        <v>2.5662337662337657E-2</v>
      </c>
      <c r="V27" s="30">
        <f t="shared" si="9"/>
        <v>37.980259740259655</v>
      </c>
      <c r="W27" s="28">
        <v>200</v>
      </c>
      <c r="X27" s="32">
        <f t="shared" si="10"/>
        <v>7596.0519480519306</v>
      </c>
      <c r="Y27" s="39">
        <f>AVERAGE(X27,X28)</f>
        <v>9033.1428571428442</v>
      </c>
      <c r="Z27" s="39"/>
    </row>
    <row r="28" spans="1:35">
      <c r="A28" s="2"/>
      <c r="B28" s="28" t="s">
        <v>41</v>
      </c>
      <c r="C28" s="28">
        <v>20.6509</v>
      </c>
      <c r="D28" s="28">
        <v>30.562100000000001</v>
      </c>
      <c r="E28" s="28">
        <f t="shared" si="0"/>
        <v>9.9112000000000009</v>
      </c>
      <c r="F28" s="28">
        <v>21.0046</v>
      </c>
      <c r="G28" s="28">
        <v>20.780899999999999</v>
      </c>
      <c r="H28" s="28">
        <f t="shared" si="1"/>
        <v>0.3536999999999999</v>
      </c>
      <c r="I28" s="28">
        <f t="shared" si="2"/>
        <v>0.2237000000000009</v>
      </c>
      <c r="J28" s="1"/>
      <c r="K28" s="28">
        <f t="shared" si="3"/>
        <v>3.5686899669061254</v>
      </c>
      <c r="L28" s="28">
        <f t="shared" si="4"/>
        <v>2.2570425377350967</v>
      </c>
      <c r="M28" s="28">
        <f t="shared" si="5"/>
        <v>63.245688436528404</v>
      </c>
      <c r="N28" s="39"/>
      <c r="O28" s="39"/>
      <c r="Q28" s="2"/>
      <c r="R28" s="28" t="s">
        <v>41</v>
      </c>
      <c r="S28" s="28">
        <v>4.43</v>
      </c>
      <c r="T28" s="30">
        <f t="shared" si="7"/>
        <v>4.9399999999999995</v>
      </c>
      <c r="U28" s="28">
        <f t="shared" si="8"/>
        <v>2.5662337662337657E-2</v>
      </c>
      <c r="V28" s="30">
        <f t="shared" si="9"/>
        <v>52.351168831168799</v>
      </c>
      <c r="W28" s="28">
        <v>200</v>
      </c>
      <c r="X28" s="32">
        <f t="shared" si="10"/>
        <v>10470.23376623376</v>
      </c>
      <c r="Y28" s="39"/>
      <c r="Z28" s="39"/>
    </row>
    <row r="29" spans="1:35">
      <c r="A29" s="2"/>
      <c r="B29" s="28" t="s">
        <v>42</v>
      </c>
      <c r="C29" s="28">
        <v>20.797599999999999</v>
      </c>
      <c r="D29" s="28">
        <v>30.447600000000001</v>
      </c>
      <c r="E29" s="28">
        <f t="shared" si="0"/>
        <v>9.6500000000000021</v>
      </c>
      <c r="F29" s="28">
        <v>21.122800000000002</v>
      </c>
      <c r="G29" s="28">
        <v>20.910399999999999</v>
      </c>
      <c r="H29" s="28">
        <f t="shared" si="1"/>
        <v>0.32520000000000238</v>
      </c>
      <c r="I29" s="28">
        <f t="shared" si="2"/>
        <v>0.21240000000000236</v>
      </c>
      <c r="J29" s="1"/>
      <c r="K29" s="28">
        <f t="shared" si="3"/>
        <v>3.3699481865285215</v>
      </c>
      <c r="L29" s="28">
        <f t="shared" si="4"/>
        <v>2.2010362694300758</v>
      </c>
      <c r="M29" s="28">
        <f t="shared" si="5"/>
        <v>65.313653136531613</v>
      </c>
      <c r="N29" s="39"/>
      <c r="O29" s="24">
        <f>AVERAGE(L29:L30)</f>
        <v>2.1950939036821584</v>
      </c>
      <c r="Q29" s="2" t="s">
        <v>104</v>
      </c>
      <c r="R29" s="28" t="s">
        <v>42</v>
      </c>
      <c r="S29" s="28">
        <v>4.38</v>
      </c>
      <c r="T29" s="30">
        <f t="shared" si="7"/>
        <v>4.9399999999999995</v>
      </c>
      <c r="U29" s="28">
        <f t="shared" si="8"/>
        <v>2.5662337662337657E-2</v>
      </c>
      <c r="V29" s="30">
        <f t="shared" si="9"/>
        <v>57.483636363636315</v>
      </c>
      <c r="W29" s="28">
        <v>200</v>
      </c>
      <c r="X29" s="32">
        <f t="shared" si="10"/>
        <v>11496.727272727263</v>
      </c>
      <c r="Y29" s="39">
        <f>AVERAGE(X29,X30)</f>
        <v>10675.532467532455</v>
      </c>
    </row>
    <row r="30" spans="1:35">
      <c r="A30" s="2"/>
      <c r="B30" s="28" t="s">
        <v>43</v>
      </c>
      <c r="C30" s="28">
        <v>20.3857</v>
      </c>
      <c r="D30" s="28">
        <v>29.430299999999999</v>
      </c>
      <c r="E30" s="28">
        <f t="shared" si="0"/>
        <v>9.0445999999999991</v>
      </c>
      <c r="F30" s="28">
        <v>20.687799999999999</v>
      </c>
      <c r="G30" s="28">
        <v>20.489799999999999</v>
      </c>
      <c r="H30" s="28">
        <f t="shared" si="1"/>
        <v>0.30209999999999937</v>
      </c>
      <c r="I30" s="28">
        <f t="shared" si="2"/>
        <v>0.1980000000000004</v>
      </c>
      <c r="J30" s="1"/>
      <c r="K30" s="28">
        <f t="shared" si="3"/>
        <v>3.3401145434845034</v>
      </c>
      <c r="L30" s="28">
        <f t="shared" si="4"/>
        <v>2.1891515379342414</v>
      </c>
      <c r="M30" s="28">
        <f t="shared" si="5"/>
        <v>65.541211519364722</v>
      </c>
      <c r="N30" s="39"/>
      <c r="O30" s="39"/>
      <c r="Q30" s="2"/>
      <c r="R30" s="28" t="s">
        <v>43</v>
      </c>
      <c r="S30" s="28">
        <v>4.46</v>
      </c>
      <c r="T30" s="30">
        <f t="shared" si="7"/>
        <v>4.9399999999999995</v>
      </c>
      <c r="U30" s="28">
        <f t="shared" si="8"/>
        <v>2.5662337662337657E-2</v>
      </c>
      <c r="V30" s="30">
        <f t="shared" si="9"/>
        <v>49.271688311688251</v>
      </c>
      <c r="W30" s="28">
        <v>200</v>
      </c>
      <c r="X30" s="32">
        <f t="shared" si="10"/>
        <v>9854.3376623376498</v>
      </c>
      <c r="Y30" s="39"/>
      <c r="Z30" s="39"/>
    </row>
    <row r="31" spans="1:35">
      <c r="A31" s="2"/>
      <c r="B31" s="28" t="s">
        <v>44</v>
      </c>
      <c r="C31" s="28">
        <v>20.639800000000001</v>
      </c>
      <c r="D31" s="28">
        <v>30.355499999999999</v>
      </c>
      <c r="E31" s="28">
        <f t="shared" si="0"/>
        <v>9.7156999999999982</v>
      </c>
      <c r="F31" s="28">
        <v>20.952200000000001</v>
      </c>
      <c r="G31" s="28">
        <v>20.7468</v>
      </c>
      <c r="H31" s="28">
        <f t="shared" si="1"/>
        <v>0.31240000000000023</v>
      </c>
      <c r="I31" s="28">
        <f t="shared" si="2"/>
        <v>0.20540000000000092</v>
      </c>
      <c r="J31" s="1">
        <f>AVERAGE(I31,I32,I33,I34,I35,I36)</f>
        <v>0.20005000000000095</v>
      </c>
      <c r="K31" s="28">
        <f t="shared" si="3"/>
        <v>3.2154142264582095</v>
      </c>
      <c r="L31" s="28">
        <f t="shared" si="4"/>
        <v>2.1141039760387925</v>
      </c>
      <c r="M31" s="28">
        <f t="shared" si="5"/>
        <v>65.749039692701899</v>
      </c>
      <c r="N31" s="39">
        <f>AVERAGE(K31,K32,K33,K34,K35,K36)</f>
        <v>3.2877213420727962</v>
      </c>
      <c r="O31" s="24">
        <f>AVERAGE(L31:L32)</f>
        <v>2.1617301087507599</v>
      </c>
      <c r="Q31" s="2" t="s">
        <v>105</v>
      </c>
      <c r="R31" s="28" t="s">
        <v>44</v>
      </c>
      <c r="S31" s="28">
        <v>4.41</v>
      </c>
      <c r="T31" s="30">
        <f t="shared" si="7"/>
        <v>4.9399999999999995</v>
      </c>
      <c r="U31" s="28">
        <f t="shared" si="8"/>
        <v>2.5662337662337657E-2</v>
      </c>
      <c r="V31" s="30">
        <f t="shared" si="9"/>
        <v>54.404155844155767</v>
      </c>
      <c r="W31" s="28">
        <v>200</v>
      </c>
      <c r="X31" s="32">
        <f t="shared" si="10"/>
        <v>10880.831168831153</v>
      </c>
      <c r="Y31" s="39">
        <f>AVERAGE(X31,X32)</f>
        <v>10059.636363636348</v>
      </c>
      <c r="Z31" s="39"/>
    </row>
    <row r="32" spans="1:35">
      <c r="A32" s="2"/>
      <c r="B32" s="28" t="s">
        <v>45</v>
      </c>
      <c r="C32" s="28">
        <v>20.371500000000001</v>
      </c>
      <c r="D32" s="28">
        <v>28.351199999999999</v>
      </c>
      <c r="E32" s="28">
        <f t="shared" si="0"/>
        <v>7.9796999999999976</v>
      </c>
      <c r="F32" s="28">
        <v>20.6388</v>
      </c>
      <c r="G32" s="28">
        <v>20.462499999999999</v>
      </c>
      <c r="H32" s="28">
        <f t="shared" si="1"/>
        <v>0.26729999999999876</v>
      </c>
      <c r="I32" s="28">
        <f t="shared" si="2"/>
        <v>0.17630000000000123</v>
      </c>
      <c r="J32" s="1"/>
      <c r="K32" s="28">
        <f t="shared" si="3"/>
        <v>3.3497499906011354</v>
      </c>
      <c r="L32" s="28">
        <f t="shared" si="4"/>
        <v>2.2093562414627277</v>
      </c>
      <c r="M32" s="28">
        <f t="shared" si="5"/>
        <v>65.955854844744493</v>
      </c>
      <c r="N32" s="39"/>
      <c r="O32" s="39"/>
      <c r="Q32" s="2"/>
      <c r="R32" s="28" t="s">
        <v>45</v>
      </c>
      <c r="S32" s="28">
        <v>4.49</v>
      </c>
      <c r="T32" s="30">
        <f t="shared" si="7"/>
        <v>4.9399999999999995</v>
      </c>
      <c r="U32" s="28">
        <f t="shared" si="8"/>
        <v>2.5662337662337657E-2</v>
      </c>
      <c r="V32" s="30">
        <f t="shared" si="9"/>
        <v>46.192207792207711</v>
      </c>
      <c r="W32" s="28">
        <v>200</v>
      </c>
      <c r="X32" s="32">
        <f t="shared" si="10"/>
        <v>9238.4415584415419</v>
      </c>
      <c r="Y32" s="39"/>
      <c r="Z32" s="39"/>
    </row>
    <row r="33" spans="1:26">
      <c r="A33" s="2"/>
      <c r="B33" s="28" t="s">
        <v>46</v>
      </c>
      <c r="C33" s="28">
        <v>20.6431</v>
      </c>
      <c r="D33" s="28">
        <v>29.51</v>
      </c>
      <c r="E33" s="28">
        <f t="shared" si="0"/>
        <v>8.8669000000000011</v>
      </c>
      <c r="F33" s="28">
        <v>20.9345</v>
      </c>
      <c r="G33" s="28">
        <v>20.743200000000002</v>
      </c>
      <c r="H33" s="28">
        <f t="shared" si="1"/>
        <v>0.29139999999999944</v>
      </c>
      <c r="I33" s="28">
        <f t="shared" si="2"/>
        <v>0.19129999999999825</v>
      </c>
      <c r="J33" s="1"/>
      <c r="K33" s="28">
        <f t="shared" si="3"/>
        <v>3.2863796817376918</v>
      </c>
      <c r="L33" s="28">
        <f t="shared" si="4"/>
        <v>2.1574620216761016</v>
      </c>
      <c r="M33" s="28">
        <f t="shared" si="5"/>
        <v>65.64859299931318</v>
      </c>
      <c r="N33" s="39"/>
      <c r="O33" s="24">
        <f>AVERAGE(L33:L34)</f>
        <v>2.1624214440044565</v>
      </c>
      <c r="Q33" s="2" t="s">
        <v>106</v>
      </c>
      <c r="R33" s="28" t="s">
        <v>46</v>
      </c>
      <c r="S33" s="28">
        <v>4.3499999999999996</v>
      </c>
      <c r="T33" s="30">
        <f t="shared" si="7"/>
        <v>4.9399999999999995</v>
      </c>
      <c r="U33" s="28">
        <f t="shared" si="8"/>
        <v>2.5662337662337657E-2</v>
      </c>
      <c r="V33" s="30">
        <f t="shared" si="9"/>
        <v>60.563116883116855</v>
      </c>
      <c r="W33" s="28">
        <v>200</v>
      </c>
      <c r="X33" s="32">
        <f t="shared" si="10"/>
        <v>12112.623376623371</v>
      </c>
      <c r="Y33" s="39">
        <f>AVERAGE(X33,X34)</f>
        <v>10778.181818181805</v>
      </c>
      <c r="Z33" s="39"/>
    </row>
    <row r="34" spans="1:26">
      <c r="A34" s="2"/>
      <c r="B34" s="28" t="s">
        <v>47</v>
      </c>
      <c r="C34" s="28">
        <v>20.669499999999999</v>
      </c>
      <c r="D34" s="28">
        <v>30.353999999999999</v>
      </c>
      <c r="E34" s="28">
        <f t="shared" si="0"/>
        <v>9.6844999999999999</v>
      </c>
      <c r="F34" s="28">
        <v>20.988700000000001</v>
      </c>
      <c r="G34" s="28">
        <v>20.7788</v>
      </c>
      <c r="H34" s="28">
        <f t="shared" si="1"/>
        <v>0.31920000000000215</v>
      </c>
      <c r="I34" s="28">
        <f t="shared" si="2"/>
        <v>0.20990000000000109</v>
      </c>
      <c r="J34" s="1"/>
      <c r="K34" s="28">
        <f t="shared" si="3"/>
        <v>3.29598843512832</v>
      </c>
      <c r="L34" s="28">
        <f t="shared" si="4"/>
        <v>2.1673808663328109</v>
      </c>
      <c r="M34" s="28">
        <f t="shared" si="5"/>
        <v>65.758145363408417</v>
      </c>
      <c r="N34" s="39"/>
      <c r="O34" s="39"/>
      <c r="Q34" s="2"/>
      <c r="R34" s="28" t="s">
        <v>47</v>
      </c>
      <c r="S34" s="28">
        <v>4.4800000000000004</v>
      </c>
      <c r="T34" s="30">
        <f t="shared" si="7"/>
        <v>4.9399999999999995</v>
      </c>
      <c r="U34" s="28">
        <f t="shared" si="8"/>
        <v>2.5662337662337657E-2</v>
      </c>
      <c r="V34" s="30">
        <f t="shared" si="9"/>
        <v>47.218701298701198</v>
      </c>
      <c r="W34" s="28">
        <v>200</v>
      </c>
      <c r="X34" s="32">
        <f t="shared" si="10"/>
        <v>9443.7402597402397</v>
      </c>
      <c r="Y34" s="39"/>
      <c r="Z34" s="39"/>
    </row>
    <row r="35" spans="1:26">
      <c r="A35" s="2"/>
      <c r="B35" s="28" t="s">
        <v>48</v>
      </c>
      <c r="C35" s="28">
        <v>20.6584</v>
      </c>
      <c r="D35" s="28">
        <v>31.2971</v>
      </c>
      <c r="E35" s="28">
        <f t="shared" si="0"/>
        <v>10.6387</v>
      </c>
      <c r="F35" s="28">
        <v>21.008800000000001</v>
      </c>
      <c r="G35" s="28">
        <v>20.7761</v>
      </c>
      <c r="H35" s="28">
        <f t="shared" si="1"/>
        <v>0.35040000000000049</v>
      </c>
      <c r="I35" s="28">
        <f t="shared" si="2"/>
        <v>0.23270000000000124</v>
      </c>
      <c r="J35" s="1"/>
      <c r="K35" s="28">
        <f t="shared" si="3"/>
        <v>3.2936355005780826</v>
      </c>
      <c r="L35" s="28">
        <f t="shared" si="4"/>
        <v>2.1872973201613095</v>
      </c>
      <c r="M35" s="28">
        <f t="shared" si="5"/>
        <v>66.409817351598434</v>
      </c>
      <c r="N35" s="39"/>
      <c r="O35" s="24">
        <f>AVERAGE(L35:L36)</f>
        <v>2.1596519844873576</v>
      </c>
      <c r="Q35" s="2" t="s">
        <v>107</v>
      </c>
      <c r="R35" s="28" t="s">
        <v>48</v>
      </c>
      <c r="S35" s="28">
        <v>4.49</v>
      </c>
      <c r="T35" s="30">
        <f t="shared" si="7"/>
        <v>4.9399999999999995</v>
      </c>
      <c r="U35" s="28">
        <f t="shared" si="8"/>
        <v>2.5662337662337657E-2</v>
      </c>
      <c r="V35" s="30">
        <f t="shared" si="9"/>
        <v>46.192207792207711</v>
      </c>
      <c r="W35" s="28">
        <v>200</v>
      </c>
      <c r="X35" s="32">
        <f t="shared" si="10"/>
        <v>9238.4415584415419</v>
      </c>
      <c r="Y35" s="39">
        <f>AVERAGE(X35,X36)</f>
        <v>9751.6883116882927</v>
      </c>
      <c r="Z35" s="39"/>
    </row>
    <row r="36" spans="1:26">
      <c r="A36" s="2"/>
      <c r="B36" s="28" t="s">
        <v>49</v>
      </c>
      <c r="C36" s="28">
        <v>20.592700000000001</v>
      </c>
      <c r="D36" s="28">
        <v>29.2559</v>
      </c>
      <c r="E36" s="28">
        <f t="shared" si="0"/>
        <v>8.6631999999999998</v>
      </c>
      <c r="F36" s="28">
        <v>20.877300000000002</v>
      </c>
      <c r="G36" s="28">
        <v>20.692599999999999</v>
      </c>
      <c r="H36" s="28">
        <f t="shared" si="1"/>
        <v>0.28460000000000107</v>
      </c>
      <c r="I36" s="28">
        <f t="shared" si="2"/>
        <v>0.18470000000000297</v>
      </c>
      <c r="J36" s="1"/>
      <c r="K36" s="28">
        <f t="shared" si="3"/>
        <v>3.2851602179333397</v>
      </c>
      <c r="L36" s="28">
        <f t="shared" si="4"/>
        <v>2.1320066488134062</v>
      </c>
      <c r="M36" s="28">
        <f t="shared" si="5"/>
        <v>64.898102600141357</v>
      </c>
      <c r="N36" s="39"/>
      <c r="O36" s="39"/>
      <c r="Q36" s="2"/>
      <c r="R36" s="28" t="s">
        <v>49</v>
      </c>
      <c r="S36" s="28">
        <v>4.4400000000000004</v>
      </c>
      <c r="T36" s="30">
        <f t="shared" si="7"/>
        <v>4.9399999999999995</v>
      </c>
      <c r="U36" s="28">
        <f t="shared" si="8"/>
        <v>2.5662337662337657E-2</v>
      </c>
      <c r="V36" s="30">
        <f t="shared" si="9"/>
        <v>51.324675324675226</v>
      </c>
      <c r="W36" s="28">
        <v>200</v>
      </c>
      <c r="X36" s="32">
        <f t="shared" si="10"/>
        <v>10264.935064935045</v>
      </c>
      <c r="Y36" s="39"/>
    </row>
    <row r="37" spans="1:26">
      <c r="A37" s="2"/>
      <c r="B37" s="28" t="s">
        <v>50</v>
      </c>
      <c r="C37" s="28">
        <v>20.762499999999999</v>
      </c>
      <c r="D37" s="28">
        <v>29.0169</v>
      </c>
      <c r="E37" s="28">
        <f t="shared" si="0"/>
        <v>8.2544000000000004</v>
      </c>
      <c r="F37" s="28">
        <v>21.0349</v>
      </c>
      <c r="G37" s="28">
        <v>20.892199999999999</v>
      </c>
      <c r="H37" s="28">
        <f t="shared" si="1"/>
        <v>0.27240000000000109</v>
      </c>
      <c r="I37" s="28">
        <f t="shared" si="2"/>
        <v>0.14270000000000138</v>
      </c>
      <c r="J37" s="1">
        <f>AVERAGE(I37,I38,I39,I40,I41,I42)</f>
        <v>0.16733333333333297</v>
      </c>
      <c r="K37" s="28">
        <f t="shared" si="3"/>
        <v>3.3000581508044324</v>
      </c>
      <c r="L37" s="28">
        <f t="shared" si="4"/>
        <v>1.7287749563869133</v>
      </c>
      <c r="M37" s="28">
        <f t="shared" si="5"/>
        <v>52.38619676945698</v>
      </c>
      <c r="N37" s="39">
        <f>AVERAGE(K37,K38,K39,K40,K41,K42)</f>
        <v>3.344156660878717</v>
      </c>
      <c r="O37" s="24">
        <f>AVERAGE(L37:L38)</f>
        <v>1.671281286452686</v>
      </c>
      <c r="Q37" s="2" t="s">
        <v>108</v>
      </c>
      <c r="R37" s="28" t="s">
        <v>50</v>
      </c>
      <c r="S37" s="28">
        <v>4.3499999999999996</v>
      </c>
      <c r="T37" s="30">
        <f t="shared" si="7"/>
        <v>4.9399999999999995</v>
      </c>
      <c r="U37" s="28">
        <f t="shared" si="8"/>
        <v>2.5662337662337657E-2</v>
      </c>
      <c r="V37" s="30">
        <f t="shared" si="9"/>
        <v>60.563116883116855</v>
      </c>
      <c r="W37" s="28">
        <v>200</v>
      </c>
      <c r="X37" s="32">
        <f t="shared" si="10"/>
        <v>12112.623376623371</v>
      </c>
      <c r="Y37" s="39">
        <f>AVERAGE(X37,X38)</f>
        <v>11702.025974025968</v>
      </c>
      <c r="Z37" s="39"/>
    </row>
    <row r="38" spans="1:26">
      <c r="A38" s="2"/>
      <c r="B38" s="28" t="s">
        <v>51</v>
      </c>
      <c r="C38" s="28">
        <v>20.395900000000001</v>
      </c>
      <c r="D38" s="28">
        <v>29.696999999999999</v>
      </c>
      <c r="E38" s="28">
        <f t="shared" si="0"/>
        <v>9.3010999999999981</v>
      </c>
      <c r="F38" s="28">
        <v>20.7014</v>
      </c>
      <c r="G38" s="28">
        <v>20.551300000000001</v>
      </c>
      <c r="H38" s="28">
        <f t="shared" si="1"/>
        <v>0.30549999999999855</v>
      </c>
      <c r="I38" s="28">
        <f t="shared" si="2"/>
        <v>0.15009999999999835</v>
      </c>
      <c r="J38" s="1"/>
      <c r="K38" s="28">
        <f t="shared" si="3"/>
        <v>3.2845577404822932</v>
      </c>
      <c r="L38" s="28">
        <f t="shared" si="4"/>
        <v>1.6137876165184588</v>
      </c>
      <c r="M38" s="28">
        <f t="shared" si="5"/>
        <v>49.13256955810116</v>
      </c>
      <c r="N38" s="39"/>
      <c r="O38" s="39"/>
      <c r="Q38" s="2"/>
      <c r="R38" s="28" t="s">
        <v>51</v>
      </c>
      <c r="S38" s="28">
        <v>4.3899999999999997</v>
      </c>
      <c r="T38" s="30">
        <f t="shared" si="7"/>
        <v>4.9399999999999995</v>
      </c>
      <c r="U38" s="28">
        <f t="shared" si="8"/>
        <v>2.5662337662337657E-2</v>
      </c>
      <c r="V38" s="30">
        <f t="shared" si="9"/>
        <v>56.457142857142834</v>
      </c>
      <c r="W38" s="28">
        <v>200</v>
      </c>
      <c r="X38" s="32">
        <f t="shared" si="10"/>
        <v>11291.428571428567</v>
      </c>
      <c r="Y38" s="39"/>
      <c r="Z38" s="39"/>
    </row>
    <row r="39" spans="1:26">
      <c r="A39" s="2"/>
      <c r="B39" s="28" t="s">
        <v>52</v>
      </c>
      <c r="C39" s="28">
        <v>20.724499999999999</v>
      </c>
      <c r="D39" s="28">
        <v>29.771999999999998</v>
      </c>
      <c r="E39" s="28">
        <f t="shared" si="0"/>
        <v>9.0474999999999994</v>
      </c>
      <c r="F39" s="28">
        <v>21.024000000000001</v>
      </c>
      <c r="G39" s="28">
        <v>20.840299999999999</v>
      </c>
      <c r="H39" s="28">
        <f t="shared" si="1"/>
        <v>0.29950000000000188</v>
      </c>
      <c r="I39" s="28">
        <f t="shared" si="2"/>
        <v>0.18370000000000175</v>
      </c>
      <c r="J39" s="1"/>
      <c r="K39" s="28">
        <f t="shared" si="3"/>
        <v>3.3103067145620542</v>
      </c>
      <c r="L39" s="28">
        <f t="shared" si="4"/>
        <v>2.030395136778135</v>
      </c>
      <c r="M39" s="28">
        <f t="shared" si="5"/>
        <v>61.335559265442605</v>
      </c>
      <c r="N39" s="39"/>
      <c r="O39" s="24">
        <f>AVERAGE(L39:L40)</f>
        <v>1.9958849321103855</v>
      </c>
      <c r="Q39" s="2" t="s">
        <v>109</v>
      </c>
      <c r="R39" s="28" t="s">
        <v>52</v>
      </c>
      <c r="S39" s="28">
        <v>4.4000000000000004</v>
      </c>
      <c r="T39" s="30">
        <f t="shared" si="7"/>
        <v>4.9399999999999995</v>
      </c>
      <c r="U39" s="28">
        <f t="shared" si="8"/>
        <v>2.5662337662337657E-2</v>
      </c>
      <c r="V39" s="30">
        <f t="shared" si="9"/>
        <v>55.430649350649254</v>
      </c>
      <c r="W39" s="28">
        <v>200</v>
      </c>
      <c r="X39" s="32">
        <f t="shared" si="10"/>
        <v>11086.129870129851</v>
      </c>
      <c r="Y39" s="39">
        <f>AVERAGE(X39,X40)</f>
        <v>10162.285714285696</v>
      </c>
      <c r="Z39" s="39"/>
    </row>
    <row r="40" spans="1:26">
      <c r="A40" s="2"/>
      <c r="B40" s="28" t="s">
        <v>53</v>
      </c>
      <c r="C40" s="28">
        <v>20.578399999999998</v>
      </c>
      <c r="D40" s="28">
        <v>30.209399999999999</v>
      </c>
      <c r="E40" s="28">
        <f t="shared" si="0"/>
        <v>9.6310000000000002</v>
      </c>
      <c r="F40" s="28">
        <v>20.9069</v>
      </c>
      <c r="G40" s="28">
        <v>20.718</v>
      </c>
      <c r="H40" s="28">
        <f t="shared" si="1"/>
        <v>0.32850000000000179</v>
      </c>
      <c r="I40" s="28">
        <f t="shared" si="2"/>
        <v>0.18890000000000029</v>
      </c>
      <c r="J40" s="1"/>
      <c r="K40" s="28">
        <f t="shared" si="3"/>
        <v>3.4108607621223324</v>
      </c>
      <c r="L40" s="28">
        <f t="shared" si="4"/>
        <v>1.9613747274426361</v>
      </c>
      <c r="M40" s="28">
        <f t="shared" si="5"/>
        <v>57.503805175037826</v>
      </c>
      <c r="N40" s="39"/>
      <c r="O40" s="39"/>
      <c r="Q40" s="2"/>
      <c r="R40" s="28" t="s">
        <v>53</v>
      </c>
      <c r="S40" s="28">
        <v>4.49</v>
      </c>
      <c r="T40" s="30">
        <f t="shared" si="7"/>
        <v>4.9399999999999995</v>
      </c>
      <c r="U40" s="28">
        <f t="shared" si="8"/>
        <v>2.5662337662337657E-2</v>
      </c>
      <c r="V40" s="30">
        <f t="shared" si="9"/>
        <v>46.192207792207711</v>
      </c>
      <c r="W40" s="28">
        <v>200</v>
      </c>
      <c r="X40" s="32">
        <f t="shared" si="10"/>
        <v>9238.4415584415419</v>
      </c>
      <c r="Y40" s="39"/>
      <c r="Z40" s="39"/>
    </row>
    <row r="41" spans="1:26">
      <c r="A41" s="2"/>
      <c r="B41" s="28" t="s">
        <v>54</v>
      </c>
      <c r="C41" s="28">
        <v>20.517199999999999</v>
      </c>
      <c r="D41" s="28">
        <v>27.165800000000001</v>
      </c>
      <c r="E41" s="28">
        <f t="shared" si="0"/>
        <v>6.6486000000000018</v>
      </c>
      <c r="F41" s="28">
        <v>20.748999999999999</v>
      </c>
      <c r="G41" s="28">
        <v>20.612500000000001</v>
      </c>
      <c r="H41" s="28">
        <f t="shared" si="1"/>
        <v>0.23179999999999978</v>
      </c>
      <c r="I41" s="28">
        <f t="shared" si="2"/>
        <v>0.13649999999999807</v>
      </c>
      <c r="J41" s="1"/>
      <c r="K41" s="28">
        <f t="shared" si="3"/>
        <v>3.4864482748247707</v>
      </c>
      <c r="L41" s="28">
        <f t="shared" si="4"/>
        <v>2.0530638029058452</v>
      </c>
      <c r="M41" s="28">
        <f t="shared" si="5"/>
        <v>58.88697152717782</v>
      </c>
      <c r="N41" s="39"/>
      <c r="O41" s="24">
        <f>AVERAGE(L41:L42)</f>
        <v>2.0797394682880777</v>
      </c>
      <c r="Q41" s="2" t="s">
        <v>110</v>
      </c>
      <c r="R41" s="28" t="s">
        <v>54</v>
      </c>
      <c r="S41" s="28">
        <v>4.45</v>
      </c>
      <c r="T41" s="30">
        <f t="shared" si="7"/>
        <v>4.9399999999999995</v>
      </c>
      <c r="U41" s="28">
        <f t="shared" si="8"/>
        <v>2.5662337662337657E-2</v>
      </c>
      <c r="V41" s="30">
        <f t="shared" si="9"/>
        <v>50.298181818181739</v>
      </c>
      <c r="W41" s="28">
        <v>200</v>
      </c>
      <c r="X41" s="32">
        <f t="shared" si="10"/>
        <v>10059.636363636348</v>
      </c>
      <c r="Y41" s="39">
        <f>AVERAGE(X41,X42)</f>
        <v>9649.0389610389448</v>
      </c>
      <c r="Z41" s="39"/>
    </row>
    <row r="42" spans="1:26">
      <c r="A42" s="2"/>
      <c r="B42" s="28" t="s">
        <v>55</v>
      </c>
      <c r="C42" s="28">
        <v>20.678899999999999</v>
      </c>
      <c r="D42" s="28">
        <v>30.273399999999999</v>
      </c>
      <c r="E42" s="28">
        <f t="shared" si="0"/>
        <v>9.5945</v>
      </c>
      <c r="F42" s="28">
        <v>20.992899999999999</v>
      </c>
      <c r="G42" s="28">
        <v>20.790800000000001</v>
      </c>
      <c r="H42" s="28">
        <f t="shared" si="1"/>
        <v>0.31400000000000006</v>
      </c>
      <c r="I42" s="28">
        <f t="shared" si="2"/>
        <v>0.20209999999999795</v>
      </c>
      <c r="J42" s="1"/>
      <c r="K42" s="28">
        <f t="shared" si="3"/>
        <v>3.2727083224764191</v>
      </c>
      <c r="L42" s="28">
        <f t="shared" si="4"/>
        <v>2.1064151336703105</v>
      </c>
      <c r="M42" s="28">
        <f t="shared" si="5"/>
        <v>64.363057324840099</v>
      </c>
      <c r="N42" s="39"/>
      <c r="O42" s="39"/>
      <c r="Q42" s="2"/>
      <c r="R42" s="28" t="s">
        <v>55</v>
      </c>
      <c r="S42" s="28">
        <v>4.49</v>
      </c>
      <c r="T42" s="30">
        <f t="shared" si="7"/>
        <v>4.9399999999999995</v>
      </c>
      <c r="U42" s="28">
        <f t="shared" si="8"/>
        <v>2.5662337662337657E-2</v>
      </c>
      <c r="V42" s="30">
        <f t="shared" si="9"/>
        <v>46.192207792207711</v>
      </c>
      <c r="W42" s="28">
        <v>200</v>
      </c>
      <c r="X42" s="32">
        <f t="shared" si="10"/>
        <v>9238.4415584415419</v>
      </c>
      <c r="Y42" s="39"/>
      <c r="Z42" s="39"/>
    </row>
    <row r="43" spans="1:26">
      <c r="A43" s="24"/>
      <c r="J43" s="24"/>
      <c r="N43" s="24"/>
      <c r="O43" s="24"/>
      <c r="R43" s="30"/>
      <c r="S43" s="30"/>
      <c r="T43" s="30"/>
      <c r="U43" s="30"/>
      <c r="Z43" s="30"/>
    </row>
    <row r="44" spans="1:26">
      <c r="A44" s="24" t="s">
        <v>157</v>
      </c>
      <c r="B44" s="28" t="s">
        <v>56</v>
      </c>
      <c r="C44" s="28">
        <v>20.4605</v>
      </c>
      <c r="D44" s="28">
        <v>38.7819</v>
      </c>
      <c r="E44" s="28">
        <f>D44-C44</f>
        <v>18.321400000000001</v>
      </c>
      <c r="F44" s="28">
        <v>22.0504</v>
      </c>
      <c r="G44" s="28">
        <v>21.134399999999999</v>
      </c>
      <c r="H44" s="28">
        <f>F44-C44</f>
        <v>1.5899000000000001</v>
      </c>
      <c r="I44" s="28">
        <f>F44-G44</f>
        <v>0.91600000000000037</v>
      </c>
      <c r="J44" s="1">
        <f>AVERAGE(I44,I45,I46,I47,I48)</f>
        <v>0.98404000000000025</v>
      </c>
      <c r="K44" s="28">
        <f>(H44/E44)*100</f>
        <v>8.6778302968113792</v>
      </c>
      <c r="L44" s="28">
        <f>(I44/E44)*100</f>
        <v>4.9996179331273831</v>
      </c>
      <c r="M44" s="28">
        <f>I44/H44*100</f>
        <v>57.613686395370799</v>
      </c>
      <c r="N44" s="39">
        <f>AVERAGE(K44,K45,K46,K47,K48)</f>
        <v>8.7308053071941139</v>
      </c>
      <c r="O44" s="39">
        <f>AVERAGE(L44,L45,L46,L47,L48)</f>
        <v>5.1501254905664196</v>
      </c>
      <c r="R44" s="34" t="s">
        <v>63</v>
      </c>
      <c r="S44" s="35">
        <v>4.93</v>
      </c>
      <c r="T44" s="30" t="s">
        <v>64</v>
      </c>
      <c r="U44" s="30" t="s">
        <v>65</v>
      </c>
      <c r="V44" s="35">
        <v>5.01</v>
      </c>
      <c r="W44" s="30" t="s">
        <v>66</v>
      </c>
      <c r="X44" s="30" t="s">
        <v>67</v>
      </c>
      <c r="Y44" s="30"/>
      <c r="Z44" s="30"/>
    </row>
    <row r="45" spans="1:26">
      <c r="A45" s="24"/>
      <c r="B45" s="28" t="s">
        <v>57</v>
      </c>
      <c r="C45" s="28">
        <v>20.481000000000002</v>
      </c>
      <c r="D45" s="28">
        <v>39.7911</v>
      </c>
      <c r="E45" s="28">
        <f>D45-C45</f>
        <v>19.310099999999998</v>
      </c>
      <c r="F45" s="28">
        <v>22.150099999999998</v>
      </c>
      <c r="G45" s="28">
        <v>21.1937</v>
      </c>
      <c r="H45" s="28">
        <f>F45-C45</f>
        <v>1.6690999999999967</v>
      </c>
      <c r="I45" s="28">
        <f>F45-G45</f>
        <v>0.95639999999999858</v>
      </c>
      <c r="J45" s="1"/>
      <c r="K45" s="28">
        <f>(H45/E45)*100</f>
        <v>8.6436631607293428</v>
      </c>
      <c r="L45" s="28">
        <f>(I45/E45)*100</f>
        <v>4.952848509329308</v>
      </c>
      <c r="M45" s="28">
        <f>I45/H45*100</f>
        <v>57.300341501407971</v>
      </c>
      <c r="N45" s="39"/>
      <c r="O45" s="39"/>
      <c r="R45" s="30" t="s">
        <v>68</v>
      </c>
      <c r="S45" s="35">
        <v>4.84</v>
      </c>
      <c r="T45" s="30">
        <f>AVERAGE(S44:S45)</f>
        <v>4.8849999999999998</v>
      </c>
      <c r="U45" s="30" t="s">
        <v>69</v>
      </c>
      <c r="V45" s="35">
        <v>5</v>
      </c>
      <c r="W45" s="32">
        <f>(V44+V45)/2</f>
        <v>5.0049999999999999</v>
      </c>
      <c r="X45" s="32">
        <f>(3.8*0.0338)/W45</f>
        <v>2.5662337662337657E-2</v>
      </c>
      <c r="Y45" s="30"/>
      <c r="Z45" s="30"/>
    </row>
    <row r="46" spans="1:26">
      <c r="A46" s="24"/>
      <c r="B46" s="28" t="s">
        <v>58</v>
      </c>
      <c r="C46" s="28">
        <v>20.743300000000001</v>
      </c>
      <c r="D46" s="28">
        <v>39.521700000000003</v>
      </c>
      <c r="E46" s="28">
        <f>D46-C46</f>
        <v>18.778400000000001</v>
      </c>
      <c r="F46" s="28">
        <v>22.369900000000001</v>
      </c>
      <c r="G46" s="28">
        <v>21.375299999999999</v>
      </c>
      <c r="H46" s="28">
        <f>F46-C46</f>
        <v>1.6265999999999998</v>
      </c>
      <c r="I46" s="28">
        <f>F46-G46</f>
        <v>0.99460000000000193</v>
      </c>
      <c r="J46" s="1"/>
      <c r="K46" s="28">
        <f>(H46/E46)*100</f>
        <v>8.662079836407786</v>
      </c>
      <c r="L46" s="28">
        <f>(I46/E46)*100</f>
        <v>5.2965108848464286</v>
      </c>
      <c r="M46" s="28">
        <f>I46/H46*100</f>
        <v>61.145948604451128</v>
      </c>
      <c r="N46" s="39"/>
      <c r="O46" s="39"/>
      <c r="Q46" s="33"/>
      <c r="S46" s="28" t="s">
        <v>158</v>
      </c>
      <c r="V46" s="38" t="s">
        <v>153</v>
      </c>
      <c r="W46" s="30" t="s">
        <v>74</v>
      </c>
      <c r="X46" s="32" t="s">
        <v>154</v>
      </c>
      <c r="Y46" s="30" t="s">
        <v>155</v>
      </c>
    </row>
    <row r="47" spans="1:26">
      <c r="A47" s="24"/>
      <c r="B47" s="28" t="s">
        <v>59</v>
      </c>
      <c r="C47" s="28">
        <v>20.5063</v>
      </c>
      <c r="D47" s="28">
        <v>41.210700000000003</v>
      </c>
      <c r="E47" s="28">
        <f>D47-C47</f>
        <v>20.704400000000003</v>
      </c>
      <c r="F47" s="28">
        <v>22.353899999999999</v>
      </c>
      <c r="G47" s="28">
        <v>21.286899999999999</v>
      </c>
      <c r="H47" s="28">
        <f>F47-C47</f>
        <v>1.8475999999999999</v>
      </c>
      <c r="I47" s="28">
        <f>F47-G47</f>
        <v>1.0670000000000002</v>
      </c>
      <c r="J47" s="1"/>
      <c r="K47" s="28">
        <f>(H47/E47)*100</f>
        <v>8.9237070381174988</v>
      </c>
      <c r="L47" s="28">
        <f>(I47/E47)*100</f>
        <v>5.1534939433163967</v>
      </c>
      <c r="M47" s="28">
        <f>I47/H47*100</f>
        <v>57.750595366962557</v>
      </c>
      <c r="N47" s="39"/>
      <c r="O47" s="39"/>
      <c r="Q47" s="2" t="s">
        <v>113</v>
      </c>
      <c r="R47" s="28" t="s">
        <v>17</v>
      </c>
      <c r="S47" s="28">
        <v>2.93</v>
      </c>
      <c r="T47" s="30">
        <f t="shared" ref="T47:T82" si="11">$T$45</f>
        <v>4.8849999999999998</v>
      </c>
      <c r="U47" s="28">
        <f t="shared" ref="U47:U82" si="12">$X$45</f>
        <v>2.5662337662337657E-2</v>
      </c>
      <c r="V47" s="30">
        <f t="shared" ref="V47:V82" si="13">(T47-S47)*U47*4000</f>
        <v>200.67948051948045</v>
      </c>
      <c r="W47" s="28">
        <v>200</v>
      </c>
      <c r="X47" s="32">
        <f t="shared" ref="X47:X82" si="14">V47*W47</f>
        <v>40135.896103896092</v>
      </c>
      <c r="Y47" s="39">
        <f>AVERAGE(X47,X48)</f>
        <v>38801.45454545453</v>
      </c>
      <c r="Z47" s="39"/>
    </row>
    <row r="48" spans="1:26">
      <c r="A48" s="24"/>
      <c r="B48" s="28" t="s">
        <v>60</v>
      </c>
      <c r="C48" s="28">
        <v>20.456299999999999</v>
      </c>
      <c r="D48" s="28">
        <v>38.896299999999997</v>
      </c>
      <c r="E48" s="28">
        <f>D48-C48</f>
        <v>18.439999999999998</v>
      </c>
      <c r="F48" s="28">
        <v>22.069199999999999</v>
      </c>
      <c r="G48" s="28">
        <v>21.082999999999998</v>
      </c>
      <c r="H48" s="28">
        <f>F48-C48</f>
        <v>1.6128999999999998</v>
      </c>
      <c r="I48" s="28">
        <f>F48-G48</f>
        <v>0.98620000000000019</v>
      </c>
      <c r="J48" s="1"/>
      <c r="K48" s="28">
        <f>(H48/E48)*100</f>
        <v>8.7467462039045554</v>
      </c>
      <c r="L48" s="28">
        <f>(I48/E48)*100</f>
        <v>5.3481561822125832</v>
      </c>
      <c r="M48" s="28">
        <f>I48/H48*100</f>
        <v>61.144522289044602</v>
      </c>
      <c r="N48" s="39"/>
      <c r="O48" s="39"/>
      <c r="Q48" s="2"/>
      <c r="R48" s="28" t="s">
        <v>18</v>
      </c>
      <c r="S48" s="28">
        <v>3.06</v>
      </c>
      <c r="T48" s="30">
        <f t="shared" si="11"/>
        <v>4.8849999999999998</v>
      </c>
      <c r="U48" s="28">
        <f t="shared" si="12"/>
        <v>2.5662337662337657E-2</v>
      </c>
      <c r="V48" s="30">
        <f t="shared" si="13"/>
        <v>187.33506493506488</v>
      </c>
      <c r="W48" s="28">
        <v>200</v>
      </c>
      <c r="X48" s="32">
        <f t="shared" si="14"/>
        <v>37467.012987012975</v>
      </c>
      <c r="Y48" s="39"/>
      <c r="Z48" s="39"/>
    </row>
    <row r="49" spans="1:26">
      <c r="A49" s="39"/>
      <c r="J49" s="39"/>
      <c r="N49" s="39"/>
      <c r="O49" s="39"/>
      <c r="Q49" s="2" t="s">
        <v>114</v>
      </c>
      <c r="R49" s="28" t="s">
        <v>20</v>
      </c>
      <c r="S49" s="28">
        <v>3.12</v>
      </c>
      <c r="T49" s="30">
        <f t="shared" si="11"/>
        <v>4.8849999999999998</v>
      </c>
      <c r="U49" s="28">
        <f t="shared" si="12"/>
        <v>2.5662337662337657E-2</v>
      </c>
      <c r="V49" s="30">
        <f t="shared" si="13"/>
        <v>181.17610389610383</v>
      </c>
      <c r="W49" s="28">
        <v>200</v>
      </c>
      <c r="X49" s="32">
        <f t="shared" si="14"/>
        <v>36235.220779220763</v>
      </c>
      <c r="Y49" s="39">
        <f>AVERAGE(X49,X50)</f>
        <v>37467.012987012975</v>
      </c>
      <c r="Z49" s="39"/>
    </row>
    <row r="50" spans="1:26">
      <c r="A50" s="39"/>
      <c r="C50" s="28" t="s">
        <v>215</v>
      </c>
      <c r="D50" s="28" t="s">
        <v>16</v>
      </c>
      <c r="E50" s="33" t="s">
        <v>165</v>
      </c>
      <c r="I50" s="40"/>
      <c r="J50" s="40"/>
      <c r="K50" s="33"/>
      <c r="L50" s="36"/>
      <c r="Q50" s="2"/>
      <c r="R50" s="28" t="s">
        <v>21</v>
      </c>
      <c r="S50" s="28">
        <v>3</v>
      </c>
      <c r="T50" s="30">
        <f t="shared" si="11"/>
        <v>4.8849999999999998</v>
      </c>
      <c r="U50" s="28">
        <f t="shared" si="12"/>
        <v>2.5662337662337657E-2</v>
      </c>
      <c r="V50" s="30">
        <f t="shared" si="13"/>
        <v>193.4940259740259</v>
      </c>
      <c r="W50" s="28">
        <v>200</v>
      </c>
      <c r="X50" s="32">
        <f t="shared" si="14"/>
        <v>38698.80519480518</v>
      </c>
      <c r="Y50" s="39"/>
      <c r="Z50" s="39"/>
    </row>
    <row r="51" spans="1:26">
      <c r="A51" s="2" t="s">
        <v>113</v>
      </c>
      <c r="B51" s="28" t="s">
        <v>17</v>
      </c>
      <c r="C51" s="28">
        <v>7000</v>
      </c>
      <c r="D51" s="28">
        <f t="shared" ref="D51:D89" si="15">C51*L4/100</f>
        <v>144.30661121468518</v>
      </c>
      <c r="E51" s="39">
        <f>(D51+D52+D53)/3</f>
        <v>143.42382903629817</v>
      </c>
      <c r="G51" s="2"/>
      <c r="K51" s="31"/>
      <c r="Q51" s="2" t="s">
        <v>115</v>
      </c>
      <c r="R51" s="28" t="s">
        <v>23</v>
      </c>
      <c r="S51" s="28">
        <v>2.75</v>
      </c>
      <c r="T51" s="30">
        <f t="shared" si="11"/>
        <v>4.8849999999999998</v>
      </c>
      <c r="U51" s="28">
        <f t="shared" si="12"/>
        <v>2.5662337662337657E-2</v>
      </c>
      <c r="V51" s="30">
        <f t="shared" si="13"/>
        <v>219.15636363636358</v>
      </c>
      <c r="W51" s="28">
        <v>200</v>
      </c>
      <c r="X51" s="32">
        <f t="shared" si="14"/>
        <v>43831.272727272713</v>
      </c>
      <c r="Y51" s="39">
        <f>AVERAGE(X51,X52)</f>
        <v>43112.727272727265</v>
      </c>
      <c r="Z51" s="39"/>
    </row>
    <row r="52" spans="1:26">
      <c r="A52" s="2"/>
      <c r="B52" s="28" t="s">
        <v>18</v>
      </c>
      <c r="C52" s="28">
        <v>7000</v>
      </c>
      <c r="D52" s="28">
        <f t="shared" si="15"/>
        <v>141.54950205038</v>
      </c>
      <c r="E52" s="39"/>
      <c r="G52" s="2"/>
      <c r="H52" s="39"/>
      <c r="I52" s="39"/>
      <c r="J52" s="39"/>
      <c r="K52" s="31"/>
      <c r="Q52" s="2"/>
      <c r="R52" s="28" t="s">
        <v>24</v>
      </c>
      <c r="S52" s="28">
        <v>2.82</v>
      </c>
      <c r="T52" s="30">
        <f t="shared" si="11"/>
        <v>4.8849999999999998</v>
      </c>
      <c r="U52" s="28">
        <f t="shared" si="12"/>
        <v>2.5662337662337657E-2</v>
      </c>
      <c r="V52" s="30">
        <f t="shared" si="13"/>
        <v>211.97090909090903</v>
      </c>
      <c r="W52" s="28">
        <v>200</v>
      </c>
      <c r="X52" s="32">
        <f t="shared" si="14"/>
        <v>42394.181818181809</v>
      </c>
      <c r="Y52" s="39"/>
      <c r="Z52" s="39"/>
    </row>
    <row r="53" spans="1:26">
      <c r="A53" s="2"/>
      <c r="B53" s="28" t="s">
        <v>19</v>
      </c>
      <c r="C53" s="28">
        <v>7000</v>
      </c>
      <c r="D53" s="28">
        <f t="shared" si="15"/>
        <v>144.41537384382934</v>
      </c>
      <c r="E53" s="39"/>
      <c r="G53" s="2"/>
      <c r="H53" s="39"/>
      <c r="I53" s="39"/>
      <c r="J53" s="39"/>
      <c r="K53" s="31"/>
      <c r="Q53" s="2" t="s">
        <v>96</v>
      </c>
      <c r="R53" s="28" t="s">
        <v>26</v>
      </c>
      <c r="S53" s="28">
        <v>2.85</v>
      </c>
      <c r="T53" s="30">
        <f t="shared" si="11"/>
        <v>4.8849999999999998</v>
      </c>
      <c r="U53" s="28">
        <f t="shared" si="12"/>
        <v>2.5662337662337657E-2</v>
      </c>
      <c r="V53" s="30">
        <f t="shared" si="13"/>
        <v>208.89142857142849</v>
      </c>
      <c r="W53" s="28">
        <v>200</v>
      </c>
      <c r="X53" s="32">
        <f t="shared" si="14"/>
        <v>41778.285714285696</v>
      </c>
      <c r="Y53" s="39">
        <f>AVERAGE(X53,X54)</f>
        <v>41470.337662337653</v>
      </c>
      <c r="Z53" s="39"/>
    </row>
    <row r="54" spans="1:26">
      <c r="A54" s="2" t="s">
        <v>114</v>
      </c>
      <c r="B54" s="28" t="s">
        <v>20</v>
      </c>
      <c r="C54" s="28">
        <v>7000</v>
      </c>
      <c r="D54" s="28">
        <f t="shared" si="15"/>
        <v>148.64261031894236</v>
      </c>
      <c r="E54" s="39">
        <f>(D54+D55+D56)/3</f>
        <v>144.97341542920574</v>
      </c>
      <c r="G54" s="2"/>
      <c r="I54" s="39"/>
      <c r="J54" s="39"/>
      <c r="K54" s="31"/>
      <c r="Q54" s="2"/>
      <c r="R54" s="28" t="s">
        <v>27</v>
      </c>
      <c r="S54" s="28">
        <v>2.88</v>
      </c>
      <c r="T54" s="30">
        <f t="shared" si="11"/>
        <v>4.8849999999999998</v>
      </c>
      <c r="U54" s="28">
        <f t="shared" si="12"/>
        <v>2.5662337662337657E-2</v>
      </c>
      <c r="V54" s="30">
        <f t="shared" si="13"/>
        <v>205.81194805194801</v>
      </c>
      <c r="W54" s="28">
        <v>200</v>
      </c>
      <c r="X54" s="32">
        <f t="shared" si="14"/>
        <v>41162.389610389604</v>
      </c>
      <c r="Y54" s="39"/>
      <c r="Z54" s="39"/>
    </row>
    <row r="55" spans="1:26">
      <c r="A55" s="2"/>
      <c r="B55" s="28" t="s">
        <v>21</v>
      </c>
      <c r="C55" s="28">
        <v>7000</v>
      </c>
      <c r="D55" s="28">
        <f t="shared" si="15"/>
        <v>144.14989057946281</v>
      </c>
      <c r="E55" s="39"/>
      <c r="G55" s="2"/>
      <c r="H55" s="39"/>
      <c r="K55" s="31"/>
      <c r="Q55" s="2" t="s">
        <v>97</v>
      </c>
      <c r="R55" s="28" t="s">
        <v>28</v>
      </c>
      <c r="S55" s="28">
        <v>3.15</v>
      </c>
      <c r="T55" s="30">
        <f t="shared" si="11"/>
        <v>4.8849999999999998</v>
      </c>
      <c r="U55" s="28">
        <f t="shared" si="12"/>
        <v>2.5662337662337657E-2</v>
      </c>
      <c r="V55" s="30">
        <f t="shared" si="13"/>
        <v>178.09662337662331</v>
      </c>
      <c r="W55" s="28">
        <v>200</v>
      </c>
      <c r="X55" s="32">
        <f t="shared" si="14"/>
        <v>35619.324675324664</v>
      </c>
      <c r="Y55" s="39">
        <f>AVERAGE(X55,X56)</f>
        <v>36645.818181818177</v>
      </c>
      <c r="Z55" s="39"/>
    </row>
    <row r="56" spans="1:26">
      <c r="A56" s="2"/>
      <c r="B56" s="28" t="s">
        <v>22</v>
      </c>
      <c r="C56" s="28">
        <v>7000</v>
      </c>
      <c r="D56" s="28">
        <f t="shared" si="15"/>
        <v>142.12774538921209</v>
      </c>
      <c r="E56" s="39"/>
      <c r="G56" s="2"/>
      <c r="H56" s="39"/>
      <c r="I56" s="24"/>
      <c r="J56" s="24"/>
      <c r="K56" s="31"/>
      <c r="Q56" s="2"/>
      <c r="R56" s="28" t="s">
        <v>29</v>
      </c>
      <c r="S56" s="28">
        <v>3.05</v>
      </c>
      <c r="T56" s="30">
        <f t="shared" si="11"/>
        <v>4.8849999999999998</v>
      </c>
      <c r="U56" s="28">
        <f t="shared" si="12"/>
        <v>2.5662337662337657E-2</v>
      </c>
      <c r="V56" s="30">
        <f t="shared" si="13"/>
        <v>188.3615584415584</v>
      </c>
      <c r="W56" s="28">
        <v>200</v>
      </c>
      <c r="X56" s="32">
        <f t="shared" si="14"/>
        <v>37672.311688311682</v>
      </c>
      <c r="Y56" s="39"/>
      <c r="Z56" s="39"/>
    </row>
    <row r="57" spans="1:26">
      <c r="A57" s="2" t="s">
        <v>115</v>
      </c>
      <c r="B57" s="28" t="s">
        <v>23</v>
      </c>
      <c r="C57" s="28">
        <v>7000</v>
      </c>
      <c r="D57" s="28">
        <f t="shared" si="15"/>
        <v>159.34789715582437</v>
      </c>
      <c r="E57" s="39">
        <f>(D57+D58+D59)/3</f>
        <v>155.49368859045057</v>
      </c>
      <c r="G57" s="2"/>
      <c r="I57" s="24"/>
      <c r="J57" s="24"/>
      <c r="K57" s="31"/>
      <c r="Q57" s="2" t="s">
        <v>98</v>
      </c>
      <c r="R57" s="28" t="s">
        <v>30</v>
      </c>
      <c r="S57" s="28">
        <v>3.04</v>
      </c>
      <c r="T57" s="30">
        <f t="shared" si="11"/>
        <v>4.8849999999999998</v>
      </c>
      <c r="U57" s="28">
        <f t="shared" si="12"/>
        <v>2.5662337662337657E-2</v>
      </c>
      <c r="V57" s="30">
        <f t="shared" si="13"/>
        <v>189.3880519480519</v>
      </c>
      <c r="W57" s="28">
        <v>200</v>
      </c>
      <c r="X57" s="32">
        <f t="shared" si="14"/>
        <v>37877.610389610381</v>
      </c>
      <c r="Y57" s="39">
        <f>AVERAGE(X57,X58)</f>
        <v>36440.51948051947</v>
      </c>
    </row>
    <row r="58" spans="1:26">
      <c r="A58" s="2"/>
      <c r="B58" s="28" t="s">
        <v>24</v>
      </c>
      <c r="C58" s="28">
        <v>7000</v>
      </c>
      <c r="D58" s="28">
        <f t="shared" si="15"/>
        <v>153.53772231196245</v>
      </c>
      <c r="E58" s="39"/>
      <c r="G58" s="2"/>
      <c r="H58" s="39"/>
      <c r="I58" s="41"/>
      <c r="J58" s="41"/>
      <c r="K58" s="31"/>
      <c r="Q58" s="2"/>
      <c r="R58" s="28" t="s">
        <v>31</v>
      </c>
      <c r="S58" s="28">
        <v>3.18</v>
      </c>
      <c r="T58" s="30">
        <f t="shared" si="11"/>
        <v>4.8849999999999998</v>
      </c>
      <c r="U58" s="28">
        <f t="shared" si="12"/>
        <v>2.5662337662337657E-2</v>
      </c>
      <c r="V58" s="30">
        <f t="shared" si="13"/>
        <v>175.0171428571428</v>
      </c>
      <c r="W58" s="28">
        <v>200</v>
      </c>
      <c r="X58" s="32">
        <f t="shared" si="14"/>
        <v>35003.428571428558</v>
      </c>
      <c r="Y58" s="39"/>
      <c r="Z58" s="39"/>
    </row>
    <row r="59" spans="1:26">
      <c r="A59" s="2"/>
      <c r="B59" s="28" t="s">
        <v>25</v>
      </c>
      <c r="C59" s="28">
        <v>7000</v>
      </c>
      <c r="D59" s="28">
        <f t="shared" si="15"/>
        <v>153.59544630356496</v>
      </c>
      <c r="E59" s="39"/>
      <c r="G59" s="2"/>
      <c r="H59" s="39"/>
      <c r="J59" s="41"/>
      <c r="K59" s="31"/>
      <c r="Q59" s="2" t="s">
        <v>99</v>
      </c>
      <c r="R59" s="28" t="s">
        <v>32</v>
      </c>
      <c r="S59" s="28">
        <v>3.16</v>
      </c>
      <c r="T59" s="30">
        <f t="shared" si="11"/>
        <v>4.8849999999999998</v>
      </c>
      <c r="U59" s="28">
        <f t="shared" si="12"/>
        <v>2.5662337662337657E-2</v>
      </c>
      <c r="V59" s="30">
        <f t="shared" si="13"/>
        <v>177.07012987012979</v>
      </c>
      <c r="W59" s="28">
        <v>200</v>
      </c>
      <c r="X59" s="32">
        <f t="shared" si="14"/>
        <v>35414.025974025957</v>
      </c>
      <c r="Y59" s="39">
        <f>AVERAGE(X59,X60)</f>
        <v>35824.623376623364</v>
      </c>
      <c r="Z59" s="39"/>
    </row>
    <row r="60" spans="1:26">
      <c r="A60" s="2" t="s">
        <v>156</v>
      </c>
      <c r="B60" s="28" t="s">
        <v>26</v>
      </c>
      <c r="C60" s="28">
        <v>33</v>
      </c>
      <c r="D60" s="28">
        <f t="shared" si="15"/>
        <v>0.74461052026443919</v>
      </c>
      <c r="E60" s="39">
        <f>(D60+D61)/2</f>
        <v>0.72727082668473897</v>
      </c>
      <c r="G60" s="2"/>
      <c r="H60" s="39"/>
      <c r="Q60" s="2"/>
      <c r="R60" s="28" t="s">
        <v>33</v>
      </c>
      <c r="S60" s="28">
        <v>3.12</v>
      </c>
      <c r="T60" s="30">
        <f t="shared" si="11"/>
        <v>4.8849999999999998</v>
      </c>
      <c r="U60" s="28">
        <f t="shared" si="12"/>
        <v>2.5662337662337657E-2</v>
      </c>
      <c r="V60" s="30">
        <f t="shared" si="13"/>
        <v>181.17610389610383</v>
      </c>
      <c r="W60" s="28">
        <v>200</v>
      </c>
      <c r="X60" s="32">
        <f t="shared" si="14"/>
        <v>36235.220779220763</v>
      </c>
      <c r="Y60" s="39"/>
      <c r="Z60" s="39"/>
    </row>
    <row r="61" spans="1:26">
      <c r="A61" s="2"/>
      <c r="B61" s="28" t="s">
        <v>27</v>
      </c>
      <c r="C61" s="28">
        <v>33</v>
      </c>
      <c r="D61" s="28">
        <f t="shared" si="15"/>
        <v>0.70993113310503864</v>
      </c>
      <c r="E61" s="39"/>
      <c r="G61" s="2"/>
      <c r="I61" s="39"/>
      <c r="J61" s="41"/>
      <c r="Q61" s="2" t="s">
        <v>100</v>
      </c>
      <c r="R61" s="28" t="s">
        <v>34</v>
      </c>
      <c r="S61" s="28">
        <v>3.19</v>
      </c>
      <c r="T61" s="30">
        <f t="shared" si="11"/>
        <v>4.8849999999999998</v>
      </c>
      <c r="U61" s="28">
        <f t="shared" si="12"/>
        <v>2.5662337662337657E-2</v>
      </c>
      <c r="V61" s="30">
        <f t="shared" si="13"/>
        <v>173.99064935064931</v>
      </c>
      <c r="W61" s="28">
        <v>200</v>
      </c>
      <c r="X61" s="32">
        <f t="shared" si="14"/>
        <v>34798.129870129858</v>
      </c>
      <c r="Y61" s="39">
        <f>AVERAGE(X61,X62)</f>
        <v>35927.272727272721</v>
      </c>
      <c r="Z61" s="39"/>
    </row>
    <row r="62" spans="1:26">
      <c r="A62" s="2"/>
      <c r="B62" s="28" t="s">
        <v>28</v>
      </c>
      <c r="C62" s="28">
        <v>33</v>
      </c>
      <c r="D62" s="28">
        <f t="shared" si="15"/>
        <v>0.78780868727909814</v>
      </c>
      <c r="E62" s="39">
        <f>(D62+D63)/2</f>
        <v>0.78500592050476636</v>
      </c>
      <c r="G62" s="2"/>
      <c r="H62" s="39"/>
      <c r="I62" s="39"/>
      <c r="J62" s="41"/>
      <c r="Q62" s="2"/>
      <c r="R62" s="28" t="s">
        <v>35</v>
      </c>
      <c r="S62" s="28">
        <v>3.08</v>
      </c>
      <c r="T62" s="30">
        <f t="shared" si="11"/>
        <v>4.8849999999999998</v>
      </c>
      <c r="U62" s="28">
        <f t="shared" si="12"/>
        <v>2.5662337662337657E-2</v>
      </c>
      <c r="V62" s="30">
        <f t="shared" si="13"/>
        <v>185.28207792207786</v>
      </c>
      <c r="W62" s="28">
        <v>200</v>
      </c>
      <c r="X62" s="32">
        <f t="shared" si="14"/>
        <v>37056.415584415576</v>
      </c>
      <c r="Y62" s="39"/>
      <c r="Z62" s="39"/>
    </row>
    <row r="63" spans="1:26">
      <c r="A63" s="2"/>
      <c r="B63" s="28" t="s">
        <v>29</v>
      </c>
      <c r="C63" s="28">
        <v>33</v>
      </c>
      <c r="D63" s="28">
        <f t="shared" si="15"/>
        <v>0.78220315373043448</v>
      </c>
      <c r="E63" s="39"/>
      <c r="G63" s="2"/>
      <c r="I63" s="39"/>
      <c r="J63" s="41"/>
      <c r="Q63" s="2" t="s">
        <v>101</v>
      </c>
      <c r="R63" s="28" t="s">
        <v>36</v>
      </c>
      <c r="S63" s="28">
        <v>3.24</v>
      </c>
      <c r="T63" s="30">
        <f t="shared" si="11"/>
        <v>4.8849999999999998</v>
      </c>
      <c r="U63" s="28">
        <f t="shared" si="12"/>
        <v>2.5662337662337657E-2</v>
      </c>
      <c r="V63" s="30">
        <f t="shared" si="13"/>
        <v>168.85818181818175</v>
      </c>
      <c r="W63" s="28">
        <v>200</v>
      </c>
      <c r="X63" s="32">
        <f t="shared" si="14"/>
        <v>33771.636363636353</v>
      </c>
      <c r="Y63" s="39">
        <f>AVERAGE(X63,X64)</f>
        <v>33874.285714285703</v>
      </c>
    </row>
    <row r="64" spans="1:26">
      <c r="A64" s="2"/>
      <c r="B64" s="28" t="s">
        <v>30</v>
      </c>
      <c r="C64" s="28">
        <v>33</v>
      </c>
      <c r="D64" s="28">
        <f t="shared" si="15"/>
        <v>0.81397987191217358</v>
      </c>
      <c r="E64" s="39">
        <f>(D64+D65)/2</f>
        <v>0.75642498841113348</v>
      </c>
      <c r="G64" s="2"/>
      <c r="H64" s="39"/>
      <c r="I64" s="39"/>
      <c r="J64" s="41"/>
      <c r="Q64" s="2"/>
      <c r="R64" s="28" t="s">
        <v>37</v>
      </c>
      <c r="S64" s="28">
        <v>3.23</v>
      </c>
      <c r="T64" s="30">
        <f t="shared" si="11"/>
        <v>4.8849999999999998</v>
      </c>
      <c r="U64" s="28">
        <f t="shared" si="12"/>
        <v>2.5662337662337657E-2</v>
      </c>
      <c r="V64" s="30">
        <f t="shared" si="13"/>
        <v>169.88467532467527</v>
      </c>
      <c r="W64" s="28">
        <v>200</v>
      </c>
      <c r="X64" s="32">
        <f t="shared" si="14"/>
        <v>33976.935064935053</v>
      </c>
      <c r="Y64" s="39"/>
      <c r="Z64" s="39"/>
    </row>
    <row r="65" spans="1:26">
      <c r="A65" s="2"/>
      <c r="B65" s="28" t="s">
        <v>31</v>
      </c>
      <c r="C65" s="28">
        <v>33</v>
      </c>
      <c r="D65" s="28">
        <f t="shared" si="15"/>
        <v>0.69887010491009338</v>
      </c>
      <c r="E65" s="39"/>
      <c r="G65" s="2"/>
      <c r="I65" s="39"/>
      <c r="J65" s="41"/>
      <c r="Q65" s="2" t="s">
        <v>102</v>
      </c>
      <c r="R65" s="28" t="s">
        <v>38</v>
      </c>
      <c r="S65" s="28">
        <v>2.62</v>
      </c>
      <c r="T65" s="30">
        <f t="shared" si="11"/>
        <v>4.8849999999999998</v>
      </c>
      <c r="U65" s="28">
        <f t="shared" si="12"/>
        <v>2.5662337662337657E-2</v>
      </c>
      <c r="V65" s="30">
        <f t="shared" si="13"/>
        <v>232.50077922077912</v>
      </c>
      <c r="W65" s="28">
        <v>200</v>
      </c>
      <c r="X65" s="32">
        <f t="shared" si="14"/>
        <v>46500.155844155823</v>
      </c>
      <c r="Y65" s="39">
        <f>AVERAGE(X65,X66)</f>
        <v>44447.168831168819</v>
      </c>
      <c r="Z65" s="39"/>
    </row>
    <row r="66" spans="1:26">
      <c r="A66" s="2"/>
      <c r="B66" s="28" t="s">
        <v>32</v>
      </c>
      <c r="C66" s="28">
        <v>33</v>
      </c>
      <c r="D66" s="28">
        <f t="shared" si="15"/>
        <v>0.62999818412928366</v>
      </c>
      <c r="E66" s="39">
        <f>(D66+D67)/2</f>
        <v>0.76727534968203592</v>
      </c>
      <c r="G66" s="2"/>
      <c r="H66" s="39"/>
      <c r="Q66" s="2"/>
      <c r="R66" s="28" t="s">
        <v>39</v>
      </c>
      <c r="S66" s="28">
        <v>2.82</v>
      </c>
      <c r="T66" s="30">
        <f t="shared" si="11"/>
        <v>4.8849999999999998</v>
      </c>
      <c r="U66" s="28">
        <f t="shared" si="12"/>
        <v>2.5662337662337657E-2</v>
      </c>
      <c r="V66" s="30">
        <f t="shared" si="13"/>
        <v>211.97090909090903</v>
      </c>
      <c r="W66" s="28">
        <v>200</v>
      </c>
      <c r="X66" s="32">
        <f t="shared" si="14"/>
        <v>42394.181818181809</v>
      </c>
      <c r="Y66" s="39"/>
      <c r="Z66" s="39"/>
    </row>
    <row r="67" spans="1:26">
      <c r="A67" s="2"/>
      <c r="B67" s="28" t="s">
        <v>33</v>
      </c>
      <c r="C67" s="28">
        <v>33</v>
      </c>
      <c r="D67" s="28">
        <f t="shared" si="15"/>
        <v>0.90455251523478819</v>
      </c>
      <c r="E67" s="39"/>
      <c r="G67" s="2"/>
      <c r="Q67" s="2" t="s">
        <v>103</v>
      </c>
      <c r="R67" s="28" t="s">
        <v>40</v>
      </c>
      <c r="S67" s="28">
        <v>2.86</v>
      </c>
      <c r="T67" s="30">
        <f t="shared" si="11"/>
        <v>4.8849999999999998</v>
      </c>
      <c r="U67" s="28">
        <f t="shared" si="12"/>
        <v>2.5662337662337657E-2</v>
      </c>
      <c r="V67" s="30">
        <f t="shared" si="13"/>
        <v>207.864935064935</v>
      </c>
      <c r="W67" s="28">
        <v>200</v>
      </c>
      <c r="X67" s="32">
        <f t="shared" si="14"/>
        <v>41572.987012986996</v>
      </c>
      <c r="Y67" s="39">
        <f>AVERAGE(X67,X68)</f>
        <v>41983.584415584402</v>
      </c>
      <c r="Z67" s="39"/>
    </row>
    <row r="68" spans="1:26">
      <c r="A68" s="2"/>
      <c r="B68" s="28" t="s">
        <v>34</v>
      </c>
      <c r="C68" s="28">
        <v>33</v>
      </c>
      <c r="D68" s="28">
        <f t="shared" si="15"/>
        <v>0.79152492234876959</v>
      </c>
      <c r="E68" s="39">
        <f>(D68+D69)/2</f>
        <v>0.75056852812239938</v>
      </c>
      <c r="G68" s="2"/>
      <c r="H68" s="39"/>
      <c r="Q68" s="2"/>
      <c r="R68" s="28" t="s">
        <v>41</v>
      </c>
      <c r="S68" s="28">
        <v>2.82</v>
      </c>
      <c r="T68" s="30">
        <f t="shared" si="11"/>
        <v>4.8849999999999998</v>
      </c>
      <c r="U68" s="28">
        <f t="shared" si="12"/>
        <v>2.5662337662337657E-2</v>
      </c>
      <c r="V68" s="30">
        <f t="shared" si="13"/>
        <v>211.97090909090903</v>
      </c>
      <c r="W68" s="28">
        <v>200</v>
      </c>
      <c r="X68" s="32">
        <f t="shared" si="14"/>
        <v>42394.181818181809</v>
      </c>
      <c r="Y68" s="39"/>
      <c r="Z68" s="39"/>
    </row>
    <row r="69" spans="1:26">
      <c r="A69" s="2"/>
      <c r="B69" s="28" t="s">
        <v>35</v>
      </c>
      <c r="C69" s="28">
        <v>33</v>
      </c>
      <c r="D69" s="28">
        <f t="shared" si="15"/>
        <v>0.70961213389602917</v>
      </c>
      <c r="E69" s="39"/>
      <c r="G69" s="2"/>
      <c r="Q69" s="2" t="s">
        <v>104</v>
      </c>
      <c r="R69" s="28" t="s">
        <v>42</v>
      </c>
      <c r="S69" s="28">
        <v>2.83</v>
      </c>
      <c r="T69" s="30">
        <f t="shared" si="11"/>
        <v>4.8849999999999998</v>
      </c>
      <c r="U69" s="28">
        <f t="shared" si="12"/>
        <v>2.5662337662337657E-2</v>
      </c>
      <c r="V69" s="30">
        <f t="shared" si="13"/>
        <v>210.94441558441551</v>
      </c>
      <c r="W69" s="28">
        <v>200</v>
      </c>
      <c r="X69" s="32">
        <f t="shared" si="14"/>
        <v>42188.883116883102</v>
      </c>
      <c r="Y69" s="39">
        <f>AVERAGE(X69,X70)</f>
        <v>40957.090909090897</v>
      </c>
    </row>
    <row r="70" spans="1:26">
      <c r="A70" s="2"/>
      <c r="B70" s="28" t="s">
        <v>36</v>
      </c>
      <c r="C70" s="28">
        <v>33</v>
      </c>
      <c r="D70" s="28">
        <f t="shared" si="15"/>
        <v>0.77807538277296151</v>
      </c>
      <c r="E70" s="39">
        <f>(D70+D71)/2</f>
        <v>0.74803699645944832</v>
      </c>
      <c r="G70" s="2"/>
      <c r="H70" s="39"/>
      <c r="Q70" s="2"/>
      <c r="R70" s="28" t="s">
        <v>43</v>
      </c>
      <c r="S70" s="28">
        <v>2.95</v>
      </c>
      <c r="T70" s="30">
        <f t="shared" si="11"/>
        <v>4.8849999999999998</v>
      </c>
      <c r="U70" s="28">
        <f t="shared" si="12"/>
        <v>2.5662337662337657E-2</v>
      </c>
      <c r="V70" s="30">
        <f t="shared" si="13"/>
        <v>198.62649350649343</v>
      </c>
      <c r="W70" s="28">
        <v>200</v>
      </c>
      <c r="X70" s="32">
        <f t="shared" si="14"/>
        <v>39725.298701298685</v>
      </c>
      <c r="Y70" s="39"/>
      <c r="Z70" s="39"/>
    </row>
    <row r="71" spans="1:26">
      <c r="A71" s="2"/>
      <c r="B71" s="28" t="s">
        <v>37</v>
      </c>
      <c r="C71" s="28">
        <v>33</v>
      </c>
      <c r="D71" s="28">
        <f t="shared" si="15"/>
        <v>0.71799861014593513</v>
      </c>
      <c r="E71" s="39"/>
      <c r="G71" s="2"/>
      <c r="Q71" s="2" t="s">
        <v>105</v>
      </c>
      <c r="R71" s="28" t="s">
        <v>44</v>
      </c>
      <c r="S71" s="28">
        <v>2.57</v>
      </c>
      <c r="T71" s="30">
        <f t="shared" si="11"/>
        <v>4.8849999999999998</v>
      </c>
      <c r="U71" s="28">
        <f t="shared" si="12"/>
        <v>2.5662337662337657E-2</v>
      </c>
      <c r="V71" s="30">
        <f t="shared" si="13"/>
        <v>237.63324675324671</v>
      </c>
      <c r="W71" s="28">
        <v>200</v>
      </c>
      <c r="X71" s="32">
        <f t="shared" si="14"/>
        <v>47526.649350649343</v>
      </c>
      <c r="Y71" s="39">
        <f>AVERAGE(X71,X72)</f>
        <v>42599.480519480509</v>
      </c>
      <c r="Z71" s="39"/>
    </row>
    <row r="72" spans="1:26">
      <c r="A72" s="2"/>
      <c r="B72" s="28" t="s">
        <v>38</v>
      </c>
      <c r="C72" s="28">
        <v>33</v>
      </c>
      <c r="D72" s="28">
        <f t="shared" si="15"/>
        <v>0.72767886690052108</v>
      </c>
      <c r="E72" s="39">
        <f>(D72+D73)/2</f>
        <v>0.73932928026180122</v>
      </c>
      <c r="G72" s="2"/>
      <c r="H72" s="39"/>
      <c r="Q72" s="2"/>
      <c r="R72" s="28" t="s">
        <v>45</v>
      </c>
      <c r="S72" s="28">
        <v>3.05</v>
      </c>
      <c r="T72" s="30">
        <f t="shared" si="11"/>
        <v>4.8849999999999998</v>
      </c>
      <c r="U72" s="28">
        <f t="shared" si="12"/>
        <v>2.5662337662337657E-2</v>
      </c>
      <c r="V72" s="30">
        <f t="shared" si="13"/>
        <v>188.3615584415584</v>
      </c>
      <c r="W72" s="28">
        <v>200</v>
      </c>
      <c r="X72" s="32">
        <f t="shared" si="14"/>
        <v>37672.311688311682</v>
      </c>
      <c r="Y72" s="39"/>
      <c r="Z72" s="39"/>
    </row>
    <row r="73" spans="1:26">
      <c r="A73" s="2"/>
      <c r="B73" s="28" t="s">
        <v>39</v>
      </c>
      <c r="C73" s="28">
        <v>33</v>
      </c>
      <c r="D73" s="28">
        <f t="shared" si="15"/>
        <v>0.75097969362308137</v>
      </c>
      <c r="E73" s="39"/>
      <c r="G73" s="2"/>
      <c r="Q73" s="2" t="s">
        <v>106</v>
      </c>
      <c r="R73" s="28" t="s">
        <v>46</v>
      </c>
      <c r="S73" s="28">
        <v>2.96</v>
      </c>
      <c r="T73" s="30">
        <f t="shared" si="11"/>
        <v>4.8849999999999998</v>
      </c>
      <c r="U73" s="28">
        <f t="shared" si="12"/>
        <v>2.5662337662337657E-2</v>
      </c>
      <c r="V73" s="30">
        <f t="shared" si="13"/>
        <v>197.59999999999994</v>
      </c>
      <c r="W73" s="28">
        <v>200</v>
      </c>
      <c r="X73" s="32">
        <f t="shared" si="14"/>
        <v>39519.999999999985</v>
      </c>
      <c r="Y73" s="39">
        <f>AVERAGE(X73,X74)</f>
        <v>45063.064935064918</v>
      </c>
      <c r="Z73" s="39"/>
    </row>
    <row r="74" spans="1:26">
      <c r="A74" s="2"/>
      <c r="B74" s="28" t="s">
        <v>40</v>
      </c>
      <c r="C74" s="28">
        <v>33</v>
      </c>
      <c r="D74" s="28">
        <f t="shared" si="15"/>
        <v>0.73054001134161983</v>
      </c>
      <c r="E74" s="39">
        <f>(D74+D75)/2</f>
        <v>0.73768202439710095</v>
      </c>
      <c r="G74" s="2"/>
      <c r="H74" s="39"/>
      <c r="Q74" s="2"/>
      <c r="R74" s="28" t="s">
        <v>47</v>
      </c>
      <c r="S74" s="28">
        <v>2.42</v>
      </c>
      <c r="T74" s="30">
        <f t="shared" si="11"/>
        <v>4.8849999999999998</v>
      </c>
      <c r="U74" s="28">
        <f t="shared" si="12"/>
        <v>2.5662337662337657E-2</v>
      </c>
      <c r="V74" s="30">
        <f t="shared" si="13"/>
        <v>253.03064935064927</v>
      </c>
      <c r="W74" s="28">
        <v>200</v>
      </c>
      <c r="X74" s="32">
        <f t="shared" si="14"/>
        <v>50606.129870129851</v>
      </c>
      <c r="Y74" s="39"/>
      <c r="Z74" s="39"/>
    </row>
    <row r="75" spans="1:26">
      <c r="A75" s="2"/>
      <c r="B75" s="28" t="s">
        <v>41</v>
      </c>
      <c r="C75" s="28">
        <v>33</v>
      </c>
      <c r="D75" s="28">
        <f t="shared" si="15"/>
        <v>0.74482403745258197</v>
      </c>
      <c r="E75" s="39"/>
      <c r="G75" s="2"/>
      <c r="Q75" s="2" t="s">
        <v>107</v>
      </c>
      <c r="R75" s="28" t="s">
        <v>48</v>
      </c>
      <c r="S75" s="28">
        <v>2.85</v>
      </c>
      <c r="T75" s="30">
        <f t="shared" si="11"/>
        <v>4.8849999999999998</v>
      </c>
      <c r="U75" s="28">
        <f t="shared" si="12"/>
        <v>2.5662337662337657E-2</v>
      </c>
      <c r="V75" s="30">
        <f t="shared" si="13"/>
        <v>208.89142857142849</v>
      </c>
      <c r="W75" s="28">
        <v>200</v>
      </c>
      <c r="X75" s="32">
        <f t="shared" si="14"/>
        <v>41778.285714285696</v>
      </c>
      <c r="Y75" s="39">
        <f>AVERAGE(X75,X76)</f>
        <v>44139.220779220763</v>
      </c>
      <c r="Z75" s="39"/>
    </row>
    <row r="76" spans="1:26">
      <c r="A76" s="2"/>
      <c r="B76" s="28" t="s">
        <v>42</v>
      </c>
      <c r="C76" s="28">
        <v>33</v>
      </c>
      <c r="D76" s="28">
        <f t="shared" si="15"/>
        <v>0.72634196891192504</v>
      </c>
      <c r="E76" s="39">
        <f>(D76+D77)/2</f>
        <v>0.72438098821511232</v>
      </c>
      <c r="G76" s="2"/>
      <c r="H76" s="39"/>
      <c r="Q76" s="2"/>
      <c r="R76" s="28" t="s">
        <v>49</v>
      </c>
      <c r="S76" s="28">
        <v>2.62</v>
      </c>
      <c r="T76" s="30">
        <f t="shared" si="11"/>
        <v>4.8849999999999998</v>
      </c>
      <c r="U76" s="28">
        <f t="shared" si="12"/>
        <v>2.5662337662337657E-2</v>
      </c>
      <c r="V76" s="30">
        <f t="shared" si="13"/>
        <v>232.50077922077912</v>
      </c>
      <c r="W76" s="28">
        <v>200</v>
      </c>
      <c r="X76" s="32">
        <f t="shared" si="14"/>
        <v>46500.155844155823</v>
      </c>
      <c r="Y76" s="39"/>
    </row>
    <row r="77" spans="1:26">
      <c r="A77" s="2"/>
      <c r="B77" s="28" t="s">
        <v>43</v>
      </c>
      <c r="C77" s="28">
        <v>33</v>
      </c>
      <c r="D77" s="28">
        <f t="shared" si="15"/>
        <v>0.7224200075182996</v>
      </c>
      <c r="E77" s="39"/>
      <c r="G77" s="2"/>
      <c r="Q77" s="2" t="s">
        <v>108</v>
      </c>
      <c r="R77" s="28" t="s">
        <v>50</v>
      </c>
      <c r="S77" s="28">
        <v>2.96</v>
      </c>
      <c r="T77" s="30">
        <f t="shared" si="11"/>
        <v>4.8849999999999998</v>
      </c>
      <c r="U77" s="28">
        <f t="shared" si="12"/>
        <v>2.5662337662337657E-2</v>
      </c>
      <c r="V77" s="30">
        <f t="shared" si="13"/>
        <v>197.59999999999994</v>
      </c>
      <c r="W77" s="28">
        <v>200</v>
      </c>
      <c r="X77" s="32">
        <f t="shared" si="14"/>
        <v>39519.999999999985</v>
      </c>
      <c r="Y77" s="39">
        <f>AVERAGE(X77,X78)</f>
        <v>41470.337662337653</v>
      </c>
      <c r="Z77" s="39"/>
    </row>
    <row r="78" spans="1:26">
      <c r="A78" s="2"/>
      <c r="B78" s="28" t="s">
        <v>44</v>
      </c>
      <c r="C78" s="28">
        <v>33</v>
      </c>
      <c r="D78" s="28">
        <f t="shared" si="15"/>
        <v>0.69765431209280149</v>
      </c>
      <c r="E78" s="39">
        <f>(D78+D79)/2</f>
        <v>0.7133709358877508</v>
      </c>
      <c r="G78" s="2"/>
      <c r="H78" s="39"/>
      <c r="Q78" s="2"/>
      <c r="R78" s="28" t="s">
        <v>51</v>
      </c>
      <c r="S78" s="28">
        <v>2.77</v>
      </c>
      <c r="T78" s="30">
        <f t="shared" si="11"/>
        <v>4.8849999999999998</v>
      </c>
      <c r="U78" s="28">
        <f t="shared" si="12"/>
        <v>2.5662337662337657E-2</v>
      </c>
      <c r="V78" s="30">
        <f t="shared" si="13"/>
        <v>217.10337662337656</v>
      </c>
      <c r="W78" s="28">
        <v>200</v>
      </c>
      <c r="X78" s="32">
        <f t="shared" si="14"/>
        <v>43420.675324675314</v>
      </c>
      <c r="Y78" s="39"/>
      <c r="Z78" s="39"/>
    </row>
    <row r="79" spans="1:26">
      <c r="A79" s="2"/>
      <c r="B79" s="28" t="s">
        <v>45</v>
      </c>
      <c r="C79" s="28">
        <v>33</v>
      </c>
      <c r="D79" s="28">
        <f t="shared" si="15"/>
        <v>0.72908755968270011</v>
      </c>
      <c r="E79" s="39"/>
      <c r="G79" s="2"/>
      <c r="Q79" s="2" t="s">
        <v>109</v>
      </c>
      <c r="R79" s="28" t="s">
        <v>52</v>
      </c>
      <c r="S79" s="28">
        <v>3</v>
      </c>
      <c r="T79" s="30">
        <f t="shared" si="11"/>
        <v>4.8849999999999998</v>
      </c>
      <c r="U79" s="28">
        <f t="shared" si="12"/>
        <v>2.5662337662337657E-2</v>
      </c>
      <c r="V79" s="30">
        <f t="shared" si="13"/>
        <v>193.4940259740259</v>
      </c>
      <c r="W79" s="28">
        <v>200</v>
      </c>
      <c r="X79" s="32">
        <f t="shared" si="14"/>
        <v>38698.80519480518</v>
      </c>
      <c r="Y79" s="39">
        <f>AVERAGE(X79,X80)</f>
        <v>39212.051948051929</v>
      </c>
      <c r="Z79" s="39"/>
    </row>
    <row r="80" spans="1:26">
      <c r="A80" s="2"/>
      <c r="B80" s="28" t="s">
        <v>46</v>
      </c>
      <c r="C80" s="28">
        <v>33</v>
      </c>
      <c r="D80" s="28">
        <f t="shared" si="15"/>
        <v>0.71196246715311351</v>
      </c>
      <c r="E80" s="39">
        <f>(D80+D81)/2</f>
        <v>0.71359907652147059</v>
      </c>
      <c r="G80" s="2"/>
      <c r="H80" s="39"/>
      <c r="Q80" s="2"/>
      <c r="R80" s="28" t="s">
        <v>53</v>
      </c>
      <c r="S80" s="28">
        <v>2.95</v>
      </c>
      <c r="T80" s="30">
        <f t="shared" si="11"/>
        <v>4.8849999999999998</v>
      </c>
      <c r="U80" s="28">
        <f t="shared" si="12"/>
        <v>2.5662337662337657E-2</v>
      </c>
      <c r="V80" s="30">
        <f t="shared" si="13"/>
        <v>198.62649350649343</v>
      </c>
      <c r="W80" s="28">
        <v>200</v>
      </c>
      <c r="X80" s="32">
        <f t="shared" si="14"/>
        <v>39725.298701298685</v>
      </c>
      <c r="Y80" s="39"/>
      <c r="Z80" s="39"/>
    </row>
    <row r="81" spans="1:26">
      <c r="A81" s="2"/>
      <c r="B81" s="28" t="s">
        <v>47</v>
      </c>
      <c r="C81" s="28">
        <v>33</v>
      </c>
      <c r="D81" s="28">
        <f t="shared" si="15"/>
        <v>0.71523568588982755</v>
      </c>
      <c r="E81" s="39"/>
      <c r="G81" s="2"/>
      <c r="Q81" s="2" t="s">
        <v>110</v>
      </c>
      <c r="R81" s="28" t="s">
        <v>54</v>
      </c>
      <c r="S81" s="28">
        <v>3.04</v>
      </c>
      <c r="T81" s="30">
        <f t="shared" si="11"/>
        <v>4.8849999999999998</v>
      </c>
      <c r="U81" s="28">
        <f t="shared" si="12"/>
        <v>2.5662337662337657E-2</v>
      </c>
      <c r="V81" s="30">
        <f t="shared" si="13"/>
        <v>189.3880519480519</v>
      </c>
      <c r="W81" s="28">
        <v>200</v>
      </c>
      <c r="X81" s="32">
        <f t="shared" si="14"/>
        <v>37877.610389610381</v>
      </c>
      <c r="Y81" s="39">
        <f>AVERAGE(X81,X82)</f>
        <v>40033.246753246742</v>
      </c>
      <c r="Z81" s="39"/>
    </row>
    <row r="82" spans="1:26">
      <c r="A82" s="2"/>
      <c r="B82" s="28" t="s">
        <v>48</v>
      </c>
      <c r="C82" s="28">
        <v>33</v>
      </c>
      <c r="D82" s="28">
        <f t="shared" si="15"/>
        <v>0.72180811565323211</v>
      </c>
      <c r="E82" s="39">
        <f>(D82+D83)/2</f>
        <v>0.71268515488082806</v>
      </c>
      <c r="G82" s="2"/>
      <c r="H82" s="39"/>
      <c r="Q82" s="2"/>
      <c r="R82" s="28" t="s">
        <v>55</v>
      </c>
      <c r="S82" s="28">
        <v>2.83</v>
      </c>
      <c r="T82" s="30">
        <f t="shared" si="11"/>
        <v>4.8849999999999998</v>
      </c>
      <c r="U82" s="28">
        <f t="shared" si="12"/>
        <v>2.5662337662337657E-2</v>
      </c>
      <c r="V82" s="30">
        <f t="shared" si="13"/>
        <v>210.94441558441551</v>
      </c>
      <c r="W82" s="28">
        <v>200</v>
      </c>
      <c r="X82" s="32">
        <f t="shared" si="14"/>
        <v>42188.883116883102</v>
      </c>
      <c r="Y82" s="39"/>
      <c r="Z82" s="39"/>
    </row>
    <row r="83" spans="1:26">
      <c r="A83" s="2"/>
      <c r="B83" s="28" t="s">
        <v>49</v>
      </c>
      <c r="C83" s="28">
        <v>33</v>
      </c>
      <c r="D83" s="28">
        <f t="shared" si="15"/>
        <v>0.70356219410842402</v>
      </c>
      <c r="E83" s="39"/>
      <c r="G83" s="2"/>
      <c r="Q83" s="24"/>
      <c r="T83" s="30"/>
      <c r="V83" s="30"/>
      <c r="X83" s="32"/>
      <c r="Y83" s="39"/>
      <c r="Z83" s="39"/>
    </row>
    <row r="84" spans="1:26">
      <c r="A84" s="2"/>
      <c r="B84" s="28" t="s">
        <v>50</v>
      </c>
      <c r="C84" s="28">
        <v>33</v>
      </c>
      <c r="D84" s="28">
        <f t="shared" si="15"/>
        <v>0.57049573560768141</v>
      </c>
      <c r="E84" s="39">
        <f>(D84+D85)/2</f>
        <v>0.55152282452938639</v>
      </c>
      <c r="G84" s="2"/>
      <c r="H84" s="39"/>
      <c r="R84" s="30"/>
      <c r="S84" s="30"/>
      <c r="T84" s="30"/>
      <c r="U84" s="30"/>
      <c r="Z84" s="30"/>
    </row>
    <row r="85" spans="1:26">
      <c r="A85" s="2"/>
      <c r="B85" s="28" t="s">
        <v>51</v>
      </c>
      <c r="C85" s="28">
        <v>33</v>
      </c>
      <c r="D85" s="28">
        <f t="shared" si="15"/>
        <v>0.53254991345109137</v>
      </c>
      <c r="E85" s="39"/>
      <c r="G85" s="2"/>
      <c r="R85" s="34" t="s">
        <v>63</v>
      </c>
      <c r="S85" s="35">
        <v>4.93</v>
      </c>
      <c r="T85" s="30" t="s">
        <v>64</v>
      </c>
      <c r="U85" s="30" t="s">
        <v>65</v>
      </c>
      <c r="V85" s="35">
        <v>5.01</v>
      </c>
      <c r="W85" s="30" t="s">
        <v>66</v>
      </c>
      <c r="X85" s="30" t="s">
        <v>67</v>
      </c>
      <c r="Y85" s="30"/>
      <c r="Z85" s="30"/>
    </row>
    <row r="86" spans="1:26">
      <c r="A86" s="2"/>
      <c r="B86" s="28" t="s">
        <v>52</v>
      </c>
      <c r="C86" s="28">
        <v>33</v>
      </c>
      <c r="D86" s="28">
        <f t="shared" si="15"/>
        <v>0.67003039513678464</v>
      </c>
      <c r="E86" s="39">
        <f>(D86+D87)/2</f>
        <v>0.65864202759642732</v>
      </c>
      <c r="G86" s="2"/>
      <c r="H86" s="39"/>
      <c r="R86" s="30" t="s">
        <v>68</v>
      </c>
      <c r="S86" s="35">
        <v>4.84</v>
      </c>
      <c r="T86" s="30">
        <f>AVERAGE(S85:S86)</f>
        <v>4.8849999999999998</v>
      </c>
      <c r="U86" s="30" t="s">
        <v>69</v>
      </c>
      <c r="V86" s="35">
        <v>5</v>
      </c>
      <c r="W86" s="32">
        <f>(V85+V86)/2</f>
        <v>5.0049999999999999</v>
      </c>
      <c r="X86" s="32">
        <f>(3.8*0.0338)/W86</f>
        <v>2.5662337662337657E-2</v>
      </c>
      <c r="Y86" s="30"/>
      <c r="Z86" s="30"/>
    </row>
    <row r="87" spans="1:26">
      <c r="A87" s="2"/>
      <c r="B87" s="28" t="s">
        <v>53</v>
      </c>
      <c r="C87" s="28">
        <v>33</v>
      </c>
      <c r="D87" s="28">
        <f t="shared" si="15"/>
        <v>0.64725366005606988</v>
      </c>
      <c r="E87" s="39"/>
      <c r="G87" s="2"/>
      <c r="Q87" s="33"/>
      <c r="V87" s="38" t="s">
        <v>153</v>
      </c>
      <c r="W87" s="30" t="s">
        <v>74</v>
      </c>
      <c r="X87" s="32" t="s">
        <v>154</v>
      </c>
      <c r="Y87" s="30" t="s">
        <v>155</v>
      </c>
    </row>
    <row r="88" spans="1:26">
      <c r="A88" s="2"/>
      <c r="B88" s="28" t="s">
        <v>54</v>
      </c>
      <c r="C88" s="28">
        <v>33</v>
      </c>
      <c r="D88" s="28">
        <f t="shared" si="15"/>
        <v>0.67751105495892883</v>
      </c>
      <c r="E88" s="39">
        <f>(D88+D89)/2</f>
        <v>0.68631402453506563</v>
      </c>
      <c r="G88" s="2"/>
      <c r="H88" s="39"/>
      <c r="Q88" s="39" t="s">
        <v>159</v>
      </c>
      <c r="R88" s="28" t="s">
        <v>56</v>
      </c>
      <c r="S88" s="28">
        <v>3.51</v>
      </c>
      <c r="T88" s="30">
        <f t="shared" ref="T88:T97" si="16">$T$86</f>
        <v>4.8849999999999998</v>
      </c>
      <c r="U88" s="28">
        <f t="shared" ref="U88:U97" si="17">$X$86</f>
        <v>2.5662337662337657E-2</v>
      </c>
      <c r="V88" s="30">
        <f t="shared" ref="V88:V97" si="18">(T88-S88)*U88*4000</f>
        <v>141.14285714285714</v>
      </c>
      <c r="W88" s="28">
        <v>200</v>
      </c>
      <c r="X88" s="32">
        <f t="shared" ref="X88:X97" si="19">V88*W88</f>
        <v>28228.571428571428</v>
      </c>
      <c r="Y88" s="1">
        <f>AVERAGE(X88:X91)</f>
        <v>23968.623376623367</v>
      </c>
      <c r="Z88" s="39"/>
    </row>
    <row r="89" spans="1:26">
      <c r="A89" s="2"/>
      <c r="B89" s="28" t="s">
        <v>55</v>
      </c>
      <c r="C89" s="28">
        <v>33</v>
      </c>
      <c r="D89" s="28">
        <f t="shared" si="15"/>
        <v>0.69511699411120242</v>
      </c>
      <c r="E89" s="39"/>
      <c r="G89" s="2"/>
      <c r="Q89" s="39"/>
      <c r="R89" s="28" t="s">
        <v>57</v>
      </c>
      <c r="S89" s="28">
        <v>3.58</v>
      </c>
      <c r="T89" s="30">
        <f t="shared" si="16"/>
        <v>4.8849999999999998</v>
      </c>
      <c r="U89" s="28">
        <f t="shared" si="17"/>
        <v>2.5662337662337657E-2</v>
      </c>
      <c r="V89" s="30">
        <f t="shared" si="18"/>
        <v>133.95740259740253</v>
      </c>
      <c r="W89" s="28">
        <v>200</v>
      </c>
      <c r="X89" s="32">
        <f t="shared" si="19"/>
        <v>26791.480519480509</v>
      </c>
      <c r="Y89" s="1"/>
      <c r="Z89" s="39"/>
    </row>
    <row r="90" spans="1:26">
      <c r="Q90" s="39"/>
      <c r="R90" s="28" t="s">
        <v>58</v>
      </c>
      <c r="S90" s="28">
        <v>3.74</v>
      </c>
      <c r="T90" s="30">
        <f t="shared" si="16"/>
        <v>4.8849999999999998</v>
      </c>
      <c r="U90" s="28">
        <f t="shared" si="17"/>
        <v>2.5662337662337657E-2</v>
      </c>
      <c r="V90" s="30">
        <f t="shared" si="18"/>
        <v>117.53350649350642</v>
      </c>
      <c r="W90" s="28">
        <v>200</v>
      </c>
      <c r="X90" s="32">
        <f t="shared" si="19"/>
        <v>23506.701298701286</v>
      </c>
      <c r="Y90" s="1"/>
      <c r="Z90" s="39"/>
    </row>
    <row r="91" spans="1:26">
      <c r="Q91" s="39"/>
      <c r="R91" s="28" t="s">
        <v>59</v>
      </c>
      <c r="S91" s="28">
        <v>4.04</v>
      </c>
      <c r="T91" s="30">
        <f t="shared" si="16"/>
        <v>4.8849999999999998</v>
      </c>
      <c r="U91" s="28">
        <f t="shared" si="17"/>
        <v>2.5662337662337657E-2</v>
      </c>
      <c r="V91" s="30">
        <f t="shared" si="18"/>
        <v>86.738701298701258</v>
      </c>
      <c r="W91" s="28">
        <v>200</v>
      </c>
      <c r="X91" s="32">
        <f t="shared" si="19"/>
        <v>17347.740259740251</v>
      </c>
      <c r="Y91" s="1"/>
      <c r="Z91" s="39"/>
    </row>
    <row r="92" spans="1:26">
      <c r="Q92" s="39" t="s">
        <v>160</v>
      </c>
      <c r="R92" s="28" t="s">
        <v>56</v>
      </c>
      <c r="S92" s="28">
        <v>4.2699999999999996</v>
      </c>
      <c r="T92" s="30">
        <f t="shared" si="16"/>
        <v>4.8849999999999998</v>
      </c>
      <c r="U92" s="28">
        <f t="shared" si="17"/>
        <v>2.5662337662337657E-2</v>
      </c>
      <c r="V92" s="30">
        <f t="shared" si="18"/>
        <v>63.129350649350656</v>
      </c>
      <c r="W92" s="28">
        <v>400</v>
      </c>
      <c r="X92" s="32">
        <f t="shared" si="19"/>
        <v>25251.740259740262</v>
      </c>
      <c r="Y92" s="1">
        <f>AVERAGE(X92:X95)</f>
        <v>24841.142857142855</v>
      </c>
      <c r="Z92" s="39"/>
    </row>
    <row r="93" spans="1:26">
      <c r="Q93" s="39"/>
      <c r="R93" s="28" t="s">
        <v>57</v>
      </c>
      <c r="S93" s="28">
        <v>4.2300000000000004</v>
      </c>
      <c r="T93" s="30">
        <f t="shared" si="16"/>
        <v>4.8849999999999998</v>
      </c>
      <c r="U93" s="28">
        <f t="shared" si="17"/>
        <v>2.5662337662337657E-2</v>
      </c>
      <c r="V93" s="30">
        <f t="shared" si="18"/>
        <v>67.235324675324605</v>
      </c>
      <c r="W93" s="28">
        <v>400</v>
      </c>
      <c r="X93" s="32">
        <f t="shared" si="19"/>
        <v>26894.129870129844</v>
      </c>
      <c r="Y93" s="1"/>
      <c r="Z93" s="39"/>
    </row>
    <row r="94" spans="1:26">
      <c r="Q94" s="39"/>
      <c r="R94" s="28" t="s">
        <v>58</v>
      </c>
      <c r="S94" s="28">
        <v>4.3499999999999996</v>
      </c>
      <c r="T94" s="30">
        <f t="shared" si="16"/>
        <v>4.8849999999999998</v>
      </c>
      <c r="U94" s="28">
        <f t="shared" si="17"/>
        <v>2.5662337662337657E-2</v>
      </c>
      <c r="V94" s="30">
        <f t="shared" si="18"/>
        <v>54.917402597402607</v>
      </c>
      <c r="W94" s="28">
        <v>400</v>
      </c>
      <c r="X94" s="32">
        <f t="shared" si="19"/>
        <v>21966.961038961043</v>
      </c>
      <c r="Y94" s="1"/>
    </row>
    <row r="95" spans="1:26">
      <c r="Q95" s="39"/>
      <c r="R95" s="28" t="s">
        <v>59</v>
      </c>
      <c r="S95" s="28">
        <v>4.2699999999999996</v>
      </c>
      <c r="T95" s="30">
        <f t="shared" si="16"/>
        <v>4.8849999999999998</v>
      </c>
      <c r="U95" s="28">
        <f t="shared" si="17"/>
        <v>2.5662337662337657E-2</v>
      </c>
      <c r="V95" s="30">
        <f t="shared" si="18"/>
        <v>63.129350649350656</v>
      </c>
      <c r="W95" s="28">
        <v>400</v>
      </c>
      <c r="X95" s="32">
        <f t="shared" si="19"/>
        <v>25251.740259740262</v>
      </c>
      <c r="Y95" s="1"/>
      <c r="Z95" s="39"/>
    </row>
    <row r="96" spans="1:26">
      <c r="Q96" s="39" t="s">
        <v>161</v>
      </c>
      <c r="R96" s="28" t="s">
        <v>56</v>
      </c>
      <c r="S96" s="28">
        <v>1.29</v>
      </c>
      <c r="T96" s="30">
        <f t="shared" si="16"/>
        <v>4.8849999999999998</v>
      </c>
      <c r="U96" s="28">
        <f t="shared" si="17"/>
        <v>2.5662337662337657E-2</v>
      </c>
      <c r="V96" s="30">
        <f t="shared" si="18"/>
        <v>369.02441558441552</v>
      </c>
      <c r="W96" s="28">
        <v>500</v>
      </c>
      <c r="X96" s="32">
        <f t="shared" si="19"/>
        <v>184512.20779220777</v>
      </c>
      <c r="Y96" s="1">
        <f>AVERAGE(X96,X97,X99)</f>
        <v>197685.54112554109</v>
      </c>
      <c r="Z96" s="39"/>
    </row>
    <row r="97" spans="17:25">
      <c r="R97" s="28" t="s">
        <v>57</v>
      </c>
      <c r="S97" s="28">
        <v>1.26</v>
      </c>
      <c r="T97" s="30">
        <f t="shared" si="16"/>
        <v>4.8849999999999998</v>
      </c>
      <c r="U97" s="28">
        <f t="shared" si="17"/>
        <v>2.5662337662337657E-2</v>
      </c>
      <c r="V97" s="30">
        <f t="shared" si="18"/>
        <v>372.10389610389603</v>
      </c>
      <c r="W97" s="28">
        <v>500</v>
      </c>
      <c r="X97" s="32">
        <f t="shared" si="19"/>
        <v>186051.94805194801</v>
      </c>
      <c r="Y97" s="1"/>
    </row>
    <row r="98" spans="17:25">
      <c r="R98" s="28" t="s">
        <v>58</v>
      </c>
      <c r="S98" s="28" t="s">
        <v>79</v>
      </c>
      <c r="T98" s="30"/>
      <c r="V98" s="30"/>
      <c r="X98" s="32"/>
      <c r="Y98" s="1"/>
    </row>
    <row r="99" spans="17:25">
      <c r="R99" s="28" t="s">
        <v>59</v>
      </c>
      <c r="S99" s="28">
        <v>0.55000000000000004</v>
      </c>
      <c r="T99" s="30">
        <f>$T$86</f>
        <v>4.8849999999999998</v>
      </c>
      <c r="U99" s="28">
        <f>$X$86</f>
        <v>2.5662337662337657E-2</v>
      </c>
      <c r="V99" s="30">
        <f>(T99-S99)*U99*4000</f>
        <v>444.98493506493497</v>
      </c>
      <c r="W99" s="28">
        <v>500</v>
      </c>
      <c r="X99" s="32">
        <f>V99*W99</f>
        <v>222492.46753246748</v>
      </c>
      <c r="Y99" s="1"/>
    </row>
    <row r="100" spans="17:25">
      <c r="Q100" s="28" t="s">
        <v>162</v>
      </c>
      <c r="R100" s="28" t="s">
        <v>56</v>
      </c>
      <c r="S100" s="28">
        <v>2.52</v>
      </c>
      <c r="T100" s="30">
        <f>$T$86</f>
        <v>4.8849999999999998</v>
      </c>
      <c r="U100" s="28">
        <f>$X$86</f>
        <v>2.5662337662337657E-2</v>
      </c>
      <c r="V100" s="30">
        <f>(T100-S100)*U100*4000</f>
        <v>242.76571428571421</v>
      </c>
      <c r="W100" s="28">
        <v>1000</v>
      </c>
      <c r="X100" s="32">
        <f>V100*W100</f>
        <v>242765.7142857142</v>
      </c>
      <c r="Y100" s="1">
        <f>AVERAGE(X100:X103)</f>
        <v>237633.24675324667</v>
      </c>
    </row>
    <row r="101" spans="17:25">
      <c r="R101" s="28" t="s">
        <v>57</v>
      </c>
      <c r="S101" s="28">
        <v>2.39</v>
      </c>
      <c r="T101" s="30">
        <f>$T$86</f>
        <v>4.8849999999999998</v>
      </c>
      <c r="U101" s="28">
        <f>$X$86</f>
        <v>2.5662337662337657E-2</v>
      </c>
      <c r="V101" s="30">
        <f>(T101-S101)*U101*4000</f>
        <v>256.11012987012975</v>
      </c>
      <c r="W101" s="28">
        <v>1000</v>
      </c>
      <c r="X101" s="32">
        <f>V101*W101</f>
        <v>256110.12987012975</v>
      </c>
      <c r="Y101" s="1"/>
    </row>
    <row r="102" spans="17:25">
      <c r="R102" s="28" t="s">
        <v>58</v>
      </c>
      <c r="S102" s="28">
        <v>2.39</v>
      </c>
      <c r="T102" s="30">
        <f>$T$86</f>
        <v>4.8849999999999998</v>
      </c>
      <c r="U102" s="28">
        <f>$X$86</f>
        <v>2.5662337662337657E-2</v>
      </c>
      <c r="V102" s="30">
        <f>(T102-S102)*U102*4000</f>
        <v>256.11012987012975</v>
      </c>
      <c r="W102" s="28">
        <v>1000</v>
      </c>
      <c r="X102" s="32">
        <f>V102*W102</f>
        <v>256110.12987012975</v>
      </c>
      <c r="Y102" s="1"/>
    </row>
    <row r="103" spans="17:25">
      <c r="R103" s="28" t="s">
        <v>59</v>
      </c>
      <c r="S103" s="28">
        <v>2.98</v>
      </c>
      <c r="T103" s="30">
        <f>$T$86</f>
        <v>4.8849999999999998</v>
      </c>
      <c r="U103" s="28">
        <f>$X$86</f>
        <v>2.5662337662337657E-2</v>
      </c>
      <c r="V103" s="30">
        <f>(T103-S103)*U103*4000</f>
        <v>195.54701298701295</v>
      </c>
      <c r="W103" s="28">
        <v>1000</v>
      </c>
      <c r="X103" s="32">
        <f>V103*W103</f>
        <v>195547.01298701295</v>
      </c>
      <c r="Y103" s="1"/>
    </row>
    <row r="109" spans="17:25">
      <c r="X109" s="63"/>
    </row>
  </sheetData>
  <mergeCells count="82">
    <mergeCell ref="Y96:Y99"/>
    <mergeCell ref="Y100:Y103"/>
    <mergeCell ref="G84:G85"/>
    <mergeCell ref="G86:G87"/>
    <mergeCell ref="G88:G89"/>
    <mergeCell ref="Y88:Y91"/>
    <mergeCell ref="Y92:Y95"/>
    <mergeCell ref="Q71:Q72"/>
    <mergeCell ref="G72:G73"/>
    <mergeCell ref="Q73:Q74"/>
    <mergeCell ref="G74:G75"/>
    <mergeCell ref="Q75:Q76"/>
    <mergeCell ref="G76:G77"/>
    <mergeCell ref="Q77:Q78"/>
    <mergeCell ref="G78:G79"/>
    <mergeCell ref="Q79:Q80"/>
    <mergeCell ref="G80:G81"/>
    <mergeCell ref="Q81:Q82"/>
    <mergeCell ref="G82:G83"/>
    <mergeCell ref="A57:A59"/>
    <mergeCell ref="G57:G59"/>
    <mergeCell ref="Q57:Q58"/>
    <mergeCell ref="Q59:Q60"/>
    <mergeCell ref="A60:A89"/>
    <mergeCell ref="G60:G61"/>
    <mergeCell ref="Q61:Q62"/>
    <mergeCell ref="G62:G63"/>
    <mergeCell ref="Q63:Q64"/>
    <mergeCell ref="G64:G65"/>
    <mergeCell ref="Q65:Q66"/>
    <mergeCell ref="G66:G67"/>
    <mergeCell ref="Q67:Q68"/>
    <mergeCell ref="G68:G69"/>
    <mergeCell ref="Q69:Q70"/>
    <mergeCell ref="G70:G71"/>
    <mergeCell ref="Q49:Q50"/>
    <mergeCell ref="A51:A53"/>
    <mergeCell ref="G51:G53"/>
    <mergeCell ref="Q51:Q52"/>
    <mergeCell ref="Q53:Q54"/>
    <mergeCell ref="A54:A56"/>
    <mergeCell ref="G54:G56"/>
    <mergeCell ref="Q55:Q56"/>
    <mergeCell ref="J37:J42"/>
    <mergeCell ref="Q37:Q38"/>
    <mergeCell ref="Q39:Q40"/>
    <mergeCell ref="Q41:Q42"/>
    <mergeCell ref="J44:J48"/>
    <mergeCell ref="Q47:Q48"/>
    <mergeCell ref="A13:A42"/>
    <mergeCell ref="Q13:Q14"/>
    <mergeCell ref="Q15:Q16"/>
    <mergeCell ref="Q17:Q18"/>
    <mergeCell ref="J19:J24"/>
    <mergeCell ref="Q19:Q20"/>
    <mergeCell ref="Q21:Q22"/>
    <mergeCell ref="Q23:Q24"/>
    <mergeCell ref="J25:J30"/>
    <mergeCell ref="Q25:Q26"/>
    <mergeCell ref="Q27:Q28"/>
    <mergeCell ref="Q29:Q30"/>
    <mergeCell ref="J31:J36"/>
    <mergeCell ref="Q31:Q32"/>
    <mergeCell ref="Q33:Q34"/>
    <mergeCell ref="Q35:Q36"/>
    <mergeCell ref="A7:A9"/>
    <mergeCell ref="J7:J9"/>
    <mergeCell ref="N7:N9"/>
    <mergeCell ref="O7:O9"/>
    <mergeCell ref="Q7:Q8"/>
    <mergeCell ref="Q9:Q10"/>
    <mergeCell ref="A10:A12"/>
    <mergeCell ref="J10:J12"/>
    <mergeCell ref="N10:N12"/>
    <mergeCell ref="O10:O12"/>
    <mergeCell ref="Q11:Q12"/>
    <mergeCell ref="B1:O1"/>
    <mergeCell ref="A2:Q2"/>
    <mergeCell ref="A4:A6"/>
    <mergeCell ref="J4:J6"/>
    <mergeCell ref="N4:N6"/>
    <mergeCell ref="O4:O6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6"/>
  <sheetViews>
    <sheetView topLeftCell="L1" zoomScale="125" zoomScaleNormal="125" zoomScalePageLayoutView="125" workbookViewId="0">
      <selection activeCell="V48" sqref="V48:V49"/>
    </sheetView>
  </sheetViews>
  <sheetFormatPr baseColWidth="10" defaultColWidth="8.83203125" defaultRowHeight="14" x14ac:dyDescent="0"/>
  <cols>
    <col min="1" max="4" width="8.83203125" style="20" customWidth="1"/>
    <col min="5" max="5" width="9.5" style="20" customWidth="1"/>
    <col min="6" max="6" width="8.83203125" style="20" customWidth="1"/>
    <col min="7" max="7" width="10.83203125" style="20" customWidth="1"/>
    <col min="8" max="8" width="12" style="20" customWidth="1"/>
    <col min="9" max="9" width="9.83203125" style="20" customWidth="1"/>
    <col min="10" max="10" width="10.33203125" style="20" customWidth="1"/>
    <col min="11" max="11" width="9.5" style="20" customWidth="1"/>
    <col min="12" max="12" width="8" style="20" customWidth="1"/>
    <col min="13" max="18" width="8.83203125" style="20" customWidth="1"/>
    <col min="19" max="19" width="8.83203125" style="20"/>
    <col min="20" max="20" width="10.83203125" style="20" customWidth="1"/>
    <col min="21" max="21" width="12.33203125" style="20" customWidth="1"/>
    <col min="22" max="22" width="11.6640625" style="20" customWidth="1"/>
    <col min="23" max="25" width="12.6640625" style="20" customWidth="1"/>
    <col min="26" max="1025" width="8.83203125" style="20" customWidth="1"/>
  </cols>
  <sheetData>
    <row r="1" spans="1:35" ht="25">
      <c r="A1" s="4" t="s">
        <v>217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Q1" s="43"/>
      <c r="R1" s="43"/>
      <c r="T1" s="44"/>
      <c r="U1" s="44"/>
      <c r="Z1" s="44"/>
    </row>
    <row r="2" spans="1:35">
      <c r="A2" s="45" t="s">
        <v>163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T2" s="44"/>
      <c r="U2" s="44"/>
      <c r="Z2" s="22"/>
    </row>
    <row r="3" spans="1:35" ht="42">
      <c r="C3" s="46" t="s">
        <v>136</v>
      </c>
      <c r="D3" s="46" t="s">
        <v>137</v>
      </c>
      <c r="E3" s="46" t="s">
        <v>138</v>
      </c>
      <c r="F3" s="46" t="s">
        <v>139</v>
      </c>
      <c r="G3" s="20" t="s">
        <v>140</v>
      </c>
      <c r="H3" s="20" t="s">
        <v>141</v>
      </c>
      <c r="I3" s="20" t="s">
        <v>16</v>
      </c>
      <c r="J3" s="46" t="s">
        <v>142</v>
      </c>
      <c r="K3" s="20" t="s">
        <v>143</v>
      </c>
      <c r="L3" s="20" t="s">
        <v>144</v>
      </c>
      <c r="M3" s="20" t="s">
        <v>145</v>
      </c>
      <c r="N3" s="46" t="s">
        <v>146</v>
      </c>
      <c r="O3" s="46" t="s">
        <v>147</v>
      </c>
      <c r="R3" s="44"/>
      <c r="S3" s="44"/>
      <c r="T3" s="44"/>
      <c r="U3" s="21"/>
      <c r="Z3" s="44"/>
    </row>
    <row r="4" spans="1:35">
      <c r="A4" s="2" t="s">
        <v>113</v>
      </c>
      <c r="B4" s="20" t="s">
        <v>17</v>
      </c>
      <c r="C4" s="20">
        <v>20.5305</v>
      </c>
      <c r="D4" s="20">
        <v>41.795000000000002</v>
      </c>
      <c r="E4" s="20">
        <f t="shared" ref="E4:E42" si="0">D4-C4</f>
        <v>21.264500000000002</v>
      </c>
      <c r="F4" s="20">
        <v>21.164999999999999</v>
      </c>
      <c r="G4" s="20">
        <v>20.799099999999999</v>
      </c>
      <c r="H4" s="20">
        <f t="shared" ref="H4:H42" si="1">F4-C4</f>
        <v>0.63449999999999918</v>
      </c>
      <c r="I4" s="20">
        <f t="shared" ref="I4:I42" si="2">F4-G4</f>
        <v>0.36589999999999989</v>
      </c>
      <c r="J4" s="1">
        <f>(I4+I5+I6)/3</f>
        <v>0.35283333333333289</v>
      </c>
      <c r="K4" s="20">
        <f t="shared" ref="K4:K42" si="3">(H4/E4)*100</f>
        <v>2.9838463166310008</v>
      </c>
      <c r="L4" s="20">
        <f t="shared" ref="L4:L42" si="4">(I4/E4)*100</f>
        <v>1.7207082226245614</v>
      </c>
      <c r="M4" s="20">
        <f t="shared" ref="M4:M42" si="5">I4/H4*100</f>
        <v>57.667454688731347</v>
      </c>
      <c r="N4" s="1">
        <f>AVERAGE(K4,K5,K6)</f>
        <v>2.9685760146879336</v>
      </c>
      <c r="O4" s="1">
        <f>AVERAGE(L4,L5,L6)</f>
        <v>1.7631658141076996</v>
      </c>
      <c r="P4" s="46"/>
      <c r="R4" s="20" t="s">
        <v>148</v>
      </c>
      <c r="S4" s="44"/>
      <c r="T4" s="44"/>
      <c r="U4" s="21"/>
      <c r="Z4" s="44"/>
    </row>
    <row r="5" spans="1:35">
      <c r="A5" s="2"/>
      <c r="B5" s="20" t="s">
        <v>18</v>
      </c>
      <c r="C5" s="20">
        <v>20.513400000000001</v>
      </c>
      <c r="D5" s="20">
        <v>39.207500000000003</v>
      </c>
      <c r="E5" s="20">
        <f t="shared" si="0"/>
        <v>18.694100000000002</v>
      </c>
      <c r="F5" s="20">
        <v>21.068000000000001</v>
      </c>
      <c r="G5" s="20">
        <v>20.735900000000001</v>
      </c>
      <c r="H5" s="20">
        <f t="shared" si="1"/>
        <v>0.55460000000000065</v>
      </c>
      <c r="I5" s="20">
        <f t="shared" si="2"/>
        <v>0.33210000000000051</v>
      </c>
      <c r="J5" s="1"/>
      <c r="K5" s="20">
        <f t="shared" si="3"/>
        <v>2.9667114223204143</v>
      </c>
      <c r="L5" s="20">
        <f t="shared" si="4"/>
        <v>1.7764963277183736</v>
      </c>
      <c r="M5" s="20">
        <f t="shared" si="5"/>
        <v>59.880995311936545</v>
      </c>
      <c r="N5" s="1"/>
      <c r="O5" s="1"/>
      <c r="P5" s="47"/>
      <c r="R5" s="44" t="s">
        <v>63</v>
      </c>
      <c r="S5" s="48">
        <v>5.15</v>
      </c>
      <c r="T5" s="44"/>
      <c r="U5" s="44" t="s">
        <v>65</v>
      </c>
      <c r="V5" s="48">
        <v>5.15</v>
      </c>
      <c r="W5" s="44" t="s">
        <v>66</v>
      </c>
      <c r="X5" s="44" t="s">
        <v>67</v>
      </c>
      <c r="Y5" s="44"/>
      <c r="Z5" s="44"/>
      <c r="AB5" s="20" t="s">
        <v>149</v>
      </c>
      <c r="AC5" s="20" t="s">
        <v>150</v>
      </c>
      <c r="AD5" s="20" t="s">
        <v>151</v>
      </c>
      <c r="AE5" s="20" t="s">
        <v>152</v>
      </c>
      <c r="AH5" s="44" t="s">
        <v>111</v>
      </c>
      <c r="AI5" s="20" t="s">
        <v>152</v>
      </c>
    </row>
    <row r="6" spans="1:35">
      <c r="A6" s="2"/>
      <c r="B6" s="20" t="s">
        <v>19</v>
      </c>
      <c r="C6" s="20">
        <v>20.911999999999999</v>
      </c>
      <c r="D6" s="20">
        <v>41.0259</v>
      </c>
      <c r="E6" s="20">
        <f t="shared" si="0"/>
        <v>20.113900000000001</v>
      </c>
      <c r="F6" s="20">
        <v>21.506399999999999</v>
      </c>
      <c r="G6" s="20">
        <v>21.145900000000001</v>
      </c>
      <c r="H6" s="20">
        <f t="shared" si="1"/>
        <v>0.59440000000000026</v>
      </c>
      <c r="I6" s="20">
        <f t="shared" si="2"/>
        <v>0.36049999999999827</v>
      </c>
      <c r="J6" s="1"/>
      <c r="K6" s="20">
        <f t="shared" si="3"/>
        <v>2.9551703051123859</v>
      </c>
      <c r="L6" s="20">
        <f t="shared" si="4"/>
        <v>1.7922928919801642</v>
      </c>
      <c r="M6" s="20">
        <f t="shared" si="5"/>
        <v>60.649394347240595</v>
      </c>
      <c r="N6" s="1"/>
      <c r="O6" s="1"/>
      <c r="R6" s="44" t="s">
        <v>68</v>
      </c>
      <c r="S6" s="48">
        <v>5.0599999999999996</v>
      </c>
      <c r="T6" s="21">
        <f>AVERAGE(S5:S6)</f>
        <v>5.1050000000000004</v>
      </c>
      <c r="U6" s="44" t="s">
        <v>69</v>
      </c>
      <c r="V6" s="48">
        <v>5.09</v>
      </c>
      <c r="W6" s="22">
        <f>(V5+V6)/2</f>
        <v>5.12</v>
      </c>
      <c r="X6" s="22">
        <f>(3.8*0.0338)/W6</f>
        <v>2.5085937499999995E-2</v>
      </c>
      <c r="Y6" s="44"/>
      <c r="Z6" s="44"/>
      <c r="AB6" s="20" t="s">
        <v>17</v>
      </c>
      <c r="AC6" s="20">
        <v>20</v>
      </c>
      <c r="AD6" s="20">
        <f t="shared" ref="AD6:AD26" si="6">AC6*50</f>
        <v>1000</v>
      </c>
      <c r="AE6" s="1">
        <f>AVERAGE(AD6,AD7)</f>
        <v>1010</v>
      </c>
      <c r="AG6" s="49" t="s">
        <v>113</v>
      </c>
      <c r="AH6" s="20">
        <v>7.81</v>
      </c>
      <c r="AI6" s="20">
        <f>AVERAGE(AH6,AH7,AH8)</f>
        <v>7.746666666666667</v>
      </c>
    </row>
    <row r="7" spans="1:35">
      <c r="A7" s="2" t="s">
        <v>114</v>
      </c>
      <c r="B7" s="20" t="s">
        <v>20</v>
      </c>
      <c r="C7" s="20">
        <v>20.479199999999999</v>
      </c>
      <c r="D7" s="20">
        <v>44.373100000000001</v>
      </c>
      <c r="E7" s="20">
        <f t="shared" si="0"/>
        <v>23.893900000000002</v>
      </c>
      <c r="F7" s="20">
        <v>21.207899999999999</v>
      </c>
      <c r="G7" s="20">
        <v>20.771000000000001</v>
      </c>
      <c r="H7" s="20">
        <f t="shared" si="1"/>
        <v>0.7286999999999999</v>
      </c>
      <c r="I7" s="20">
        <f t="shared" si="2"/>
        <v>0.43689999999999785</v>
      </c>
      <c r="J7" s="1">
        <f>(I7+I8+I9)/3</f>
        <v>0.41233333333333161</v>
      </c>
      <c r="K7" s="20">
        <f t="shared" si="3"/>
        <v>3.0497323584680602</v>
      </c>
      <c r="L7" s="20">
        <f t="shared" si="4"/>
        <v>1.8285001611289819</v>
      </c>
      <c r="M7" s="20">
        <f t="shared" si="5"/>
        <v>59.956086180869747</v>
      </c>
      <c r="N7" s="1">
        <f>AVERAGE(K7,K8,K9)</f>
        <v>3.062829818443634</v>
      </c>
      <c r="O7" s="1">
        <f>AVERAGE(L7,L8,L9)</f>
        <v>1.8474677726019977</v>
      </c>
      <c r="Q7" s="46"/>
      <c r="S7" s="20" t="s">
        <v>164</v>
      </c>
      <c r="V7" s="50" t="s">
        <v>153</v>
      </c>
      <c r="W7" s="44" t="s">
        <v>74</v>
      </c>
      <c r="X7" s="22" t="s">
        <v>154</v>
      </c>
      <c r="Y7" s="44" t="s">
        <v>155</v>
      </c>
      <c r="AB7" s="20" t="s">
        <v>18</v>
      </c>
      <c r="AC7" s="20">
        <v>20.399999999999999</v>
      </c>
      <c r="AD7" s="20">
        <f t="shared" si="6"/>
        <v>1019.9999999999999</v>
      </c>
      <c r="AE7" s="1"/>
      <c r="AG7" s="49" t="s">
        <v>114</v>
      </c>
      <c r="AH7" s="20">
        <v>7.67</v>
      </c>
    </row>
    <row r="8" spans="1:35">
      <c r="A8" s="2"/>
      <c r="B8" s="20" t="s">
        <v>21</v>
      </c>
      <c r="C8" s="20">
        <v>20.331099999999999</v>
      </c>
      <c r="D8" s="20">
        <v>43.604599999999998</v>
      </c>
      <c r="E8" s="20">
        <f t="shared" si="0"/>
        <v>23.273499999999999</v>
      </c>
      <c r="F8" s="20">
        <v>21.048999999999999</v>
      </c>
      <c r="G8" s="20">
        <v>20.615100000000002</v>
      </c>
      <c r="H8" s="20">
        <f t="shared" si="1"/>
        <v>0.7179000000000002</v>
      </c>
      <c r="I8" s="20">
        <f t="shared" si="2"/>
        <v>0.43389999999999773</v>
      </c>
      <c r="J8" s="1"/>
      <c r="K8" s="20">
        <f t="shared" si="3"/>
        <v>3.0846241433389916</v>
      </c>
      <c r="L8" s="20">
        <f t="shared" si="4"/>
        <v>1.8643521601821718</v>
      </c>
      <c r="M8" s="20">
        <f t="shared" si="5"/>
        <v>60.440172726006068</v>
      </c>
      <c r="N8" s="1"/>
      <c r="O8" s="1"/>
      <c r="Q8" s="2" t="s">
        <v>113</v>
      </c>
      <c r="R8" s="20" t="s">
        <v>17</v>
      </c>
      <c r="S8" s="20">
        <v>4.0999999999999996</v>
      </c>
      <c r="T8" s="21">
        <f t="shared" ref="T8:T43" si="7">$T$6</f>
        <v>5.1050000000000004</v>
      </c>
      <c r="U8" s="20">
        <f t="shared" ref="U8:U43" si="8">$X$6</f>
        <v>2.5085937499999995E-2</v>
      </c>
      <c r="V8" s="21">
        <f t="shared" ref="V8:V43" si="9">(T8-S8)*U8*4000</f>
        <v>100.84546875000005</v>
      </c>
      <c r="W8" s="20">
        <v>50</v>
      </c>
      <c r="X8" s="22">
        <f t="shared" ref="X8:X43" si="10">V8*W8</f>
        <v>5042.2734375000027</v>
      </c>
      <c r="Y8" s="23">
        <f>AVERAGE(X8:X9)</f>
        <v>4916.8437500000009</v>
      </c>
      <c r="Z8" s="23"/>
      <c r="AB8" s="20" t="s">
        <v>20</v>
      </c>
      <c r="AC8" s="20">
        <v>18.5</v>
      </c>
      <c r="AD8" s="20">
        <f t="shared" si="6"/>
        <v>925</v>
      </c>
      <c r="AE8" s="1">
        <f>AVERAGE(AD8,AD9)</f>
        <v>922.5</v>
      </c>
      <c r="AG8" s="49" t="s">
        <v>115</v>
      </c>
      <c r="AH8" s="20">
        <v>7.76</v>
      </c>
    </row>
    <row r="9" spans="1:35">
      <c r="A9" s="2"/>
      <c r="B9" s="20" t="s">
        <v>22</v>
      </c>
      <c r="C9" s="20">
        <v>20.838799999999999</v>
      </c>
      <c r="D9" s="20">
        <v>40.638199999999998</v>
      </c>
      <c r="E9" s="20">
        <f t="shared" si="0"/>
        <v>19.799399999999999</v>
      </c>
      <c r="F9" s="20">
        <v>21.4435</v>
      </c>
      <c r="G9" s="20">
        <v>21.077300000000001</v>
      </c>
      <c r="H9" s="20">
        <f t="shared" si="1"/>
        <v>0.60470000000000113</v>
      </c>
      <c r="I9" s="20">
        <f t="shared" si="2"/>
        <v>0.36619999999999919</v>
      </c>
      <c r="J9" s="1"/>
      <c r="K9" s="20">
        <f t="shared" si="3"/>
        <v>3.0541329535238502</v>
      </c>
      <c r="L9" s="20">
        <f t="shared" si="4"/>
        <v>1.8495509964948393</v>
      </c>
      <c r="M9" s="20">
        <f t="shared" si="5"/>
        <v>60.558954853646185</v>
      </c>
      <c r="N9" s="1"/>
      <c r="O9" s="1"/>
      <c r="Q9" s="2"/>
      <c r="R9" s="20" t="s">
        <v>18</v>
      </c>
      <c r="S9" s="20">
        <v>4.1500000000000004</v>
      </c>
      <c r="T9" s="21">
        <f t="shared" si="7"/>
        <v>5.1050000000000004</v>
      </c>
      <c r="U9" s="20">
        <f t="shared" si="8"/>
        <v>2.5085937499999995E-2</v>
      </c>
      <c r="V9" s="21">
        <f t="shared" si="9"/>
        <v>95.828281249999989</v>
      </c>
      <c r="W9" s="20">
        <v>50</v>
      </c>
      <c r="X9" s="22">
        <f t="shared" si="10"/>
        <v>4791.4140624999991</v>
      </c>
      <c r="Y9" s="23"/>
      <c r="Z9" s="23"/>
      <c r="AB9" s="20" t="s">
        <v>21</v>
      </c>
      <c r="AC9" s="20">
        <v>18.399999999999999</v>
      </c>
      <c r="AD9" s="20">
        <f t="shared" si="6"/>
        <v>919.99999999999989</v>
      </c>
      <c r="AE9" s="1"/>
      <c r="AG9" s="20" t="s">
        <v>96</v>
      </c>
      <c r="AH9" s="20">
        <v>7.7</v>
      </c>
      <c r="AI9" s="20">
        <f>AVERAGE(AH9,AH10,AH11)</f>
        <v>7.6866666666666665</v>
      </c>
    </row>
    <row r="10" spans="1:35">
      <c r="A10" s="2" t="s">
        <v>115</v>
      </c>
      <c r="B10" s="20" t="s">
        <v>23</v>
      </c>
      <c r="C10" s="20">
        <v>20.737100000000002</v>
      </c>
      <c r="D10" s="20">
        <v>42.609099999999998</v>
      </c>
      <c r="E10" s="20">
        <f t="shared" si="0"/>
        <v>21.871999999999996</v>
      </c>
      <c r="F10" s="20">
        <v>21.416499999999999</v>
      </c>
      <c r="G10" s="20">
        <v>21.010200000000001</v>
      </c>
      <c r="H10" s="20">
        <f t="shared" si="1"/>
        <v>0.67939999999999756</v>
      </c>
      <c r="I10" s="20">
        <f t="shared" si="2"/>
        <v>0.40629999999999811</v>
      </c>
      <c r="J10" s="1">
        <f>(I10+I11+I12)/3</f>
        <v>0.41026666666666617</v>
      </c>
      <c r="K10" s="20">
        <f t="shared" si="3"/>
        <v>3.1062545720555854</v>
      </c>
      <c r="L10" s="20">
        <f t="shared" si="4"/>
        <v>1.8576261887344465</v>
      </c>
      <c r="M10" s="20">
        <f t="shared" si="5"/>
        <v>59.802767147483003</v>
      </c>
      <c r="N10" s="1">
        <f>AVERAGE(K10,K11,K12)</f>
        <v>3.1184001334162676</v>
      </c>
      <c r="O10" s="1">
        <f>AVERAGE(L10,L11,L12)</f>
        <v>1.8887913107569565</v>
      </c>
      <c r="Q10" s="2" t="s">
        <v>114</v>
      </c>
      <c r="R10" s="20" t="s">
        <v>20</v>
      </c>
      <c r="S10" s="20">
        <v>4.17</v>
      </c>
      <c r="T10" s="21">
        <f t="shared" si="7"/>
        <v>5.1050000000000004</v>
      </c>
      <c r="U10" s="20">
        <f t="shared" si="8"/>
        <v>2.5085937499999995E-2</v>
      </c>
      <c r="V10" s="21">
        <f t="shared" si="9"/>
        <v>93.821406250000024</v>
      </c>
      <c r="W10" s="20">
        <v>50</v>
      </c>
      <c r="X10" s="22">
        <f t="shared" si="10"/>
        <v>4691.0703125000009</v>
      </c>
      <c r="Y10" s="23">
        <f>AVERAGE(X10:X11)</f>
        <v>4841.5859375</v>
      </c>
      <c r="Z10" s="23"/>
      <c r="AB10" s="20" t="s">
        <v>23</v>
      </c>
      <c r="AC10" s="20">
        <v>21.9</v>
      </c>
      <c r="AD10" s="20">
        <f t="shared" si="6"/>
        <v>1095</v>
      </c>
      <c r="AE10" s="1">
        <f>AVERAGE(AD10,AD11)</f>
        <v>1080</v>
      </c>
      <c r="AG10" s="20" t="s">
        <v>97</v>
      </c>
      <c r="AH10" s="20">
        <v>7.73</v>
      </c>
    </row>
    <row r="11" spans="1:35">
      <c r="A11" s="2"/>
      <c r="B11" s="20" t="s">
        <v>24</v>
      </c>
      <c r="C11" s="20">
        <v>20.584199999999999</v>
      </c>
      <c r="D11" s="20">
        <v>40.580500000000001</v>
      </c>
      <c r="E11" s="20">
        <f t="shared" si="0"/>
        <v>19.996300000000002</v>
      </c>
      <c r="F11" s="20">
        <v>21.21</v>
      </c>
      <c r="G11" s="20">
        <v>20.8291</v>
      </c>
      <c r="H11" s="20">
        <f t="shared" si="1"/>
        <v>0.62580000000000169</v>
      </c>
      <c r="I11" s="20">
        <f t="shared" si="2"/>
        <v>0.38090000000000046</v>
      </c>
      <c r="J11" s="1"/>
      <c r="K11" s="20">
        <f t="shared" si="3"/>
        <v>3.1295789721098486</v>
      </c>
      <c r="L11" s="20">
        <f t="shared" si="4"/>
        <v>1.9048523976935756</v>
      </c>
      <c r="M11" s="20">
        <f t="shared" si="5"/>
        <v>60.866091403004063</v>
      </c>
      <c r="N11" s="1"/>
      <c r="O11" s="1"/>
      <c r="Q11" s="2"/>
      <c r="R11" s="20" t="s">
        <v>21</v>
      </c>
      <c r="S11" s="20">
        <v>4.1100000000000003</v>
      </c>
      <c r="T11" s="21">
        <f t="shared" si="7"/>
        <v>5.1050000000000004</v>
      </c>
      <c r="U11" s="20">
        <f t="shared" si="8"/>
        <v>2.5085937499999995E-2</v>
      </c>
      <c r="V11" s="21">
        <f t="shared" si="9"/>
        <v>99.842031249999991</v>
      </c>
      <c r="W11" s="20">
        <v>50</v>
      </c>
      <c r="X11" s="22">
        <f t="shared" si="10"/>
        <v>4992.1015625</v>
      </c>
      <c r="Y11" s="23"/>
      <c r="Z11" s="23"/>
      <c r="AB11" s="20" t="s">
        <v>24</v>
      </c>
      <c r="AC11" s="20">
        <v>21.3</v>
      </c>
      <c r="AD11" s="20">
        <f t="shared" si="6"/>
        <v>1065</v>
      </c>
      <c r="AE11" s="1"/>
      <c r="AG11" s="20" t="s">
        <v>98</v>
      </c>
      <c r="AH11" s="20">
        <v>7.63</v>
      </c>
    </row>
    <row r="12" spans="1:35">
      <c r="A12" s="2"/>
      <c r="B12" s="20" t="s">
        <v>25</v>
      </c>
      <c r="C12" s="20">
        <v>20.430499999999999</v>
      </c>
      <c r="D12" s="20">
        <v>43.7301</v>
      </c>
      <c r="E12" s="20">
        <f t="shared" si="0"/>
        <v>23.299600000000002</v>
      </c>
      <c r="F12" s="20">
        <v>21.157299999999999</v>
      </c>
      <c r="G12" s="20">
        <v>20.713699999999999</v>
      </c>
      <c r="H12" s="20">
        <f t="shared" si="1"/>
        <v>0.72680000000000078</v>
      </c>
      <c r="I12" s="20">
        <f t="shared" si="2"/>
        <v>0.44359999999999999</v>
      </c>
      <c r="J12" s="1"/>
      <c r="K12" s="20">
        <f t="shared" si="3"/>
        <v>3.1193668560833694</v>
      </c>
      <c r="L12" s="20">
        <f t="shared" si="4"/>
        <v>1.9038953458428469</v>
      </c>
      <c r="M12" s="20">
        <f t="shared" si="5"/>
        <v>61.034672537149085</v>
      </c>
      <c r="N12" s="1"/>
      <c r="O12" s="1"/>
      <c r="Q12" s="2" t="s">
        <v>115</v>
      </c>
      <c r="R12" s="20" t="s">
        <v>23</v>
      </c>
      <c r="S12" s="20">
        <v>4.2</v>
      </c>
      <c r="T12" s="21">
        <f t="shared" si="7"/>
        <v>5.1050000000000004</v>
      </c>
      <c r="U12" s="20">
        <f t="shared" si="8"/>
        <v>2.5085937499999995E-2</v>
      </c>
      <c r="V12" s="21">
        <f t="shared" si="9"/>
        <v>90.811093749999998</v>
      </c>
      <c r="W12" s="20">
        <v>50</v>
      </c>
      <c r="X12" s="22">
        <f t="shared" si="10"/>
        <v>4540.5546875</v>
      </c>
      <c r="Y12" s="23">
        <f>AVERAGE(X12:X13)</f>
        <v>4540.5546875</v>
      </c>
      <c r="Z12" s="23"/>
      <c r="AB12" s="20" t="s">
        <v>96</v>
      </c>
      <c r="AC12" s="20">
        <v>17.100000000000001</v>
      </c>
      <c r="AD12" s="20">
        <f t="shared" si="6"/>
        <v>855.00000000000011</v>
      </c>
      <c r="AE12" s="47">
        <f>AVERAGE(AD12:AD14)</f>
        <v>848.33333333333337</v>
      </c>
      <c r="AG12" s="20" t="s">
        <v>99</v>
      </c>
      <c r="AH12" s="20">
        <v>7.76</v>
      </c>
      <c r="AI12" s="20">
        <f>AVERAGE(AH12,AH13,AH14)</f>
        <v>7.7633333333333328</v>
      </c>
    </row>
    <row r="13" spans="1:35">
      <c r="A13" s="2" t="s">
        <v>156</v>
      </c>
      <c r="B13" s="20" t="s">
        <v>26</v>
      </c>
      <c r="C13" s="20">
        <v>20.789899999999999</v>
      </c>
      <c r="D13" s="20">
        <v>30.852799999999998</v>
      </c>
      <c r="E13" s="20">
        <f t="shared" si="0"/>
        <v>10.062899999999999</v>
      </c>
      <c r="F13" s="20">
        <v>21.0746</v>
      </c>
      <c r="G13" s="20">
        <v>20.8872</v>
      </c>
      <c r="H13" s="20">
        <f t="shared" si="1"/>
        <v>0.28470000000000084</v>
      </c>
      <c r="I13" s="20">
        <f t="shared" si="2"/>
        <v>0.18740000000000023</v>
      </c>
      <c r="J13" s="1">
        <f>AVERAGE(I13,I14,I15,I16,I17,I18)</f>
        <v>0.19381666666666617</v>
      </c>
      <c r="K13" s="20">
        <f t="shared" si="3"/>
        <v>2.8292043049220488</v>
      </c>
      <c r="L13" s="20">
        <f t="shared" si="4"/>
        <v>1.8622862196782264</v>
      </c>
      <c r="M13" s="20">
        <f t="shared" si="5"/>
        <v>65.823674042852005</v>
      </c>
      <c r="N13" s="1">
        <f>AVERAGE(K13,K14,K15,K16,K17,K18)</f>
        <v>2.9520377559307431</v>
      </c>
      <c r="O13" s="47">
        <f>AVERAGE(L13:L14)</f>
        <v>1.8463940182158147</v>
      </c>
      <c r="Q13" s="2"/>
      <c r="R13" s="20" t="s">
        <v>24</v>
      </c>
      <c r="S13" s="20">
        <v>4.2</v>
      </c>
      <c r="T13" s="21">
        <f t="shared" si="7"/>
        <v>5.1050000000000004</v>
      </c>
      <c r="U13" s="20">
        <f t="shared" si="8"/>
        <v>2.5085937499999995E-2</v>
      </c>
      <c r="V13" s="21">
        <f t="shared" si="9"/>
        <v>90.811093749999998</v>
      </c>
      <c r="W13" s="20">
        <v>50</v>
      </c>
      <c r="X13" s="22">
        <f t="shared" si="10"/>
        <v>4540.5546875</v>
      </c>
      <c r="Y13" s="23"/>
      <c r="Z13" s="23"/>
      <c r="AB13" s="20" t="s">
        <v>97</v>
      </c>
      <c r="AC13" s="20">
        <v>15.6</v>
      </c>
      <c r="AD13" s="20">
        <f t="shared" si="6"/>
        <v>780</v>
      </c>
      <c r="AE13" s="47"/>
      <c r="AG13" s="20" t="s">
        <v>100</v>
      </c>
      <c r="AH13" s="20">
        <v>7.81</v>
      </c>
    </row>
    <row r="14" spans="1:35">
      <c r="A14" s="2"/>
      <c r="B14" s="20" t="s">
        <v>27</v>
      </c>
      <c r="C14" s="20">
        <v>20.775600000000001</v>
      </c>
      <c r="D14" s="20">
        <v>30.958600000000001</v>
      </c>
      <c r="E14" s="20">
        <f t="shared" si="0"/>
        <v>10.183</v>
      </c>
      <c r="F14" s="20">
        <v>21.0642</v>
      </c>
      <c r="G14" s="20">
        <v>20.877800000000001</v>
      </c>
      <c r="H14" s="20">
        <f t="shared" si="1"/>
        <v>0.28859999999999886</v>
      </c>
      <c r="I14" s="20">
        <f t="shared" si="2"/>
        <v>0.18639999999999901</v>
      </c>
      <c r="J14" s="1"/>
      <c r="K14" s="20">
        <f t="shared" si="3"/>
        <v>2.8341353235785021</v>
      </c>
      <c r="L14" s="20">
        <f t="shared" si="4"/>
        <v>1.8305018167534028</v>
      </c>
      <c r="M14" s="20">
        <f t="shared" si="5"/>
        <v>64.587664587664506</v>
      </c>
      <c r="N14" s="1"/>
      <c r="O14" s="47"/>
      <c r="P14" s="47"/>
      <c r="Q14" s="2" t="s">
        <v>96</v>
      </c>
      <c r="R14" s="20" t="s">
        <v>26</v>
      </c>
      <c r="S14" s="20">
        <v>4.29</v>
      </c>
      <c r="T14" s="21">
        <f t="shared" si="7"/>
        <v>5.1050000000000004</v>
      </c>
      <c r="U14" s="20">
        <f t="shared" si="8"/>
        <v>2.5085937499999995E-2</v>
      </c>
      <c r="V14" s="21">
        <f t="shared" si="9"/>
        <v>81.780156250000033</v>
      </c>
      <c r="W14" s="20">
        <v>50</v>
      </c>
      <c r="X14" s="22">
        <f t="shared" si="10"/>
        <v>4089.0078125000018</v>
      </c>
      <c r="Y14" s="23">
        <f>AVERAGE(X14:X15)</f>
        <v>4364.9531250000018</v>
      </c>
      <c r="Z14" s="23"/>
      <c r="AB14" s="20" t="s">
        <v>98</v>
      </c>
      <c r="AC14" s="20">
        <v>18.2</v>
      </c>
      <c r="AD14" s="20">
        <f t="shared" si="6"/>
        <v>910</v>
      </c>
      <c r="AE14" s="47"/>
      <c r="AG14" s="51" t="s">
        <v>101</v>
      </c>
      <c r="AH14" s="20">
        <v>7.72</v>
      </c>
    </row>
    <row r="15" spans="1:35">
      <c r="A15" s="2"/>
      <c r="B15" s="20" t="s">
        <v>28</v>
      </c>
      <c r="C15" s="20">
        <v>20.490500000000001</v>
      </c>
      <c r="D15" s="20">
        <v>30.554400000000001</v>
      </c>
      <c r="E15" s="20">
        <f t="shared" si="0"/>
        <v>10.0639</v>
      </c>
      <c r="F15" s="20">
        <v>20.7957</v>
      </c>
      <c r="G15" s="20">
        <v>20.595700000000001</v>
      </c>
      <c r="H15" s="20">
        <f t="shared" si="1"/>
        <v>0.30519999999999925</v>
      </c>
      <c r="I15" s="20">
        <f t="shared" si="2"/>
        <v>0.19999999999999929</v>
      </c>
      <c r="J15" s="1"/>
      <c r="K15" s="20">
        <f t="shared" si="3"/>
        <v>3.0326215483063153</v>
      </c>
      <c r="L15" s="20">
        <f t="shared" si="4"/>
        <v>1.9873011456791034</v>
      </c>
      <c r="M15" s="20">
        <f t="shared" si="5"/>
        <v>65.530799475753525</v>
      </c>
      <c r="N15" s="1"/>
      <c r="O15" s="47">
        <f>AVERAGE(L15:L16)</f>
        <v>1.9858054046192013</v>
      </c>
      <c r="P15" s="47"/>
      <c r="Q15" s="2"/>
      <c r="R15" s="20" t="s">
        <v>27</v>
      </c>
      <c r="S15" s="20">
        <v>4.18</v>
      </c>
      <c r="T15" s="21">
        <f t="shared" si="7"/>
        <v>5.1050000000000004</v>
      </c>
      <c r="U15" s="20">
        <f t="shared" si="8"/>
        <v>2.5085937499999995E-2</v>
      </c>
      <c r="V15" s="21">
        <f t="shared" si="9"/>
        <v>92.817968750000048</v>
      </c>
      <c r="W15" s="20">
        <v>50</v>
      </c>
      <c r="X15" s="22">
        <f t="shared" si="10"/>
        <v>4640.8984375000027</v>
      </c>
      <c r="Y15" s="23"/>
      <c r="Z15" s="23"/>
      <c r="AB15" s="20" t="s">
        <v>99</v>
      </c>
      <c r="AC15" s="20">
        <v>16.5</v>
      </c>
      <c r="AD15" s="20">
        <f t="shared" si="6"/>
        <v>825</v>
      </c>
      <c r="AE15" s="47">
        <f>AVERAGE(AD15:AD17)</f>
        <v>811.66666666666663</v>
      </c>
      <c r="AG15" s="51" t="s">
        <v>102</v>
      </c>
      <c r="AH15" s="20">
        <v>7.45</v>
      </c>
      <c r="AI15" s="20">
        <f>AVERAGE(AH15,AH16,AH17)</f>
        <v>7.55</v>
      </c>
    </row>
    <row r="16" spans="1:35">
      <c r="A16" s="2"/>
      <c r="B16" s="20" t="s">
        <v>29</v>
      </c>
      <c r="C16" s="20">
        <v>20.508500000000002</v>
      </c>
      <c r="D16" s="20">
        <v>30.935300000000002</v>
      </c>
      <c r="E16" s="20">
        <f t="shared" si="0"/>
        <v>10.4268</v>
      </c>
      <c r="F16" s="20">
        <v>20.825700000000001</v>
      </c>
      <c r="G16" s="20">
        <v>20.6188</v>
      </c>
      <c r="H16" s="20">
        <f t="shared" si="1"/>
        <v>0.3171999999999997</v>
      </c>
      <c r="I16" s="20">
        <f t="shared" si="2"/>
        <v>0.20690000000000097</v>
      </c>
      <c r="J16" s="1"/>
      <c r="K16" s="20">
        <f t="shared" si="3"/>
        <v>3.0421605861817596</v>
      </c>
      <c r="L16" s="20">
        <f t="shared" si="4"/>
        <v>1.9843096635592989</v>
      </c>
      <c r="M16" s="20">
        <f t="shared" si="5"/>
        <v>65.226986128625839</v>
      </c>
      <c r="N16" s="1"/>
      <c r="O16" s="47"/>
      <c r="P16" s="47"/>
      <c r="Q16" s="2" t="s">
        <v>97</v>
      </c>
      <c r="R16" s="20" t="s">
        <v>28</v>
      </c>
      <c r="S16" s="20">
        <v>4.2699999999999996</v>
      </c>
      <c r="T16" s="21">
        <f t="shared" si="7"/>
        <v>5.1050000000000004</v>
      </c>
      <c r="U16" s="20">
        <f t="shared" si="8"/>
        <v>2.5085937499999995E-2</v>
      </c>
      <c r="V16" s="21">
        <f t="shared" si="9"/>
        <v>83.787031250000069</v>
      </c>
      <c r="W16" s="20">
        <v>50</v>
      </c>
      <c r="X16" s="22">
        <f t="shared" si="10"/>
        <v>4189.3515625000036</v>
      </c>
      <c r="Y16" s="23">
        <f>AVERAGE(X16:X17)</f>
        <v>4139.1796875000027</v>
      </c>
      <c r="Z16" s="23"/>
      <c r="AB16" s="20" t="s">
        <v>100</v>
      </c>
      <c r="AC16" s="20">
        <v>15.2</v>
      </c>
      <c r="AD16" s="20">
        <f t="shared" si="6"/>
        <v>760</v>
      </c>
      <c r="AE16" s="47"/>
      <c r="AG16" s="51" t="s">
        <v>103</v>
      </c>
      <c r="AH16" s="20">
        <v>7.8</v>
      </c>
    </row>
    <row r="17" spans="1:35">
      <c r="A17" s="2"/>
      <c r="B17" s="20" t="s">
        <v>30</v>
      </c>
      <c r="C17" s="20">
        <v>20.502700000000001</v>
      </c>
      <c r="D17" s="20">
        <v>30.9085</v>
      </c>
      <c r="E17" s="20">
        <f t="shared" si="0"/>
        <v>10.405799999999999</v>
      </c>
      <c r="F17" s="20">
        <v>20.826599999999999</v>
      </c>
      <c r="G17" s="20">
        <v>20.613</v>
      </c>
      <c r="H17" s="20">
        <f t="shared" si="1"/>
        <v>0.3238999999999983</v>
      </c>
      <c r="I17" s="20">
        <f t="shared" si="2"/>
        <v>0.21359999999999957</v>
      </c>
      <c r="J17" s="1"/>
      <c r="K17" s="20">
        <f t="shared" si="3"/>
        <v>3.1126871552403306</v>
      </c>
      <c r="L17" s="20">
        <f t="shared" si="4"/>
        <v>2.0527013780776064</v>
      </c>
      <c r="M17" s="20">
        <f t="shared" si="5"/>
        <v>65.946279715961936</v>
      </c>
      <c r="N17" s="1"/>
      <c r="O17" s="47">
        <f>AVERAGE(L17:L18)</f>
        <v>1.9537536307653232</v>
      </c>
      <c r="P17" s="47"/>
      <c r="Q17" s="2"/>
      <c r="R17" s="20" t="s">
        <v>29</v>
      </c>
      <c r="S17" s="20">
        <v>4.29</v>
      </c>
      <c r="T17" s="21">
        <f t="shared" si="7"/>
        <v>5.1050000000000004</v>
      </c>
      <c r="U17" s="20">
        <f t="shared" si="8"/>
        <v>2.5085937499999995E-2</v>
      </c>
      <c r="V17" s="21">
        <f t="shared" si="9"/>
        <v>81.780156250000033</v>
      </c>
      <c r="W17" s="20">
        <v>50</v>
      </c>
      <c r="X17" s="22">
        <f t="shared" si="10"/>
        <v>4089.0078125000018</v>
      </c>
      <c r="Y17" s="23"/>
      <c r="Z17" s="23"/>
      <c r="AB17" s="51" t="s">
        <v>101</v>
      </c>
      <c r="AC17" s="20">
        <v>17</v>
      </c>
      <c r="AD17" s="20">
        <f t="shared" si="6"/>
        <v>850</v>
      </c>
      <c r="AE17" s="47"/>
      <c r="AG17" s="51" t="s">
        <v>104</v>
      </c>
      <c r="AH17" s="20">
        <v>7.4</v>
      </c>
    </row>
    <row r="18" spans="1:35">
      <c r="A18" s="2"/>
      <c r="B18" s="20" t="s">
        <v>31</v>
      </c>
      <c r="C18" s="20">
        <v>20.601500000000001</v>
      </c>
      <c r="D18" s="20">
        <v>29.691400000000002</v>
      </c>
      <c r="E18" s="20">
        <f t="shared" si="0"/>
        <v>9.0899000000000001</v>
      </c>
      <c r="F18" s="20">
        <v>20.861599999999999</v>
      </c>
      <c r="G18" s="20">
        <v>20.693000000000001</v>
      </c>
      <c r="H18" s="20">
        <f t="shared" si="1"/>
        <v>0.26009999999999778</v>
      </c>
      <c r="I18" s="20">
        <f t="shared" si="2"/>
        <v>0.16859999999999786</v>
      </c>
      <c r="J18" s="1"/>
      <c r="K18" s="20">
        <f t="shared" si="3"/>
        <v>2.8614176173555017</v>
      </c>
      <c r="L18" s="20">
        <f t="shared" si="4"/>
        <v>1.8548058834530399</v>
      </c>
      <c r="M18" s="20">
        <f t="shared" si="5"/>
        <v>64.82122260668946</v>
      </c>
      <c r="N18" s="1"/>
      <c r="O18" s="47"/>
      <c r="P18" s="47"/>
      <c r="Q18" s="2" t="s">
        <v>98</v>
      </c>
      <c r="R18" s="20" t="s">
        <v>30</v>
      </c>
      <c r="S18" s="20">
        <v>4.1100000000000003</v>
      </c>
      <c r="T18" s="21">
        <f t="shared" si="7"/>
        <v>5.1050000000000004</v>
      </c>
      <c r="U18" s="20">
        <f t="shared" si="8"/>
        <v>2.5085937499999995E-2</v>
      </c>
      <c r="V18" s="21">
        <f t="shared" si="9"/>
        <v>99.842031249999991</v>
      </c>
      <c r="W18" s="20">
        <v>50</v>
      </c>
      <c r="X18" s="22">
        <f t="shared" si="10"/>
        <v>4992.1015625</v>
      </c>
      <c r="Y18" s="23">
        <f>AVERAGE(X18:X19)</f>
        <v>5067.359375</v>
      </c>
      <c r="Z18" s="23"/>
      <c r="AB18" s="51" t="s">
        <v>102</v>
      </c>
      <c r="AC18" s="20">
        <v>18.8</v>
      </c>
      <c r="AD18" s="20">
        <f t="shared" si="6"/>
        <v>940</v>
      </c>
      <c r="AE18" s="47">
        <f>AVERAGE(AD18:AD20)</f>
        <v>948.33333333333337</v>
      </c>
      <c r="AG18" s="51" t="s">
        <v>105</v>
      </c>
      <c r="AH18" s="20">
        <v>7.25</v>
      </c>
      <c r="AI18" s="20">
        <f>AVERAGE(AH18,AH19,AH20)</f>
        <v>7.583333333333333</v>
      </c>
    </row>
    <row r="19" spans="1:35">
      <c r="A19" s="2"/>
      <c r="B19" s="20" t="s">
        <v>32</v>
      </c>
      <c r="C19" s="20">
        <v>20.7483</v>
      </c>
      <c r="D19" s="20">
        <v>28.9938</v>
      </c>
      <c r="E19" s="20">
        <f t="shared" si="0"/>
        <v>8.2454999999999998</v>
      </c>
      <c r="F19" s="20">
        <v>20.994499999999999</v>
      </c>
      <c r="G19" s="20">
        <v>20.886299999999999</v>
      </c>
      <c r="H19" s="20">
        <f t="shared" si="1"/>
        <v>0.2461999999999982</v>
      </c>
      <c r="I19" s="20">
        <f t="shared" si="2"/>
        <v>0.10820000000000007</v>
      </c>
      <c r="J19" s="47">
        <f>AVERAGE(I19,I20,I21,I22,I23,I24)</f>
        <v>0.1335999999999995</v>
      </c>
      <c r="K19" s="20">
        <f t="shared" si="3"/>
        <v>2.985871081195782</v>
      </c>
      <c r="L19" s="20">
        <f t="shared" si="4"/>
        <v>1.312230913831788</v>
      </c>
      <c r="M19" s="20">
        <f t="shared" si="5"/>
        <v>43.948009748172566</v>
      </c>
      <c r="N19" s="47">
        <f>AVERAGE(K19,K20,K21,K22,K23,K24)</f>
        <v>2.9768725001794452</v>
      </c>
      <c r="O19" s="47">
        <f>AVERAGE(L19:L20)</f>
        <v>1.3366934985300871</v>
      </c>
      <c r="P19" s="47"/>
      <c r="Q19" s="2"/>
      <c r="R19" s="20" t="s">
        <v>31</v>
      </c>
      <c r="S19" s="20">
        <v>4.08</v>
      </c>
      <c r="T19" s="21">
        <f t="shared" si="7"/>
        <v>5.1050000000000004</v>
      </c>
      <c r="U19" s="20">
        <f t="shared" si="8"/>
        <v>2.5085937499999995E-2</v>
      </c>
      <c r="V19" s="21">
        <f t="shared" si="9"/>
        <v>102.85234375000002</v>
      </c>
      <c r="W19" s="20">
        <v>50</v>
      </c>
      <c r="X19" s="22">
        <f t="shared" si="10"/>
        <v>5142.6171875000009</v>
      </c>
      <c r="Y19" s="23"/>
      <c r="Z19" s="23"/>
      <c r="AB19" s="51" t="s">
        <v>103</v>
      </c>
      <c r="AC19" s="20">
        <v>19.600000000000001</v>
      </c>
      <c r="AD19" s="20">
        <f t="shared" si="6"/>
        <v>980.00000000000011</v>
      </c>
      <c r="AE19" s="47"/>
      <c r="AG19" s="51" t="s">
        <v>106</v>
      </c>
      <c r="AH19" s="20">
        <v>7.74</v>
      </c>
    </row>
    <row r="20" spans="1:35">
      <c r="A20" s="2"/>
      <c r="B20" s="20" t="s">
        <v>33</v>
      </c>
      <c r="C20" s="20">
        <v>20.4619</v>
      </c>
      <c r="D20" s="20">
        <v>30.4681</v>
      </c>
      <c r="E20" s="20">
        <f t="shared" si="0"/>
        <v>10.0062</v>
      </c>
      <c r="F20" s="20">
        <v>20.761099999999999</v>
      </c>
      <c r="G20" s="20">
        <v>20.6249</v>
      </c>
      <c r="H20" s="20">
        <f t="shared" si="1"/>
        <v>0.29919999999999902</v>
      </c>
      <c r="I20" s="20">
        <f t="shared" si="2"/>
        <v>0.13619999999999877</v>
      </c>
      <c r="J20" s="47"/>
      <c r="K20" s="20">
        <f t="shared" si="3"/>
        <v>2.9901461094121546</v>
      </c>
      <c r="L20" s="20">
        <f t="shared" si="4"/>
        <v>1.3611560832283862</v>
      </c>
      <c r="M20" s="20">
        <f t="shared" si="5"/>
        <v>45.52139037433129</v>
      </c>
      <c r="N20" s="47"/>
      <c r="O20" s="51"/>
      <c r="P20" s="47"/>
      <c r="Q20" s="2" t="s">
        <v>99</v>
      </c>
      <c r="R20" s="20" t="s">
        <v>32</v>
      </c>
      <c r="S20" s="20">
        <v>4.54</v>
      </c>
      <c r="T20" s="21">
        <f t="shared" si="7"/>
        <v>5.1050000000000004</v>
      </c>
      <c r="U20" s="20">
        <f t="shared" si="8"/>
        <v>2.5085937499999995E-2</v>
      </c>
      <c r="V20" s="21">
        <f t="shared" si="9"/>
        <v>56.694218750000033</v>
      </c>
      <c r="W20" s="20">
        <v>50</v>
      </c>
      <c r="X20" s="22">
        <f t="shared" si="10"/>
        <v>2834.7109375000018</v>
      </c>
      <c r="Y20" s="23">
        <f>AVERAGE(X20:X21)</f>
        <v>2533.6796875000014</v>
      </c>
      <c r="Z20" s="23"/>
      <c r="AB20" s="51" t="s">
        <v>104</v>
      </c>
      <c r="AC20" s="20">
        <v>18.5</v>
      </c>
      <c r="AD20" s="20">
        <f t="shared" si="6"/>
        <v>925</v>
      </c>
      <c r="AE20" s="47"/>
      <c r="AG20" s="51" t="s">
        <v>107</v>
      </c>
      <c r="AH20" s="20">
        <v>7.76</v>
      </c>
    </row>
    <row r="21" spans="1:35">
      <c r="A21" s="2"/>
      <c r="B21" s="20" t="s">
        <v>34</v>
      </c>
      <c r="C21" s="20">
        <v>20.534700000000001</v>
      </c>
      <c r="D21" s="20">
        <v>29.677299999999999</v>
      </c>
      <c r="E21" s="20">
        <f t="shared" si="0"/>
        <v>9.1425999999999981</v>
      </c>
      <c r="F21" s="20">
        <v>20.81</v>
      </c>
      <c r="G21" s="20">
        <v>20.656500000000001</v>
      </c>
      <c r="H21" s="20">
        <f t="shared" si="1"/>
        <v>0.27529999999999788</v>
      </c>
      <c r="I21" s="20">
        <f t="shared" si="2"/>
        <v>0.15349999999999753</v>
      </c>
      <c r="J21" s="47"/>
      <c r="K21" s="20">
        <f t="shared" si="3"/>
        <v>3.0111784393935856</v>
      </c>
      <c r="L21" s="20">
        <f t="shared" si="4"/>
        <v>1.6789534705663329</v>
      </c>
      <c r="M21" s="20">
        <f t="shared" si="5"/>
        <v>55.757355612059101</v>
      </c>
      <c r="N21" s="47"/>
      <c r="O21" s="47">
        <f>AVERAGE(L21:L22)</f>
        <v>1.6401761169556668</v>
      </c>
      <c r="P21" s="47"/>
      <c r="Q21" s="2"/>
      <c r="R21" s="20" t="s">
        <v>33</v>
      </c>
      <c r="S21" s="20">
        <v>4.66</v>
      </c>
      <c r="T21" s="21">
        <f t="shared" si="7"/>
        <v>5.1050000000000004</v>
      </c>
      <c r="U21" s="20">
        <f t="shared" si="8"/>
        <v>2.5085937499999995E-2</v>
      </c>
      <c r="V21" s="21">
        <f t="shared" si="9"/>
        <v>44.652968750000021</v>
      </c>
      <c r="W21" s="20">
        <v>50</v>
      </c>
      <c r="X21" s="22">
        <f t="shared" si="10"/>
        <v>2232.6484375000009</v>
      </c>
      <c r="Y21" s="23"/>
      <c r="Z21" s="23"/>
      <c r="AB21" s="51" t="s">
        <v>105</v>
      </c>
      <c r="AC21" s="20">
        <v>18.399999999999999</v>
      </c>
      <c r="AD21" s="20">
        <f t="shared" si="6"/>
        <v>919.99999999999989</v>
      </c>
      <c r="AE21" s="47">
        <f>AVERAGE(AD21:AD23)</f>
        <v>930</v>
      </c>
      <c r="AG21" s="51" t="s">
        <v>108</v>
      </c>
      <c r="AH21" s="20">
        <v>7.78</v>
      </c>
      <c r="AI21" s="20">
        <f>AVERAGE(AH21,AH22,AH23)</f>
        <v>7.5933333333333337</v>
      </c>
    </row>
    <row r="22" spans="1:35">
      <c r="A22" s="2"/>
      <c r="B22" s="20" t="s">
        <v>35</v>
      </c>
      <c r="C22" s="20">
        <v>20.636099999999999</v>
      </c>
      <c r="D22" s="20">
        <v>29.272300000000001</v>
      </c>
      <c r="E22" s="20">
        <f t="shared" si="0"/>
        <v>8.6362000000000023</v>
      </c>
      <c r="F22" s="20">
        <v>20.8918</v>
      </c>
      <c r="G22" s="20">
        <v>20.753499999999999</v>
      </c>
      <c r="H22" s="20">
        <f t="shared" si="1"/>
        <v>0.25570000000000093</v>
      </c>
      <c r="I22" s="20">
        <f t="shared" si="2"/>
        <v>0.13830000000000098</v>
      </c>
      <c r="J22" s="47"/>
      <c r="K22" s="20">
        <f t="shared" si="3"/>
        <v>2.960792941339951</v>
      </c>
      <c r="L22" s="20">
        <f t="shared" si="4"/>
        <v>1.6013987633450004</v>
      </c>
      <c r="M22" s="20">
        <f t="shared" si="5"/>
        <v>54.086820492765142</v>
      </c>
      <c r="N22" s="47"/>
      <c r="O22" s="51"/>
      <c r="P22" s="47"/>
      <c r="Q22" s="2" t="s">
        <v>100</v>
      </c>
      <c r="R22" s="20" t="s">
        <v>34</v>
      </c>
      <c r="S22" s="20">
        <v>4.6100000000000003</v>
      </c>
      <c r="T22" s="21">
        <f t="shared" si="7"/>
        <v>5.1050000000000004</v>
      </c>
      <c r="U22" s="20">
        <f t="shared" si="8"/>
        <v>2.5085937499999995E-2</v>
      </c>
      <c r="V22" s="21">
        <f t="shared" si="9"/>
        <v>49.670156249999998</v>
      </c>
      <c r="W22" s="20">
        <v>50</v>
      </c>
      <c r="X22" s="22">
        <f t="shared" si="10"/>
        <v>2483.5078125</v>
      </c>
      <c r="Y22" s="23">
        <f>AVERAGE(X22:X23)</f>
        <v>2583.8515625</v>
      </c>
      <c r="Z22" s="23"/>
      <c r="AB22" s="51" t="s">
        <v>106</v>
      </c>
      <c r="AC22" s="20">
        <v>18.399999999999999</v>
      </c>
      <c r="AD22" s="20">
        <f t="shared" si="6"/>
        <v>919.99999999999989</v>
      </c>
      <c r="AE22" s="47"/>
      <c r="AG22" s="51" t="s">
        <v>109</v>
      </c>
      <c r="AH22" s="20">
        <v>7.29</v>
      </c>
    </row>
    <row r="23" spans="1:35">
      <c r="A23" s="2"/>
      <c r="B23" s="20" t="s">
        <v>36</v>
      </c>
      <c r="C23" s="20">
        <v>20.854399999999998</v>
      </c>
      <c r="D23" s="20">
        <v>29.417100000000001</v>
      </c>
      <c r="E23" s="20">
        <f t="shared" si="0"/>
        <v>8.5627000000000031</v>
      </c>
      <c r="F23" s="20">
        <v>21.105499999999999</v>
      </c>
      <c r="G23" s="20">
        <v>20.971599999999999</v>
      </c>
      <c r="H23" s="20">
        <f t="shared" si="1"/>
        <v>0.25110000000000099</v>
      </c>
      <c r="I23" s="20">
        <f t="shared" si="2"/>
        <v>0.13390000000000057</v>
      </c>
      <c r="J23" s="47"/>
      <c r="K23" s="20">
        <f t="shared" si="3"/>
        <v>2.9324862484963963</v>
      </c>
      <c r="L23" s="20">
        <f t="shared" si="4"/>
        <v>1.5637590946780866</v>
      </c>
      <c r="M23" s="20">
        <f t="shared" si="5"/>
        <v>53.325368379131845</v>
      </c>
      <c r="N23" s="47"/>
      <c r="O23" s="47">
        <f>AVERAGE(L23:L24)</f>
        <v>1.6658893890911917</v>
      </c>
      <c r="P23" s="47"/>
      <c r="Q23" s="2"/>
      <c r="R23" s="20" t="s">
        <v>35</v>
      </c>
      <c r="S23" s="20">
        <v>4.57</v>
      </c>
      <c r="T23" s="21">
        <f t="shared" si="7"/>
        <v>5.1050000000000004</v>
      </c>
      <c r="U23" s="20">
        <f t="shared" si="8"/>
        <v>2.5085937499999995E-2</v>
      </c>
      <c r="V23" s="21">
        <f t="shared" si="9"/>
        <v>53.683906250000007</v>
      </c>
      <c r="W23" s="20">
        <v>50</v>
      </c>
      <c r="X23" s="22">
        <f t="shared" si="10"/>
        <v>2684.1953125000005</v>
      </c>
      <c r="Y23" s="23"/>
      <c r="Z23" s="23"/>
      <c r="AB23" s="51" t="s">
        <v>107</v>
      </c>
      <c r="AC23" s="20">
        <v>19</v>
      </c>
      <c r="AD23" s="20">
        <f t="shared" si="6"/>
        <v>950</v>
      </c>
      <c r="AE23" s="47"/>
      <c r="AG23" s="51" t="s">
        <v>110</v>
      </c>
      <c r="AH23" s="20">
        <v>7.71</v>
      </c>
    </row>
    <row r="24" spans="1:35">
      <c r="A24" s="2"/>
      <c r="B24" s="20" t="s">
        <v>37</v>
      </c>
      <c r="C24" s="20">
        <v>20.405100000000001</v>
      </c>
      <c r="D24" s="20">
        <v>27.8428</v>
      </c>
      <c r="E24" s="20">
        <f t="shared" si="0"/>
        <v>7.4376999999999995</v>
      </c>
      <c r="F24" s="20">
        <v>20.626799999999999</v>
      </c>
      <c r="G24" s="20">
        <v>20.4953</v>
      </c>
      <c r="H24" s="20">
        <f t="shared" si="1"/>
        <v>0.22169999999999845</v>
      </c>
      <c r="I24" s="20">
        <f t="shared" si="2"/>
        <v>0.13149999999999906</v>
      </c>
      <c r="J24" s="47"/>
      <c r="K24" s="20">
        <f t="shared" si="3"/>
        <v>2.9807601812388032</v>
      </c>
      <c r="L24" s="20">
        <f t="shared" si="4"/>
        <v>1.7680196835042967</v>
      </c>
      <c r="M24" s="20">
        <f t="shared" si="5"/>
        <v>59.314388813712213</v>
      </c>
      <c r="N24" s="47"/>
      <c r="O24" s="51"/>
      <c r="P24" s="47"/>
      <c r="Q24" s="2" t="s">
        <v>101</v>
      </c>
      <c r="R24" s="20" t="s">
        <v>36</v>
      </c>
      <c r="S24" s="20">
        <v>4.5999999999999996</v>
      </c>
      <c r="T24" s="21">
        <f t="shared" si="7"/>
        <v>5.1050000000000004</v>
      </c>
      <c r="U24" s="20">
        <f t="shared" si="8"/>
        <v>2.5085937499999995E-2</v>
      </c>
      <c r="V24" s="21">
        <f t="shared" si="9"/>
        <v>50.673593750000073</v>
      </c>
      <c r="W24" s="20">
        <v>50</v>
      </c>
      <c r="X24" s="22">
        <f t="shared" si="10"/>
        <v>2533.6796875000036</v>
      </c>
      <c r="Y24" s="23">
        <f>AVERAGE(X24:X25)</f>
        <v>2809.6250000000018</v>
      </c>
      <c r="Z24" s="23"/>
      <c r="AB24" s="51" t="s">
        <v>108</v>
      </c>
      <c r="AC24" s="20">
        <v>18.5</v>
      </c>
      <c r="AD24" s="20">
        <f t="shared" si="6"/>
        <v>925</v>
      </c>
      <c r="AE24" s="47">
        <f>AVERAGE(AD24,AD25,AD26)</f>
        <v>946.66666666666663</v>
      </c>
      <c r="AF24" s="51"/>
    </row>
    <row r="25" spans="1:35">
      <c r="A25" s="2"/>
      <c r="B25" s="20" t="s">
        <v>38</v>
      </c>
      <c r="C25" s="20">
        <v>20.558800000000002</v>
      </c>
      <c r="D25" s="20">
        <v>29.367100000000001</v>
      </c>
      <c r="E25" s="20">
        <f t="shared" si="0"/>
        <v>8.8082999999999991</v>
      </c>
      <c r="F25" s="20">
        <v>20.8355</v>
      </c>
      <c r="G25" s="20">
        <v>20.6553</v>
      </c>
      <c r="H25" s="20">
        <f t="shared" si="1"/>
        <v>0.27669999999999817</v>
      </c>
      <c r="I25" s="20">
        <f t="shared" si="2"/>
        <v>0.18019999999999925</v>
      </c>
      <c r="J25" s="47">
        <f>AVERAGE(I25,I26,I27,I28,I29,I30)</f>
        <v>0.16351666666666631</v>
      </c>
      <c r="K25" s="20">
        <f t="shared" si="3"/>
        <v>3.1413553126028657</v>
      </c>
      <c r="L25" s="20">
        <f t="shared" si="4"/>
        <v>2.0457977135201943</v>
      </c>
      <c r="M25" s="20">
        <f t="shared" si="5"/>
        <v>65.12468377303955</v>
      </c>
      <c r="N25" s="47">
        <f>AVERAGE(K25,K26,K27,K28,K29,K30)</f>
        <v>3.0916888175928032</v>
      </c>
      <c r="O25" s="47">
        <f>AVERAGE(L25:L26)</f>
        <v>2.0348377845525301</v>
      </c>
      <c r="P25" s="47"/>
      <c r="Q25" s="2"/>
      <c r="R25" s="20" t="s">
        <v>37</v>
      </c>
      <c r="S25" s="20">
        <v>4.49</v>
      </c>
      <c r="T25" s="21">
        <f t="shared" si="7"/>
        <v>5.1050000000000004</v>
      </c>
      <c r="U25" s="20">
        <f t="shared" si="8"/>
        <v>2.5085937499999995E-2</v>
      </c>
      <c r="V25" s="21">
        <f t="shared" si="9"/>
        <v>61.71140625000001</v>
      </c>
      <c r="W25" s="20">
        <v>50</v>
      </c>
      <c r="X25" s="22">
        <f t="shared" si="10"/>
        <v>3085.5703125000005</v>
      </c>
      <c r="Y25" s="23"/>
      <c r="Z25" s="23"/>
      <c r="AB25" s="51" t="s">
        <v>109</v>
      </c>
      <c r="AC25" s="20">
        <v>20</v>
      </c>
      <c r="AD25" s="20">
        <f t="shared" si="6"/>
        <v>1000</v>
      </c>
      <c r="AE25" s="23"/>
    </row>
    <row r="26" spans="1:35">
      <c r="A26" s="2"/>
      <c r="B26" s="20" t="s">
        <v>39</v>
      </c>
      <c r="C26" s="20">
        <v>20.542999999999999</v>
      </c>
      <c r="D26" s="20">
        <v>29.254000000000001</v>
      </c>
      <c r="E26" s="20">
        <f t="shared" si="0"/>
        <v>8.7110000000000021</v>
      </c>
      <c r="F26" s="20">
        <v>20.815999999999999</v>
      </c>
      <c r="G26" s="20">
        <v>20.639700000000001</v>
      </c>
      <c r="H26" s="20">
        <f t="shared" si="1"/>
        <v>0.27299999999999969</v>
      </c>
      <c r="I26" s="20">
        <f t="shared" si="2"/>
        <v>0.17629999999999768</v>
      </c>
      <c r="J26" s="47"/>
      <c r="K26" s="20">
        <f t="shared" si="3"/>
        <v>3.133968545517158</v>
      </c>
      <c r="L26" s="20">
        <f t="shared" si="4"/>
        <v>2.0238778555848653</v>
      </c>
      <c r="M26" s="20">
        <f t="shared" si="5"/>
        <v>64.578754578753802</v>
      </c>
      <c r="N26" s="47"/>
      <c r="O26" s="51"/>
      <c r="P26" s="47"/>
      <c r="Q26" s="2" t="s">
        <v>102</v>
      </c>
      <c r="R26" s="20" t="s">
        <v>38</v>
      </c>
      <c r="S26" s="20">
        <v>3.67</v>
      </c>
      <c r="T26" s="21">
        <f t="shared" si="7"/>
        <v>5.1050000000000004</v>
      </c>
      <c r="U26" s="20">
        <f t="shared" si="8"/>
        <v>2.5085937499999995E-2</v>
      </c>
      <c r="V26" s="21">
        <f t="shared" si="9"/>
        <v>143.99328125000002</v>
      </c>
      <c r="W26" s="20">
        <v>50</v>
      </c>
      <c r="X26" s="22">
        <f t="shared" si="10"/>
        <v>7199.6640625000009</v>
      </c>
      <c r="Y26" s="23">
        <f>AVERAGE(X26:X27)</f>
        <v>7199.6640625000009</v>
      </c>
      <c r="Z26" s="23"/>
      <c r="AB26" s="51" t="s">
        <v>110</v>
      </c>
      <c r="AC26" s="20">
        <v>18.3</v>
      </c>
      <c r="AD26" s="20">
        <f t="shared" si="6"/>
        <v>915</v>
      </c>
      <c r="AE26" s="23"/>
    </row>
    <row r="27" spans="1:35">
      <c r="A27" s="2"/>
      <c r="B27" s="20" t="s">
        <v>40</v>
      </c>
      <c r="C27" s="20">
        <v>20.842400000000001</v>
      </c>
      <c r="D27" s="20">
        <v>29.178999999999998</v>
      </c>
      <c r="E27" s="20">
        <f t="shared" si="0"/>
        <v>8.3365999999999971</v>
      </c>
      <c r="F27" s="20">
        <v>21.085599999999999</v>
      </c>
      <c r="G27" s="20">
        <v>20.9361</v>
      </c>
      <c r="H27" s="20">
        <f t="shared" si="1"/>
        <v>0.24319999999999808</v>
      </c>
      <c r="I27" s="20">
        <f t="shared" si="2"/>
        <v>0.14949999999999974</v>
      </c>
      <c r="J27" s="47"/>
      <c r="K27" s="20">
        <f t="shared" si="3"/>
        <v>2.9172564354772708</v>
      </c>
      <c r="L27" s="20">
        <f t="shared" si="4"/>
        <v>1.793297027565192</v>
      </c>
      <c r="M27" s="20">
        <f t="shared" si="5"/>
        <v>61.472039473684589</v>
      </c>
      <c r="N27" s="47"/>
      <c r="O27" s="47">
        <f>AVERAGE(L27:L28)</f>
        <v>1.8052168001253412</v>
      </c>
      <c r="P27" s="47"/>
      <c r="Q27" s="2"/>
      <c r="R27" s="20" t="s">
        <v>39</v>
      </c>
      <c r="S27" s="20">
        <v>3.67</v>
      </c>
      <c r="T27" s="21">
        <f t="shared" si="7"/>
        <v>5.1050000000000004</v>
      </c>
      <c r="U27" s="20">
        <f t="shared" si="8"/>
        <v>2.5085937499999995E-2</v>
      </c>
      <c r="V27" s="21">
        <f t="shared" si="9"/>
        <v>143.99328125000002</v>
      </c>
      <c r="W27" s="20">
        <v>50</v>
      </c>
      <c r="X27" s="22">
        <f t="shared" si="10"/>
        <v>7199.6640625000009</v>
      </c>
      <c r="Y27" s="23"/>
      <c r="Z27" s="23"/>
    </row>
    <row r="28" spans="1:35">
      <c r="A28" s="2"/>
      <c r="B28" s="20" t="s">
        <v>41</v>
      </c>
      <c r="C28" s="20">
        <v>20.764500000000002</v>
      </c>
      <c r="D28" s="20">
        <v>28.766100000000002</v>
      </c>
      <c r="E28" s="20">
        <f t="shared" si="0"/>
        <v>8.0015999999999998</v>
      </c>
      <c r="F28" s="20">
        <v>21.005700000000001</v>
      </c>
      <c r="G28" s="20">
        <v>20.860299999999999</v>
      </c>
      <c r="H28" s="20">
        <f t="shared" si="1"/>
        <v>0.24119999999999919</v>
      </c>
      <c r="I28" s="20">
        <f t="shared" si="2"/>
        <v>0.14540000000000219</v>
      </c>
      <c r="J28" s="47"/>
      <c r="K28" s="20">
        <f t="shared" si="3"/>
        <v>3.0143971205758748</v>
      </c>
      <c r="L28" s="20">
        <f t="shared" si="4"/>
        <v>1.8171365726854904</v>
      </c>
      <c r="M28" s="20">
        <f t="shared" si="5"/>
        <v>60.281923714760644</v>
      </c>
      <c r="N28" s="47"/>
      <c r="O28" s="51"/>
      <c r="P28" s="47"/>
      <c r="Q28" s="2" t="s">
        <v>103</v>
      </c>
      <c r="R28" s="20" t="s">
        <v>40</v>
      </c>
      <c r="S28" s="20">
        <v>4.34</v>
      </c>
      <c r="T28" s="21">
        <f t="shared" si="7"/>
        <v>5.1050000000000004</v>
      </c>
      <c r="U28" s="20">
        <f t="shared" si="8"/>
        <v>2.5085937499999995E-2</v>
      </c>
      <c r="V28" s="21">
        <f t="shared" si="9"/>
        <v>76.762968750000056</v>
      </c>
      <c r="W28" s="20">
        <v>50</v>
      </c>
      <c r="X28" s="22">
        <f t="shared" si="10"/>
        <v>3838.1484375000027</v>
      </c>
      <c r="Y28" s="23">
        <f>AVERAGE(X28:X29)</f>
        <v>4289.6953125000018</v>
      </c>
      <c r="Z28" s="23"/>
    </row>
    <row r="29" spans="1:35">
      <c r="A29" s="2"/>
      <c r="B29" s="20" t="s">
        <v>42</v>
      </c>
      <c r="C29" s="20">
        <v>20.5092</v>
      </c>
      <c r="D29" s="20">
        <v>29.926200000000001</v>
      </c>
      <c r="E29" s="20">
        <f t="shared" si="0"/>
        <v>9.4170000000000016</v>
      </c>
      <c r="F29" s="20">
        <v>20.8065</v>
      </c>
      <c r="G29" s="20">
        <v>20.618500000000001</v>
      </c>
      <c r="H29" s="20">
        <f t="shared" si="1"/>
        <v>0.2972999999999999</v>
      </c>
      <c r="I29" s="20">
        <f t="shared" si="2"/>
        <v>0.18799999999999883</v>
      </c>
      <c r="J29" s="47"/>
      <c r="K29" s="20">
        <f t="shared" si="3"/>
        <v>3.1570563873845159</v>
      </c>
      <c r="L29" s="20">
        <f t="shared" si="4"/>
        <v>1.9963895083359755</v>
      </c>
      <c r="M29" s="20">
        <f t="shared" si="5"/>
        <v>63.235788765556308</v>
      </c>
      <c r="N29" s="47"/>
      <c r="O29" s="47">
        <f>AVERAGE(L29:L30)</f>
        <v>2.0122788580239415</v>
      </c>
      <c r="P29" s="47"/>
      <c r="Q29" s="2"/>
      <c r="R29" s="20" t="s">
        <v>41</v>
      </c>
      <c r="S29" s="20">
        <v>4.16</v>
      </c>
      <c r="T29" s="21">
        <f t="shared" si="7"/>
        <v>5.1050000000000004</v>
      </c>
      <c r="U29" s="20">
        <f t="shared" si="8"/>
        <v>2.5085937499999995E-2</v>
      </c>
      <c r="V29" s="21">
        <f t="shared" si="9"/>
        <v>94.824843750000014</v>
      </c>
      <c r="W29" s="20">
        <v>50</v>
      </c>
      <c r="X29" s="22">
        <f t="shared" si="10"/>
        <v>4741.2421875000009</v>
      </c>
      <c r="Y29" s="23"/>
      <c r="Z29" s="23"/>
    </row>
    <row r="30" spans="1:35">
      <c r="A30" s="2"/>
      <c r="B30" s="20" t="s">
        <v>43</v>
      </c>
      <c r="C30" s="20">
        <v>20.83</v>
      </c>
      <c r="D30" s="20">
        <v>27.816600000000001</v>
      </c>
      <c r="E30" s="20">
        <f t="shared" si="0"/>
        <v>6.9866000000000028</v>
      </c>
      <c r="F30" s="20">
        <v>21.052600000000002</v>
      </c>
      <c r="G30" s="20">
        <v>20.910900000000002</v>
      </c>
      <c r="H30" s="20">
        <f t="shared" si="1"/>
        <v>0.22260000000000346</v>
      </c>
      <c r="I30" s="20">
        <f t="shared" si="2"/>
        <v>0.14170000000000016</v>
      </c>
      <c r="J30" s="47"/>
      <c r="K30" s="20">
        <f t="shared" si="3"/>
        <v>3.186099103999132</v>
      </c>
      <c r="L30" s="20">
        <f t="shared" si="4"/>
        <v>2.0281682077119072</v>
      </c>
      <c r="M30" s="20">
        <f t="shared" si="5"/>
        <v>63.656783468103306</v>
      </c>
      <c r="N30" s="47"/>
      <c r="O30" s="51"/>
      <c r="P30" s="47"/>
      <c r="Q30" s="2" t="s">
        <v>104</v>
      </c>
      <c r="R30" s="20" t="s">
        <v>42</v>
      </c>
      <c r="S30" s="20">
        <v>3.65</v>
      </c>
      <c r="T30" s="21">
        <f t="shared" si="7"/>
        <v>5.1050000000000004</v>
      </c>
      <c r="U30" s="20">
        <f t="shared" si="8"/>
        <v>2.5085937499999995E-2</v>
      </c>
      <c r="V30" s="21">
        <f t="shared" si="9"/>
        <v>146.00015625</v>
      </c>
      <c r="W30" s="20">
        <v>50</v>
      </c>
      <c r="X30" s="22">
        <f t="shared" si="10"/>
        <v>7300.0078125</v>
      </c>
      <c r="Y30" s="23">
        <f>AVERAGE(X30:X31)</f>
        <v>7249.8359375</v>
      </c>
      <c r="Z30" s="23"/>
    </row>
    <row r="31" spans="1:35">
      <c r="A31" s="2"/>
      <c r="B31" s="20" t="s">
        <v>44</v>
      </c>
      <c r="C31" s="20">
        <v>20.4115</v>
      </c>
      <c r="D31" s="20">
        <v>28.4666</v>
      </c>
      <c r="E31" s="20">
        <f t="shared" si="0"/>
        <v>8.0550999999999995</v>
      </c>
      <c r="F31" s="20">
        <v>20.648299999999999</v>
      </c>
      <c r="G31" s="20">
        <v>20.520199999999999</v>
      </c>
      <c r="H31" s="20">
        <f t="shared" si="1"/>
        <v>0.23679999999999879</v>
      </c>
      <c r="I31" s="20">
        <f t="shared" si="2"/>
        <v>0.12809999999999988</v>
      </c>
      <c r="J31" s="51">
        <f>AVERAGE(I31,I32,I33,I34,I35,I36)</f>
        <v>0.12469999999999952</v>
      </c>
      <c r="K31" s="20">
        <f t="shared" si="3"/>
        <v>2.9397524549664036</v>
      </c>
      <c r="L31" s="20">
        <f t="shared" si="4"/>
        <v>1.5902968305793832</v>
      </c>
      <c r="M31" s="20">
        <f t="shared" si="5"/>
        <v>54.096283783784003</v>
      </c>
      <c r="N31" s="1">
        <f>AVERAGE(K31,K32,K33,K34,K35,K36)</f>
        <v>2.9895487481875045</v>
      </c>
      <c r="O31" s="47">
        <f>AVERAGE(L31:L32)</f>
        <v>1.563036296334225</v>
      </c>
      <c r="P31" s="47"/>
      <c r="Q31" s="2"/>
      <c r="R31" s="20" t="s">
        <v>43</v>
      </c>
      <c r="S31" s="20">
        <v>3.67</v>
      </c>
      <c r="T31" s="21">
        <f t="shared" si="7"/>
        <v>5.1050000000000004</v>
      </c>
      <c r="U31" s="20">
        <f t="shared" si="8"/>
        <v>2.5085937499999995E-2</v>
      </c>
      <c r="V31" s="21">
        <f t="shared" si="9"/>
        <v>143.99328125000002</v>
      </c>
      <c r="W31" s="20">
        <v>50</v>
      </c>
      <c r="X31" s="22">
        <f t="shared" si="10"/>
        <v>7199.6640625000009</v>
      </c>
      <c r="Y31" s="23"/>
      <c r="Z31" s="23"/>
    </row>
    <row r="32" spans="1:35">
      <c r="A32" s="2"/>
      <c r="B32" s="20" t="s">
        <v>45</v>
      </c>
      <c r="C32" s="20">
        <v>20.424800000000001</v>
      </c>
      <c r="D32" s="20">
        <v>28.616099999999999</v>
      </c>
      <c r="E32" s="20">
        <f t="shared" si="0"/>
        <v>8.1912999999999982</v>
      </c>
      <c r="F32" s="20">
        <v>20.691800000000001</v>
      </c>
      <c r="G32" s="20">
        <v>20.565999999999999</v>
      </c>
      <c r="H32" s="20">
        <f t="shared" si="1"/>
        <v>0.26699999999999946</v>
      </c>
      <c r="I32" s="20">
        <f t="shared" si="2"/>
        <v>0.12580000000000169</v>
      </c>
      <c r="J32" s="51"/>
      <c r="K32" s="20">
        <f t="shared" si="3"/>
        <v>3.2595558702525791</v>
      </c>
      <c r="L32" s="20">
        <f t="shared" si="4"/>
        <v>1.5357757620890666</v>
      </c>
      <c r="M32" s="20">
        <f t="shared" si="5"/>
        <v>47.11610486891459</v>
      </c>
      <c r="N32" s="1"/>
      <c r="O32" s="51"/>
      <c r="P32" s="47"/>
      <c r="Q32" s="2" t="s">
        <v>105</v>
      </c>
      <c r="R32" s="20" t="s">
        <v>44</v>
      </c>
      <c r="S32" s="20">
        <v>3.93</v>
      </c>
      <c r="T32" s="21">
        <f t="shared" si="7"/>
        <v>5.1050000000000004</v>
      </c>
      <c r="U32" s="20">
        <f t="shared" si="8"/>
        <v>2.5085937499999995E-2</v>
      </c>
      <c r="V32" s="21">
        <f t="shared" si="9"/>
        <v>117.90390625000001</v>
      </c>
      <c r="W32" s="20">
        <v>50</v>
      </c>
      <c r="X32" s="22">
        <f t="shared" si="10"/>
        <v>5895.1953125</v>
      </c>
      <c r="Y32" s="23">
        <f>AVERAGE(X32:X33)</f>
        <v>5895.1953125</v>
      </c>
      <c r="Z32" s="23"/>
    </row>
    <row r="33" spans="1:26">
      <c r="A33" s="2"/>
      <c r="B33" s="20" t="s">
        <v>46</v>
      </c>
      <c r="C33" s="20">
        <v>20.535</v>
      </c>
      <c r="D33" s="20">
        <v>28.5182</v>
      </c>
      <c r="E33" s="20">
        <f t="shared" si="0"/>
        <v>7.9832000000000001</v>
      </c>
      <c r="F33" s="20">
        <v>20.7698</v>
      </c>
      <c r="G33" s="20">
        <v>20.661200000000001</v>
      </c>
      <c r="H33" s="20">
        <f t="shared" si="1"/>
        <v>0.2347999999999999</v>
      </c>
      <c r="I33" s="20">
        <f t="shared" si="2"/>
        <v>0.10859999999999914</v>
      </c>
      <c r="J33" s="51"/>
      <c r="K33" s="20">
        <f t="shared" si="3"/>
        <v>2.9411764705882337</v>
      </c>
      <c r="L33" s="20">
        <f t="shared" si="4"/>
        <v>1.3603567491732531</v>
      </c>
      <c r="M33" s="20">
        <f t="shared" si="5"/>
        <v>46.252129471890626</v>
      </c>
      <c r="N33" s="1"/>
      <c r="O33" s="47">
        <f>AVERAGE(L33:L34)</f>
        <v>1.467341192362676</v>
      </c>
      <c r="P33" s="47"/>
      <c r="Q33" s="2"/>
      <c r="R33" s="20" t="s">
        <v>45</v>
      </c>
      <c r="S33" s="20">
        <v>3.93</v>
      </c>
      <c r="T33" s="21">
        <f t="shared" si="7"/>
        <v>5.1050000000000004</v>
      </c>
      <c r="U33" s="20">
        <f t="shared" si="8"/>
        <v>2.5085937499999995E-2</v>
      </c>
      <c r="V33" s="21">
        <f t="shared" si="9"/>
        <v>117.90390625000001</v>
      </c>
      <c r="W33" s="20">
        <v>50</v>
      </c>
      <c r="X33" s="22">
        <f t="shared" si="10"/>
        <v>5895.1953125</v>
      </c>
      <c r="Y33" s="23"/>
      <c r="Z33" s="23"/>
    </row>
    <row r="34" spans="1:26">
      <c r="A34" s="2"/>
      <c r="B34" s="20" t="s">
        <v>47</v>
      </c>
      <c r="C34" s="20">
        <v>20.754899999999999</v>
      </c>
      <c r="D34" s="20">
        <v>28.999700000000001</v>
      </c>
      <c r="E34" s="20">
        <f t="shared" si="0"/>
        <v>8.2448000000000015</v>
      </c>
      <c r="F34" s="20">
        <v>21.002199999999998</v>
      </c>
      <c r="G34" s="20">
        <v>20.872399999999999</v>
      </c>
      <c r="H34" s="20">
        <f t="shared" si="1"/>
        <v>0.24729999999999919</v>
      </c>
      <c r="I34" s="20">
        <f t="shared" si="2"/>
        <v>0.12979999999999947</v>
      </c>
      <c r="J34" s="51"/>
      <c r="K34" s="20">
        <f t="shared" si="3"/>
        <v>2.9994663302930227</v>
      </c>
      <c r="L34" s="20">
        <f t="shared" si="4"/>
        <v>1.5743256355520989</v>
      </c>
      <c r="M34" s="20">
        <f t="shared" si="5"/>
        <v>52.486858067124906</v>
      </c>
      <c r="N34" s="1"/>
      <c r="O34" s="51"/>
      <c r="P34" s="47"/>
      <c r="Q34" s="2" t="s">
        <v>106</v>
      </c>
      <c r="R34" s="20" t="s">
        <v>46</v>
      </c>
      <c r="S34" s="20">
        <v>4.18</v>
      </c>
      <c r="T34" s="21">
        <f t="shared" si="7"/>
        <v>5.1050000000000004</v>
      </c>
      <c r="U34" s="20">
        <f t="shared" si="8"/>
        <v>2.5085937499999995E-2</v>
      </c>
      <c r="V34" s="21">
        <f t="shared" si="9"/>
        <v>92.817968750000048</v>
      </c>
      <c r="W34" s="20">
        <v>50</v>
      </c>
      <c r="X34" s="22">
        <f t="shared" si="10"/>
        <v>4640.8984375000027</v>
      </c>
      <c r="Y34" s="23">
        <f>AVERAGE(X34:X35)</f>
        <v>4415.1250000000036</v>
      </c>
      <c r="Z34" s="23"/>
    </row>
    <row r="35" spans="1:26">
      <c r="A35" s="2"/>
      <c r="B35" s="20" t="s">
        <v>48</v>
      </c>
      <c r="C35" s="20">
        <v>20.564699999999998</v>
      </c>
      <c r="D35" s="20">
        <v>28.746099999999998</v>
      </c>
      <c r="E35" s="20">
        <f t="shared" si="0"/>
        <v>8.1814</v>
      </c>
      <c r="F35" s="20">
        <v>20.790099999999999</v>
      </c>
      <c r="G35" s="20">
        <v>20.656500000000001</v>
      </c>
      <c r="H35" s="20">
        <f t="shared" si="1"/>
        <v>0.22540000000000049</v>
      </c>
      <c r="I35" s="20">
        <f t="shared" si="2"/>
        <v>0.13359999999999772</v>
      </c>
      <c r="J35" s="51"/>
      <c r="K35" s="20">
        <f t="shared" si="3"/>
        <v>2.7550297015180836</v>
      </c>
      <c r="L35" s="20">
        <f t="shared" si="4"/>
        <v>1.6329723519201815</v>
      </c>
      <c r="M35" s="20">
        <f t="shared" si="5"/>
        <v>59.272404614018384</v>
      </c>
      <c r="N35" s="1"/>
      <c r="O35" s="47">
        <f>AVERAGE(L35:L36)</f>
        <v>1.6579034446219358</v>
      </c>
      <c r="P35" s="47"/>
      <c r="Q35" s="2"/>
      <c r="R35" s="20" t="s">
        <v>47</v>
      </c>
      <c r="S35" s="20">
        <v>4.2699999999999996</v>
      </c>
      <c r="T35" s="21">
        <f t="shared" si="7"/>
        <v>5.1050000000000004</v>
      </c>
      <c r="U35" s="20">
        <f t="shared" si="8"/>
        <v>2.5085937499999995E-2</v>
      </c>
      <c r="V35" s="21">
        <f t="shared" si="9"/>
        <v>83.787031250000069</v>
      </c>
      <c r="W35" s="20">
        <v>50</v>
      </c>
      <c r="X35" s="22">
        <f t="shared" si="10"/>
        <v>4189.3515625000036</v>
      </c>
      <c r="Y35" s="23"/>
      <c r="Z35" s="23"/>
    </row>
    <row r="36" spans="1:26">
      <c r="A36" s="2"/>
      <c r="B36" s="20" t="s">
        <v>49</v>
      </c>
      <c r="C36" s="20">
        <v>20.629300000000001</v>
      </c>
      <c r="D36" s="20">
        <v>27.896799999999999</v>
      </c>
      <c r="E36" s="20">
        <f t="shared" si="0"/>
        <v>7.2674999999999983</v>
      </c>
      <c r="F36" s="20">
        <v>20.8504</v>
      </c>
      <c r="G36" s="20">
        <v>20.728100000000001</v>
      </c>
      <c r="H36" s="20">
        <f t="shared" si="1"/>
        <v>0.22109999999999985</v>
      </c>
      <c r="I36" s="20">
        <f t="shared" si="2"/>
        <v>0.12229999999999919</v>
      </c>
      <c r="J36" s="51"/>
      <c r="K36" s="20">
        <f t="shared" si="3"/>
        <v>3.0423116615067065</v>
      </c>
      <c r="L36" s="20">
        <f t="shared" si="4"/>
        <v>1.6828345373236904</v>
      </c>
      <c r="M36" s="20">
        <f t="shared" si="5"/>
        <v>55.314337403889311</v>
      </c>
      <c r="N36" s="1"/>
      <c r="O36" s="51"/>
      <c r="P36" s="47"/>
      <c r="Q36" s="2" t="s">
        <v>107</v>
      </c>
      <c r="R36" s="20" t="s">
        <v>48</v>
      </c>
      <c r="S36" s="20">
        <v>4.1100000000000003</v>
      </c>
      <c r="T36" s="21">
        <f t="shared" si="7"/>
        <v>5.1050000000000004</v>
      </c>
      <c r="U36" s="20">
        <f t="shared" si="8"/>
        <v>2.5085937499999995E-2</v>
      </c>
      <c r="V36" s="21">
        <f t="shared" si="9"/>
        <v>99.842031249999991</v>
      </c>
      <c r="W36" s="20">
        <v>50</v>
      </c>
      <c r="X36" s="22">
        <f t="shared" si="10"/>
        <v>4992.1015625</v>
      </c>
      <c r="Y36" s="23">
        <f>AVERAGE(X36:X37)</f>
        <v>5067.359375</v>
      </c>
      <c r="Z36" s="23"/>
    </row>
    <row r="37" spans="1:26">
      <c r="A37" s="2"/>
      <c r="B37" s="20" t="s">
        <v>50</v>
      </c>
      <c r="C37" s="20">
        <v>20.350999999999999</v>
      </c>
      <c r="D37" s="20">
        <v>28.421800000000001</v>
      </c>
      <c r="E37" s="20">
        <f t="shared" si="0"/>
        <v>8.070800000000002</v>
      </c>
      <c r="F37" s="20">
        <v>20.572700000000001</v>
      </c>
      <c r="G37" s="20">
        <v>20.4361</v>
      </c>
      <c r="H37" s="20">
        <f t="shared" si="1"/>
        <v>0.22170000000000201</v>
      </c>
      <c r="I37" s="20">
        <f t="shared" si="2"/>
        <v>0.13660000000000139</v>
      </c>
      <c r="J37" s="51">
        <f>AVERAGE(I37,I38,I39,I40,I41,I42)</f>
        <v>0.15351666666666711</v>
      </c>
      <c r="K37" s="20">
        <f t="shared" si="3"/>
        <v>2.746939584675645</v>
      </c>
      <c r="L37" s="20">
        <f t="shared" si="4"/>
        <v>1.692521187490724</v>
      </c>
      <c r="M37" s="20">
        <f t="shared" si="5"/>
        <v>61.614794767704176</v>
      </c>
      <c r="N37" s="1">
        <f>AVERAGE(K37,K38,K39,K40,K41,K42)</f>
        <v>2.974642227211691</v>
      </c>
      <c r="O37" s="47">
        <f>AVERAGE(L37:L38)</f>
        <v>1.8180795138971226</v>
      </c>
      <c r="P37" s="47"/>
      <c r="Q37" s="2"/>
      <c r="R37" s="20" t="s">
        <v>49</v>
      </c>
      <c r="S37" s="20">
        <v>4.08</v>
      </c>
      <c r="T37" s="21">
        <f t="shared" si="7"/>
        <v>5.1050000000000004</v>
      </c>
      <c r="U37" s="20">
        <f t="shared" si="8"/>
        <v>2.5085937499999995E-2</v>
      </c>
      <c r="V37" s="21">
        <f t="shared" si="9"/>
        <v>102.85234375000002</v>
      </c>
      <c r="W37" s="20">
        <v>50</v>
      </c>
      <c r="X37" s="22">
        <f t="shared" si="10"/>
        <v>5142.6171875000009</v>
      </c>
      <c r="Y37" s="23"/>
      <c r="Z37" s="23"/>
    </row>
    <row r="38" spans="1:26">
      <c r="A38" s="2"/>
      <c r="B38" s="20" t="s">
        <v>51</v>
      </c>
      <c r="C38" s="20">
        <v>20.739699999999999</v>
      </c>
      <c r="D38" s="20">
        <v>29.728000000000002</v>
      </c>
      <c r="E38" s="20">
        <f t="shared" si="0"/>
        <v>8.9883000000000024</v>
      </c>
      <c r="F38" s="20">
        <v>21.0182</v>
      </c>
      <c r="G38" s="20">
        <v>20.843499999999999</v>
      </c>
      <c r="H38" s="20">
        <f t="shared" si="1"/>
        <v>0.27850000000000108</v>
      </c>
      <c r="I38" s="20">
        <f t="shared" si="2"/>
        <v>0.17470000000000141</v>
      </c>
      <c r="J38" s="51"/>
      <c r="K38" s="20">
        <f t="shared" si="3"/>
        <v>3.0984724586406887</v>
      </c>
      <c r="L38" s="20">
        <f t="shared" si="4"/>
        <v>1.943637840303521</v>
      </c>
      <c r="M38" s="20">
        <f t="shared" si="5"/>
        <v>62.728904847397025</v>
      </c>
      <c r="N38" s="1"/>
      <c r="O38" s="51"/>
      <c r="P38" s="47"/>
      <c r="Q38" s="2" t="s">
        <v>108</v>
      </c>
      <c r="R38" s="20" t="s">
        <v>50</v>
      </c>
      <c r="S38" s="20">
        <v>3.89</v>
      </c>
      <c r="T38" s="21">
        <f t="shared" si="7"/>
        <v>5.1050000000000004</v>
      </c>
      <c r="U38" s="20">
        <f t="shared" si="8"/>
        <v>2.5085937499999995E-2</v>
      </c>
      <c r="V38" s="21">
        <f t="shared" si="9"/>
        <v>121.91765625000001</v>
      </c>
      <c r="W38" s="20">
        <v>50</v>
      </c>
      <c r="X38" s="22">
        <f t="shared" si="10"/>
        <v>6095.8828125</v>
      </c>
      <c r="Y38" s="23">
        <f>AVERAGE(X38:X39)</f>
        <v>6146.0546875</v>
      </c>
      <c r="Z38" s="23"/>
    </row>
    <row r="39" spans="1:26" ht="18" customHeight="1">
      <c r="A39" s="2"/>
      <c r="B39" s="20" t="s">
        <v>52</v>
      </c>
      <c r="C39" s="20">
        <v>20.459299999999999</v>
      </c>
      <c r="D39" s="20">
        <v>28.2103</v>
      </c>
      <c r="E39" s="20">
        <f t="shared" si="0"/>
        <v>7.7510000000000012</v>
      </c>
      <c r="F39" s="20">
        <v>20.699000000000002</v>
      </c>
      <c r="G39" s="20">
        <v>20.547000000000001</v>
      </c>
      <c r="H39" s="20">
        <f t="shared" si="1"/>
        <v>0.23970000000000269</v>
      </c>
      <c r="I39" s="20">
        <f t="shared" si="2"/>
        <v>0.15200000000000102</v>
      </c>
      <c r="J39" s="51"/>
      <c r="K39" s="20">
        <f t="shared" si="3"/>
        <v>3.0925041930073878</v>
      </c>
      <c r="L39" s="20">
        <f t="shared" si="4"/>
        <v>1.9610372855115596</v>
      </c>
      <c r="M39" s="20">
        <f t="shared" si="5"/>
        <v>63.412599082185785</v>
      </c>
      <c r="N39" s="1"/>
      <c r="O39" s="47">
        <f>AVERAGE(L39:L40)</f>
        <v>2.1664946923878712</v>
      </c>
      <c r="P39" s="47"/>
      <c r="Q39" s="2"/>
      <c r="R39" s="20" t="s">
        <v>51</v>
      </c>
      <c r="S39" s="20">
        <v>3.87</v>
      </c>
      <c r="T39" s="21">
        <f t="shared" si="7"/>
        <v>5.1050000000000004</v>
      </c>
      <c r="U39" s="20">
        <f t="shared" si="8"/>
        <v>2.5085937499999995E-2</v>
      </c>
      <c r="V39" s="21">
        <f t="shared" si="9"/>
        <v>123.92453125000002</v>
      </c>
      <c r="W39" s="20">
        <v>50</v>
      </c>
      <c r="X39" s="22">
        <f t="shared" si="10"/>
        <v>6196.2265625000009</v>
      </c>
      <c r="Y39" s="23"/>
      <c r="Z39" s="23"/>
    </row>
    <row r="40" spans="1:26">
      <c r="A40" s="2"/>
      <c r="B40" s="20" t="s">
        <v>53</v>
      </c>
      <c r="C40" s="20">
        <v>20.738199999999999</v>
      </c>
      <c r="D40" s="20">
        <v>27.6692</v>
      </c>
      <c r="E40" s="20">
        <f t="shared" si="0"/>
        <v>6.9310000000000009</v>
      </c>
      <c r="F40" s="20">
        <v>20.996300000000002</v>
      </c>
      <c r="G40" s="20">
        <v>20.831900000000001</v>
      </c>
      <c r="H40" s="20">
        <f t="shared" si="1"/>
        <v>0.25810000000000244</v>
      </c>
      <c r="I40" s="20">
        <f t="shared" si="2"/>
        <v>0.16440000000000055</v>
      </c>
      <c r="J40" s="51"/>
      <c r="K40" s="20">
        <f t="shared" si="3"/>
        <v>3.7238493723849722</v>
      </c>
      <c r="L40" s="20">
        <f t="shared" si="4"/>
        <v>2.3719520992641829</v>
      </c>
      <c r="M40" s="20">
        <f t="shared" si="5"/>
        <v>63.696241766756678</v>
      </c>
      <c r="N40" s="1"/>
      <c r="O40" s="51"/>
      <c r="P40" s="47"/>
      <c r="Q40" s="2" t="s">
        <v>109</v>
      </c>
      <c r="R40" s="20" t="s">
        <v>52</v>
      </c>
      <c r="S40" s="20">
        <v>4.2</v>
      </c>
      <c r="T40" s="21">
        <f t="shared" si="7"/>
        <v>5.1050000000000004</v>
      </c>
      <c r="U40" s="20">
        <f t="shared" si="8"/>
        <v>2.5085937499999995E-2</v>
      </c>
      <c r="V40" s="21">
        <f t="shared" si="9"/>
        <v>90.811093749999998</v>
      </c>
      <c r="W40" s="20">
        <v>50</v>
      </c>
      <c r="X40" s="22">
        <f t="shared" si="10"/>
        <v>4540.5546875</v>
      </c>
      <c r="Y40" s="23">
        <f>AVERAGE(X40:X41)</f>
        <v>4665.984375</v>
      </c>
      <c r="Z40" s="23"/>
    </row>
    <row r="41" spans="1:26">
      <c r="A41" s="2"/>
      <c r="B41" s="20" t="s">
        <v>54</v>
      </c>
      <c r="C41" s="20">
        <v>20.8033</v>
      </c>
      <c r="D41" s="20">
        <v>30.4832</v>
      </c>
      <c r="E41" s="20">
        <f t="shared" si="0"/>
        <v>9.6798999999999999</v>
      </c>
      <c r="F41" s="20">
        <v>21.101900000000001</v>
      </c>
      <c r="G41" s="20">
        <v>20.9116</v>
      </c>
      <c r="H41" s="20">
        <f t="shared" si="1"/>
        <v>0.29860000000000042</v>
      </c>
      <c r="I41" s="20">
        <f t="shared" si="2"/>
        <v>0.19030000000000058</v>
      </c>
      <c r="J41" s="51"/>
      <c r="K41" s="20">
        <f t="shared" si="3"/>
        <v>3.0847426109773908</v>
      </c>
      <c r="L41" s="20">
        <f t="shared" si="4"/>
        <v>1.9659294000971144</v>
      </c>
      <c r="M41" s="20">
        <f t="shared" si="5"/>
        <v>63.730743469524555</v>
      </c>
      <c r="N41" s="1"/>
      <c r="O41" s="47">
        <f>AVERAGE(L41:L42)</f>
        <v>1.5901639273566075</v>
      </c>
      <c r="P41" s="47"/>
      <c r="Q41" s="2"/>
      <c r="R41" s="20" t="s">
        <v>53</v>
      </c>
      <c r="S41" s="20">
        <v>4.1500000000000004</v>
      </c>
      <c r="T41" s="21">
        <f t="shared" si="7"/>
        <v>5.1050000000000004</v>
      </c>
      <c r="U41" s="20">
        <f t="shared" si="8"/>
        <v>2.5085937499999995E-2</v>
      </c>
      <c r="V41" s="21">
        <f t="shared" si="9"/>
        <v>95.828281249999989</v>
      </c>
      <c r="W41" s="20">
        <v>50</v>
      </c>
      <c r="X41" s="22">
        <f t="shared" si="10"/>
        <v>4791.4140624999991</v>
      </c>
      <c r="Y41" s="23"/>
      <c r="Z41" s="23"/>
    </row>
    <row r="42" spans="1:26">
      <c r="A42" s="2"/>
      <c r="B42" s="20" t="s">
        <v>55</v>
      </c>
      <c r="C42" s="20">
        <v>20.799199999999999</v>
      </c>
      <c r="D42" s="20">
        <v>29.289000000000001</v>
      </c>
      <c r="E42" s="20">
        <f t="shared" si="0"/>
        <v>8.4898000000000025</v>
      </c>
      <c r="F42" s="20">
        <v>20.977599999999999</v>
      </c>
      <c r="G42" s="20">
        <v>20.874500000000001</v>
      </c>
      <c r="H42" s="20">
        <f t="shared" si="1"/>
        <v>0.17839999999999989</v>
      </c>
      <c r="I42" s="20">
        <f t="shared" si="2"/>
        <v>0.10309999999999775</v>
      </c>
      <c r="J42" s="51"/>
      <c r="K42" s="20">
        <f t="shared" si="3"/>
        <v>2.1013451435840635</v>
      </c>
      <c r="L42" s="20">
        <f t="shared" si="4"/>
        <v>1.2143984546161006</v>
      </c>
      <c r="M42" s="20">
        <f t="shared" si="5"/>
        <v>57.791479820626577</v>
      </c>
      <c r="N42" s="1"/>
      <c r="O42" s="51"/>
      <c r="P42" s="47"/>
      <c r="Q42" s="2" t="s">
        <v>110</v>
      </c>
      <c r="R42" s="20" t="s">
        <v>54</v>
      </c>
      <c r="S42" s="20">
        <v>3.96</v>
      </c>
      <c r="T42" s="21">
        <f t="shared" si="7"/>
        <v>5.1050000000000004</v>
      </c>
      <c r="U42" s="20">
        <f t="shared" si="8"/>
        <v>2.5085937499999995E-2</v>
      </c>
      <c r="V42" s="21">
        <f t="shared" si="9"/>
        <v>114.89359375000002</v>
      </c>
      <c r="W42" s="20">
        <v>50</v>
      </c>
      <c r="X42" s="22">
        <f t="shared" si="10"/>
        <v>5744.6796875000009</v>
      </c>
      <c r="Y42" s="23">
        <f>AVERAGE(X42:X43)</f>
        <v>5870.109375</v>
      </c>
      <c r="Z42" s="23"/>
    </row>
    <row r="43" spans="1:26">
      <c r="A43" s="47"/>
      <c r="J43" s="47"/>
      <c r="N43" s="47"/>
      <c r="O43" s="47"/>
      <c r="P43" s="47"/>
      <c r="Q43" s="2"/>
      <c r="R43" s="20" t="s">
        <v>55</v>
      </c>
      <c r="S43" s="20">
        <v>3.91</v>
      </c>
      <c r="T43" s="21">
        <f t="shared" si="7"/>
        <v>5.1050000000000004</v>
      </c>
      <c r="U43" s="20">
        <f t="shared" si="8"/>
        <v>2.5085937499999995E-2</v>
      </c>
      <c r="V43" s="21">
        <f t="shared" si="9"/>
        <v>119.91078125</v>
      </c>
      <c r="W43" s="20">
        <v>50</v>
      </c>
      <c r="X43" s="22">
        <f t="shared" si="10"/>
        <v>5995.5390625</v>
      </c>
      <c r="Y43" s="23"/>
      <c r="Z43" s="23"/>
    </row>
    <row r="44" spans="1:26">
      <c r="A44" s="23"/>
      <c r="C44" s="28" t="s">
        <v>215</v>
      </c>
      <c r="D44" s="28" t="s">
        <v>16</v>
      </c>
      <c r="E44" s="46" t="s">
        <v>165</v>
      </c>
      <c r="F44" s="20" t="s">
        <v>144</v>
      </c>
      <c r="H44" s="20" t="s">
        <v>166</v>
      </c>
      <c r="I44" s="52"/>
      <c r="Q44" s="47"/>
      <c r="T44" s="21"/>
      <c r="V44" s="21"/>
      <c r="X44" s="22"/>
      <c r="Y44" s="23"/>
    </row>
    <row r="45" spans="1:26">
      <c r="A45" s="2" t="s">
        <v>113</v>
      </c>
      <c r="B45" s="20" t="s">
        <v>17</v>
      </c>
      <c r="C45" s="20">
        <v>6700</v>
      </c>
      <c r="D45" s="20">
        <f t="shared" ref="D45:D83" si="11">C45*L4/100</f>
        <v>115.2874509158456</v>
      </c>
      <c r="E45" s="1">
        <f>(D45+D46+D47)/3</f>
        <v>118.13210954521587</v>
      </c>
      <c r="F45" s="20">
        <f t="shared" ref="F45:F83" si="12">(D45/C45)*100</f>
        <v>1.7207082226245611</v>
      </c>
      <c r="G45" s="2" t="s">
        <v>167</v>
      </c>
      <c r="L45" s="23"/>
      <c r="Q45" s="47"/>
      <c r="T45" s="21"/>
      <c r="V45" s="21"/>
      <c r="X45" s="22"/>
      <c r="Y45" s="23"/>
    </row>
    <row r="46" spans="1:26">
      <c r="A46" s="2"/>
      <c r="B46" s="20" t="s">
        <v>18</v>
      </c>
      <c r="C46" s="20">
        <v>6700</v>
      </c>
      <c r="D46" s="20">
        <f t="shared" si="11"/>
        <v>119.02525395713103</v>
      </c>
      <c r="E46" s="1"/>
      <c r="F46" s="20">
        <f t="shared" si="12"/>
        <v>1.7764963277183736</v>
      </c>
      <c r="G46" s="2"/>
      <c r="H46" s="51">
        <f>E45</f>
        <v>118.13210954521587</v>
      </c>
      <c r="I46" s="51"/>
      <c r="L46" s="23"/>
      <c r="Q46" s="47"/>
      <c r="T46" s="21"/>
      <c r="V46" s="21"/>
      <c r="X46" s="22"/>
      <c r="Y46" s="23"/>
    </row>
    <row r="47" spans="1:26" ht="25">
      <c r="A47" s="2"/>
      <c r="B47" s="20" t="s">
        <v>19</v>
      </c>
      <c r="C47" s="20">
        <v>6700</v>
      </c>
      <c r="D47" s="20">
        <f t="shared" si="11"/>
        <v>120.083623762671</v>
      </c>
      <c r="E47" s="1"/>
      <c r="F47" s="20">
        <f t="shared" si="12"/>
        <v>1.7922928919801642</v>
      </c>
      <c r="G47" s="2"/>
      <c r="H47" s="51"/>
      <c r="I47" s="51"/>
      <c r="L47" s="23"/>
      <c r="Q47" s="43"/>
      <c r="R47" s="43"/>
      <c r="T47" s="44"/>
      <c r="U47" s="44"/>
    </row>
    <row r="48" spans="1:26">
      <c r="A48" s="2" t="s">
        <v>114</v>
      </c>
      <c r="B48" s="20" t="s">
        <v>20</v>
      </c>
      <c r="C48" s="20">
        <v>6700</v>
      </c>
      <c r="D48" s="20">
        <f t="shared" si="11"/>
        <v>122.5095107956418</v>
      </c>
      <c r="E48" s="1">
        <f>(D48+D49+D50)/3</f>
        <v>123.78034076433384</v>
      </c>
      <c r="F48" s="20">
        <f t="shared" si="12"/>
        <v>1.8285001611289819</v>
      </c>
      <c r="G48" s="2" t="s">
        <v>168</v>
      </c>
      <c r="I48" s="51"/>
      <c r="L48" s="23"/>
      <c r="R48" s="44" t="s">
        <v>63</v>
      </c>
      <c r="S48" s="48">
        <v>5.15</v>
      </c>
      <c r="T48" s="44"/>
      <c r="U48" s="44" t="s">
        <v>65</v>
      </c>
      <c r="V48" s="48">
        <v>5.15</v>
      </c>
      <c r="W48" s="44" t="s">
        <v>66</v>
      </c>
      <c r="X48" s="44" t="s">
        <v>67</v>
      </c>
      <c r="Y48" s="44"/>
      <c r="Z48" s="44"/>
    </row>
    <row r="49" spans="1:26">
      <c r="A49" s="2"/>
      <c r="B49" s="20" t="s">
        <v>21</v>
      </c>
      <c r="C49" s="20">
        <v>6700</v>
      </c>
      <c r="D49" s="20">
        <f t="shared" si="11"/>
        <v>124.9115947322055</v>
      </c>
      <c r="E49" s="1"/>
      <c r="F49" s="20">
        <f t="shared" si="12"/>
        <v>1.8643521601821718</v>
      </c>
      <c r="G49" s="2"/>
      <c r="H49" s="51">
        <f>E48</f>
        <v>123.78034076433384</v>
      </c>
      <c r="I49" s="51"/>
      <c r="L49" s="23"/>
      <c r="R49" s="44" t="s">
        <v>68</v>
      </c>
      <c r="S49" s="48">
        <v>5.0599999999999996</v>
      </c>
      <c r="T49" s="21">
        <f>AVERAGE(S48:S49)</f>
        <v>5.1050000000000004</v>
      </c>
      <c r="U49" s="44" t="s">
        <v>69</v>
      </c>
      <c r="V49" s="48">
        <v>5.09</v>
      </c>
      <c r="W49" s="22">
        <f>(V48+V49)/2</f>
        <v>5.12</v>
      </c>
      <c r="X49" s="22">
        <f>(3.8*0.0338)/W49</f>
        <v>2.5085937499999995E-2</v>
      </c>
      <c r="Y49" s="44"/>
      <c r="Z49" s="44"/>
    </row>
    <row r="50" spans="1:26">
      <c r="A50" s="2"/>
      <c r="B50" s="20" t="s">
        <v>22</v>
      </c>
      <c r="C50" s="20">
        <v>6700</v>
      </c>
      <c r="D50" s="20">
        <f t="shared" si="11"/>
        <v>123.91991676515423</v>
      </c>
      <c r="E50" s="1"/>
      <c r="F50" s="20">
        <f t="shared" si="12"/>
        <v>1.8495509964948393</v>
      </c>
      <c r="G50" s="2"/>
      <c r="H50" s="51"/>
      <c r="I50" s="47"/>
      <c r="L50" s="23"/>
      <c r="Q50" s="46"/>
      <c r="S50" s="20" t="s">
        <v>158</v>
      </c>
      <c r="V50" s="50" t="s">
        <v>153</v>
      </c>
      <c r="W50" s="44" t="s">
        <v>74</v>
      </c>
      <c r="X50" s="22" t="s">
        <v>154</v>
      </c>
      <c r="Y50" s="44" t="s">
        <v>155</v>
      </c>
    </row>
    <row r="51" spans="1:26">
      <c r="A51" s="2" t="s">
        <v>115</v>
      </c>
      <c r="B51" s="20" t="s">
        <v>23</v>
      </c>
      <c r="C51" s="20">
        <v>6700</v>
      </c>
      <c r="D51" s="20">
        <f t="shared" si="11"/>
        <v>124.46095464520791</v>
      </c>
      <c r="E51" s="1">
        <f>(D51+D52+D53)/3</f>
        <v>126.54901782071607</v>
      </c>
      <c r="F51" s="20">
        <f t="shared" si="12"/>
        <v>1.8576261887344463</v>
      </c>
      <c r="G51" s="2" t="s">
        <v>169</v>
      </c>
      <c r="I51" s="47"/>
      <c r="K51" s="53"/>
      <c r="L51" s="23"/>
      <c r="Q51" s="2" t="s">
        <v>113</v>
      </c>
      <c r="R51" s="20" t="s">
        <v>17</v>
      </c>
      <c r="S51" s="20">
        <v>2.91</v>
      </c>
      <c r="T51" s="21">
        <f t="shared" ref="T51:T86" si="13">$T$49</f>
        <v>5.1050000000000004</v>
      </c>
      <c r="U51" s="21">
        <f t="shared" ref="U51:U86" si="14">$X$49</f>
        <v>2.5085937499999995E-2</v>
      </c>
      <c r="V51" s="21">
        <f t="shared" ref="V51:V86" si="15">(T51-S51)*U51*4000</f>
        <v>220.25453124999999</v>
      </c>
      <c r="W51" s="20">
        <v>200</v>
      </c>
      <c r="X51" s="22">
        <f t="shared" ref="X51:X86" si="16">V51*W51</f>
        <v>44050.90625</v>
      </c>
      <c r="Y51" s="23">
        <f>AVERAGE(X51,X52)</f>
        <v>44050.90625</v>
      </c>
      <c r="Z51" s="23"/>
    </row>
    <row r="52" spans="1:26">
      <c r="A52" s="2"/>
      <c r="B52" s="20" t="s">
        <v>24</v>
      </c>
      <c r="C52" s="20">
        <v>6700</v>
      </c>
      <c r="D52" s="20">
        <f t="shared" si="11"/>
        <v>127.62511064546956</v>
      </c>
      <c r="E52" s="1"/>
      <c r="F52" s="20">
        <f t="shared" si="12"/>
        <v>1.9048523976935756</v>
      </c>
      <c r="G52" s="2"/>
      <c r="H52" s="51">
        <f>E51</f>
        <v>126.54901782071607</v>
      </c>
      <c r="I52" s="51"/>
      <c r="L52" s="23"/>
      <c r="Q52" s="2"/>
      <c r="R52" s="20" t="s">
        <v>18</v>
      </c>
      <c r="S52" s="20">
        <v>2.91</v>
      </c>
      <c r="T52" s="21">
        <f t="shared" si="13"/>
        <v>5.1050000000000004</v>
      </c>
      <c r="U52" s="21">
        <f t="shared" si="14"/>
        <v>2.5085937499999995E-2</v>
      </c>
      <c r="V52" s="21">
        <f t="shared" si="15"/>
        <v>220.25453124999999</v>
      </c>
      <c r="W52" s="20">
        <v>200</v>
      </c>
      <c r="X52" s="22">
        <f t="shared" si="16"/>
        <v>44050.90625</v>
      </c>
      <c r="Y52" s="23"/>
      <c r="Z52" s="23"/>
    </row>
    <row r="53" spans="1:26">
      <c r="A53" s="2"/>
      <c r="B53" s="20" t="s">
        <v>25</v>
      </c>
      <c r="C53" s="20">
        <v>6700</v>
      </c>
      <c r="D53" s="20">
        <f t="shared" si="11"/>
        <v>127.56098817147074</v>
      </c>
      <c r="E53" s="1"/>
      <c r="F53" s="20">
        <f t="shared" si="12"/>
        <v>1.9038953458428469</v>
      </c>
      <c r="G53" s="2"/>
      <c r="H53" s="51"/>
      <c r="I53" s="53"/>
      <c r="K53" s="53"/>
      <c r="L53" s="23"/>
      <c r="Q53" s="2" t="s">
        <v>114</v>
      </c>
      <c r="R53" s="20" t="s">
        <v>20</v>
      </c>
      <c r="S53" s="20">
        <v>3.57</v>
      </c>
      <c r="T53" s="21">
        <f t="shared" si="13"/>
        <v>5.1050000000000004</v>
      </c>
      <c r="U53" s="21">
        <f t="shared" si="14"/>
        <v>2.5085937499999995E-2</v>
      </c>
      <c r="V53" s="21">
        <f t="shared" si="15"/>
        <v>154.02765625000004</v>
      </c>
      <c r="W53" s="20">
        <v>200</v>
      </c>
      <c r="X53" s="22">
        <f t="shared" si="16"/>
        <v>30805.531250000007</v>
      </c>
      <c r="Y53" s="23">
        <f>AVERAGE(X53,X54)</f>
        <v>34016.53125</v>
      </c>
      <c r="Z53" s="23"/>
    </row>
    <row r="54" spans="1:26">
      <c r="A54" s="2" t="s">
        <v>156</v>
      </c>
      <c r="B54" s="20" t="s">
        <v>26</v>
      </c>
      <c r="C54" s="20">
        <v>33</v>
      </c>
      <c r="D54" s="20">
        <f t="shared" si="11"/>
        <v>0.61455445249381468</v>
      </c>
      <c r="E54" s="2">
        <f>(D54+D55)/2</f>
        <v>0.60931002601121875</v>
      </c>
      <c r="F54" s="20">
        <f t="shared" si="12"/>
        <v>1.8622862196782264</v>
      </c>
      <c r="G54" s="2" t="s">
        <v>170</v>
      </c>
      <c r="H54" s="51">
        <f>E54</f>
        <v>0.60931002601121875</v>
      </c>
      <c r="L54" s="23"/>
      <c r="Q54" s="2"/>
      <c r="R54" s="20" t="s">
        <v>21</v>
      </c>
      <c r="S54" s="20">
        <v>3.25</v>
      </c>
      <c r="T54" s="21">
        <f t="shared" si="13"/>
        <v>5.1050000000000004</v>
      </c>
      <c r="U54" s="21">
        <f t="shared" si="14"/>
        <v>2.5085937499999995E-2</v>
      </c>
      <c r="V54" s="21">
        <f t="shared" si="15"/>
        <v>186.13765624999999</v>
      </c>
      <c r="W54" s="20">
        <v>200</v>
      </c>
      <c r="X54" s="22">
        <f t="shared" si="16"/>
        <v>37227.53125</v>
      </c>
      <c r="Y54" s="23"/>
      <c r="Z54" s="23"/>
    </row>
    <row r="55" spans="1:26">
      <c r="A55" s="2"/>
      <c r="B55" s="20" t="s">
        <v>27</v>
      </c>
      <c r="C55" s="20">
        <v>33</v>
      </c>
      <c r="D55" s="20">
        <f t="shared" si="11"/>
        <v>0.60406559952862293</v>
      </c>
      <c r="E55" s="2"/>
      <c r="F55" s="20">
        <f t="shared" si="12"/>
        <v>1.8305018167534028</v>
      </c>
      <c r="G55" s="2"/>
      <c r="I55" s="51"/>
      <c r="L55" s="23"/>
      <c r="Q55" s="2" t="s">
        <v>115</v>
      </c>
      <c r="R55" s="20" t="s">
        <v>23</v>
      </c>
      <c r="S55" s="20">
        <v>3.41</v>
      </c>
      <c r="T55" s="21">
        <f t="shared" si="13"/>
        <v>5.1050000000000004</v>
      </c>
      <c r="U55" s="21">
        <f t="shared" si="14"/>
        <v>2.5085937499999995E-2</v>
      </c>
      <c r="V55" s="21">
        <f t="shared" si="15"/>
        <v>170.08265624999999</v>
      </c>
      <c r="W55" s="20">
        <v>200</v>
      </c>
      <c r="X55" s="22">
        <f t="shared" si="16"/>
        <v>34016.53125</v>
      </c>
      <c r="Y55" s="23">
        <f>AVERAGE(X55,X56)</f>
        <v>34819.28125</v>
      </c>
      <c r="Z55" s="23"/>
    </row>
    <row r="56" spans="1:26">
      <c r="A56" s="2"/>
      <c r="B56" s="20" t="s">
        <v>28</v>
      </c>
      <c r="C56" s="20">
        <v>33</v>
      </c>
      <c r="D56" s="20">
        <f t="shared" si="11"/>
        <v>0.65580937807410411</v>
      </c>
      <c r="E56" s="2">
        <f>(D56+D57)/2</f>
        <v>0.65531578352433639</v>
      </c>
      <c r="F56" s="20">
        <f t="shared" si="12"/>
        <v>1.9873011456791034</v>
      </c>
      <c r="G56" s="2" t="s">
        <v>171</v>
      </c>
      <c r="H56" s="51">
        <f>E56</f>
        <v>0.65531578352433639</v>
      </c>
      <c r="L56" s="23"/>
      <c r="Q56" s="2"/>
      <c r="R56" s="20" t="s">
        <v>24</v>
      </c>
      <c r="S56" s="20">
        <v>3.33</v>
      </c>
      <c r="T56" s="21">
        <f t="shared" si="13"/>
        <v>5.1050000000000004</v>
      </c>
      <c r="U56" s="21">
        <f t="shared" si="14"/>
        <v>2.5085937499999995E-2</v>
      </c>
      <c r="V56" s="21">
        <f t="shared" si="15"/>
        <v>178.11015625000002</v>
      </c>
      <c r="W56" s="20">
        <v>200</v>
      </c>
      <c r="X56" s="22">
        <f t="shared" si="16"/>
        <v>35622.03125</v>
      </c>
      <c r="Y56" s="23"/>
      <c r="Z56" s="23"/>
    </row>
    <row r="57" spans="1:26">
      <c r="A57" s="2"/>
      <c r="B57" s="20" t="s">
        <v>29</v>
      </c>
      <c r="C57" s="20">
        <v>33</v>
      </c>
      <c r="D57" s="20">
        <f t="shared" si="11"/>
        <v>0.65482218897456856</v>
      </c>
      <c r="E57" s="2"/>
      <c r="F57" s="20">
        <f t="shared" si="12"/>
        <v>1.9843096635592985</v>
      </c>
      <c r="G57" s="2"/>
      <c r="I57" s="51"/>
      <c r="L57" s="23"/>
      <c r="Q57" s="2" t="s">
        <v>96</v>
      </c>
      <c r="R57" s="20" t="s">
        <v>26</v>
      </c>
      <c r="S57" s="20">
        <v>1.98</v>
      </c>
      <c r="T57" s="21">
        <f t="shared" si="13"/>
        <v>5.1050000000000004</v>
      </c>
      <c r="U57" s="21">
        <f t="shared" si="14"/>
        <v>2.5085937499999995E-2</v>
      </c>
      <c r="V57" s="21">
        <f t="shared" si="15"/>
        <v>313.57421874999994</v>
      </c>
      <c r="W57" s="20">
        <v>200</v>
      </c>
      <c r="X57" s="22">
        <f t="shared" si="16"/>
        <v>62714.843749999985</v>
      </c>
      <c r="Y57" s="23">
        <f>AVERAGE(X57,X58)</f>
        <v>42646.093749999993</v>
      </c>
      <c r="Z57" s="23"/>
    </row>
    <row r="58" spans="1:26">
      <c r="A58" s="2"/>
      <c r="B58" s="20" t="s">
        <v>30</v>
      </c>
      <c r="C58" s="20">
        <v>33</v>
      </c>
      <c r="D58" s="20">
        <f t="shared" si="11"/>
        <v>0.67739145476561002</v>
      </c>
      <c r="E58" s="2">
        <f>(D58+D59)/2</f>
        <v>0.64473869815255658</v>
      </c>
      <c r="F58" s="20">
        <f t="shared" si="12"/>
        <v>2.052701378077606</v>
      </c>
      <c r="G58" s="2" t="s">
        <v>172</v>
      </c>
      <c r="H58" s="51">
        <f>E58</f>
        <v>0.64473869815255658</v>
      </c>
      <c r="I58" s="23"/>
      <c r="L58" s="23"/>
      <c r="Q58" s="2"/>
      <c r="R58" s="20" t="s">
        <v>27</v>
      </c>
      <c r="S58" s="20">
        <v>3.98</v>
      </c>
      <c r="T58" s="21">
        <f t="shared" si="13"/>
        <v>5.1050000000000004</v>
      </c>
      <c r="U58" s="21">
        <f t="shared" si="14"/>
        <v>2.5085937499999995E-2</v>
      </c>
      <c r="V58" s="21">
        <f t="shared" si="15"/>
        <v>112.88671875000001</v>
      </c>
      <c r="W58" s="20">
        <v>200</v>
      </c>
      <c r="X58" s="22">
        <f t="shared" si="16"/>
        <v>22577.343750000004</v>
      </c>
      <c r="Y58" s="23"/>
      <c r="Z58" s="23"/>
    </row>
    <row r="59" spans="1:26">
      <c r="A59" s="2"/>
      <c r="B59" s="20" t="s">
        <v>31</v>
      </c>
      <c r="C59" s="20">
        <v>33</v>
      </c>
      <c r="D59" s="20">
        <f t="shared" si="11"/>
        <v>0.61208594153950313</v>
      </c>
      <c r="E59" s="2"/>
      <c r="F59" s="20">
        <f t="shared" si="12"/>
        <v>1.8548058834530399</v>
      </c>
      <c r="G59" s="2"/>
      <c r="I59" s="51"/>
      <c r="L59" s="23"/>
      <c r="Q59" s="2" t="s">
        <v>97</v>
      </c>
      <c r="R59" s="20" t="s">
        <v>28</v>
      </c>
      <c r="S59" s="20">
        <v>3.9</v>
      </c>
      <c r="T59" s="21">
        <f t="shared" si="13"/>
        <v>5.1050000000000004</v>
      </c>
      <c r="U59" s="21">
        <f t="shared" si="14"/>
        <v>2.5085937499999995E-2</v>
      </c>
      <c r="V59" s="21">
        <f t="shared" si="15"/>
        <v>120.91421875000002</v>
      </c>
      <c r="W59" s="20">
        <v>200</v>
      </c>
      <c r="X59" s="22">
        <f t="shared" si="16"/>
        <v>24182.843750000004</v>
      </c>
      <c r="Y59" s="23">
        <f>AVERAGE(X59,X60)</f>
        <v>24985.593750000007</v>
      </c>
      <c r="Z59" s="23"/>
    </row>
    <row r="60" spans="1:26">
      <c r="A60" s="2"/>
      <c r="B60" s="20" t="s">
        <v>32</v>
      </c>
      <c r="C60" s="20">
        <v>33</v>
      </c>
      <c r="D60" s="20">
        <f t="shared" si="11"/>
        <v>0.43303620156449008</v>
      </c>
      <c r="E60" s="2">
        <f>(D60+D61)/2</f>
        <v>0.44110885451492876</v>
      </c>
      <c r="F60" s="20">
        <f t="shared" si="12"/>
        <v>1.3122309138317882</v>
      </c>
      <c r="G60" s="2" t="s">
        <v>173</v>
      </c>
      <c r="H60" s="51">
        <f>E60</f>
        <v>0.44110885451492876</v>
      </c>
      <c r="L60" s="23"/>
      <c r="Q60" s="2"/>
      <c r="R60" s="20" t="s">
        <v>29</v>
      </c>
      <c r="S60" s="20">
        <v>3.82</v>
      </c>
      <c r="T60" s="21">
        <f t="shared" si="13"/>
        <v>5.1050000000000004</v>
      </c>
      <c r="U60" s="21">
        <f t="shared" si="14"/>
        <v>2.5085937499999995E-2</v>
      </c>
      <c r="V60" s="21">
        <f t="shared" si="15"/>
        <v>128.94171875000004</v>
      </c>
      <c r="W60" s="20">
        <v>200</v>
      </c>
      <c r="X60" s="22">
        <f t="shared" si="16"/>
        <v>25788.343750000007</v>
      </c>
      <c r="Y60" s="23"/>
      <c r="Z60" s="23"/>
    </row>
    <row r="61" spans="1:26">
      <c r="A61" s="2"/>
      <c r="B61" s="20" t="s">
        <v>33</v>
      </c>
      <c r="C61" s="20">
        <v>33</v>
      </c>
      <c r="D61" s="20">
        <f t="shared" si="11"/>
        <v>0.44918150746536745</v>
      </c>
      <c r="E61" s="2"/>
      <c r="F61" s="20">
        <f t="shared" si="12"/>
        <v>1.3611560832283862</v>
      </c>
      <c r="G61" s="2"/>
      <c r="I61" s="51"/>
      <c r="L61" s="23"/>
      <c r="Q61" s="2" t="s">
        <v>98</v>
      </c>
      <c r="R61" s="20" t="s">
        <v>30</v>
      </c>
      <c r="S61" s="20">
        <v>3.87</v>
      </c>
      <c r="T61" s="21">
        <f t="shared" si="13"/>
        <v>5.1050000000000004</v>
      </c>
      <c r="U61" s="21">
        <f t="shared" si="14"/>
        <v>2.5085937499999995E-2</v>
      </c>
      <c r="V61" s="21">
        <f t="shared" si="15"/>
        <v>123.92453125000002</v>
      </c>
      <c r="W61" s="20">
        <v>200</v>
      </c>
      <c r="X61" s="22">
        <f t="shared" si="16"/>
        <v>24784.906250000004</v>
      </c>
      <c r="Y61" s="23">
        <f>AVERAGE(X61,X62)</f>
        <v>32812.40625</v>
      </c>
      <c r="Z61" s="23"/>
    </row>
    <row r="62" spans="1:26">
      <c r="A62" s="2"/>
      <c r="B62" s="20" t="s">
        <v>34</v>
      </c>
      <c r="C62" s="20">
        <v>33</v>
      </c>
      <c r="D62" s="20">
        <f t="shared" si="11"/>
        <v>0.55405464528688986</v>
      </c>
      <c r="E62" s="2">
        <f>(D62+D63)/2</f>
        <v>0.54125811859536999</v>
      </c>
      <c r="F62" s="20">
        <f t="shared" si="12"/>
        <v>1.6789534705663329</v>
      </c>
      <c r="G62" s="2" t="s">
        <v>174</v>
      </c>
      <c r="H62" s="51">
        <f>E62</f>
        <v>0.54125811859536999</v>
      </c>
      <c r="L62" s="23"/>
      <c r="Q62" s="2"/>
      <c r="R62" s="20" t="s">
        <v>31</v>
      </c>
      <c r="S62" s="20">
        <v>3.07</v>
      </c>
      <c r="T62" s="21">
        <f t="shared" si="13"/>
        <v>5.1050000000000004</v>
      </c>
      <c r="U62" s="21">
        <f t="shared" si="14"/>
        <v>2.5085937499999995E-2</v>
      </c>
      <c r="V62" s="21">
        <f t="shared" si="15"/>
        <v>204.19953125000001</v>
      </c>
      <c r="W62" s="20">
        <v>200</v>
      </c>
      <c r="X62" s="22">
        <f t="shared" si="16"/>
        <v>40839.90625</v>
      </c>
      <c r="Y62" s="23"/>
      <c r="Z62" s="23"/>
    </row>
    <row r="63" spans="1:26">
      <c r="A63" s="2"/>
      <c r="B63" s="20" t="s">
        <v>35</v>
      </c>
      <c r="C63" s="20">
        <v>33</v>
      </c>
      <c r="D63" s="20">
        <f t="shared" si="11"/>
        <v>0.52846159190385011</v>
      </c>
      <c r="E63" s="2"/>
      <c r="F63" s="20">
        <f t="shared" si="12"/>
        <v>1.6013987633450004</v>
      </c>
      <c r="G63" s="2"/>
      <c r="I63" s="51"/>
      <c r="L63" s="23"/>
      <c r="Q63" s="2" t="s">
        <v>99</v>
      </c>
      <c r="R63" s="20" t="s">
        <v>32</v>
      </c>
      <c r="S63" s="20">
        <v>4.4000000000000004</v>
      </c>
      <c r="T63" s="21">
        <f t="shared" si="13"/>
        <v>5.1050000000000004</v>
      </c>
      <c r="U63" s="21">
        <f t="shared" si="14"/>
        <v>2.5085937499999995E-2</v>
      </c>
      <c r="V63" s="21">
        <f t="shared" si="15"/>
        <v>70.742343749999989</v>
      </c>
      <c r="W63" s="20">
        <v>200</v>
      </c>
      <c r="X63" s="22">
        <f t="shared" si="16"/>
        <v>14148.468749999998</v>
      </c>
      <c r="Y63" s="23">
        <f>AVERAGE(X63,X64)</f>
        <v>15553.281250000004</v>
      </c>
      <c r="Z63" s="23"/>
    </row>
    <row r="64" spans="1:26">
      <c r="A64" s="2"/>
      <c r="B64" s="20" t="s">
        <v>36</v>
      </c>
      <c r="C64" s="20">
        <v>33</v>
      </c>
      <c r="D64" s="20">
        <f t="shared" si="11"/>
        <v>0.51604050124376855</v>
      </c>
      <c r="E64" s="2">
        <f>(D64+D65)/2</f>
        <v>0.54974349840009329</v>
      </c>
      <c r="F64" s="20">
        <f t="shared" si="12"/>
        <v>1.5637590946780866</v>
      </c>
      <c r="G64" s="2" t="s">
        <v>175</v>
      </c>
      <c r="H64" s="51">
        <f>E64</f>
        <v>0.54974349840009329</v>
      </c>
      <c r="L64" s="23"/>
      <c r="Q64" s="2"/>
      <c r="R64" s="20" t="s">
        <v>33</v>
      </c>
      <c r="S64" s="20">
        <v>4.26</v>
      </c>
      <c r="T64" s="21">
        <f t="shared" si="13"/>
        <v>5.1050000000000004</v>
      </c>
      <c r="U64" s="21">
        <f t="shared" si="14"/>
        <v>2.5085937499999995E-2</v>
      </c>
      <c r="V64" s="21">
        <f t="shared" si="15"/>
        <v>84.790468750000045</v>
      </c>
      <c r="W64" s="20">
        <v>200</v>
      </c>
      <c r="X64" s="22">
        <f t="shared" si="16"/>
        <v>16958.093750000007</v>
      </c>
      <c r="Y64" s="23"/>
      <c r="Z64" s="23"/>
    </row>
    <row r="65" spans="1:26">
      <c r="A65" s="2"/>
      <c r="B65" s="20" t="s">
        <v>37</v>
      </c>
      <c r="C65" s="20">
        <v>33</v>
      </c>
      <c r="D65" s="20">
        <f t="shared" si="11"/>
        <v>0.58344649555641792</v>
      </c>
      <c r="E65" s="2"/>
      <c r="F65" s="20">
        <f t="shared" si="12"/>
        <v>1.7680196835042967</v>
      </c>
      <c r="G65" s="2"/>
      <c r="I65" s="51"/>
      <c r="L65" s="23"/>
      <c r="Q65" s="2" t="s">
        <v>100</v>
      </c>
      <c r="R65" s="20" t="s">
        <v>34</v>
      </c>
      <c r="S65" s="20">
        <v>4.2699999999999996</v>
      </c>
      <c r="T65" s="21">
        <f t="shared" si="13"/>
        <v>5.1050000000000004</v>
      </c>
      <c r="U65" s="21">
        <f t="shared" si="14"/>
        <v>2.5085937499999995E-2</v>
      </c>
      <c r="V65" s="21">
        <f t="shared" si="15"/>
        <v>83.787031250000069</v>
      </c>
      <c r="W65" s="20">
        <v>200</v>
      </c>
      <c r="X65" s="22">
        <f t="shared" si="16"/>
        <v>16757.406250000015</v>
      </c>
      <c r="Y65" s="23">
        <f>AVERAGE(X65,X66)</f>
        <v>18262.562500000007</v>
      </c>
      <c r="Z65" s="23"/>
    </row>
    <row r="66" spans="1:26">
      <c r="A66" s="2"/>
      <c r="B66" s="20" t="s">
        <v>38</v>
      </c>
      <c r="C66" s="20">
        <v>33</v>
      </c>
      <c r="D66" s="20">
        <f t="shared" si="11"/>
        <v>0.67511324546166407</v>
      </c>
      <c r="E66" s="2">
        <f>(D66+D67)/2</f>
        <v>0.67149646890233483</v>
      </c>
      <c r="F66" s="20">
        <f t="shared" si="12"/>
        <v>2.0457977135201943</v>
      </c>
      <c r="G66" s="2" t="s">
        <v>176</v>
      </c>
      <c r="H66" s="51">
        <f>E66</f>
        <v>0.67149646890233483</v>
      </c>
      <c r="L66" s="23"/>
      <c r="Q66" s="2"/>
      <c r="R66" s="20" t="s">
        <v>35</v>
      </c>
      <c r="S66" s="20">
        <v>4.12</v>
      </c>
      <c r="T66" s="21">
        <f t="shared" si="13"/>
        <v>5.1050000000000004</v>
      </c>
      <c r="U66" s="21">
        <f t="shared" si="14"/>
        <v>2.5085937499999995E-2</v>
      </c>
      <c r="V66" s="21">
        <f t="shared" si="15"/>
        <v>98.838593750000015</v>
      </c>
      <c r="W66" s="20">
        <v>200</v>
      </c>
      <c r="X66" s="22">
        <f t="shared" si="16"/>
        <v>19767.718750000004</v>
      </c>
      <c r="Y66" s="23"/>
      <c r="Z66" s="23"/>
    </row>
    <row r="67" spans="1:26">
      <c r="A67" s="2"/>
      <c r="B67" s="20" t="s">
        <v>39</v>
      </c>
      <c r="C67" s="20">
        <v>33</v>
      </c>
      <c r="D67" s="20">
        <f t="shared" si="11"/>
        <v>0.66787969234300559</v>
      </c>
      <c r="E67" s="2"/>
      <c r="F67" s="20">
        <f t="shared" si="12"/>
        <v>2.0238778555848653</v>
      </c>
      <c r="G67" s="2"/>
      <c r="I67" s="51"/>
      <c r="L67" s="23"/>
      <c r="Q67" s="2" t="s">
        <v>101</v>
      </c>
      <c r="R67" s="20" t="s">
        <v>36</v>
      </c>
      <c r="S67" s="20">
        <v>4.46</v>
      </c>
      <c r="T67" s="21">
        <f t="shared" si="13"/>
        <v>5.1050000000000004</v>
      </c>
      <c r="U67" s="21">
        <f t="shared" si="14"/>
        <v>2.5085937499999995E-2</v>
      </c>
      <c r="V67" s="21">
        <f t="shared" si="15"/>
        <v>64.721718750000036</v>
      </c>
      <c r="W67" s="20">
        <v>200</v>
      </c>
      <c r="X67" s="22">
        <f t="shared" si="16"/>
        <v>12944.343750000007</v>
      </c>
      <c r="Y67" s="23">
        <f>AVERAGE(X67,X68)</f>
        <v>15151.906250000005</v>
      </c>
      <c r="Z67" s="23"/>
    </row>
    <row r="68" spans="1:26">
      <c r="A68" s="2"/>
      <c r="B68" s="20" t="s">
        <v>40</v>
      </c>
      <c r="C68" s="20">
        <v>33</v>
      </c>
      <c r="D68" s="20">
        <f t="shared" si="11"/>
        <v>0.59178801909651346</v>
      </c>
      <c r="E68" s="2">
        <f>(D68+D69)/2</f>
        <v>0.59572154404136268</v>
      </c>
      <c r="F68" s="20">
        <f t="shared" si="12"/>
        <v>1.7932970275651925</v>
      </c>
      <c r="G68" s="2" t="s">
        <v>177</v>
      </c>
      <c r="H68" s="51">
        <f>E68</f>
        <v>0.59572154404136268</v>
      </c>
      <c r="L68" s="23"/>
      <c r="Q68" s="2"/>
      <c r="R68" s="20" t="s">
        <v>37</v>
      </c>
      <c r="S68" s="20">
        <v>4.24</v>
      </c>
      <c r="T68" s="21">
        <f t="shared" si="13"/>
        <v>5.1050000000000004</v>
      </c>
      <c r="U68" s="21">
        <f t="shared" si="14"/>
        <v>2.5085937499999995E-2</v>
      </c>
      <c r="V68" s="21">
        <f t="shared" si="15"/>
        <v>86.79734375000001</v>
      </c>
      <c r="W68" s="20">
        <v>200</v>
      </c>
      <c r="X68" s="22">
        <f t="shared" si="16"/>
        <v>17359.468750000004</v>
      </c>
      <c r="Y68" s="23"/>
      <c r="Z68" s="23"/>
    </row>
    <row r="69" spans="1:26">
      <c r="A69" s="2"/>
      <c r="B69" s="20" t="s">
        <v>41</v>
      </c>
      <c r="C69" s="20">
        <v>33</v>
      </c>
      <c r="D69" s="20">
        <f t="shared" si="11"/>
        <v>0.5996550689862119</v>
      </c>
      <c r="E69" s="2"/>
      <c r="F69" s="20">
        <f t="shared" si="12"/>
        <v>1.8171365726854904</v>
      </c>
      <c r="G69" s="2"/>
      <c r="I69" s="51"/>
      <c r="L69" s="23"/>
      <c r="Q69" s="2" t="s">
        <v>102</v>
      </c>
      <c r="R69" s="20" t="s">
        <v>38</v>
      </c>
      <c r="S69" s="20">
        <v>3.39</v>
      </c>
      <c r="T69" s="21">
        <f t="shared" si="13"/>
        <v>5.1050000000000004</v>
      </c>
      <c r="U69" s="21">
        <f t="shared" si="14"/>
        <v>2.5085937499999995E-2</v>
      </c>
      <c r="V69" s="21">
        <f t="shared" si="15"/>
        <v>172.08953125000002</v>
      </c>
      <c r="W69" s="20">
        <v>200</v>
      </c>
      <c r="X69" s="22">
        <f t="shared" si="16"/>
        <v>34417.906250000007</v>
      </c>
      <c r="Y69" s="23">
        <f>AVERAGE(X69,X70)</f>
        <v>35019.96875</v>
      </c>
      <c r="Z69" s="23"/>
    </row>
    <row r="70" spans="1:26">
      <c r="A70" s="2"/>
      <c r="B70" s="20" t="s">
        <v>42</v>
      </c>
      <c r="C70" s="20">
        <v>33</v>
      </c>
      <c r="D70" s="20">
        <f t="shared" si="11"/>
        <v>0.65880853775087189</v>
      </c>
      <c r="E70" s="2">
        <f>(D70+D71)/2</f>
        <v>0.66405202314790057</v>
      </c>
      <c r="F70" s="20">
        <f t="shared" si="12"/>
        <v>1.9963895083359755</v>
      </c>
      <c r="G70" s="2" t="s">
        <v>178</v>
      </c>
      <c r="H70" s="51">
        <f>E70</f>
        <v>0.66405202314790057</v>
      </c>
      <c r="L70" s="23"/>
      <c r="Q70" s="2"/>
      <c r="R70" s="20" t="s">
        <v>39</v>
      </c>
      <c r="S70" s="20">
        <v>3.33</v>
      </c>
      <c r="T70" s="21">
        <f t="shared" si="13"/>
        <v>5.1050000000000004</v>
      </c>
      <c r="U70" s="21">
        <f t="shared" si="14"/>
        <v>2.5085937499999995E-2</v>
      </c>
      <c r="V70" s="21">
        <f t="shared" si="15"/>
        <v>178.11015625000002</v>
      </c>
      <c r="W70" s="20">
        <v>200</v>
      </c>
      <c r="X70" s="22">
        <f t="shared" si="16"/>
        <v>35622.03125</v>
      </c>
      <c r="Y70" s="23"/>
      <c r="Z70" s="23"/>
    </row>
    <row r="71" spans="1:26">
      <c r="A71" s="2"/>
      <c r="B71" s="20" t="s">
        <v>43</v>
      </c>
      <c r="C71" s="20">
        <v>33</v>
      </c>
      <c r="D71" s="20">
        <f t="shared" si="11"/>
        <v>0.66929550854492925</v>
      </c>
      <c r="E71" s="2"/>
      <c r="F71" s="20">
        <f t="shared" si="12"/>
        <v>2.0281682077119068</v>
      </c>
      <c r="G71" s="2"/>
      <c r="I71" s="51"/>
      <c r="L71" s="23"/>
      <c r="Q71" s="2" t="s">
        <v>103</v>
      </c>
      <c r="R71" s="20" t="s">
        <v>40</v>
      </c>
      <c r="S71" s="20">
        <v>3.54</v>
      </c>
      <c r="T71" s="21">
        <f t="shared" si="13"/>
        <v>5.1050000000000004</v>
      </c>
      <c r="U71" s="21">
        <f t="shared" si="14"/>
        <v>2.5085937499999995E-2</v>
      </c>
      <c r="V71" s="21">
        <f t="shared" si="15"/>
        <v>157.03796875</v>
      </c>
      <c r="W71" s="20">
        <v>200</v>
      </c>
      <c r="X71" s="22">
        <f t="shared" si="16"/>
        <v>31407.59375</v>
      </c>
      <c r="Y71" s="23">
        <f>AVERAGE(X71,X72)</f>
        <v>29802.09375</v>
      </c>
      <c r="Z71" s="23"/>
    </row>
    <row r="72" spans="1:26">
      <c r="A72" s="2"/>
      <c r="B72" s="20" t="s">
        <v>44</v>
      </c>
      <c r="C72" s="20">
        <v>33</v>
      </c>
      <c r="D72" s="20">
        <f t="shared" si="11"/>
        <v>0.52479795409119645</v>
      </c>
      <c r="E72" s="2">
        <f>(D72+D73)/2</f>
        <v>0.51580197779029424</v>
      </c>
      <c r="F72" s="20">
        <f t="shared" si="12"/>
        <v>1.5902968305793832</v>
      </c>
      <c r="G72" s="2" t="s">
        <v>179</v>
      </c>
      <c r="H72" s="51">
        <f>E72</f>
        <v>0.51580197779029424</v>
      </c>
      <c r="L72" s="23"/>
      <c r="Q72" s="2"/>
      <c r="R72" s="20" t="s">
        <v>41</v>
      </c>
      <c r="S72" s="20">
        <v>3.7</v>
      </c>
      <c r="T72" s="21">
        <f t="shared" si="13"/>
        <v>5.1050000000000004</v>
      </c>
      <c r="U72" s="21">
        <f t="shared" si="14"/>
        <v>2.5085937499999995E-2</v>
      </c>
      <c r="V72" s="21">
        <f t="shared" si="15"/>
        <v>140.98296875</v>
      </c>
      <c r="W72" s="20">
        <v>200</v>
      </c>
      <c r="X72" s="22">
        <f t="shared" si="16"/>
        <v>28196.59375</v>
      </c>
      <c r="Y72" s="23"/>
      <c r="Z72" s="23"/>
    </row>
    <row r="73" spans="1:26">
      <c r="A73" s="2"/>
      <c r="B73" s="20" t="s">
        <v>45</v>
      </c>
      <c r="C73" s="20">
        <v>33</v>
      </c>
      <c r="D73" s="20">
        <f t="shared" si="11"/>
        <v>0.50680600148939203</v>
      </c>
      <c r="E73" s="2"/>
      <c r="F73" s="20">
        <f t="shared" si="12"/>
        <v>1.5357757620890669</v>
      </c>
      <c r="G73" s="2"/>
      <c r="I73" s="51"/>
      <c r="L73" s="23"/>
      <c r="Q73" s="2" t="s">
        <v>104</v>
      </c>
      <c r="R73" s="20" t="s">
        <v>42</v>
      </c>
      <c r="S73" s="20">
        <v>3.47</v>
      </c>
      <c r="T73" s="21">
        <f t="shared" si="13"/>
        <v>5.1050000000000004</v>
      </c>
      <c r="U73" s="21">
        <f t="shared" si="14"/>
        <v>2.5085937499999995E-2</v>
      </c>
      <c r="V73" s="21">
        <f t="shared" si="15"/>
        <v>164.06203124999999</v>
      </c>
      <c r="W73" s="20">
        <v>200</v>
      </c>
      <c r="X73" s="22">
        <f t="shared" si="16"/>
        <v>32812.40625</v>
      </c>
      <c r="Y73" s="23">
        <f>AVERAGE(X73,X74)</f>
        <v>33113.4375</v>
      </c>
      <c r="Z73" s="23"/>
    </row>
    <row r="74" spans="1:26">
      <c r="A74" s="2"/>
      <c r="B74" s="20" t="s">
        <v>46</v>
      </c>
      <c r="C74" s="20">
        <v>33</v>
      </c>
      <c r="D74" s="20">
        <f t="shared" si="11"/>
        <v>0.44891772722717355</v>
      </c>
      <c r="E74" s="2">
        <f>(D74+D75)/2</f>
        <v>0.48422259347968311</v>
      </c>
      <c r="F74" s="20">
        <f t="shared" si="12"/>
        <v>1.3603567491732531</v>
      </c>
      <c r="G74" s="2" t="s">
        <v>180</v>
      </c>
      <c r="H74" s="51">
        <f>E74</f>
        <v>0.48422259347968311</v>
      </c>
      <c r="L74" s="23"/>
      <c r="Q74" s="2"/>
      <c r="R74" s="20" t="s">
        <v>43</v>
      </c>
      <c r="S74" s="20">
        <v>3.44</v>
      </c>
      <c r="T74" s="21">
        <f t="shared" si="13"/>
        <v>5.1050000000000004</v>
      </c>
      <c r="U74" s="21">
        <f t="shared" si="14"/>
        <v>2.5085937499999995E-2</v>
      </c>
      <c r="V74" s="21">
        <f t="shared" si="15"/>
        <v>167.07234375000002</v>
      </c>
      <c r="W74" s="20">
        <v>200</v>
      </c>
      <c r="X74" s="22">
        <f t="shared" si="16"/>
        <v>33414.46875</v>
      </c>
      <c r="Y74" s="23"/>
      <c r="Z74" s="23"/>
    </row>
    <row r="75" spans="1:26">
      <c r="A75" s="2"/>
      <c r="B75" s="20" t="s">
        <v>47</v>
      </c>
      <c r="C75" s="20">
        <v>33</v>
      </c>
      <c r="D75" s="20">
        <f t="shared" si="11"/>
        <v>0.51952745973219261</v>
      </c>
      <c r="E75" s="2"/>
      <c r="F75" s="20">
        <f t="shared" si="12"/>
        <v>1.5743256355520989</v>
      </c>
      <c r="G75" s="2"/>
      <c r="I75" s="51"/>
      <c r="L75" s="23"/>
      <c r="Q75" s="2" t="s">
        <v>105</v>
      </c>
      <c r="R75" s="20" t="s">
        <v>44</v>
      </c>
      <c r="S75" s="20">
        <v>3.53</v>
      </c>
      <c r="T75" s="21">
        <f t="shared" si="13"/>
        <v>5.1050000000000004</v>
      </c>
      <c r="U75" s="21">
        <f t="shared" si="14"/>
        <v>2.5085937499999995E-2</v>
      </c>
      <c r="V75" s="21">
        <f t="shared" si="15"/>
        <v>158.04140625000005</v>
      </c>
      <c r="W75" s="20">
        <v>200</v>
      </c>
      <c r="X75" s="22">
        <f t="shared" si="16"/>
        <v>31608.281250000011</v>
      </c>
      <c r="Y75" s="23">
        <f>AVERAGE(X75,X76)</f>
        <v>42345.062500000007</v>
      </c>
      <c r="Z75" s="23"/>
    </row>
    <row r="76" spans="1:26">
      <c r="A76" s="2"/>
      <c r="B76" s="20" t="s">
        <v>48</v>
      </c>
      <c r="C76" s="20">
        <v>33</v>
      </c>
      <c r="D76" s="20">
        <f t="shared" si="11"/>
        <v>0.53888087613365987</v>
      </c>
      <c r="E76" s="2">
        <f>(D76+D77)/2</f>
        <v>0.54710813672523884</v>
      </c>
      <c r="F76" s="20">
        <f t="shared" si="12"/>
        <v>1.6329723519201815</v>
      </c>
      <c r="G76" s="2" t="s">
        <v>181</v>
      </c>
      <c r="H76" s="51">
        <f>E76</f>
        <v>0.54710813672523884</v>
      </c>
      <c r="L76" s="23"/>
      <c r="Q76" s="2"/>
      <c r="R76" s="20" t="s">
        <v>45</v>
      </c>
      <c r="S76" s="20">
        <v>2.46</v>
      </c>
      <c r="T76" s="21">
        <f t="shared" si="13"/>
        <v>5.1050000000000004</v>
      </c>
      <c r="U76" s="21">
        <f t="shared" si="14"/>
        <v>2.5085937499999995E-2</v>
      </c>
      <c r="V76" s="21">
        <f t="shared" si="15"/>
        <v>265.40921875000004</v>
      </c>
      <c r="W76" s="20">
        <v>200</v>
      </c>
      <c r="X76" s="22">
        <f t="shared" si="16"/>
        <v>53081.843750000007</v>
      </c>
      <c r="Y76" s="23"/>
      <c r="Z76" s="23"/>
    </row>
    <row r="77" spans="1:26">
      <c r="A77" s="2"/>
      <c r="B77" s="20" t="s">
        <v>49</v>
      </c>
      <c r="C77" s="20">
        <v>33</v>
      </c>
      <c r="D77" s="20">
        <f t="shared" si="11"/>
        <v>0.5553353973168178</v>
      </c>
      <c r="E77" s="2"/>
      <c r="F77" s="20">
        <f t="shared" si="12"/>
        <v>1.6828345373236904</v>
      </c>
      <c r="G77" s="2"/>
      <c r="I77" s="51"/>
      <c r="L77" s="23"/>
      <c r="Q77" s="2" t="s">
        <v>106</v>
      </c>
      <c r="R77" s="20" t="s">
        <v>46</v>
      </c>
      <c r="S77" s="20">
        <v>3.33</v>
      </c>
      <c r="T77" s="21">
        <f t="shared" si="13"/>
        <v>5.1050000000000004</v>
      </c>
      <c r="U77" s="21">
        <f t="shared" si="14"/>
        <v>2.5085937499999995E-2</v>
      </c>
      <c r="V77" s="21">
        <f t="shared" si="15"/>
        <v>178.11015625000002</v>
      </c>
      <c r="W77" s="20">
        <v>200</v>
      </c>
      <c r="X77" s="22">
        <f t="shared" si="16"/>
        <v>35622.03125</v>
      </c>
      <c r="Y77" s="23">
        <f>AVERAGE(X77,X78)</f>
        <v>34317.5625</v>
      </c>
      <c r="Z77" s="23"/>
    </row>
    <row r="78" spans="1:26">
      <c r="A78" s="2"/>
      <c r="B78" s="20" t="s">
        <v>50</v>
      </c>
      <c r="C78" s="20">
        <v>33</v>
      </c>
      <c r="D78" s="20">
        <f t="shared" si="11"/>
        <v>0.55853199187193892</v>
      </c>
      <c r="E78" s="2">
        <f>(D78+D79)/2</f>
        <v>0.59996623958605033</v>
      </c>
      <c r="F78" s="20">
        <f t="shared" si="12"/>
        <v>1.692521187490724</v>
      </c>
      <c r="G78" s="2" t="s">
        <v>182</v>
      </c>
      <c r="H78" s="51">
        <f>E78</f>
        <v>0.59996623958605033</v>
      </c>
      <c r="L78" s="23"/>
      <c r="Q78" s="2"/>
      <c r="R78" s="20" t="s">
        <v>47</v>
      </c>
      <c r="S78" s="20">
        <v>3.46</v>
      </c>
      <c r="T78" s="21">
        <f t="shared" si="13"/>
        <v>5.1050000000000004</v>
      </c>
      <c r="U78" s="21">
        <f t="shared" si="14"/>
        <v>2.5085937499999995E-2</v>
      </c>
      <c r="V78" s="21">
        <f t="shared" si="15"/>
        <v>165.06546875000004</v>
      </c>
      <c r="W78" s="20">
        <v>200</v>
      </c>
      <c r="X78" s="22">
        <f t="shared" si="16"/>
        <v>33013.093750000007</v>
      </c>
      <c r="Y78" s="23"/>
      <c r="Z78" s="23"/>
    </row>
    <row r="79" spans="1:26">
      <c r="A79" s="2"/>
      <c r="B79" s="20" t="s">
        <v>51</v>
      </c>
      <c r="C79" s="20">
        <v>33</v>
      </c>
      <c r="D79" s="20">
        <f t="shared" si="11"/>
        <v>0.64140048730016186</v>
      </c>
      <c r="E79" s="2"/>
      <c r="F79" s="20">
        <f t="shared" si="12"/>
        <v>1.9436378403035206</v>
      </c>
      <c r="G79" s="2"/>
      <c r="I79" s="51"/>
      <c r="L79" s="23"/>
      <c r="Q79" s="2" t="s">
        <v>107</v>
      </c>
      <c r="R79" s="20" t="s">
        <v>48</v>
      </c>
      <c r="S79" s="20">
        <v>3.5</v>
      </c>
      <c r="T79" s="21">
        <f t="shared" si="13"/>
        <v>5.1050000000000004</v>
      </c>
      <c r="U79" s="21">
        <f t="shared" si="14"/>
        <v>2.5085937499999995E-2</v>
      </c>
      <c r="V79" s="21">
        <f t="shared" si="15"/>
        <v>161.05171875000002</v>
      </c>
      <c r="W79" s="20">
        <v>200</v>
      </c>
      <c r="X79" s="22">
        <f t="shared" si="16"/>
        <v>32210.343750000004</v>
      </c>
      <c r="Y79" s="23">
        <f>AVERAGE(X79,X80)</f>
        <v>38230.96875</v>
      </c>
      <c r="Z79" s="23"/>
    </row>
    <row r="80" spans="1:26">
      <c r="A80" s="2"/>
      <c r="B80" s="20" t="s">
        <v>52</v>
      </c>
      <c r="C80" s="20">
        <v>33</v>
      </c>
      <c r="D80" s="20">
        <f t="shared" si="11"/>
        <v>0.64714230421881469</v>
      </c>
      <c r="E80" s="2">
        <f>(D80+D81)/2</f>
        <v>0.71494324848799751</v>
      </c>
      <c r="F80" s="20">
        <f t="shared" si="12"/>
        <v>1.9610372855115596</v>
      </c>
      <c r="G80" s="2" t="s">
        <v>183</v>
      </c>
      <c r="H80" s="51">
        <f>E80</f>
        <v>0.71494324848799751</v>
      </c>
      <c r="L80" s="23"/>
      <c r="Q80" s="2"/>
      <c r="R80" s="20" t="s">
        <v>49</v>
      </c>
      <c r="S80" s="20">
        <v>2.9</v>
      </c>
      <c r="T80" s="21">
        <f t="shared" si="13"/>
        <v>5.1050000000000004</v>
      </c>
      <c r="U80" s="21">
        <f t="shared" si="14"/>
        <v>2.5085937499999995E-2</v>
      </c>
      <c r="V80" s="21">
        <f t="shared" si="15"/>
        <v>221.25796875</v>
      </c>
      <c r="W80" s="20">
        <v>200</v>
      </c>
      <c r="X80" s="22">
        <f t="shared" si="16"/>
        <v>44251.59375</v>
      </c>
      <c r="Y80" s="23"/>
      <c r="Z80" s="23"/>
    </row>
    <row r="81" spans="1:26">
      <c r="A81" s="2"/>
      <c r="B81" s="20" t="s">
        <v>53</v>
      </c>
      <c r="C81" s="20">
        <v>33</v>
      </c>
      <c r="D81" s="20">
        <f t="shared" si="11"/>
        <v>0.78274419275718032</v>
      </c>
      <c r="E81" s="2"/>
      <c r="F81" s="20">
        <f t="shared" si="12"/>
        <v>2.3719520992641829</v>
      </c>
      <c r="G81" s="2"/>
      <c r="I81" s="51"/>
      <c r="L81" s="23"/>
      <c r="Q81" s="2" t="s">
        <v>108</v>
      </c>
      <c r="R81" s="20" t="s">
        <v>50</v>
      </c>
      <c r="S81" s="20">
        <v>3.2</v>
      </c>
      <c r="T81" s="21">
        <f t="shared" si="13"/>
        <v>5.1050000000000004</v>
      </c>
      <c r="U81" s="21">
        <f t="shared" si="14"/>
        <v>2.5085937499999995E-2</v>
      </c>
      <c r="V81" s="21">
        <f t="shared" si="15"/>
        <v>191.15484375</v>
      </c>
      <c r="W81" s="20">
        <v>200</v>
      </c>
      <c r="X81" s="22">
        <f t="shared" si="16"/>
        <v>38230.96875</v>
      </c>
      <c r="Y81" s="23">
        <f>AVERAGE(X81,X82)</f>
        <v>39234.40625</v>
      </c>
      <c r="Z81" s="23"/>
    </row>
    <row r="82" spans="1:26">
      <c r="A82" s="2"/>
      <c r="B82" s="20" t="s">
        <v>54</v>
      </c>
      <c r="C82" s="20">
        <v>33</v>
      </c>
      <c r="D82" s="20">
        <f t="shared" si="11"/>
        <v>0.64875670203204772</v>
      </c>
      <c r="E82" s="2">
        <f>(D82+D83)/2</f>
        <v>0.52475409602768042</v>
      </c>
      <c r="F82" s="20">
        <f t="shared" si="12"/>
        <v>1.9659294000971144</v>
      </c>
      <c r="G82" s="2" t="s">
        <v>184</v>
      </c>
      <c r="H82" s="51">
        <f>E82</f>
        <v>0.52475409602768042</v>
      </c>
      <c r="L82" s="23"/>
      <c r="Q82" s="2"/>
      <c r="R82" s="20" t="s">
        <v>51</v>
      </c>
      <c r="S82" s="20">
        <v>3.1</v>
      </c>
      <c r="T82" s="21">
        <f t="shared" si="13"/>
        <v>5.1050000000000004</v>
      </c>
      <c r="U82" s="21">
        <f t="shared" si="14"/>
        <v>2.5085937499999995E-2</v>
      </c>
      <c r="V82" s="21">
        <f t="shared" si="15"/>
        <v>201.18921875000001</v>
      </c>
      <c r="W82" s="20">
        <v>200</v>
      </c>
      <c r="X82" s="22">
        <f t="shared" si="16"/>
        <v>40237.84375</v>
      </c>
      <c r="Y82" s="23"/>
      <c r="Z82" s="23"/>
    </row>
    <row r="83" spans="1:26">
      <c r="A83" s="2"/>
      <c r="B83" s="20" t="s">
        <v>55</v>
      </c>
      <c r="C83" s="20">
        <v>33</v>
      </c>
      <c r="D83" s="20">
        <f t="shared" si="11"/>
        <v>0.40075149002331323</v>
      </c>
      <c r="E83" s="2"/>
      <c r="F83" s="20">
        <f t="shared" si="12"/>
        <v>1.2143984546161006</v>
      </c>
      <c r="G83" s="2"/>
      <c r="I83" s="51"/>
      <c r="L83" s="23"/>
      <c r="Q83" s="2" t="s">
        <v>109</v>
      </c>
      <c r="R83" s="20" t="s">
        <v>52</v>
      </c>
      <c r="S83" s="20">
        <v>2.95</v>
      </c>
      <c r="T83" s="21">
        <f t="shared" si="13"/>
        <v>5.1050000000000004</v>
      </c>
      <c r="U83" s="21">
        <f t="shared" si="14"/>
        <v>2.5085937499999995E-2</v>
      </c>
      <c r="V83" s="21">
        <f t="shared" si="15"/>
        <v>216.24078125</v>
      </c>
      <c r="W83" s="20">
        <v>200</v>
      </c>
      <c r="X83" s="22">
        <f t="shared" si="16"/>
        <v>43248.15625</v>
      </c>
      <c r="Y83" s="23">
        <f>AVERAGE(X83,X84)</f>
        <v>38732.6875</v>
      </c>
      <c r="Z83" s="23"/>
    </row>
    <row r="84" spans="1:26">
      <c r="Q84" s="2"/>
      <c r="R84" s="20" t="s">
        <v>53</v>
      </c>
      <c r="S84" s="20">
        <v>3.4</v>
      </c>
      <c r="T84" s="21">
        <f t="shared" si="13"/>
        <v>5.1050000000000004</v>
      </c>
      <c r="U84" s="21">
        <f t="shared" si="14"/>
        <v>2.5085937499999995E-2</v>
      </c>
      <c r="V84" s="21">
        <f t="shared" si="15"/>
        <v>171.08609375000003</v>
      </c>
      <c r="W84" s="20">
        <v>200</v>
      </c>
      <c r="X84" s="22">
        <f t="shared" si="16"/>
        <v>34217.218750000007</v>
      </c>
      <c r="Y84" s="23"/>
      <c r="Z84" s="23"/>
    </row>
    <row r="85" spans="1:26">
      <c r="Q85" s="2" t="s">
        <v>110</v>
      </c>
      <c r="R85" s="20" t="s">
        <v>54</v>
      </c>
      <c r="S85" s="20">
        <v>3.07</v>
      </c>
      <c r="T85" s="21">
        <f t="shared" si="13"/>
        <v>5.1050000000000004</v>
      </c>
      <c r="U85" s="21">
        <f t="shared" si="14"/>
        <v>2.5085937499999995E-2</v>
      </c>
      <c r="V85" s="21">
        <f t="shared" si="15"/>
        <v>204.19953125000001</v>
      </c>
      <c r="W85" s="20">
        <v>200</v>
      </c>
      <c r="X85" s="22">
        <f t="shared" si="16"/>
        <v>40839.90625</v>
      </c>
      <c r="Y85" s="23">
        <f>AVERAGE(X85:X86)</f>
        <v>51376</v>
      </c>
      <c r="Z85" s="23"/>
    </row>
    <row r="86" spans="1:26">
      <c r="Q86" s="2"/>
      <c r="R86" s="20" t="s">
        <v>55</v>
      </c>
      <c r="S86" s="20">
        <v>2.02</v>
      </c>
      <c r="T86" s="21">
        <f t="shared" si="13"/>
        <v>5.1050000000000004</v>
      </c>
      <c r="U86" s="21">
        <f t="shared" si="14"/>
        <v>2.5085937499999995E-2</v>
      </c>
      <c r="V86" s="21">
        <f t="shared" si="15"/>
        <v>309.56046874999998</v>
      </c>
      <c r="W86" s="20">
        <v>200</v>
      </c>
      <c r="X86" s="22">
        <f t="shared" si="16"/>
        <v>61912.09375</v>
      </c>
      <c r="Y86" s="23"/>
      <c r="Z86" s="23"/>
    </row>
  </sheetData>
  <mergeCells count="97">
    <mergeCell ref="E82:E83"/>
    <mergeCell ref="G82:G83"/>
    <mergeCell ref="Q83:Q84"/>
    <mergeCell ref="Q85:Q86"/>
    <mergeCell ref="Q71:Q72"/>
    <mergeCell ref="E72:E73"/>
    <mergeCell ref="G72:G73"/>
    <mergeCell ref="Q73:Q74"/>
    <mergeCell ref="E74:E75"/>
    <mergeCell ref="G74:G75"/>
    <mergeCell ref="Q75:Q76"/>
    <mergeCell ref="E76:E77"/>
    <mergeCell ref="G76:G77"/>
    <mergeCell ref="Q77:Q78"/>
    <mergeCell ref="E78:E79"/>
    <mergeCell ref="G78:G79"/>
    <mergeCell ref="Q79:Q80"/>
    <mergeCell ref="E80:E81"/>
    <mergeCell ref="G80:G81"/>
    <mergeCell ref="Q81:Q82"/>
    <mergeCell ref="G60:G61"/>
    <mergeCell ref="Q61:Q62"/>
    <mergeCell ref="E62:E63"/>
    <mergeCell ref="G62:G63"/>
    <mergeCell ref="Q63:Q64"/>
    <mergeCell ref="E64:E65"/>
    <mergeCell ref="G64:G65"/>
    <mergeCell ref="Q65:Q66"/>
    <mergeCell ref="E66:E67"/>
    <mergeCell ref="G66:G67"/>
    <mergeCell ref="Q67:Q68"/>
    <mergeCell ref="E68:E69"/>
    <mergeCell ref="G68:G69"/>
    <mergeCell ref="Q69:Q70"/>
    <mergeCell ref="E70:E71"/>
    <mergeCell ref="G70:G71"/>
    <mergeCell ref="A51:A53"/>
    <mergeCell ref="E51:E53"/>
    <mergeCell ref="G51:G53"/>
    <mergeCell ref="Q51:Q52"/>
    <mergeCell ref="Q53:Q54"/>
    <mergeCell ref="A54:A83"/>
    <mergeCell ref="E54:E55"/>
    <mergeCell ref="G54:G55"/>
    <mergeCell ref="Q55:Q56"/>
    <mergeCell ref="E56:E57"/>
    <mergeCell ref="G56:G57"/>
    <mergeCell ref="Q57:Q58"/>
    <mergeCell ref="E58:E59"/>
    <mergeCell ref="G58:G59"/>
    <mergeCell ref="Q59:Q60"/>
    <mergeCell ref="E60:E61"/>
    <mergeCell ref="A45:A47"/>
    <mergeCell ref="E45:E47"/>
    <mergeCell ref="G45:G47"/>
    <mergeCell ref="A48:A50"/>
    <mergeCell ref="E48:E50"/>
    <mergeCell ref="G48:G50"/>
    <mergeCell ref="Q34:Q35"/>
    <mergeCell ref="Q36:Q37"/>
    <mergeCell ref="N37:N42"/>
    <mergeCell ref="Q38:Q39"/>
    <mergeCell ref="Q40:Q41"/>
    <mergeCell ref="Q42:Q43"/>
    <mergeCell ref="AE10:AE11"/>
    <mergeCell ref="Q12:Q13"/>
    <mergeCell ref="A13:A42"/>
    <mergeCell ref="J13:J18"/>
    <mergeCell ref="N13:N18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N31:N36"/>
    <mergeCell ref="Q32:Q33"/>
    <mergeCell ref="A10:A12"/>
    <mergeCell ref="J10:J12"/>
    <mergeCell ref="N10:N12"/>
    <mergeCell ref="O10:O12"/>
    <mergeCell ref="Q10:Q11"/>
    <mergeCell ref="AE6:AE7"/>
    <mergeCell ref="A7:A9"/>
    <mergeCell ref="J7:J9"/>
    <mergeCell ref="N7:N9"/>
    <mergeCell ref="O7:O9"/>
    <mergeCell ref="Q8:Q9"/>
    <mergeCell ref="AE8:AE9"/>
    <mergeCell ref="A1:O1"/>
    <mergeCell ref="A4:A6"/>
    <mergeCell ref="J4:J6"/>
    <mergeCell ref="N4:N6"/>
    <mergeCell ref="O4:O6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9"/>
  <sheetViews>
    <sheetView topLeftCell="N30" zoomScale="125" zoomScaleNormal="125" zoomScalePageLayoutView="125" workbookViewId="0">
      <selection activeCell="V48" sqref="V48:V49"/>
    </sheetView>
  </sheetViews>
  <sheetFormatPr baseColWidth="10" defaultColWidth="8.83203125" defaultRowHeight="14" x14ac:dyDescent="0"/>
  <cols>
    <col min="1" max="3" width="8.83203125" style="20" customWidth="1"/>
    <col min="4" max="4" width="11" style="20" customWidth="1"/>
    <col min="5" max="5" width="9.5" style="20" customWidth="1"/>
    <col min="6" max="6" width="8.83203125" style="20" customWidth="1"/>
    <col min="7" max="7" width="10.83203125" style="20" customWidth="1"/>
    <col min="8" max="8" width="12" style="20" customWidth="1"/>
    <col min="9" max="9" width="8.6640625" style="20" customWidth="1"/>
    <col min="10" max="10" width="10.33203125" style="20" customWidth="1"/>
    <col min="11" max="11" width="9.5" style="20" customWidth="1"/>
    <col min="12" max="12" width="14.33203125" style="20" customWidth="1"/>
    <col min="13" max="18" width="8.83203125" style="20" customWidth="1"/>
    <col min="19" max="19" width="8.83203125" style="20"/>
    <col min="20" max="20" width="10.83203125" style="20" customWidth="1"/>
    <col min="21" max="21" width="12.33203125" style="20" customWidth="1"/>
    <col min="22" max="22" width="11.6640625" style="20" customWidth="1"/>
    <col min="23" max="25" width="12.6640625" style="20" customWidth="1"/>
    <col min="26" max="1025" width="8.83203125" style="20" customWidth="1"/>
  </cols>
  <sheetData>
    <row r="1" spans="1:35" ht="25">
      <c r="A1" s="4" t="s">
        <v>216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2"/>
    </row>
    <row r="2" spans="1:35">
      <c r="A2" s="3" t="s">
        <v>185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4" spans="1:35" ht="44">
      <c r="C4" s="46" t="s">
        <v>136</v>
      </c>
      <c r="D4" s="46" t="s">
        <v>137</v>
      </c>
      <c r="E4" s="46" t="s">
        <v>138</v>
      </c>
      <c r="F4" s="46" t="s">
        <v>139</v>
      </c>
      <c r="G4" s="20" t="s">
        <v>140</v>
      </c>
      <c r="H4" s="20" t="s">
        <v>141</v>
      </c>
      <c r="I4" s="20" t="s">
        <v>16</v>
      </c>
      <c r="J4" s="46" t="s">
        <v>142</v>
      </c>
      <c r="K4" s="20" t="s">
        <v>143</v>
      </c>
      <c r="L4" s="20" t="s">
        <v>144</v>
      </c>
      <c r="M4" s="20" t="s">
        <v>145</v>
      </c>
      <c r="N4" s="46" t="s">
        <v>146</v>
      </c>
      <c r="O4" s="46" t="s">
        <v>147</v>
      </c>
      <c r="P4" s="47"/>
      <c r="Q4" s="43"/>
      <c r="R4" s="43"/>
      <c r="S4" s="20" t="s">
        <v>148</v>
      </c>
      <c r="T4" s="44"/>
      <c r="U4" s="44"/>
    </row>
    <row r="5" spans="1:35">
      <c r="A5" s="2" t="s">
        <v>113</v>
      </c>
      <c r="B5" s="20" t="s">
        <v>17</v>
      </c>
      <c r="C5" s="20">
        <v>20.5427</v>
      </c>
      <c r="D5" s="20">
        <v>39.231000000000002</v>
      </c>
      <c r="E5" s="20">
        <f t="shared" ref="E5:E43" si="0">D5-C5</f>
        <v>18.688300000000002</v>
      </c>
      <c r="F5" s="20">
        <v>21.080300000000001</v>
      </c>
      <c r="G5" s="20">
        <v>20.799099999999999</v>
      </c>
      <c r="H5" s="20">
        <f t="shared" ref="H5:H43" si="1">F5-C5</f>
        <v>0.53760000000000119</v>
      </c>
      <c r="I5" s="20">
        <f t="shared" ref="I5:I43" si="2">F5-G5</f>
        <v>0.28120000000000189</v>
      </c>
      <c r="J5" s="1">
        <f>(I5+I6+I7)/3</f>
        <v>0.30133333333333567</v>
      </c>
      <c r="K5" s="20">
        <f t="shared" ref="K5:K43" si="3">(H5/E5)*100</f>
        <v>2.8766661494089947</v>
      </c>
      <c r="L5" s="20">
        <f t="shared" ref="L5:L43" si="4">(I5/E5)*100</f>
        <v>1.5046847492816462</v>
      </c>
      <c r="M5" s="20">
        <f t="shared" ref="M5:M43" si="5">I5/H5*100</f>
        <v>52.306547619047862</v>
      </c>
      <c r="N5" s="1">
        <f>AVERAGE(K5,K6,K7)</f>
        <v>2.8789233933236917</v>
      </c>
      <c r="O5" s="1">
        <f>AVERAGE(L5,L6,L7)</f>
        <v>1.595514151927613</v>
      </c>
      <c r="P5" s="47"/>
      <c r="R5" s="27"/>
      <c r="S5" s="48">
        <v>5.17</v>
      </c>
      <c r="T5" s="44" t="s">
        <v>64</v>
      </c>
      <c r="U5" s="44" t="s">
        <v>65</v>
      </c>
      <c r="V5" s="48">
        <v>5.23</v>
      </c>
      <c r="W5" s="44" t="s">
        <v>66</v>
      </c>
      <c r="X5" s="44" t="s">
        <v>67</v>
      </c>
      <c r="Y5" s="44"/>
      <c r="AB5" s="20" t="s">
        <v>149</v>
      </c>
      <c r="AC5" s="20" t="s">
        <v>150</v>
      </c>
      <c r="AD5" s="20" t="s">
        <v>151</v>
      </c>
      <c r="AE5" s="20" t="s">
        <v>152</v>
      </c>
      <c r="AH5" s="44" t="s">
        <v>111</v>
      </c>
      <c r="AI5" s="20" t="s">
        <v>152</v>
      </c>
    </row>
    <row r="6" spans="1:35">
      <c r="A6" s="2"/>
      <c r="B6" s="20" t="s">
        <v>18</v>
      </c>
      <c r="C6" s="20">
        <v>20.965</v>
      </c>
      <c r="D6" s="20">
        <v>39.946100000000001</v>
      </c>
      <c r="E6" s="20">
        <f t="shared" si="0"/>
        <v>18.981100000000001</v>
      </c>
      <c r="F6" s="20">
        <v>21.51</v>
      </c>
      <c r="G6" s="20">
        <v>21.201899999999998</v>
      </c>
      <c r="H6" s="20">
        <f t="shared" si="1"/>
        <v>0.54500000000000171</v>
      </c>
      <c r="I6" s="20">
        <f t="shared" si="2"/>
        <v>0.30810000000000315</v>
      </c>
      <c r="J6" s="1"/>
      <c r="K6" s="20">
        <f t="shared" si="3"/>
        <v>2.8712772178640948</v>
      </c>
      <c r="L6" s="20">
        <f t="shared" si="4"/>
        <v>1.6231935978420806</v>
      </c>
      <c r="M6" s="20">
        <f t="shared" si="5"/>
        <v>56.532110091743512</v>
      </c>
      <c r="N6" s="1"/>
      <c r="O6" s="1"/>
      <c r="P6" s="47"/>
      <c r="R6" s="44" t="s">
        <v>68</v>
      </c>
      <c r="S6" s="48">
        <v>5.15</v>
      </c>
      <c r="T6" s="21">
        <f>AVERAGE(S5:S6)</f>
        <v>5.16</v>
      </c>
      <c r="U6" s="44" t="s">
        <v>69</v>
      </c>
      <c r="V6" s="48">
        <v>5.35</v>
      </c>
      <c r="W6" s="22">
        <f>(V5+V6)/2</f>
        <v>5.29</v>
      </c>
      <c r="X6" s="22">
        <f>(3.8*0.0338)/W6</f>
        <v>2.4279773156899807E-2</v>
      </c>
      <c r="Y6" s="44"/>
      <c r="AB6" s="20" t="s">
        <v>17</v>
      </c>
      <c r="AC6" s="20">
        <v>24.6</v>
      </c>
      <c r="AD6" s="20">
        <f t="shared" ref="AD6:AD26" si="6">AC6*50</f>
        <v>1230</v>
      </c>
      <c r="AE6" s="1">
        <f>AVERAGE(AD6,AD7)</f>
        <v>1220</v>
      </c>
      <c r="AG6" s="49" t="s">
        <v>113</v>
      </c>
      <c r="AH6" s="20">
        <v>8.0399999999999991</v>
      </c>
      <c r="AI6" s="20">
        <f>AVERAGE(AH6,AH7,AH8)</f>
        <v>7.9266666666666659</v>
      </c>
    </row>
    <row r="7" spans="1:35">
      <c r="A7" s="2"/>
      <c r="B7" s="20" t="s">
        <v>19</v>
      </c>
      <c r="C7" s="20">
        <v>21.0627</v>
      </c>
      <c r="D7" s="20">
        <v>40.035800000000002</v>
      </c>
      <c r="E7" s="20">
        <f t="shared" si="0"/>
        <v>18.973100000000002</v>
      </c>
      <c r="F7" s="20">
        <v>21.610800000000001</v>
      </c>
      <c r="G7" s="20">
        <v>21.296099999999999</v>
      </c>
      <c r="H7" s="20">
        <f t="shared" si="1"/>
        <v>0.54810000000000159</v>
      </c>
      <c r="I7" s="20">
        <f t="shared" si="2"/>
        <v>0.31470000000000198</v>
      </c>
      <c r="J7" s="1"/>
      <c r="K7" s="20">
        <f t="shared" si="3"/>
        <v>2.8888268126979857</v>
      </c>
      <c r="L7" s="20">
        <f t="shared" si="4"/>
        <v>1.6586641086591118</v>
      </c>
      <c r="M7" s="20">
        <f t="shared" si="5"/>
        <v>57.416529830323128</v>
      </c>
      <c r="N7" s="1"/>
      <c r="O7" s="1"/>
      <c r="P7" s="47"/>
      <c r="Q7" s="46"/>
      <c r="S7" s="20" t="s">
        <v>164</v>
      </c>
      <c r="V7" s="50" t="s">
        <v>153</v>
      </c>
      <c r="W7" s="44" t="s">
        <v>74</v>
      </c>
      <c r="X7" s="22" t="s">
        <v>154</v>
      </c>
      <c r="Y7" s="44" t="s">
        <v>155</v>
      </c>
      <c r="AB7" s="20" t="s">
        <v>18</v>
      </c>
      <c r="AC7" s="20">
        <v>24.2</v>
      </c>
      <c r="AD7" s="20">
        <f t="shared" si="6"/>
        <v>1210</v>
      </c>
      <c r="AE7" s="1"/>
      <c r="AG7" s="49" t="s">
        <v>114</v>
      </c>
      <c r="AH7" s="20">
        <v>7.86</v>
      </c>
    </row>
    <row r="8" spans="1:35">
      <c r="A8" s="2" t="s">
        <v>114</v>
      </c>
      <c r="B8" s="20" t="s">
        <v>20</v>
      </c>
      <c r="C8" s="20">
        <v>20.520700000000001</v>
      </c>
      <c r="D8" s="20">
        <v>39.436799999999998</v>
      </c>
      <c r="E8" s="20">
        <f t="shared" si="0"/>
        <v>18.916099999999997</v>
      </c>
      <c r="F8" s="20">
        <v>21.085899999999999</v>
      </c>
      <c r="G8" s="20">
        <v>20.770800000000001</v>
      </c>
      <c r="H8" s="20">
        <f t="shared" si="1"/>
        <v>0.56519999999999726</v>
      </c>
      <c r="I8" s="20">
        <f t="shared" si="2"/>
        <v>0.31509999999999749</v>
      </c>
      <c r="J8" s="1">
        <f>(I8+I9+I10)/3</f>
        <v>0.34716666666666524</v>
      </c>
      <c r="K8" s="20">
        <f t="shared" si="3"/>
        <v>2.9879309159921834</v>
      </c>
      <c r="L8" s="20">
        <f t="shared" si="4"/>
        <v>1.6657767721676116</v>
      </c>
      <c r="M8" s="20">
        <f t="shared" si="5"/>
        <v>55.750176928520702</v>
      </c>
      <c r="N8" s="1">
        <f>AVERAGE(K8,K9,K10)</f>
        <v>3.01458224464178</v>
      </c>
      <c r="O8" s="1">
        <f>AVERAGE(L8,L9,L10)</f>
        <v>1.7067979969661442</v>
      </c>
      <c r="P8" s="47"/>
      <c r="Q8" s="1" t="s">
        <v>113</v>
      </c>
      <c r="R8" s="20" t="s">
        <v>17</v>
      </c>
      <c r="S8" s="20">
        <v>4.54</v>
      </c>
      <c r="T8" s="21">
        <f t="shared" ref="T8:T46" si="7">$T$6</f>
        <v>5.16</v>
      </c>
      <c r="U8" s="20">
        <f t="shared" ref="U8:U46" si="8">$X$6</f>
        <v>2.4279773156899807E-2</v>
      </c>
      <c r="V8" s="21">
        <f t="shared" ref="V8:V46" si="9">(T8-S8)*U8*4000</f>
        <v>60.213837429111528</v>
      </c>
      <c r="W8" s="20">
        <v>50</v>
      </c>
      <c r="X8" s="22">
        <f t="shared" ref="X8:X46" si="10">V8*W8</f>
        <v>3010.6918714555763</v>
      </c>
      <c r="Y8" s="23">
        <f>AVERAGE(X8:X10)</f>
        <v>3221.1165721487082</v>
      </c>
      <c r="Z8" s="23"/>
      <c r="AB8" s="20" t="s">
        <v>20</v>
      </c>
      <c r="AC8" s="20">
        <v>24.7</v>
      </c>
      <c r="AD8" s="20">
        <f t="shared" si="6"/>
        <v>1235</v>
      </c>
      <c r="AE8" s="1">
        <f>AVERAGE(AD8,AD9)</f>
        <v>1237.5</v>
      </c>
      <c r="AG8" s="49" t="s">
        <v>115</v>
      </c>
      <c r="AH8" s="20">
        <v>7.88</v>
      </c>
    </row>
    <row r="9" spans="1:35">
      <c r="A9" s="2"/>
      <c r="B9" s="20" t="s">
        <v>21</v>
      </c>
      <c r="C9" s="20">
        <v>20.6723</v>
      </c>
      <c r="D9" s="20">
        <v>42.125500000000002</v>
      </c>
      <c r="E9" s="20">
        <f t="shared" si="0"/>
        <v>21.453200000000002</v>
      </c>
      <c r="F9" s="20">
        <v>21.32</v>
      </c>
      <c r="G9" s="20">
        <v>20.9512</v>
      </c>
      <c r="H9" s="20">
        <f t="shared" si="1"/>
        <v>0.64770000000000039</v>
      </c>
      <c r="I9" s="20">
        <f t="shared" si="2"/>
        <v>0.36880000000000024</v>
      </c>
      <c r="J9" s="1"/>
      <c r="K9" s="20">
        <f t="shared" si="3"/>
        <v>3.0191300132381196</v>
      </c>
      <c r="L9" s="20">
        <f t="shared" si="4"/>
        <v>1.7190908582402635</v>
      </c>
      <c r="M9" s="20">
        <f t="shared" si="5"/>
        <v>56.93994133086305</v>
      </c>
      <c r="N9" s="1"/>
      <c r="O9" s="1"/>
      <c r="P9" s="47"/>
      <c r="Q9" s="1"/>
      <c r="R9" s="20" t="s">
        <v>18</v>
      </c>
      <c r="S9" s="20">
        <v>4.4800000000000004</v>
      </c>
      <c r="T9" s="21">
        <f t="shared" si="7"/>
        <v>5.16</v>
      </c>
      <c r="U9" s="20">
        <f t="shared" si="8"/>
        <v>2.4279773156899807E-2</v>
      </c>
      <c r="V9" s="21">
        <f t="shared" si="9"/>
        <v>66.040982986767446</v>
      </c>
      <c r="W9" s="20">
        <v>50</v>
      </c>
      <c r="X9" s="22">
        <f t="shared" si="10"/>
        <v>3302.0491493383724</v>
      </c>
      <c r="Y9" s="23"/>
      <c r="Z9" s="23"/>
      <c r="AB9" s="20" t="s">
        <v>21</v>
      </c>
      <c r="AC9" s="20">
        <v>24.8</v>
      </c>
      <c r="AD9" s="20">
        <f t="shared" si="6"/>
        <v>1240</v>
      </c>
      <c r="AE9" s="1"/>
      <c r="AG9" s="20" t="s">
        <v>96</v>
      </c>
      <c r="AH9" s="20">
        <v>8</v>
      </c>
      <c r="AI9" s="20">
        <f>AVERAGE(AH9,AH10,AH11)</f>
        <v>7.9633333333333338</v>
      </c>
    </row>
    <row r="10" spans="1:35">
      <c r="A10" s="2"/>
      <c r="B10" s="20" t="s">
        <v>22</v>
      </c>
      <c r="C10" s="20">
        <v>20.5654</v>
      </c>
      <c r="D10" s="20">
        <v>41.170099999999998</v>
      </c>
      <c r="E10" s="20">
        <f t="shared" si="0"/>
        <v>20.604699999999998</v>
      </c>
      <c r="F10" s="20">
        <v>21.191099999999999</v>
      </c>
      <c r="G10" s="20">
        <v>20.833500000000001</v>
      </c>
      <c r="H10" s="20">
        <f t="shared" si="1"/>
        <v>0.62569999999999837</v>
      </c>
      <c r="I10" s="20">
        <f t="shared" si="2"/>
        <v>0.35759999999999792</v>
      </c>
      <c r="J10" s="1"/>
      <c r="K10" s="20">
        <f t="shared" si="3"/>
        <v>3.0366858046950376</v>
      </c>
      <c r="L10" s="20">
        <f t="shared" si="4"/>
        <v>1.7355263604905575</v>
      </c>
      <c r="M10" s="20">
        <f t="shared" si="5"/>
        <v>57.151989771455789</v>
      </c>
      <c r="N10" s="1"/>
      <c r="O10" s="1"/>
      <c r="P10" s="47"/>
      <c r="Q10" s="1"/>
      <c r="R10" s="20" t="s">
        <v>19</v>
      </c>
      <c r="S10" s="20">
        <v>4.47</v>
      </c>
      <c r="T10" s="21">
        <f t="shared" si="7"/>
        <v>5.16</v>
      </c>
      <c r="U10" s="20">
        <f t="shared" si="8"/>
        <v>2.4279773156899807E-2</v>
      </c>
      <c r="V10" s="21">
        <f t="shared" si="9"/>
        <v>67.012173913043512</v>
      </c>
      <c r="W10" s="20">
        <v>50</v>
      </c>
      <c r="X10" s="22">
        <f t="shared" si="10"/>
        <v>3350.6086956521758</v>
      </c>
      <c r="Y10" s="23"/>
      <c r="Z10" s="23"/>
      <c r="AB10" s="20" t="s">
        <v>23</v>
      </c>
      <c r="AC10" s="20">
        <v>25</v>
      </c>
      <c r="AD10" s="20">
        <f t="shared" si="6"/>
        <v>1250</v>
      </c>
      <c r="AE10" s="1">
        <f>AVERAGE(AD10,AD11)</f>
        <v>1240</v>
      </c>
      <c r="AG10" s="20" t="s">
        <v>97</v>
      </c>
      <c r="AH10" s="20">
        <v>7.99</v>
      </c>
    </row>
    <row r="11" spans="1:35">
      <c r="A11" s="2" t="s">
        <v>115</v>
      </c>
      <c r="B11" s="20" t="s">
        <v>23</v>
      </c>
      <c r="C11" s="20">
        <v>20.720199999999998</v>
      </c>
      <c r="D11" s="20">
        <v>40.713099999999997</v>
      </c>
      <c r="E11" s="20">
        <f t="shared" si="0"/>
        <v>19.992899999999999</v>
      </c>
      <c r="F11" s="20">
        <v>21.3264</v>
      </c>
      <c r="G11" s="20">
        <v>20.984200000000001</v>
      </c>
      <c r="H11" s="20">
        <f t="shared" si="1"/>
        <v>0.60620000000000118</v>
      </c>
      <c r="I11" s="20">
        <f t="shared" si="2"/>
        <v>0.34219999999999828</v>
      </c>
      <c r="J11" s="1">
        <f>(I11+I12+I13)/3</f>
        <v>0.35396666666666593</v>
      </c>
      <c r="K11" s="20">
        <f t="shared" si="3"/>
        <v>3.0320763871174328</v>
      </c>
      <c r="L11" s="20">
        <f t="shared" si="4"/>
        <v>1.7116076207053421</v>
      </c>
      <c r="M11" s="20">
        <f t="shared" si="5"/>
        <v>56.450016496205478</v>
      </c>
      <c r="N11" s="1">
        <f>AVERAGE(K11,K12,K13)</f>
        <v>3.0608138869209451</v>
      </c>
      <c r="O11" s="1">
        <f>AVERAGE(L11,L12,L13)</f>
        <v>1.7609487455076955</v>
      </c>
      <c r="P11" s="47"/>
      <c r="Q11" s="1" t="s">
        <v>114</v>
      </c>
      <c r="R11" s="20" t="s">
        <v>20</v>
      </c>
      <c r="S11" s="20">
        <v>4.5</v>
      </c>
      <c r="T11" s="21">
        <f t="shared" si="7"/>
        <v>5.16</v>
      </c>
      <c r="U11" s="20">
        <f t="shared" si="8"/>
        <v>2.4279773156899807E-2</v>
      </c>
      <c r="V11" s="21">
        <f t="shared" si="9"/>
        <v>64.0986011342155</v>
      </c>
      <c r="W11" s="20">
        <v>50</v>
      </c>
      <c r="X11" s="22">
        <f t="shared" si="10"/>
        <v>3204.9300567107748</v>
      </c>
      <c r="Y11" s="23">
        <f>AVERAGE(X11:X13)</f>
        <v>3593.4064272211726</v>
      </c>
      <c r="Z11" s="23"/>
      <c r="AB11" s="20" t="s">
        <v>24</v>
      </c>
      <c r="AC11" s="20">
        <v>24.6</v>
      </c>
      <c r="AD11" s="20">
        <f t="shared" si="6"/>
        <v>1230</v>
      </c>
      <c r="AE11" s="1"/>
      <c r="AG11" s="20" t="s">
        <v>98</v>
      </c>
      <c r="AH11" s="20">
        <v>7.9</v>
      </c>
    </row>
    <row r="12" spans="1:35">
      <c r="A12" s="2"/>
      <c r="B12" s="20" t="s">
        <v>24</v>
      </c>
      <c r="C12" s="20">
        <v>20.264299999999999</v>
      </c>
      <c r="D12" s="20">
        <v>40.188499999999998</v>
      </c>
      <c r="E12" s="20">
        <f t="shared" si="0"/>
        <v>19.924199999999999</v>
      </c>
      <c r="F12" s="20">
        <v>20.876200000000001</v>
      </c>
      <c r="G12" s="20">
        <v>20.522500000000001</v>
      </c>
      <c r="H12" s="20">
        <f t="shared" si="1"/>
        <v>0.61190000000000211</v>
      </c>
      <c r="I12" s="20">
        <f t="shared" si="2"/>
        <v>0.3536999999999999</v>
      </c>
      <c r="J12" s="1"/>
      <c r="K12" s="20">
        <f t="shared" si="3"/>
        <v>3.0711396191566145</v>
      </c>
      <c r="L12" s="20">
        <f t="shared" si="4"/>
        <v>1.7752281145541597</v>
      </c>
      <c r="M12" s="20">
        <f t="shared" si="5"/>
        <v>57.803562673639263</v>
      </c>
      <c r="N12" s="1"/>
      <c r="O12" s="1"/>
      <c r="P12" s="47"/>
      <c r="Q12" s="1"/>
      <c r="R12" s="20" t="s">
        <v>21</v>
      </c>
      <c r="S12" s="20">
        <v>4.24</v>
      </c>
      <c r="T12" s="21">
        <f t="shared" si="7"/>
        <v>5.16</v>
      </c>
      <c r="U12" s="20">
        <f t="shared" si="8"/>
        <v>2.4279773156899807E-2</v>
      </c>
      <c r="V12" s="21">
        <f t="shared" si="9"/>
        <v>89.349565217391273</v>
      </c>
      <c r="W12" s="20">
        <v>50</v>
      </c>
      <c r="X12" s="22">
        <f t="shared" si="10"/>
        <v>4467.4782608695641</v>
      </c>
      <c r="Y12" s="23"/>
      <c r="Z12" s="23"/>
      <c r="AB12" s="20" t="s">
        <v>96</v>
      </c>
      <c r="AC12" s="20">
        <v>21.9</v>
      </c>
      <c r="AD12" s="20">
        <f t="shared" si="6"/>
        <v>1095</v>
      </c>
      <c r="AE12" s="47">
        <f>AVERAGE(AD12:AD14)</f>
        <v>1070</v>
      </c>
      <c r="AG12" s="20" t="s">
        <v>99</v>
      </c>
      <c r="AH12" s="20">
        <v>7.91</v>
      </c>
      <c r="AI12" s="20">
        <f>AVERAGE(AH12,AH13,AH14)</f>
        <v>7.9333333333333336</v>
      </c>
    </row>
    <row r="13" spans="1:35">
      <c r="A13" s="2"/>
      <c r="B13" s="20" t="s">
        <v>25</v>
      </c>
      <c r="C13" s="20">
        <v>20.699300000000001</v>
      </c>
      <c r="D13" s="20">
        <v>41.077800000000003</v>
      </c>
      <c r="E13" s="20">
        <f t="shared" si="0"/>
        <v>20.378500000000003</v>
      </c>
      <c r="F13" s="20">
        <v>21.326799999999999</v>
      </c>
      <c r="G13" s="20">
        <v>20.960799999999999</v>
      </c>
      <c r="H13" s="20">
        <f t="shared" si="1"/>
        <v>0.62749999999999773</v>
      </c>
      <c r="I13" s="20">
        <f t="shared" si="2"/>
        <v>0.36599999999999966</v>
      </c>
      <c r="J13" s="1"/>
      <c r="K13" s="20">
        <f t="shared" si="3"/>
        <v>3.0792256544887877</v>
      </c>
      <c r="L13" s="20">
        <f t="shared" si="4"/>
        <v>1.7960105012635847</v>
      </c>
      <c r="M13" s="20">
        <f t="shared" si="5"/>
        <v>58.326693227091788</v>
      </c>
      <c r="N13" s="1"/>
      <c r="O13" s="1"/>
      <c r="P13" s="47"/>
      <c r="Q13" s="1"/>
      <c r="R13" s="20" t="s">
        <v>22</v>
      </c>
      <c r="S13" s="20">
        <v>4.5199999999999996</v>
      </c>
      <c r="T13" s="21">
        <f t="shared" si="7"/>
        <v>5.16</v>
      </c>
      <c r="U13" s="20">
        <f t="shared" si="8"/>
        <v>2.4279773156899807E-2</v>
      </c>
      <c r="V13" s="21">
        <f t="shared" si="9"/>
        <v>62.15621928166356</v>
      </c>
      <c r="W13" s="20">
        <v>50</v>
      </c>
      <c r="X13" s="22">
        <f t="shared" si="10"/>
        <v>3107.8109640831781</v>
      </c>
      <c r="Y13" s="23"/>
      <c r="Z13" s="23"/>
      <c r="AB13" s="20" t="s">
        <v>97</v>
      </c>
      <c r="AC13" s="20">
        <v>20.8</v>
      </c>
      <c r="AD13" s="20">
        <f t="shared" si="6"/>
        <v>1040</v>
      </c>
      <c r="AE13" s="47"/>
      <c r="AG13" s="20" t="s">
        <v>100</v>
      </c>
      <c r="AH13" s="20">
        <v>7.94</v>
      </c>
    </row>
    <row r="14" spans="1:35">
      <c r="A14" s="2" t="s">
        <v>156</v>
      </c>
      <c r="B14" s="20" t="s">
        <v>26</v>
      </c>
      <c r="C14" s="20">
        <v>20.3781</v>
      </c>
      <c r="D14" s="20">
        <v>29.996700000000001</v>
      </c>
      <c r="E14" s="20">
        <f t="shared" si="0"/>
        <v>9.6186000000000007</v>
      </c>
      <c r="F14" s="20">
        <v>20.635400000000001</v>
      </c>
      <c r="G14" s="20">
        <v>20.497499999999999</v>
      </c>
      <c r="H14" s="20">
        <f t="shared" si="1"/>
        <v>0.25730000000000075</v>
      </c>
      <c r="I14" s="20">
        <f t="shared" si="2"/>
        <v>0.13790000000000191</v>
      </c>
      <c r="J14" s="1">
        <f>AVERAGE(I14,I15,I16,I17,I18,I19)</f>
        <v>0.14863333333333392</v>
      </c>
      <c r="K14" s="20">
        <f t="shared" si="3"/>
        <v>2.6750254714823436</v>
      </c>
      <c r="L14" s="20">
        <f t="shared" si="4"/>
        <v>1.4336805772149992</v>
      </c>
      <c r="M14" s="20">
        <f t="shared" si="5"/>
        <v>53.595025262340265</v>
      </c>
      <c r="N14" s="1">
        <f>AVERAGE(K14,K15,K16,K17,K18,K19)</f>
        <v>2.6386598746470167</v>
      </c>
      <c r="O14" s="47">
        <f>AVERAGE(L14:L15)</f>
        <v>1.4934635901954159</v>
      </c>
      <c r="P14" s="47"/>
      <c r="Q14" s="1" t="s">
        <v>115</v>
      </c>
      <c r="R14" s="20" t="s">
        <v>23</v>
      </c>
      <c r="S14" s="20">
        <v>4.1900000000000004</v>
      </c>
      <c r="T14" s="21">
        <f t="shared" si="7"/>
        <v>5.16</v>
      </c>
      <c r="U14" s="20">
        <f t="shared" si="8"/>
        <v>2.4279773156899807E-2</v>
      </c>
      <c r="V14" s="21">
        <f t="shared" si="9"/>
        <v>94.205519848771218</v>
      </c>
      <c r="W14" s="20">
        <v>50</v>
      </c>
      <c r="X14" s="22">
        <f t="shared" si="10"/>
        <v>4710.2759924385609</v>
      </c>
      <c r="Y14" s="23">
        <f>AVERAGE(X14:X16)</f>
        <v>3900.9502205419008</v>
      </c>
      <c r="Z14" s="23"/>
      <c r="AB14" s="20" t="s">
        <v>98</v>
      </c>
      <c r="AC14" s="20">
        <v>21.5</v>
      </c>
      <c r="AD14" s="20">
        <f t="shared" si="6"/>
        <v>1075</v>
      </c>
      <c r="AE14" s="47"/>
      <c r="AG14" s="51" t="s">
        <v>101</v>
      </c>
      <c r="AH14" s="20">
        <v>7.95</v>
      </c>
    </row>
    <row r="15" spans="1:35">
      <c r="A15" s="2"/>
      <c r="B15" s="20" t="s">
        <v>27</v>
      </c>
      <c r="C15" s="20">
        <v>20.560400000000001</v>
      </c>
      <c r="D15" s="20">
        <v>30.9451</v>
      </c>
      <c r="E15" s="20">
        <f t="shared" si="0"/>
        <v>10.384699999999999</v>
      </c>
      <c r="F15" s="20">
        <v>20.838100000000001</v>
      </c>
      <c r="G15" s="20">
        <v>20.6768</v>
      </c>
      <c r="H15" s="20">
        <f t="shared" si="1"/>
        <v>0.27769999999999939</v>
      </c>
      <c r="I15" s="20">
        <f t="shared" si="2"/>
        <v>0.16130000000000067</v>
      </c>
      <c r="J15" s="1"/>
      <c r="K15" s="20">
        <f t="shared" si="3"/>
        <v>2.674126358970403</v>
      </c>
      <c r="L15" s="20">
        <f t="shared" si="4"/>
        <v>1.5532466031758325</v>
      </c>
      <c r="M15" s="20">
        <f t="shared" si="5"/>
        <v>58.084263593806625</v>
      </c>
      <c r="N15" s="1"/>
      <c r="O15" s="47"/>
      <c r="P15" s="47"/>
      <c r="Q15" s="1"/>
      <c r="R15" s="20" t="s">
        <v>24</v>
      </c>
      <c r="S15" s="20">
        <v>4.4000000000000004</v>
      </c>
      <c r="T15" s="21">
        <f t="shared" si="7"/>
        <v>5.16</v>
      </c>
      <c r="U15" s="20">
        <f t="shared" si="8"/>
        <v>2.4279773156899807E-2</v>
      </c>
      <c r="V15" s="21">
        <f t="shared" si="9"/>
        <v>73.810510396975388</v>
      </c>
      <c r="W15" s="20">
        <v>50</v>
      </c>
      <c r="X15" s="22">
        <f t="shared" si="10"/>
        <v>3690.5255198487694</v>
      </c>
      <c r="Y15" s="23"/>
      <c r="Z15" s="23"/>
      <c r="AB15" s="20" t="s">
        <v>99</v>
      </c>
      <c r="AC15" s="20">
        <v>21.3</v>
      </c>
      <c r="AD15" s="20">
        <f t="shared" si="6"/>
        <v>1065</v>
      </c>
      <c r="AE15" s="47">
        <f>AVERAGE(AD15:AD17)</f>
        <v>1055</v>
      </c>
      <c r="AG15" s="51" t="s">
        <v>102</v>
      </c>
      <c r="AH15" s="20">
        <v>7.95</v>
      </c>
      <c r="AI15" s="20">
        <f>AVERAGE(AH15,AH16,AH17)</f>
        <v>7.9666666666666659</v>
      </c>
    </row>
    <row r="16" spans="1:35">
      <c r="A16" s="2"/>
      <c r="B16" s="20" t="s">
        <v>28</v>
      </c>
      <c r="C16" s="20">
        <v>20.3932</v>
      </c>
      <c r="D16" s="20">
        <v>29.345600000000001</v>
      </c>
      <c r="E16" s="20">
        <f t="shared" si="0"/>
        <v>8.9524000000000008</v>
      </c>
      <c r="F16" s="20">
        <v>20.6295</v>
      </c>
      <c r="G16" s="20">
        <v>20.494700000000002</v>
      </c>
      <c r="H16" s="20">
        <f t="shared" si="1"/>
        <v>0.23629999999999995</v>
      </c>
      <c r="I16" s="20">
        <f t="shared" si="2"/>
        <v>0.13479999999999848</v>
      </c>
      <c r="J16" s="1"/>
      <c r="K16" s="20">
        <f t="shared" si="3"/>
        <v>2.6395156606049763</v>
      </c>
      <c r="L16" s="20">
        <f t="shared" si="4"/>
        <v>1.5057414771457762</v>
      </c>
      <c r="M16" s="20">
        <f t="shared" si="5"/>
        <v>57.046127803638811</v>
      </c>
      <c r="N16" s="1"/>
      <c r="O16" s="47">
        <f>AVERAGE(L16:L17)</f>
        <v>1.5290120014398196</v>
      </c>
      <c r="P16" s="47"/>
      <c r="Q16" s="1"/>
      <c r="R16" s="20" t="s">
        <v>25</v>
      </c>
      <c r="S16" s="20">
        <v>4.4800000000000004</v>
      </c>
      <c r="T16" s="21">
        <f t="shared" si="7"/>
        <v>5.16</v>
      </c>
      <c r="U16" s="20">
        <f t="shared" si="8"/>
        <v>2.4279773156899807E-2</v>
      </c>
      <c r="V16" s="21">
        <f t="shared" si="9"/>
        <v>66.040982986767446</v>
      </c>
      <c r="W16" s="20">
        <v>50</v>
      </c>
      <c r="X16" s="22">
        <f t="shared" si="10"/>
        <v>3302.0491493383724</v>
      </c>
      <c r="Y16" s="23"/>
      <c r="Z16" s="23"/>
      <c r="AB16" s="20" t="s">
        <v>100</v>
      </c>
      <c r="AC16" s="20">
        <v>21</v>
      </c>
      <c r="AD16" s="20">
        <f t="shared" si="6"/>
        <v>1050</v>
      </c>
      <c r="AE16" s="47"/>
      <c r="AG16" s="51" t="s">
        <v>103</v>
      </c>
      <c r="AH16" s="20">
        <v>7.98</v>
      </c>
    </row>
    <row r="17" spans="1:35">
      <c r="A17" s="2"/>
      <c r="B17" s="20" t="s">
        <v>29</v>
      </c>
      <c r="C17" s="20">
        <v>20.378900000000002</v>
      </c>
      <c r="D17" s="20">
        <v>30.074300000000001</v>
      </c>
      <c r="E17" s="20">
        <f t="shared" si="0"/>
        <v>9.6953999999999994</v>
      </c>
      <c r="F17" s="20">
        <v>20.635100000000001</v>
      </c>
      <c r="G17" s="20">
        <v>20.4846</v>
      </c>
      <c r="H17" s="20">
        <f t="shared" si="1"/>
        <v>0.25619999999999976</v>
      </c>
      <c r="I17" s="20">
        <f t="shared" si="2"/>
        <v>0.15050000000000097</v>
      </c>
      <c r="J17" s="1"/>
      <c r="K17" s="20">
        <f t="shared" si="3"/>
        <v>2.6424902531097199</v>
      </c>
      <c r="L17" s="20">
        <f t="shared" si="4"/>
        <v>1.5522825257338633</v>
      </c>
      <c r="M17" s="20">
        <f t="shared" si="5"/>
        <v>58.743169398907533</v>
      </c>
      <c r="N17" s="1"/>
      <c r="O17" s="47"/>
      <c r="P17" s="47"/>
      <c r="Q17" s="2" t="s">
        <v>96</v>
      </c>
      <c r="R17" s="20" t="s">
        <v>26</v>
      </c>
      <c r="S17" s="20">
        <v>4.72</v>
      </c>
      <c r="T17" s="21">
        <f t="shared" si="7"/>
        <v>5.16</v>
      </c>
      <c r="U17" s="20">
        <f t="shared" si="8"/>
        <v>2.4279773156899807E-2</v>
      </c>
      <c r="V17" s="21">
        <f t="shared" si="9"/>
        <v>42.732400756143697</v>
      </c>
      <c r="W17" s="20">
        <v>50</v>
      </c>
      <c r="X17" s="22">
        <f t="shared" si="10"/>
        <v>2136.6200378071849</v>
      </c>
      <c r="Y17" s="23">
        <f>AVERAGE(X17:X18)</f>
        <v>2306.5784499054816</v>
      </c>
      <c r="Z17" s="23"/>
      <c r="AB17" s="51" t="s">
        <v>101</v>
      </c>
      <c r="AC17" s="20">
        <v>21</v>
      </c>
      <c r="AD17" s="20">
        <f t="shared" si="6"/>
        <v>1050</v>
      </c>
      <c r="AE17" s="47"/>
      <c r="AG17" s="51" t="s">
        <v>104</v>
      </c>
      <c r="AH17" s="20">
        <v>7.97</v>
      </c>
    </row>
    <row r="18" spans="1:35">
      <c r="A18" s="2"/>
      <c r="B18" s="20" t="s">
        <v>30</v>
      </c>
      <c r="C18" s="20">
        <v>20.684699999999999</v>
      </c>
      <c r="D18" s="20">
        <v>30.6557</v>
      </c>
      <c r="E18" s="20">
        <f t="shared" si="0"/>
        <v>9.9710000000000001</v>
      </c>
      <c r="F18" s="20">
        <v>20.943999999999999</v>
      </c>
      <c r="G18" s="20">
        <v>20.800599999999999</v>
      </c>
      <c r="H18" s="20">
        <f t="shared" si="1"/>
        <v>0.25929999999999964</v>
      </c>
      <c r="I18" s="20">
        <f t="shared" si="2"/>
        <v>0.14339999999999975</v>
      </c>
      <c r="J18" s="1"/>
      <c r="K18" s="20">
        <f t="shared" si="3"/>
        <v>2.6005415705546051</v>
      </c>
      <c r="L18" s="20">
        <f t="shared" si="4"/>
        <v>1.4381706950155426</v>
      </c>
      <c r="M18" s="20">
        <f t="shared" si="5"/>
        <v>55.302738141149234</v>
      </c>
      <c r="N18" s="1"/>
      <c r="O18" s="47">
        <f>AVERAGE(L18:L19)</f>
        <v>1.4798540069953394</v>
      </c>
      <c r="P18" s="47"/>
      <c r="Q18" s="2"/>
      <c r="R18" s="20" t="s">
        <v>27</v>
      </c>
      <c r="S18" s="20">
        <v>4.6500000000000004</v>
      </c>
      <c r="T18" s="21">
        <f t="shared" si="7"/>
        <v>5.16</v>
      </c>
      <c r="U18" s="20">
        <f t="shared" si="8"/>
        <v>2.4279773156899807E-2</v>
      </c>
      <c r="V18" s="21">
        <f t="shared" si="9"/>
        <v>49.530737240075581</v>
      </c>
      <c r="W18" s="20">
        <v>50</v>
      </c>
      <c r="X18" s="22">
        <f t="shared" si="10"/>
        <v>2476.5368620037789</v>
      </c>
      <c r="Y18" s="23"/>
      <c r="Z18" s="23"/>
      <c r="AB18" s="51" t="s">
        <v>102</v>
      </c>
      <c r="AC18" s="20">
        <v>20.5</v>
      </c>
      <c r="AD18" s="20">
        <f t="shared" si="6"/>
        <v>1025</v>
      </c>
      <c r="AE18" s="47">
        <f>AVERAGE(AD18:AD20)</f>
        <v>1086.6666666666667</v>
      </c>
      <c r="AG18" s="51" t="s">
        <v>105</v>
      </c>
      <c r="AH18" s="20">
        <v>7.96</v>
      </c>
      <c r="AI18" s="20">
        <f>AVERAGE(AH18,AH19,AH20)</f>
        <v>7.93</v>
      </c>
    </row>
    <row r="19" spans="1:35">
      <c r="A19" s="2"/>
      <c r="B19" s="20" t="s">
        <v>31</v>
      </c>
      <c r="C19" s="20">
        <v>20.491</v>
      </c>
      <c r="D19" s="20">
        <v>31.263000000000002</v>
      </c>
      <c r="E19" s="20">
        <f t="shared" si="0"/>
        <v>10.772000000000002</v>
      </c>
      <c r="F19" s="20">
        <v>20.771100000000001</v>
      </c>
      <c r="G19" s="20">
        <v>20.607199999999999</v>
      </c>
      <c r="H19" s="20">
        <f t="shared" si="1"/>
        <v>0.2801000000000009</v>
      </c>
      <c r="I19" s="20">
        <f t="shared" si="2"/>
        <v>0.16390000000000171</v>
      </c>
      <c r="J19" s="1"/>
      <c r="K19" s="20">
        <f t="shared" si="3"/>
        <v>2.6002599331600527</v>
      </c>
      <c r="L19" s="20">
        <f t="shared" si="4"/>
        <v>1.5215373189751362</v>
      </c>
      <c r="M19" s="20">
        <f t="shared" si="5"/>
        <v>58.514816137094314</v>
      </c>
      <c r="N19" s="1"/>
      <c r="O19" s="47"/>
      <c r="P19" s="47"/>
      <c r="Q19" s="2" t="s">
        <v>97</v>
      </c>
      <c r="R19" s="20" t="s">
        <v>28</v>
      </c>
      <c r="S19" s="20">
        <v>4.54</v>
      </c>
      <c r="T19" s="21">
        <f t="shared" si="7"/>
        <v>5.16</v>
      </c>
      <c r="U19" s="20">
        <f t="shared" si="8"/>
        <v>2.4279773156899807E-2</v>
      </c>
      <c r="V19" s="21">
        <f t="shared" si="9"/>
        <v>60.213837429111528</v>
      </c>
      <c r="W19" s="20">
        <v>50</v>
      </c>
      <c r="X19" s="22">
        <f t="shared" si="10"/>
        <v>3010.6918714555763</v>
      </c>
      <c r="Y19" s="23">
        <f>AVERAGE(X19:X20)</f>
        <v>2500.8166351606806</v>
      </c>
      <c r="Z19" s="23"/>
      <c r="AB19" s="51" t="s">
        <v>103</v>
      </c>
      <c r="AC19" s="20">
        <v>22.6</v>
      </c>
      <c r="AD19" s="20">
        <f t="shared" si="6"/>
        <v>1130</v>
      </c>
      <c r="AE19" s="47"/>
      <c r="AG19" s="51" t="s">
        <v>106</v>
      </c>
      <c r="AH19" s="20">
        <v>7.91</v>
      </c>
    </row>
    <row r="20" spans="1:35">
      <c r="A20" s="2"/>
      <c r="B20" s="20" t="s">
        <v>32</v>
      </c>
      <c r="C20" s="20">
        <v>20.512499999999999</v>
      </c>
      <c r="D20" s="20">
        <v>29.245000000000001</v>
      </c>
      <c r="E20" s="20">
        <f t="shared" si="0"/>
        <v>8.7325000000000017</v>
      </c>
      <c r="F20" s="20">
        <v>20.743600000000001</v>
      </c>
      <c r="G20" s="20">
        <v>20.6264</v>
      </c>
      <c r="H20" s="20">
        <f t="shared" si="1"/>
        <v>0.23110000000000142</v>
      </c>
      <c r="I20" s="20">
        <f t="shared" si="2"/>
        <v>0.11720000000000041</v>
      </c>
      <c r="J20" s="1">
        <f>AVERAGE(I20,I21,I22,I23,I24,I25)</f>
        <v>0.1442833333333334</v>
      </c>
      <c r="K20" s="20">
        <f t="shared" si="3"/>
        <v>2.646435728600073</v>
      </c>
      <c r="L20" s="20">
        <f t="shared" si="4"/>
        <v>1.3421127970226212</v>
      </c>
      <c r="M20" s="20">
        <f t="shared" si="5"/>
        <v>50.713976633491868</v>
      </c>
      <c r="N20" s="1">
        <f>AVERAGE(K20,K21,K22,K23,K24,K25)</f>
        <v>2.6998307315833543</v>
      </c>
      <c r="O20" s="47">
        <f>AVERAGE(L20:L21)</f>
        <v>1.2249345554148445</v>
      </c>
      <c r="P20" s="51"/>
      <c r="Q20" s="2"/>
      <c r="R20" s="20" t="s">
        <v>29</v>
      </c>
      <c r="S20" s="20">
        <v>4.75</v>
      </c>
      <c r="T20" s="21">
        <f t="shared" si="7"/>
        <v>5.16</v>
      </c>
      <c r="U20" s="20">
        <f t="shared" si="8"/>
        <v>2.4279773156899807E-2</v>
      </c>
      <c r="V20" s="21">
        <f t="shared" si="9"/>
        <v>39.818827977315692</v>
      </c>
      <c r="W20" s="20">
        <v>50</v>
      </c>
      <c r="X20" s="22">
        <f t="shared" si="10"/>
        <v>1990.9413988657845</v>
      </c>
      <c r="Y20" s="23"/>
      <c r="AB20" s="51" t="s">
        <v>104</v>
      </c>
      <c r="AC20" s="20">
        <v>22.1</v>
      </c>
      <c r="AD20" s="20">
        <f t="shared" si="6"/>
        <v>1105</v>
      </c>
      <c r="AE20" s="47"/>
      <c r="AG20" s="51" t="s">
        <v>107</v>
      </c>
      <c r="AH20" s="20">
        <v>7.92</v>
      </c>
    </row>
    <row r="21" spans="1:35">
      <c r="A21" s="2"/>
      <c r="B21" s="20" t="s">
        <v>33</v>
      </c>
      <c r="C21" s="20">
        <v>21.0184</v>
      </c>
      <c r="D21" s="20">
        <v>30.921299999999999</v>
      </c>
      <c r="E21" s="20">
        <f t="shared" si="0"/>
        <v>9.9028999999999989</v>
      </c>
      <c r="F21" s="20">
        <v>21.280200000000001</v>
      </c>
      <c r="G21" s="20">
        <v>21.170500000000001</v>
      </c>
      <c r="H21" s="20">
        <f t="shared" si="1"/>
        <v>0.26180000000000092</v>
      </c>
      <c r="I21" s="20">
        <f t="shared" si="2"/>
        <v>0.10970000000000013</v>
      </c>
      <c r="J21" s="1"/>
      <c r="K21" s="20">
        <f t="shared" si="3"/>
        <v>2.6436700360500556</v>
      </c>
      <c r="L21" s="20">
        <f t="shared" si="4"/>
        <v>1.1077563138070681</v>
      </c>
      <c r="M21" s="20">
        <f t="shared" si="5"/>
        <v>41.902215431627098</v>
      </c>
      <c r="N21" s="1"/>
      <c r="O21" s="51"/>
      <c r="P21" s="51"/>
      <c r="Q21" s="2" t="s">
        <v>98</v>
      </c>
      <c r="R21" s="20" t="s">
        <v>30</v>
      </c>
      <c r="S21" s="20">
        <v>4.76</v>
      </c>
      <c r="T21" s="21">
        <f t="shared" si="7"/>
        <v>5.16</v>
      </c>
      <c r="U21" s="20">
        <f t="shared" si="8"/>
        <v>2.4279773156899807E-2</v>
      </c>
      <c r="V21" s="21">
        <f t="shared" si="9"/>
        <v>38.847637051039726</v>
      </c>
      <c r="W21" s="20">
        <v>50</v>
      </c>
      <c r="X21" s="22">
        <f t="shared" si="10"/>
        <v>1942.3818525519864</v>
      </c>
      <c r="Y21" s="23">
        <f>AVERAGE(X21:X22)</f>
        <v>1990.941398865785</v>
      </c>
      <c r="Z21" s="23"/>
      <c r="AB21" s="51" t="s">
        <v>105</v>
      </c>
      <c r="AC21" s="20">
        <v>18.7</v>
      </c>
      <c r="AD21" s="20">
        <f t="shared" si="6"/>
        <v>935</v>
      </c>
      <c r="AE21" s="47">
        <f>AVERAGE(AD21:AD23)</f>
        <v>1031.6666666666667</v>
      </c>
      <c r="AG21" s="51" t="s">
        <v>108</v>
      </c>
      <c r="AH21" s="20">
        <v>7.95</v>
      </c>
      <c r="AI21" s="20">
        <f>AVERAGE(AH21,AH22,AH23)</f>
        <v>7.9099999999999993</v>
      </c>
    </row>
    <row r="22" spans="1:35">
      <c r="A22" s="2"/>
      <c r="B22" s="20" t="s">
        <v>34</v>
      </c>
      <c r="C22" s="20">
        <v>20.5932</v>
      </c>
      <c r="D22" s="20">
        <v>31.2211</v>
      </c>
      <c r="E22" s="20">
        <f t="shared" si="0"/>
        <v>10.6279</v>
      </c>
      <c r="F22" s="20">
        <v>20.867100000000001</v>
      </c>
      <c r="G22" s="20">
        <v>20.708300000000001</v>
      </c>
      <c r="H22" s="20">
        <f t="shared" si="1"/>
        <v>0.27390000000000114</v>
      </c>
      <c r="I22" s="20">
        <f t="shared" si="2"/>
        <v>0.15879999999999939</v>
      </c>
      <c r="J22" s="1"/>
      <c r="K22" s="20">
        <f t="shared" si="3"/>
        <v>2.5771789346907772</v>
      </c>
      <c r="L22" s="20">
        <f t="shared" si="4"/>
        <v>1.4941804119346191</v>
      </c>
      <c r="M22" s="20">
        <f t="shared" si="5"/>
        <v>57.977364001459918</v>
      </c>
      <c r="N22" s="1"/>
      <c r="O22" s="47">
        <f>AVERAGE(L22:L23)</f>
        <v>1.4395881449615358</v>
      </c>
      <c r="P22" s="51"/>
      <c r="Q22" s="2"/>
      <c r="R22" s="20" t="s">
        <v>31</v>
      </c>
      <c r="S22" s="20">
        <v>4.74</v>
      </c>
      <c r="T22" s="21">
        <f t="shared" si="7"/>
        <v>5.16</v>
      </c>
      <c r="U22" s="20">
        <f t="shared" si="8"/>
        <v>2.4279773156899807E-2</v>
      </c>
      <c r="V22" s="21">
        <f t="shared" si="9"/>
        <v>40.790018903591672</v>
      </c>
      <c r="W22" s="20">
        <v>50</v>
      </c>
      <c r="X22" s="22">
        <f t="shared" si="10"/>
        <v>2039.5009451795836</v>
      </c>
      <c r="Y22" s="23"/>
      <c r="Z22" s="23"/>
      <c r="AB22" s="51" t="s">
        <v>106</v>
      </c>
      <c r="AC22" s="20">
        <v>21.9</v>
      </c>
      <c r="AD22" s="20">
        <f t="shared" si="6"/>
        <v>1095</v>
      </c>
      <c r="AE22" s="47"/>
      <c r="AG22" s="51" t="s">
        <v>109</v>
      </c>
      <c r="AH22" s="20">
        <v>7.93</v>
      </c>
    </row>
    <row r="23" spans="1:35">
      <c r="A23" s="2"/>
      <c r="B23" s="20" t="s">
        <v>35</v>
      </c>
      <c r="C23" s="20">
        <v>20.876100000000001</v>
      </c>
      <c r="D23" s="20">
        <v>30.580100000000002</v>
      </c>
      <c r="E23" s="20">
        <f t="shared" si="0"/>
        <v>9.7040000000000006</v>
      </c>
      <c r="F23" s="20">
        <v>21.128499999999999</v>
      </c>
      <c r="G23" s="20">
        <v>20.9941</v>
      </c>
      <c r="H23" s="20">
        <f t="shared" si="1"/>
        <v>0.25239999999999796</v>
      </c>
      <c r="I23" s="20">
        <f t="shared" si="2"/>
        <v>0.13439999999999941</v>
      </c>
      <c r="J23" s="1"/>
      <c r="K23" s="20">
        <f t="shared" si="3"/>
        <v>2.6009892827699708</v>
      </c>
      <c r="L23" s="20">
        <f t="shared" si="4"/>
        <v>1.3849958779884521</v>
      </c>
      <c r="M23" s="20">
        <f t="shared" si="5"/>
        <v>53.248811410459787</v>
      </c>
      <c r="N23" s="1"/>
      <c r="O23" s="51"/>
      <c r="P23" s="47"/>
      <c r="Q23" s="2" t="s">
        <v>99</v>
      </c>
      <c r="R23" s="20" t="s">
        <v>32</v>
      </c>
      <c r="S23" s="20">
        <v>4.87</v>
      </c>
      <c r="T23" s="21">
        <f t="shared" si="7"/>
        <v>5.16</v>
      </c>
      <c r="U23" s="20">
        <f t="shared" si="8"/>
        <v>2.4279773156899807E-2</v>
      </c>
      <c r="V23" s="21">
        <f t="shared" si="9"/>
        <v>28.164536862003779</v>
      </c>
      <c r="W23" s="20">
        <v>50</v>
      </c>
      <c r="X23" s="22">
        <f t="shared" si="10"/>
        <v>1408.2268431001889</v>
      </c>
      <c r="Y23" s="23">
        <f>AVERAGE(X23:X24)</f>
        <v>2063.7807183364848</v>
      </c>
      <c r="Z23" s="23"/>
      <c r="AB23" s="51" t="s">
        <v>107</v>
      </c>
      <c r="AC23" s="20">
        <v>21.3</v>
      </c>
      <c r="AD23" s="20">
        <f t="shared" si="6"/>
        <v>1065</v>
      </c>
      <c r="AE23" s="47"/>
      <c r="AG23" s="51" t="s">
        <v>110</v>
      </c>
      <c r="AH23" s="20">
        <v>7.85</v>
      </c>
    </row>
    <row r="24" spans="1:35">
      <c r="A24" s="2"/>
      <c r="B24" s="20" t="s">
        <v>36</v>
      </c>
      <c r="C24" s="20">
        <v>20.629899999999999</v>
      </c>
      <c r="D24" s="20">
        <v>30.883400000000002</v>
      </c>
      <c r="E24" s="20">
        <f t="shared" si="0"/>
        <v>10.253500000000003</v>
      </c>
      <c r="F24" s="20">
        <v>20.9193</v>
      </c>
      <c r="G24" s="20">
        <v>20.744399999999999</v>
      </c>
      <c r="H24" s="20">
        <f t="shared" si="1"/>
        <v>0.28940000000000055</v>
      </c>
      <c r="I24" s="20">
        <f t="shared" si="2"/>
        <v>0.17490000000000094</v>
      </c>
      <c r="J24" s="1"/>
      <c r="K24" s="20">
        <f t="shared" si="3"/>
        <v>2.8224508704344906</v>
      </c>
      <c r="L24" s="20">
        <f t="shared" si="4"/>
        <v>1.7057590091188464</v>
      </c>
      <c r="M24" s="20">
        <f t="shared" si="5"/>
        <v>60.435383552177122</v>
      </c>
      <c r="N24" s="1"/>
      <c r="O24" s="47">
        <f>AVERAGE(L24:L25)</f>
        <v>1.704990563533296</v>
      </c>
      <c r="P24" s="47"/>
      <c r="Q24" s="2"/>
      <c r="R24" s="20" t="s">
        <v>33</v>
      </c>
      <c r="S24" s="20">
        <v>4.5999999999999996</v>
      </c>
      <c r="T24" s="21">
        <f t="shared" si="7"/>
        <v>5.16</v>
      </c>
      <c r="U24" s="20">
        <f t="shared" si="8"/>
        <v>2.4279773156899807E-2</v>
      </c>
      <c r="V24" s="21">
        <f t="shared" si="9"/>
        <v>54.386691871455618</v>
      </c>
      <c r="W24" s="20">
        <v>50</v>
      </c>
      <c r="X24" s="22">
        <f t="shared" si="10"/>
        <v>2719.3345935727807</v>
      </c>
      <c r="Y24" s="23"/>
      <c r="Z24" s="23"/>
      <c r="AB24" s="51" t="s">
        <v>108</v>
      </c>
      <c r="AC24" s="20">
        <v>22</v>
      </c>
      <c r="AD24" s="20">
        <f t="shared" si="6"/>
        <v>1100</v>
      </c>
      <c r="AE24" s="47">
        <f>AVERAGE(AD24,AD25,AD26)</f>
        <v>1066.6666666666667</v>
      </c>
      <c r="AF24" s="51"/>
    </row>
    <row r="25" spans="1:35">
      <c r="A25" s="2"/>
      <c r="B25" s="20" t="s">
        <v>37</v>
      </c>
      <c r="C25" s="20">
        <v>20.4815</v>
      </c>
      <c r="D25" s="20">
        <v>30.497800000000002</v>
      </c>
      <c r="E25" s="20">
        <f t="shared" si="0"/>
        <v>10.016300000000001</v>
      </c>
      <c r="F25" s="20">
        <v>20.7728</v>
      </c>
      <c r="G25" s="20">
        <v>20.6021</v>
      </c>
      <c r="H25" s="20">
        <f t="shared" si="1"/>
        <v>0.29129999999999967</v>
      </c>
      <c r="I25" s="20">
        <f t="shared" si="2"/>
        <v>0.17070000000000007</v>
      </c>
      <c r="J25" s="1"/>
      <c r="K25" s="20">
        <f t="shared" si="3"/>
        <v>2.9082595369547599</v>
      </c>
      <c r="L25" s="20">
        <f t="shared" si="4"/>
        <v>1.7042221179477457</v>
      </c>
      <c r="M25" s="20">
        <f t="shared" si="5"/>
        <v>58.599382080329654</v>
      </c>
      <c r="N25" s="1"/>
      <c r="O25" s="51"/>
      <c r="P25" s="47"/>
      <c r="Q25" s="2" t="s">
        <v>100</v>
      </c>
      <c r="R25" s="20" t="s">
        <v>34</v>
      </c>
      <c r="S25" s="20">
        <v>4.72</v>
      </c>
      <c r="T25" s="21">
        <f t="shared" si="7"/>
        <v>5.16</v>
      </c>
      <c r="U25" s="20">
        <f t="shared" si="8"/>
        <v>2.4279773156899807E-2</v>
      </c>
      <c r="V25" s="21">
        <f t="shared" si="9"/>
        <v>42.732400756143697</v>
      </c>
      <c r="W25" s="20">
        <v>50</v>
      </c>
      <c r="X25" s="22">
        <f t="shared" si="10"/>
        <v>2136.6200378071849</v>
      </c>
      <c r="Y25" s="23">
        <f>AVERAGE(X25:X26)</f>
        <v>2160.8998109640843</v>
      </c>
      <c r="Z25" s="23"/>
      <c r="AB25" s="51" t="s">
        <v>109</v>
      </c>
      <c r="AC25" s="20">
        <v>21.8</v>
      </c>
      <c r="AD25" s="20">
        <f t="shared" si="6"/>
        <v>1090</v>
      </c>
      <c r="AE25" s="23"/>
    </row>
    <row r="26" spans="1:35">
      <c r="A26" s="2"/>
      <c r="B26" s="20" t="s">
        <v>38</v>
      </c>
      <c r="C26" s="20">
        <v>20.225300000000001</v>
      </c>
      <c r="D26" s="20">
        <v>30.780100000000001</v>
      </c>
      <c r="E26" s="20">
        <f t="shared" si="0"/>
        <v>10.5548</v>
      </c>
      <c r="F26" s="20">
        <v>20.5031</v>
      </c>
      <c r="G26" s="20">
        <v>20.34</v>
      </c>
      <c r="H26" s="20">
        <f t="shared" si="1"/>
        <v>0.27779999999999916</v>
      </c>
      <c r="I26" s="20">
        <f t="shared" si="2"/>
        <v>0.16310000000000002</v>
      </c>
      <c r="J26" s="1">
        <f>AVERAGE(I26,I27,I28,I29,I30,I31)</f>
        <v>0.17153333333333323</v>
      </c>
      <c r="K26" s="20">
        <f t="shared" si="3"/>
        <v>2.631977867889483</v>
      </c>
      <c r="L26" s="20">
        <f t="shared" si="4"/>
        <v>1.5452685034297193</v>
      </c>
      <c r="M26" s="20">
        <f t="shared" si="5"/>
        <v>58.71130309575252</v>
      </c>
      <c r="N26" s="1">
        <f>AVERAGE(K26,K27,K28,K29,K30,K31)</f>
        <v>2.7570419434214499</v>
      </c>
      <c r="O26" s="47">
        <f>AVERAGE(L26:L27)</f>
        <v>1.5044164415538712</v>
      </c>
      <c r="P26" s="47"/>
      <c r="Q26" s="2"/>
      <c r="R26" s="20" t="s">
        <v>35</v>
      </c>
      <c r="S26" s="20">
        <v>4.71</v>
      </c>
      <c r="T26" s="21">
        <f t="shared" si="7"/>
        <v>5.16</v>
      </c>
      <c r="U26" s="20">
        <f t="shared" si="8"/>
        <v>2.4279773156899807E-2</v>
      </c>
      <c r="V26" s="21">
        <f t="shared" si="9"/>
        <v>43.70359168241967</v>
      </c>
      <c r="W26" s="20">
        <v>50</v>
      </c>
      <c r="X26" s="22">
        <f t="shared" si="10"/>
        <v>2185.1795841209837</v>
      </c>
      <c r="Y26" s="23"/>
      <c r="Z26" s="23"/>
      <c r="AB26" s="51" t="s">
        <v>110</v>
      </c>
      <c r="AC26" s="20">
        <v>20.2</v>
      </c>
      <c r="AD26" s="20">
        <f t="shared" si="6"/>
        <v>1010</v>
      </c>
      <c r="AE26" s="23"/>
    </row>
    <row r="27" spans="1:35">
      <c r="A27" s="2"/>
      <c r="B27" s="20" t="s">
        <v>39</v>
      </c>
      <c r="C27" s="20">
        <v>20.3171</v>
      </c>
      <c r="D27" s="20">
        <v>31.392800000000001</v>
      </c>
      <c r="E27" s="20">
        <f t="shared" si="0"/>
        <v>11.075700000000001</v>
      </c>
      <c r="F27" s="20">
        <v>20.608599999999999</v>
      </c>
      <c r="G27" s="20">
        <v>20.4465</v>
      </c>
      <c r="H27" s="20">
        <f t="shared" si="1"/>
        <v>0.2914999999999992</v>
      </c>
      <c r="I27" s="20">
        <f t="shared" si="2"/>
        <v>0.1620999999999988</v>
      </c>
      <c r="J27" s="1"/>
      <c r="K27" s="20">
        <f t="shared" si="3"/>
        <v>2.6318878265030579</v>
      </c>
      <c r="L27" s="20">
        <f t="shared" si="4"/>
        <v>1.4635643796780229</v>
      </c>
      <c r="M27" s="20">
        <f t="shared" si="5"/>
        <v>55.608919382504027</v>
      </c>
      <c r="N27" s="1"/>
      <c r="O27" s="51"/>
      <c r="P27" s="47"/>
      <c r="Q27" s="2" t="s">
        <v>101</v>
      </c>
      <c r="R27" s="20" t="s">
        <v>36</v>
      </c>
      <c r="S27" s="20">
        <v>4.68</v>
      </c>
      <c r="T27" s="21">
        <f t="shared" si="7"/>
        <v>5.16</v>
      </c>
      <c r="U27" s="20">
        <f t="shared" si="8"/>
        <v>2.4279773156899807E-2</v>
      </c>
      <c r="V27" s="21">
        <f t="shared" si="9"/>
        <v>46.617164461247668</v>
      </c>
      <c r="W27" s="20">
        <v>50</v>
      </c>
      <c r="X27" s="22">
        <f t="shared" si="10"/>
        <v>2330.8582230623833</v>
      </c>
      <c r="Y27" s="23">
        <f>AVERAGE(X27:X28)</f>
        <v>2525.0964083175822</v>
      </c>
      <c r="Z27" s="23"/>
    </row>
    <row r="28" spans="1:35">
      <c r="A28" s="2"/>
      <c r="B28" s="20" t="s">
        <v>40</v>
      </c>
      <c r="C28" s="20">
        <v>20.803999999999998</v>
      </c>
      <c r="D28" s="20">
        <v>31.978100000000001</v>
      </c>
      <c r="E28" s="20">
        <f t="shared" si="0"/>
        <v>11.174100000000003</v>
      </c>
      <c r="F28" s="20">
        <v>21.107900000000001</v>
      </c>
      <c r="G28" s="20">
        <v>20.928599999999999</v>
      </c>
      <c r="H28" s="20">
        <f t="shared" si="1"/>
        <v>0.30390000000000228</v>
      </c>
      <c r="I28" s="20">
        <f t="shared" si="2"/>
        <v>0.17930000000000135</v>
      </c>
      <c r="J28" s="1"/>
      <c r="K28" s="20">
        <f t="shared" si="3"/>
        <v>2.7196821220501177</v>
      </c>
      <c r="L28" s="20">
        <f t="shared" si="4"/>
        <v>1.6046035027429617</v>
      </c>
      <c r="M28" s="20">
        <f t="shared" si="5"/>
        <v>58.999670944389607</v>
      </c>
      <c r="N28" s="1"/>
      <c r="O28" s="47">
        <f>AVERAGE(L28:L29)</f>
        <v>1.6188116598559446</v>
      </c>
      <c r="P28" s="47"/>
      <c r="Q28" s="2"/>
      <c r="R28" s="20" t="s">
        <v>37</v>
      </c>
      <c r="S28" s="20">
        <v>4.5999999999999996</v>
      </c>
      <c r="T28" s="21">
        <f t="shared" si="7"/>
        <v>5.16</v>
      </c>
      <c r="U28" s="20">
        <f t="shared" si="8"/>
        <v>2.4279773156899807E-2</v>
      </c>
      <c r="V28" s="21">
        <f t="shared" si="9"/>
        <v>54.386691871455618</v>
      </c>
      <c r="W28" s="20">
        <v>50</v>
      </c>
      <c r="X28" s="22">
        <f t="shared" si="10"/>
        <v>2719.3345935727807</v>
      </c>
      <c r="Y28" s="23"/>
      <c r="Z28" s="23"/>
    </row>
    <row r="29" spans="1:35">
      <c r="A29" s="2"/>
      <c r="B29" s="20" t="s">
        <v>41</v>
      </c>
      <c r="C29" s="20">
        <v>20.339600000000001</v>
      </c>
      <c r="D29" s="20">
        <v>30.578299999999999</v>
      </c>
      <c r="E29" s="20">
        <f t="shared" si="0"/>
        <v>10.238699999999998</v>
      </c>
      <c r="F29" s="20">
        <v>20.626999999999999</v>
      </c>
      <c r="G29" s="20">
        <v>20.459800000000001</v>
      </c>
      <c r="H29" s="20">
        <f t="shared" si="1"/>
        <v>0.2873999999999981</v>
      </c>
      <c r="I29" s="20">
        <f t="shared" si="2"/>
        <v>0.16719999999999757</v>
      </c>
      <c r="J29" s="1"/>
      <c r="K29" s="20">
        <f t="shared" si="3"/>
        <v>2.8069969820387177</v>
      </c>
      <c r="L29" s="20">
        <f t="shared" si="4"/>
        <v>1.6330198169689276</v>
      </c>
      <c r="M29" s="20">
        <f t="shared" si="5"/>
        <v>58.176757132915334</v>
      </c>
      <c r="N29" s="1"/>
      <c r="O29" s="51"/>
      <c r="P29" s="47"/>
      <c r="Q29" s="2" t="s">
        <v>102</v>
      </c>
      <c r="R29" s="20" t="s">
        <v>38</v>
      </c>
      <c r="S29" s="20">
        <v>4.72</v>
      </c>
      <c r="T29" s="21">
        <f t="shared" si="7"/>
        <v>5.16</v>
      </c>
      <c r="U29" s="20">
        <f t="shared" si="8"/>
        <v>2.4279773156899807E-2</v>
      </c>
      <c r="V29" s="21">
        <f t="shared" si="9"/>
        <v>42.732400756143697</v>
      </c>
      <c r="W29" s="20">
        <v>50</v>
      </c>
      <c r="X29" s="22">
        <f t="shared" si="10"/>
        <v>2136.6200378071849</v>
      </c>
      <c r="Y29" s="23">
        <f>AVERAGE(X29:X30)</f>
        <v>2185.1795841209832</v>
      </c>
      <c r="Z29" s="23"/>
    </row>
    <row r="30" spans="1:35">
      <c r="A30" s="2"/>
      <c r="B30" s="20" t="s">
        <v>42</v>
      </c>
      <c r="C30" s="20">
        <v>20.8018</v>
      </c>
      <c r="D30" s="20">
        <v>30.661100000000001</v>
      </c>
      <c r="E30" s="20">
        <f t="shared" si="0"/>
        <v>9.8593000000000011</v>
      </c>
      <c r="F30" s="20">
        <v>21.081900000000001</v>
      </c>
      <c r="G30" s="20">
        <v>20.9132</v>
      </c>
      <c r="H30" s="20">
        <f t="shared" si="1"/>
        <v>0.2801000000000009</v>
      </c>
      <c r="I30" s="20">
        <f t="shared" si="2"/>
        <v>0.16870000000000118</v>
      </c>
      <c r="J30" s="1"/>
      <c r="K30" s="20">
        <f t="shared" si="3"/>
        <v>2.8409724828334757</v>
      </c>
      <c r="L30" s="20">
        <f t="shared" si="4"/>
        <v>1.7110748227561912</v>
      </c>
      <c r="M30" s="20">
        <f t="shared" si="5"/>
        <v>60.228489825062702</v>
      </c>
      <c r="N30" s="1"/>
      <c r="O30" s="47">
        <f>AVERAGE(L30:L31)</f>
        <v>1.7334074605722987</v>
      </c>
      <c r="P30" s="47"/>
      <c r="Q30" s="2"/>
      <c r="R30" s="20" t="s">
        <v>39</v>
      </c>
      <c r="S30" s="20">
        <v>4.7</v>
      </c>
      <c r="T30" s="21">
        <f t="shared" si="7"/>
        <v>5.16</v>
      </c>
      <c r="U30" s="20">
        <f t="shared" si="8"/>
        <v>2.4279773156899807E-2</v>
      </c>
      <c r="V30" s="21">
        <f t="shared" si="9"/>
        <v>44.674782608695637</v>
      </c>
      <c r="W30" s="20">
        <v>50</v>
      </c>
      <c r="X30" s="22">
        <f t="shared" si="10"/>
        <v>2233.7391304347821</v>
      </c>
      <c r="Y30" s="23"/>
      <c r="Z30" s="23"/>
      <c r="AA30" s="51"/>
    </row>
    <row r="31" spans="1:35">
      <c r="A31" s="2"/>
      <c r="B31" s="20" t="s">
        <v>43</v>
      </c>
      <c r="C31" s="20">
        <v>20.328499999999998</v>
      </c>
      <c r="D31" s="20">
        <v>31.081800000000001</v>
      </c>
      <c r="E31" s="20">
        <f t="shared" si="0"/>
        <v>10.753300000000003</v>
      </c>
      <c r="F31" s="20">
        <v>20.641500000000001</v>
      </c>
      <c r="G31" s="20">
        <v>20.4527</v>
      </c>
      <c r="H31" s="20">
        <f t="shared" si="1"/>
        <v>0.31300000000000239</v>
      </c>
      <c r="I31" s="20">
        <f t="shared" si="2"/>
        <v>0.18880000000000052</v>
      </c>
      <c r="J31" s="1"/>
      <c r="K31" s="20">
        <f t="shared" si="3"/>
        <v>2.910734379213844</v>
      </c>
      <c r="L31" s="20">
        <f t="shared" si="4"/>
        <v>1.7557400983884062</v>
      </c>
      <c r="M31" s="20">
        <f t="shared" si="5"/>
        <v>60.319488817891077</v>
      </c>
      <c r="N31" s="1"/>
      <c r="O31" s="51"/>
      <c r="P31" s="47"/>
      <c r="Q31" s="2" t="s">
        <v>103</v>
      </c>
      <c r="R31" s="20" t="s">
        <v>40</v>
      </c>
      <c r="S31" s="20">
        <v>4.63</v>
      </c>
      <c r="T31" s="21">
        <f t="shared" si="7"/>
        <v>5.16</v>
      </c>
      <c r="U31" s="20">
        <f t="shared" si="8"/>
        <v>2.4279773156899807E-2</v>
      </c>
      <c r="V31" s="21">
        <f t="shared" si="9"/>
        <v>51.473119092627613</v>
      </c>
      <c r="W31" s="20">
        <v>50</v>
      </c>
      <c r="X31" s="22">
        <f t="shared" si="10"/>
        <v>2573.6559546313806</v>
      </c>
      <c r="Y31" s="23">
        <f>AVERAGE(X31:X32)</f>
        <v>2063.7807183364848</v>
      </c>
      <c r="Z31" s="23"/>
      <c r="AA31" s="51"/>
    </row>
    <row r="32" spans="1:35">
      <c r="A32" s="2"/>
      <c r="B32" s="20" t="s">
        <v>44</v>
      </c>
      <c r="C32" s="20">
        <v>20.363800000000001</v>
      </c>
      <c r="D32" s="20">
        <v>30.8551</v>
      </c>
      <c r="E32" s="20">
        <f t="shared" si="0"/>
        <v>10.491299999999999</v>
      </c>
      <c r="F32" s="20">
        <v>20.659500000000001</v>
      </c>
      <c r="G32" s="20">
        <v>20.4819</v>
      </c>
      <c r="H32" s="20">
        <f t="shared" si="1"/>
        <v>0.29570000000000007</v>
      </c>
      <c r="I32" s="20">
        <f t="shared" si="2"/>
        <v>0.17760000000000176</v>
      </c>
      <c r="J32" s="1">
        <f>AVERAGE(I32,I33,I34,I35,I36,I37)</f>
        <v>0.17038333333333355</v>
      </c>
      <c r="K32" s="20">
        <f t="shared" si="3"/>
        <v>2.8185258261607249</v>
      </c>
      <c r="L32" s="20">
        <f t="shared" si="4"/>
        <v>1.6928312029967856</v>
      </c>
      <c r="M32" s="20">
        <f t="shared" si="5"/>
        <v>60.060872505918738</v>
      </c>
      <c r="N32" s="1">
        <f>AVERAGE(K32,K33,K34,K35,K36,K37)</f>
        <v>2.8185149565302736</v>
      </c>
      <c r="O32" s="47">
        <f>AVERAGE(L32:L33)</f>
        <v>1.6945613657207952</v>
      </c>
      <c r="P32" s="47"/>
      <c r="Q32" s="2"/>
      <c r="R32" s="20" t="s">
        <v>41</v>
      </c>
      <c r="S32" s="20">
        <v>4.84</v>
      </c>
      <c r="T32" s="21">
        <f t="shared" si="7"/>
        <v>5.16</v>
      </c>
      <c r="U32" s="20">
        <f t="shared" si="8"/>
        <v>2.4279773156899807E-2</v>
      </c>
      <c r="V32" s="21">
        <f t="shared" si="9"/>
        <v>31.07810964083178</v>
      </c>
      <c r="W32" s="20">
        <v>50</v>
      </c>
      <c r="X32" s="22">
        <f t="shared" si="10"/>
        <v>1553.905482041589</v>
      </c>
      <c r="Y32" s="23"/>
      <c r="Z32" s="23"/>
      <c r="AA32" s="51"/>
    </row>
    <row r="33" spans="1:27">
      <c r="A33" s="2"/>
      <c r="B33" s="20" t="s">
        <v>45</v>
      </c>
      <c r="C33" s="20">
        <v>20.384</v>
      </c>
      <c r="D33" s="20">
        <v>30.482500000000002</v>
      </c>
      <c r="E33" s="20">
        <f t="shared" si="0"/>
        <v>10.098500000000001</v>
      </c>
      <c r="F33" s="20">
        <v>20.6708</v>
      </c>
      <c r="G33" s="20">
        <v>20.499500000000001</v>
      </c>
      <c r="H33" s="20">
        <f t="shared" si="1"/>
        <v>0.2867999999999995</v>
      </c>
      <c r="I33" s="20">
        <f t="shared" si="2"/>
        <v>0.17129999999999868</v>
      </c>
      <c r="J33" s="1"/>
      <c r="K33" s="20">
        <f t="shared" si="3"/>
        <v>2.8400257463979743</v>
      </c>
      <c r="L33" s="20">
        <f t="shared" si="4"/>
        <v>1.696291528444805</v>
      </c>
      <c r="M33" s="20">
        <f t="shared" si="5"/>
        <v>59.728033472802991</v>
      </c>
      <c r="N33" s="1"/>
      <c r="O33" s="51"/>
      <c r="P33" s="47"/>
      <c r="Q33" s="2" t="s">
        <v>104</v>
      </c>
      <c r="R33" s="20" t="s">
        <v>42</v>
      </c>
      <c r="S33" s="20">
        <v>4.6500000000000004</v>
      </c>
      <c r="T33" s="21">
        <f t="shared" si="7"/>
        <v>5.16</v>
      </c>
      <c r="U33" s="20">
        <f t="shared" si="8"/>
        <v>2.4279773156899807E-2</v>
      </c>
      <c r="V33" s="21">
        <f t="shared" si="9"/>
        <v>49.530737240075581</v>
      </c>
      <c r="W33" s="20">
        <v>50</v>
      </c>
      <c r="X33" s="22">
        <f t="shared" si="10"/>
        <v>2476.5368620037789</v>
      </c>
      <c r="Y33" s="23">
        <f>AVERAGE(X33:X34)</f>
        <v>2330.8582230623815</v>
      </c>
      <c r="AA33" s="51"/>
    </row>
    <row r="34" spans="1:27">
      <c r="A34" s="2"/>
      <c r="B34" s="20" t="s">
        <v>46</v>
      </c>
      <c r="C34" s="20">
        <v>20.570699999999999</v>
      </c>
      <c r="D34" s="20">
        <v>30.709499999999998</v>
      </c>
      <c r="E34" s="20">
        <f t="shared" si="0"/>
        <v>10.1388</v>
      </c>
      <c r="F34" s="20">
        <v>20.845400000000001</v>
      </c>
      <c r="G34" s="20">
        <v>20.682700000000001</v>
      </c>
      <c r="H34" s="20">
        <f t="shared" si="1"/>
        <v>0.27470000000000283</v>
      </c>
      <c r="I34" s="20">
        <f t="shared" si="2"/>
        <v>0.16270000000000095</v>
      </c>
      <c r="J34" s="1"/>
      <c r="K34" s="20">
        <f t="shared" si="3"/>
        <v>2.7093936166015982</v>
      </c>
      <c r="L34" s="20">
        <f t="shared" si="4"/>
        <v>1.6047263976013033</v>
      </c>
      <c r="M34" s="20">
        <f t="shared" si="5"/>
        <v>59.228248998907638</v>
      </c>
      <c r="N34" s="1"/>
      <c r="O34" s="47">
        <f>AVERAGE(L34:L35)</f>
        <v>1.6062813240323788</v>
      </c>
      <c r="P34" s="47"/>
      <c r="Q34" s="2"/>
      <c r="R34" s="20" t="s">
        <v>43</v>
      </c>
      <c r="S34" s="20">
        <v>4.71</v>
      </c>
      <c r="T34" s="21">
        <f t="shared" si="7"/>
        <v>5.16</v>
      </c>
      <c r="U34" s="20">
        <f t="shared" si="8"/>
        <v>2.4279773156899807E-2</v>
      </c>
      <c r="V34" s="21">
        <f t="shared" si="9"/>
        <v>43.70359168241967</v>
      </c>
      <c r="W34" s="20">
        <v>50</v>
      </c>
      <c r="X34" s="22">
        <f t="shared" si="10"/>
        <v>2185.1795841209837</v>
      </c>
      <c r="Y34" s="23"/>
      <c r="Z34" s="23"/>
      <c r="AA34" s="51"/>
    </row>
    <row r="35" spans="1:27">
      <c r="A35" s="2"/>
      <c r="B35" s="20" t="s">
        <v>47</v>
      </c>
      <c r="C35" s="20">
        <v>20.8428</v>
      </c>
      <c r="D35" s="20">
        <v>31.092600000000001</v>
      </c>
      <c r="E35" s="20">
        <f t="shared" si="0"/>
        <v>10.2498</v>
      </c>
      <c r="F35" s="20">
        <v>21.122800000000002</v>
      </c>
      <c r="G35" s="20">
        <v>20.957999999999998</v>
      </c>
      <c r="H35" s="20">
        <f t="shared" si="1"/>
        <v>0.28000000000000114</v>
      </c>
      <c r="I35" s="20">
        <f t="shared" si="2"/>
        <v>0.16480000000000317</v>
      </c>
      <c r="J35" s="1"/>
      <c r="K35" s="20">
        <f t="shared" si="3"/>
        <v>2.7317606197194202</v>
      </c>
      <c r="L35" s="20">
        <f t="shared" si="4"/>
        <v>1.6078362504634545</v>
      </c>
      <c r="M35" s="20">
        <f t="shared" si="5"/>
        <v>58.857142857143749</v>
      </c>
      <c r="N35" s="1"/>
      <c r="O35" s="51"/>
      <c r="P35" s="47"/>
      <c r="Q35" s="2" t="s">
        <v>105</v>
      </c>
      <c r="R35" s="20" t="s">
        <v>44</v>
      </c>
      <c r="S35" s="20">
        <v>4.68</v>
      </c>
      <c r="T35" s="21">
        <f t="shared" si="7"/>
        <v>5.16</v>
      </c>
      <c r="U35" s="20">
        <f t="shared" si="8"/>
        <v>2.4279773156899807E-2</v>
      </c>
      <c r="V35" s="21">
        <f t="shared" si="9"/>
        <v>46.617164461247668</v>
      </c>
      <c r="W35" s="20">
        <v>50</v>
      </c>
      <c r="X35" s="22">
        <f t="shared" si="10"/>
        <v>2330.8582230623833</v>
      </c>
      <c r="Y35" s="23">
        <f>AVERAGE(X35:X36)</f>
        <v>1990.9413988657848</v>
      </c>
      <c r="Z35" s="23"/>
      <c r="AA35" s="51"/>
    </row>
    <row r="36" spans="1:27">
      <c r="A36" s="2"/>
      <c r="B36" s="20" t="s">
        <v>48</v>
      </c>
      <c r="C36" s="20">
        <v>20.591200000000001</v>
      </c>
      <c r="D36" s="20">
        <v>30.416699999999999</v>
      </c>
      <c r="E36" s="20">
        <f t="shared" si="0"/>
        <v>9.8254999999999981</v>
      </c>
      <c r="F36" s="20">
        <v>20.8645</v>
      </c>
      <c r="G36" s="20">
        <v>20.699100000000001</v>
      </c>
      <c r="H36" s="20">
        <f t="shared" si="1"/>
        <v>0.27329999999999899</v>
      </c>
      <c r="I36" s="20">
        <f t="shared" si="2"/>
        <v>0.16539999999999822</v>
      </c>
      <c r="J36" s="1"/>
      <c r="K36" s="20">
        <f t="shared" si="3"/>
        <v>2.7815378352246607</v>
      </c>
      <c r="L36" s="20">
        <f t="shared" si="4"/>
        <v>1.6833748918629918</v>
      </c>
      <c r="M36" s="20">
        <f t="shared" si="5"/>
        <v>60.519575557994457</v>
      </c>
      <c r="N36" s="1"/>
      <c r="O36" s="47">
        <f>AVERAGE(L36:L37)</f>
        <v>1.7489323367102614</v>
      </c>
      <c r="P36" s="47"/>
      <c r="Q36" s="2"/>
      <c r="R36" s="20" t="s">
        <v>45</v>
      </c>
      <c r="S36" s="20">
        <v>4.82</v>
      </c>
      <c r="T36" s="21">
        <f t="shared" si="7"/>
        <v>5.16</v>
      </c>
      <c r="U36" s="20">
        <f t="shared" si="8"/>
        <v>2.4279773156899807E-2</v>
      </c>
      <c r="V36" s="21">
        <f t="shared" si="9"/>
        <v>33.020491493383723</v>
      </c>
      <c r="W36" s="20">
        <v>50</v>
      </c>
      <c r="X36" s="22">
        <f t="shared" si="10"/>
        <v>1651.0245746691862</v>
      </c>
      <c r="Y36" s="23"/>
      <c r="Z36" s="23"/>
      <c r="AA36" s="51"/>
    </row>
    <row r="37" spans="1:27">
      <c r="A37" s="2"/>
      <c r="B37" s="20" t="s">
        <v>49</v>
      </c>
      <c r="C37" s="20">
        <v>20.628599999999999</v>
      </c>
      <c r="D37" s="20">
        <v>30.5763</v>
      </c>
      <c r="E37" s="20">
        <f t="shared" si="0"/>
        <v>9.9477000000000011</v>
      </c>
      <c r="F37" s="20">
        <v>20.93</v>
      </c>
      <c r="G37" s="20">
        <v>20.749500000000001</v>
      </c>
      <c r="H37" s="20">
        <f t="shared" si="1"/>
        <v>0.301400000000001</v>
      </c>
      <c r="I37" s="20">
        <f t="shared" si="2"/>
        <v>0.18049999999999855</v>
      </c>
      <c r="J37" s="1"/>
      <c r="K37" s="20">
        <f t="shared" si="3"/>
        <v>3.0298460950772639</v>
      </c>
      <c r="L37" s="20">
        <f t="shared" si="4"/>
        <v>1.8144897815575312</v>
      </c>
      <c r="M37" s="20">
        <f t="shared" si="5"/>
        <v>59.887193098871251</v>
      </c>
      <c r="N37" s="1"/>
      <c r="O37" s="51"/>
      <c r="P37" s="47"/>
      <c r="Q37" s="2" t="s">
        <v>106</v>
      </c>
      <c r="R37" s="20" t="s">
        <v>46</v>
      </c>
      <c r="S37" s="20">
        <v>4.67</v>
      </c>
      <c r="T37" s="21">
        <f t="shared" si="7"/>
        <v>5.16</v>
      </c>
      <c r="U37" s="20">
        <f t="shared" si="8"/>
        <v>2.4279773156899807E-2</v>
      </c>
      <c r="V37" s="21">
        <f t="shared" si="9"/>
        <v>47.588355387523642</v>
      </c>
      <c r="W37" s="20">
        <v>50</v>
      </c>
      <c r="X37" s="22">
        <f t="shared" si="10"/>
        <v>2379.4177693761822</v>
      </c>
      <c r="Y37" s="23">
        <f>AVERAGE(X37:X38)</f>
        <v>2355.1379962192827</v>
      </c>
      <c r="Z37" s="23"/>
      <c r="AA37" s="51"/>
    </row>
    <row r="38" spans="1:27">
      <c r="A38" s="2"/>
      <c r="B38" s="20" t="s">
        <v>50</v>
      </c>
      <c r="C38" s="20">
        <v>20.239699999999999</v>
      </c>
      <c r="D38" s="20">
        <v>29.926400000000001</v>
      </c>
      <c r="E38" s="20">
        <f t="shared" si="0"/>
        <v>9.6867000000000019</v>
      </c>
      <c r="F38" s="20">
        <v>20.497900000000001</v>
      </c>
      <c r="G38" s="20">
        <v>20.345099999999999</v>
      </c>
      <c r="H38" s="20">
        <f t="shared" si="1"/>
        <v>0.25820000000000221</v>
      </c>
      <c r="I38" s="20">
        <f t="shared" si="2"/>
        <v>0.15280000000000271</v>
      </c>
      <c r="J38" s="1">
        <f>AVERAGE(I38,I39,I40,I41,I42,I43)</f>
        <v>0.12646666666666739</v>
      </c>
      <c r="K38" s="20">
        <f t="shared" si="3"/>
        <v>2.6655104421526645</v>
      </c>
      <c r="L38" s="20">
        <f t="shared" si="4"/>
        <v>1.5774205869904374</v>
      </c>
      <c r="M38" s="20">
        <f t="shared" si="5"/>
        <v>59.178931061193417</v>
      </c>
      <c r="N38" s="1">
        <f>AVERAGE(K38,K39,K40,K41,K42,K43)</f>
        <v>2.6471925293089744</v>
      </c>
      <c r="O38" s="47">
        <f>AVERAGE(L38:L39)</f>
        <v>1.5701798244197103</v>
      </c>
      <c r="P38" s="47"/>
      <c r="Q38" s="2"/>
      <c r="R38" s="20" t="s">
        <v>47</v>
      </c>
      <c r="S38" s="20">
        <v>4.68</v>
      </c>
      <c r="T38" s="21">
        <f t="shared" si="7"/>
        <v>5.16</v>
      </c>
      <c r="U38" s="20">
        <f t="shared" si="8"/>
        <v>2.4279773156899807E-2</v>
      </c>
      <c r="V38" s="21">
        <f t="shared" si="9"/>
        <v>46.617164461247668</v>
      </c>
      <c r="W38" s="20">
        <v>50</v>
      </c>
      <c r="X38" s="22">
        <f t="shared" si="10"/>
        <v>2330.8582230623833</v>
      </c>
      <c r="Y38" s="23"/>
      <c r="Z38" s="23"/>
      <c r="AA38" s="51"/>
    </row>
    <row r="39" spans="1:27">
      <c r="A39" s="2"/>
      <c r="B39" s="20" t="s">
        <v>51</v>
      </c>
      <c r="C39" s="20">
        <v>20.255299999999998</v>
      </c>
      <c r="D39" s="20">
        <v>30.575600000000001</v>
      </c>
      <c r="E39" s="20">
        <f t="shared" si="0"/>
        <v>10.320300000000003</v>
      </c>
      <c r="F39" s="20">
        <v>20.529800000000002</v>
      </c>
      <c r="G39" s="20">
        <v>20.368500000000001</v>
      </c>
      <c r="H39" s="20">
        <f t="shared" si="1"/>
        <v>0.2745000000000033</v>
      </c>
      <c r="I39" s="20">
        <f t="shared" si="2"/>
        <v>0.16130000000000067</v>
      </c>
      <c r="J39" s="1"/>
      <c r="K39" s="20">
        <f t="shared" si="3"/>
        <v>2.659806400976747</v>
      </c>
      <c r="L39" s="20">
        <f t="shared" si="4"/>
        <v>1.5629390618489831</v>
      </c>
      <c r="M39" s="20">
        <f t="shared" si="5"/>
        <v>58.761384335154368</v>
      </c>
      <c r="N39" s="1"/>
      <c r="O39" s="51"/>
      <c r="P39" s="47"/>
      <c r="Q39" s="2" t="s">
        <v>107</v>
      </c>
      <c r="R39" s="20" t="s">
        <v>48</v>
      </c>
      <c r="S39" s="20">
        <v>4.6500000000000004</v>
      </c>
      <c r="T39" s="21">
        <f t="shared" si="7"/>
        <v>5.16</v>
      </c>
      <c r="U39" s="20">
        <f t="shared" si="8"/>
        <v>2.4279773156899807E-2</v>
      </c>
      <c r="V39" s="21">
        <f t="shared" si="9"/>
        <v>49.530737240075581</v>
      </c>
      <c r="W39" s="20">
        <v>50</v>
      </c>
      <c r="X39" s="22">
        <f t="shared" si="10"/>
        <v>2476.5368620037789</v>
      </c>
      <c r="Y39" s="23">
        <f>AVERAGE(X39:X40)</f>
        <v>2743.6143667296774</v>
      </c>
      <c r="Z39" s="23"/>
      <c r="AA39" s="51"/>
    </row>
    <row r="40" spans="1:27">
      <c r="A40" s="2"/>
      <c r="B40" s="20" t="s">
        <v>52</v>
      </c>
      <c r="C40" s="20">
        <v>20.621700000000001</v>
      </c>
      <c r="D40" s="20">
        <v>29.289000000000001</v>
      </c>
      <c r="E40" s="20">
        <f t="shared" si="0"/>
        <v>8.6673000000000009</v>
      </c>
      <c r="F40" s="20">
        <v>20.851900000000001</v>
      </c>
      <c r="G40" s="20">
        <v>20.765799999999999</v>
      </c>
      <c r="H40" s="20">
        <f t="shared" si="1"/>
        <v>0.23019999999999996</v>
      </c>
      <c r="I40" s="20">
        <f t="shared" si="2"/>
        <v>8.6100000000001842E-2</v>
      </c>
      <c r="J40" s="1"/>
      <c r="K40" s="20">
        <f t="shared" si="3"/>
        <v>2.6559597567870035</v>
      </c>
      <c r="L40" s="20">
        <f t="shared" si="4"/>
        <v>0.99338894465406569</v>
      </c>
      <c r="M40" s="20">
        <f t="shared" si="5"/>
        <v>37.402258905300542</v>
      </c>
      <c r="N40" s="1"/>
      <c r="O40" s="47">
        <f>AVERAGE(L40:L41)</f>
        <v>0.97022342745822321</v>
      </c>
      <c r="P40" s="47"/>
      <c r="Q40" s="2"/>
      <c r="R40" s="20" t="s">
        <v>49</v>
      </c>
      <c r="S40" s="20">
        <v>4.54</v>
      </c>
      <c r="T40" s="21">
        <f t="shared" si="7"/>
        <v>5.16</v>
      </c>
      <c r="U40" s="20">
        <f t="shared" si="8"/>
        <v>2.4279773156899807E-2</v>
      </c>
      <c r="V40" s="21">
        <f t="shared" si="9"/>
        <v>60.213837429111528</v>
      </c>
      <c r="W40" s="20">
        <v>50</v>
      </c>
      <c r="X40" s="22">
        <f t="shared" si="10"/>
        <v>3010.6918714555763</v>
      </c>
      <c r="Y40" s="23"/>
      <c r="Z40" s="23"/>
      <c r="AA40" s="51"/>
    </row>
    <row r="41" spans="1:27">
      <c r="A41" s="2"/>
      <c r="B41" s="20" t="s">
        <v>53</v>
      </c>
      <c r="C41" s="20">
        <v>20.7376</v>
      </c>
      <c r="D41" s="20">
        <v>31.6873</v>
      </c>
      <c r="E41" s="20">
        <f t="shared" si="0"/>
        <v>10.9497</v>
      </c>
      <c r="F41" s="20">
        <v>21.0228</v>
      </c>
      <c r="G41" s="20">
        <v>20.9191</v>
      </c>
      <c r="H41" s="20">
        <f t="shared" si="1"/>
        <v>0.28519999999999968</v>
      </c>
      <c r="I41" s="20">
        <f t="shared" si="2"/>
        <v>0.1036999999999999</v>
      </c>
      <c r="J41" s="1"/>
      <c r="K41" s="20">
        <f t="shared" si="3"/>
        <v>2.6046375699790834</v>
      </c>
      <c r="L41" s="20">
        <f t="shared" si="4"/>
        <v>0.94705791026238073</v>
      </c>
      <c r="M41" s="20">
        <f t="shared" si="5"/>
        <v>36.360448807854148</v>
      </c>
      <c r="N41" s="1"/>
      <c r="O41" s="51"/>
      <c r="P41" s="47"/>
      <c r="Q41" s="2" t="s">
        <v>108</v>
      </c>
      <c r="R41" s="20" t="s">
        <v>50</v>
      </c>
      <c r="S41" s="20">
        <v>4.82</v>
      </c>
      <c r="T41" s="21">
        <f t="shared" si="7"/>
        <v>5.16</v>
      </c>
      <c r="U41" s="20">
        <f t="shared" si="8"/>
        <v>2.4279773156899807E-2</v>
      </c>
      <c r="V41" s="21">
        <f t="shared" si="9"/>
        <v>33.020491493383723</v>
      </c>
      <c r="W41" s="20">
        <v>50</v>
      </c>
      <c r="X41" s="22">
        <f t="shared" si="10"/>
        <v>1651.0245746691862</v>
      </c>
      <c r="Y41" s="23">
        <f>AVERAGE(X41:X42)</f>
        <v>1626.7448015122868</v>
      </c>
      <c r="Z41" s="23"/>
      <c r="AA41" s="51"/>
    </row>
    <row r="42" spans="1:27">
      <c r="A42" s="2"/>
      <c r="B42" s="20" t="s">
        <v>54</v>
      </c>
      <c r="C42" s="20">
        <v>20.6479</v>
      </c>
      <c r="D42" s="20">
        <v>30.508600000000001</v>
      </c>
      <c r="E42" s="20">
        <f t="shared" si="0"/>
        <v>9.8607000000000014</v>
      </c>
      <c r="F42" s="20">
        <v>20.9099</v>
      </c>
      <c r="G42" s="20">
        <v>20.792100000000001</v>
      </c>
      <c r="H42" s="20">
        <f t="shared" si="1"/>
        <v>0.26200000000000045</v>
      </c>
      <c r="I42" s="20">
        <f t="shared" si="2"/>
        <v>0.11779999999999902</v>
      </c>
      <c r="J42" s="1"/>
      <c r="K42" s="20">
        <f t="shared" si="3"/>
        <v>2.657012179662706</v>
      </c>
      <c r="L42" s="20">
        <f t="shared" si="4"/>
        <v>1.1946413540620748</v>
      </c>
      <c r="M42" s="20">
        <f t="shared" si="5"/>
        <v>44.961832061068243</v>
      </c>
      <c r="N42" s="1"/>
      <c r="O42" s="47">
        <f>AVERAGE(L42:L43)</f>
        <v>1.2619834976060131</v>
      </c>
      <c r="P42" s="47"/>
      <c r="Q42" s="2"/>
      <c r="R42" s="20" t="s">
        <v>51</v>
      </c>
      <c r="S42" s="20">
        <v>4.83</v>
      </c>
      <c r="T42" s="21">
        <f t="shared" si="7"/>
        <v>5.16</v>
      </c>
      <c r="U42" s="20">
        <f t="shared" si="8"/>
        <v>2.4279773156899807E-2</v>
      </c>
      <c r="V42" s="21">
        <f t="shared" si="9"/>
        <v>32.04930056710775</v>
      </c>
      <c r="W42" s="20">
        <v>50</v>
      </c>
      <c r="X42" s="22">
        <f t="shared" si="10"/>
        <v>1602.4650283553874</v>
      </c>
      <c r="Y42" s="23"/>
      <c r="Z42" s="23"/>
      <c r="AA42" s="51"/>
    </row>
    <row r="43" spans="1:27">
      <c r="A43" s="2"/>
      <c r="B43" s="20" t="s">
        <v>55</v>
      </c>
      <c r="C43" s="20">
        <v>20.511299999999999</v>
      </c>
      <c r="D43" s="20">
        <v>30.8248</v>
      </c>
      <c r="E43" s="20">
        <f t="shared" si="0"/>
        <v>10.313500000000001</v>
      </c>
      <c r="F43" s="20">
        <v>20.7836</v>
      </c>
      <c r="G43" s="20">
        <v>20.6465</v>
      </c>
      <c r="H43" s="20">
        <f t="shared" si="1"/>
        <v>0.27230000000000132</v>
      </c>
      <c r="I43" s="20">
        <f t="shared" si="2"/>
        <v>0.13710000000000022</v>
      </c>
      <c r="J43" s="1"/>
      <c r="K43" s="20">
        <f t="shared" si="3"/>
        <v>2.6402288262956444</v>
      </c>
      <c r="L43" s="20">
        <f t="shared" si="4"/>
        <v>1.3293256411499512</v>
      </c>
      <c r="M43" s="20">
        <f t="shared" si="5"/>
        <v>50.348879911861758</v>
      </c>
      <c r="N43" s="1"/>
      <c r="O43" s="51"/>
      <c r="P43" s="47"/>
      <c r="Q43" s="2" t="s">
        <v>109</v>
      </c>
      <c r="R43" s="20" t="s">
        <v>52</v>
      </c>
      <c r="S43" s="20">
        <v>4.54</v>
      </c>
      <c r="T43" s="21">
        <f t="shared" si="7"/>
        <v>5.16</v>
      </c>
      <c r="U43" s="20">
        <f t="shared" si="8"/>
        <v>2.4279773156899807E-2</v>
      </c>
      <c r="V43" s="21">
        <f t="shared" si="9"/>
        <v>60.213837429111528</v>
      </c>
      <c r="W43" s="20">
        <v>50</v>
      </c>
      <c r="X43" s="22">
        <f t="shared" si="10"/>
        <v>3010.6918714555763</v>
      </c>
      <c r="Y43" s="23">
        <f>AVERAGE(X43:X44)</f>
        <v>3350.6086956521731</v>
      </c>
      <c r="Z43" s="23"/>
      <c r="AA43" s="51"/>
    </row>
    <row r="44" spans="1:27">
      <c r="A44" s="47"/>
      <c r="J44" s="47"/>
      <c r="N44" s="47"/>
      <c r="O44" s="47"/>
      <c r="Q44" s="2"/>
      <c r="R44" s="20" t="s">
        <v>53</v>
      </c>
      <c r="S44" s="20">
        <v>4.4000000000000004</v>
      </c>
      <c r="T44" s="21">
        <f t="shared" si="7"/>
        <v>5.16</v>
      </c>
      <c r="U44" s="20">
        <f t="shared" si="8"/>
        <v>2.4279773156899807E-2</v>
      </c>
      <c r="V44" s="21">
        <f t="shared" si="9"/>
        <v>73.810510396975388</v>
      </c>
      <c r="W44" s="20">
        <v>50</v>
      </c>
      <c r="X44" s="22">
        <f t="shared" si="10"/>
        <v>3690.5255198487694</v>
      </c>
      <c r="Y44" s="23"/>
      <c r="Z44" s="23"/>
      <c r="AA44" s="51"/>
    </row>
    <row r="45" spans="1:27">
      <c r="A45" s="23"/>
      <c r="C45" s="28" t="s">
        <v>215</v>
      </c>
      <c r="D45" s="28" t="s">
        <v>16</v>
      </c>
      <c r="E45" s="46" t="s">
        <v>165</v>
      </c>
      <c r="F45" s="20" t="s">
        <v>144</v>
      </c>
      <c r="H45" s="20" t="s">
        <v>166</v>
      </c>
      <c r="I45" s="52"/>
      <c r="Q45" s="2" t="s">
        <v>110</v>
      </c>
      <c r="R45" s="20" t="s">
        <v>54</v>
      </c>
      <c r="S45" s="20">
        <v>4.82</v>
      </c>
      <c r="T45" s="21">
        <f t="shared" si="7"/>
        <v>5.16</v>
      </c>
      <c r="U45" s="20">
        <f t="shared" si="8"/>
        <v>2.4279773156899807E-2</v>
      </c>
      <c r="V45" s="21">
        <f t="shared" si="9"/>
        <v>33.020491493383723</v>
      </c>
      <c r="W45" s="20">
        <v>50</v>
      </c>
      <c r="X45" s="22">
        <f t="shared" si="10"/>
        <v>1651.0245746691862</v>
      </c>
      <c r="Y45" s="23">
        <f>AVERAGE(X45:X46)</f>
        <v>1820.9829867674853</v>
      </c>
      <c r="Z45" s="23"/>
      <c r="AA45" s="51"/>
    </row>
    <row r="46" spans="1:27">
      <c r="A46" s="2" t="s">
        <v>113</v>
      </c>
      <c r="B46" s="20" t="s">
        <v>17</v>
      </c>
      <c r="C46" s="20">
        <v>6500</v>
      </c>
      <c r="D46" s="20">
        <f t="shared" ref="D46:D84" si="11">C46*L5/100</f>
        <v>97.804508703307008</v>
      </c>
      <c r="E46" s="1">
        <f>(D46+D47+D48)/3</f>
        <v>103.70841987529485</v>
      </c>
      <c r="F46" s="20">
        <f t="shared" ref="F46:F84" si="12">(D46/C46)*100</f>
        <v>1.5046847492816464</v>
      </c>
      <c r="G46" s="2" t="s">
        <v>167</v>
      </c>
      <c r="L46" s="23"/>
      <c r="Q46" s="2"/>
      <c r="R46" s="20" t="s">
        <v>55</v>
      </c>
      <c r="S46" s="20">
        <v>4.75</v>
      </c>
      <c r="T46" s="21">
        <f t="shared" si="7"/>
        <v>5.16</v>
      </c>
      <c r="U46" s="20">
        <f t="shared" si="8"/>
        <v>2.4279773156899807E-2</v>
      </c>
      <c r="V46" s="21">
        <f t="shared" si="9"/>
        <v>39.818827977315692</v>
      </c>
      <c r="W46" s="20">
        <v>50</v>
      </c>
      <c r="X46" s="22">
        <f t="shared" si="10"/>
        <v>1990.9413988657845</v>
      </c>
      <c r="Y46" s="23"/>
      <c r="Z46" s="23"/>
      <c r="AA46" s="51"/>
    </row>
    <row r="47" spans="1:27">
      <c r="A47" s="2"/>
      <c r="B47" s="20" t="s">
        <v>18</v>
      </c>
      <c r="C47" s="20">
        <v>6500</v>
      </c>
      <c r="D47" s="20">
        <f t="shared" si="11"/>
        <v>105.50758385973523</v>
      </c>
      <c r="E47" s="1"/>
      <c r="F47" s="20">
        <f t="shared" si="12"/>
        <v>1.6231935978420806</v>
      </c>
      <c r="G47" s="2"/>
      <c r="H47" s="51">
        <f>E46</f>
        <v>103.70841987529485</v>
      </c>
      <c r="I47" s="51"/>
      <c r="L47" s="23"/>
      <c r="Q47" s="51"/>
      <c r="Z47" s="23"/>
      <c r="AA47" s="51"/>
    </row>
    <row r="48" spans="1:27">
      <c r="A48" s="2"/>
      <c r="B48" s="20" t="s">
        <v>19</v>
      </c>
      <c r="C48" s="20">
        <v>6500</v>
      </c>
      <c r="D48" s="20">
        <f t="shared" si="11"/>
        <v>107.81316706284228</v>
      </c>
      <c r="E48" s="1"/>
      <c r="F48" s="20">
        <f t="shared" si="12"/>
        <v>1.6586641086591118</v>
      </c>
      <c r="G48" s="2"/>
      <c r="H48" s="51"/>
      <c r="I48" s="51"/>
      <c r="L48" s="23"/>
      <c r="R48" s="44" t="s">
        <v>63</v>
      </c>
      <c r="S48" s="48">
        <v>5.23</v>
      </c>
      <c r="T48" s="44"/>
      <c r="U48" s="44" t="s">
        <v>65</v>
      </c>
      <c r="V48" s="48">
        <v>5.25</v>
      </c>
      <c r="W48" s="44" t="s">
        <v>66</v>
      </c>
      <c r="X48" s="44" t="s">
        <v>67</v>
      </c>
      <c r="Y48" s="44"/>
      <c r="Z48" s="23"/>
      <c r="AA48" s="51"/>
    </row>
    <row r="49" spans="1:27">
      <c r="A49" s="2" t="s">
        <v>114</v>
      </c>
      <c r="B49" s="20" t="s">
        <v>20</v>
      </c>
      <c r="C49" s="20">
        <v>6500</v>
      </c>
      <c r="D49" s="20">
        <f t="shared" si="11"/>
        <v>108.27549019089474</v>
      </c>
      <c r="E49" s="1">
        <f>(D49+D50+D51)/3</f>
        <v>110.94186980279937</v>
      </c>
      <c r="F49" s="20">
        <f t="shared" si="12"/>
        <v>1.6657767721676116</v>
      </c>
      <c r="G49" s="2" t="s">
        <v>168</v>
      </c>
      <c r="I49" s="51"/>
      <c r="L49" s="23"/>
      <c r="R49" s="44" t="s">
        <v>68</v>
      </c>
      <c r="S49" s="48">
        <v>5.0599999999999996</v>
      </c>
      <c r="T49" s="21">
        <f>AVERAGE(S48:S49)</f>
        <v>5.1449999999999996</v>
      </c>
      <c r="U49" s="44" t="s">
        <v>69</v>
      </c>
      <c r="V49" s="48">
        <v>5.23</v>
      </c>
      <c r="W49" s="22">
        <f>(V48+V49)/2</f>
        <v>5.24</v>
      </c>
      <c r="X49" s="22">
        <f>(3.8*0.0338)/W49</f>
        <v>2.4511450381679383E-2</v>
      </c>
      <c r="Y49" s="44"/>
      <c r="Z49" s="23"/>
      <c r="AA49" s="51"/>
    </row>
    <row r="50" spans="1:27">
      <c r="A50" s="2"/>
      <c r="B50" s="20" t="s">
        <v>21</v>
      </c>
      <c r="C50" s="20">
        <v>6500</v>
      </c>
      <c r="D50" s="20">
        <f t="shared" si="11"/>
        <v>111.74090578561713</v>
      </c>
      <c r="E50" s="1"/>
      <c r="F50" s="20">
        <f t="shared" si="12"/>
        <v>1.7190908582402635</v>
      </c>
      <c r="G50" s="2"/>
      <c r="H50" s="51">
        <f>E49</f>
        <v>110.94186980279937</v>
      </c>
      <c r="I50" s="51"/>
      <c r="L50" s="23"/>
      <c r="Q50" s="46"/>
      <c r="S50" s="20" t="s">
        <v>158</v>
      </c>
      <c r="V50" s="50" t="s">
        <v>153</v>
      </c>
      <c r="W50" s="44" t="s">
        <v>74</v>
      </c>
      <c r="X50" s="22" t="s">
        <v>154</v>
      </c>
      <c r="Y50" s="44" t="s">
        <v>155</v>
      </c>
      <c r="AA50" s="51"/>
    </row>
    <row r="51" spans="1:27">
      <c r="A51" s="2"/>
      <c r="B51" s="20" t="s">
        <v>22</v>
      </c>
      <c r="C51" s="20">
        <v>6500</v>
      </c>
      <c r="D51" s="20">
        <f t="shared" si="11"/>
        <v>112.80921343188623</v>
      </c>
      <c r="E51" s="1"/>
      <c r="F51" s="20">
        <f t="shared" si="12"/>
        <v>1.7355263604905575</v>
      </c>
      <c r="G51" s="2"/>
      <c r="H51" s="51"/>
      <c r="I51" s="47"/>
      <c r="L51" s="23"/>
      <c r="Q51" s="1" t="s">
        <v>113</v>
      </c>
      <c r="R51" s="20" t="s">
        <v>17</v>
      </c>
      <c r="S51" s="20">
        <v>3.68</v>
      </c>
      <c r="T51" s="21">
        <f t="shared" ref="T51:T89" si="13">$T$49</f>
        <v>5.1449999999999996</v>
      </c>
      <c r="U51" s="20">
        <f t="shared" ref="U51:U89" si="14">$X$49</f>
        <v>2.4511450381679383E-2</v>
      </c>
      <c r="V51" s="21">
        <f t="shared" ref="V51:V89" si="15">(T51-S51)*U51*4000</f>
        <v>143.63709923664115</v>
      </c>
      <c r="W51" s="20">
        <v>200</v>
      </c>
      <c r="X51" s="22">
        <f t="shared" ref="X51:X89" si="16">V51*W51</f>
        <v>28727.41984732823</v>
      </c>
      <c r="Y51" s="23">
        <f>AVERAGE(X51,X52)</f>
        <v>31472.702290076322</v>
      </c>
      <c r="AA51" s="51"/>
    </row>
    <row r="52" spans="1:27">
      <c r="A52" s="2" t="s">
        <v>115</v>
      </c>
      <c r="B52" s="20" t="s">
        <v>23</v>
      </c>
      <c r="C52" s="20">
        <v>6500</v>
      </c>
      <c r="D52" s="20">
        <f t="shared" si="11"/>
        <v>111.25449534584725</v>
      </c>
      <c r="E52" s="1">
        <f>(D52+D53+D54)/3</f>
        <v>114.46166845800023</v>
      </c>
      <c r="F52" s="20">
        <f t="shared" si="12"/>
        <v>1.7116076207053423</v>
      </c>
      <c r="G52" s="2" t="s">
        <v>169</v>
      </c>
      <c r="I52" s="47"/>
      <c r="K52" s="53"/>
      <c r="L52" s="23"/>
      <c r="Q52" s="1"/>
      <c r="R52" s="20" t="s">
        <v>18</v>
      </c>
      <c r="S52" s="20">
        <v>3.4</v>
      </c>
      <c r="T52" s="21">
        <f t="shared" si="13"/>
        <v>5.1449999999999996</v>
      </c>
      <c r="U52" s="20">
        <f t="shared" si="14"/>
        <v>2.4511450381679383E-2</v>
      </c>
      <c r="V52" s="21">
        <f t="shared" si="15"/>
        <v>171.08992366412207</v>
      </c>
      <c r="W52" s="20">
        <v>200</v>
      </c>
      <c r="X52" s="22">
        <f t="shared" si="16"/>
        <v>34217.984732824414</v>
      </c>
      <c r="Y52" s="23"/>
    </row>
    <row r="53" spans="1:27">
      <c r="A53" s="2"/>
      <c r="B53" s="20" t="s">
        <v>24</v>
      </c>
      <c r="C53" s="20">
        <v>6500</v>
      </c>
      <c r="D53" s="20">
        <f t="shared" si="11"/>
        <v>115.38982744602039</v>
      </c>
      <c r="E53" s="1"/>
      <c r="F53" s="20">
        <f t="shared" si="12"/>
        <v>1.7752281145541597</v>
      </c>
      <c r="G53" s="2"/>
      <c r="H53" s="51">
        <f>E52</f>
        <v>114.46166845800023</v>
      </c>
      <c r="I53" s="51"/>
      <c r="L53" s="23"/>
      <c r="Q53" s="1"/>
      <c r="R53" s="20" t="s">
        <v>19</v>
      </c>
      <c r="S53" s="20">
        <v>2.17</v>
      </c>
      <c r="T53" s="21">
        <f t="shared" si="13"/>
        <v>5.1449999999999996</v>
      </c>
      <c r="U53" s="20">
        <f t="shared" si="14"/>
        <v>2.4511450381679383E-2</v>
      </c>
      <c r="V53" s="21">
        <f t="shared" si="15"/>
        <v>291.68625954198461</v>
      </c>
      <c r="W53" s="20">
        <v>200</v>
      </c>
      <c r="X53" s="22">
        <f t="shared" si="16"/>
        <v>58337.251908396924</v>
      </c>
      <c r="Y53" s="23"/>
    </row>
    <row r="54" spans="1:27">
      <c r="A54" s="2"/>
      <c r="B54" s="20" t="s">
        <v>25</v>
      </c>
      <c r="C54" s="20">
        <v>6500</v>
      </c>
      <c r="D54" s="20">
        <f t="shared" si="11"/>
        <v>116.74068258213302</v>
      </c>
      <c r="E54" s="1"/>
      <c r="F54" s="20">
        <f t="shared" si="12"/>
        <v>1.7960105012635847</v>
      </c>
      <c r="G54" s="2"/>
      <c r="H54" s="51"/>
      <c r="I54" s="53"/>
      <c r="K54" s="53"/>
      <c r="L54" s="23"/>
      <c r="Q54" s="1" t="s">
        <v>114</v>
      </c>
      <c r="R54" s="20" t="s">
        <v>20</v>
      </c>
      <c r="S54" s="20">
        <v>3.47</v>
      </c>
      <c r="T54" s="21">
        <f t="shared" si="13"/>
        <v>5.1449999999999996</v>
      </c>
      <c r="U54" s="20">
        <f t="shared" si="14"/>
        <v>2.4511450381679383E-2</v>
      </c>
      <c r="V54" s="21">
        <f t="shared" si="15"/>
        <v>164.22671755725179</v>
      </c>
      <c r="W54" s="20">
        <v>200</v>
      </c>
      <c r="X54" s="22">
        <f t="shared" si="16"/>
        <v>32845.343511450359</v>
      </c>
      <c r="Y54" s="23">
        <f>AVERAGE(X54:X56)</f>
        <v>38009.08905852415</v>
      </c>
    </row>
    <row r="55" spans="1:27">
      <c r="A55" s="2" t="s">
        <v>156</v>
      </c>
      <c r="B55" s="20" t="s">
        <v>26</v>
      </c>
      <c r="C55" s="20">
        <v>33</v>
      </c>
      <c r="D55" s="20">
        <f t="shared" si="11"/>
        <v>0.47311459048094973</v>
      </c>
      <c r="E55" s="2">
        <f>(D55+D56)/2</f>
        <v>0.49284298476448724</v>
      </c>
      <c r="F55" s="20">
        <f t="shared" si="12"/>
        <v>1.4336805772149992</v>
      </c>
      <c r="G55" s="2" t="s">
        <v>170</v>
      </c>
      <c r="H55" s="51">
        <f>E55</f>
        <v>0.49284298476448724</v>
      </c>
      <c r="L55" s="23"/>
      <c r="Q55" s="1"/>
      <c r="R55" s="20" t="s">
        <v>21</v>
      </c>
      <c r="S55" s="20">
        <v>3.01</v>
      </c>
      <c r="T55" s="21">
        <f t="shared" si="13"/>
        <v>5.1449999999999996</v>
      </c>
      <c r="U55" s="20">
        <f t="shared" si="14"/>
        <v>2.4511450381679383E-2</v>
      </c>
      <c r="V55" s="21">
        <f t="shared" si="15"/>
        <v>209.32778625954191</v>
      </c>
      <c r="W55" s="20">
        <v>200</v>
      </c>
      <c r="X55" s="22">
        <f t="shared" si="16"/>
        <v>41865.55725190838</v>
      </c>
      <c r="Y55" s="23"/>
    </row>
    <row r="56" spans="1:27">
      <c r="A56" s="2"/>
      <c r="B56" s="20" t="s">
        <v>27</v>
      </c>
      <c r="C56" s="20">
        <v>33</v>
      </c>
      <c r="D56" s="20">
        <f t="shared" si="11"/>
        <v>0.51257137904802474</v>
      </c>
      <c r="E56" s="2"/>
      <c r="F56" s="20">
        <f t="shared" si="12"/>
        <v>1.5532466031758325</v>
      </c>
      <c r="G56" s="2"/>
      <c r="I56" s="51"/>
      <c r="L56" s="23"/>
      <c r="Q56" s="1"/>
      <c r="R56" s="20" t="s">
        <v>22</v>
      </c>
      <c r="S56" s="20">
        <v>3.14</v>
      </c>
      <c r="T56" s="21">
        <f t="shared" si="13"/>
        <v>5.1449999999999996</v>
      </c>
      <c r="U56" s="20">
        <f t="shared" si="14"/>
        <v>2.4511450381679383E-2</v>
      </c>
      <c r="V56" s="21">
        <f t="shared" si="15"/>
        <v>196.58183206106861</v>
      </c>
      <c r="W56" s="20">
        <v>200</v>
      </c>
      <c r="X56" s="22">
        <f t="shared" si="16"/>
        <v>39316.36641221372</v>
      </c>
      <c r="Y56" s="23"/>
    </row>
    <row r="57" spans="1:27">
      <c r="A57" s="2"/>
      <c r="B57" s="20" t="s">
        <v>28</v>
      </c>
      <c r="C57" s="20">
        <v>33</v>
      </c>
      <c r="D57" s="20">
        <f t="shared" si="11"/>
        <v>0.49689468745810617</v>
      </c>
      <c r="E57" s="2">
        <f>(D57+D58)/2</f>
        <v>0.50457396047514047</v>
      </c>
      <c r="F57" s="20">
        <f t="shared" si="12"/>
        <v>1.5057414771457762</v>
      </c>
      <c r="G57" s="2" t="s">
        <v>171</v>
      </c>
      <c r="H57" s="51">
        <f>E57</f>
        <v>0.50457396047514047</v>
      </c>
      <c r="I57" s="23"/>
      <c r="L57" s="23"/>
      <c r="Q57" s="1" t="s">
        <v>115</v>
      </c>
      <c r="R57" s="20" t="s">
        <v>23</v>
      </c>
      <c r="S57" s="20">
        <v>3.17</v>
      </c>
      <c r="T57" s="21">
        <f t="shared" si="13"/>
        <v>5.1449999999999996</v>
      </c>
      <c r="U57" s="20">
        <f t="shared" si="14"/>
        <v>2.4511450381679383E-2</v>
      </c>
      <c r="V57" s="21">
        <f t="shared" si="15"/>
        <v>193.64045801526709</v>
      </c>
      <c r="W57" s="20">
        <v>200</v>
      </c>
      <c r="X57" s="22">
        <f t="shared" si="16"/>
        <v>38728.091603053414</v>
      </c>
      <c r="Y57" s="23">
        <f>AVERAGE(X57:X59)</f>
        <v>39839.277353689547</v>
      </c>
    </row>
    <row r="58" spans="1:27">
      <c r="A58" s="2"/>
      <c r="B58" s="20" t="s">
        <v>29</v>
      </c>
      <c r="C58" s="20">
        <v>33</v>
      </c>
      <c r="D58" s="20">
        <f t="shared" si="11"/>
        <v>0.51225323349217489</v>
      </c>
      <c r="E58" s="2"/>
      <c r="F58" s="20">
        <f t="shared" si="12"/>
        <v>1.5522825257338633</v>
      </c>
      <c r="G58" s="2"/>
      <c r="I58" s="51"/>
      <c r="L58" s="23"/>
      <c r="Q58" s="1"/>
      <c r="R58" s="20" t="s">
        <v>24</v>
      </c>
      <c r="S58" s="20">
        <v>2.83</v>
      </c>
      <c r="T58" s="21">
        <f t="shared" si="13"/>
        <v>5.1449999999999996</v>
      </c>
      <c r="U58" s="20">
        <f t="shared" si="14"/>
        <v>2.4511450381679383E-2</v>
      </c>
      <c r="V58" s="21">
        <f t="shared" si="15"/>
        <v>226.97603053435103</v>
      </c>
      <c r="W58" s="20">
        <v>200</v>
      </c>
      <c r="X58" s="22">
        <f t="shared" si="16"/>
        <v>45395.206106870202</v>
      </c>
      <c r="Y58" s="23"/>
    </row>
    <row r="59" spans="1:27">
      <c r="A59" s="2"/>
      <c r="B59" s="20" t="s">
        <v>30</v>
      </c>
      <c r="C59" s="20">
        <v>33</v>
      </c>
      <c r="D59" s="20">
        <f t="shared" si="11"/>
        <v>0.47459632935512908</v>
      </c>
      <c r="E59" s="2">
        <f>(D59+D60)/2</f>
        <v>0.48835182230846202</v>
      </c>
      <c r="F59" s="20">
        <f t="shared" si="12"/>
        <v>1.4381706950155426</v>
      </c>
      <c r="G59" s="2" t="s">
        <v>172</v>
      </c>
      <c r="H59" s="51">
        <f>E59</f>
        <v>0.48835182230846202</v>
      </c>
      <c r="I59" s="23"/>
      <c r="L59" s="23"/>
      <c r="Q59" s="1"/>
      <c r="R59" s="20" t="s">
        <v>25</v>
      </c>
      <c r="S59" s="20">
        <v>3.34</v>
      </c>
      <c r="T59" s="21">
        <f t="shared" si="13"/>
        <v>5.1449999999999996</v>
      </c>
      <c r="U59" s="20">
        <f t="shared" si="14"/>
        <v>2.4511450381679383E-2</v>
      </c>
      <c r="V59" s="21">
        <f t="shared" si="15"/>
        <v>176.97267175572512</v>
      </c>
      <c r="W59" s="20">
        <v>200</v>
      </c>
      <c r="X59" s="22">
        <f t="shared" si="16"/>
        <v>35394.534351145026</v>
      </c>
      <c r="Y59" s="23"/>
    </row>
    <row r="60" spans="1:27">
      <c r="A60" s="2"/>
      <c r="B60" s="20" t="s">
        <v>31</v>
      </c>
      <c r="C60" s="20">
        <v>33</v>
      </c>
      <c r="D60" s="20">
        <f t="shared" si="11"/>
        <v>0.50210731526179497</v>
      </c>
      <c r="E60" s="2"/>
      <c r="F60" s="20">
        <f t="shared" si="12"/>
        <v>1.5215373189751362</v>
      </c>
      <c r="G60" s="2"/>
      <c r="I60" s="51"/>
      <c r="L60" s="23"/>
      <c r="Q60" s="2" t="s">
        <v>96</v>
      </c>
      <c r="R60" s="20" t="s">
        <v>26</v>
      </c>
      <c r="S60" s="20">
        <v>3.86</v>
      </c>
      <c r="T60" s="21">
        <f t="shared" si="13"/>
        <v>5.1449999999999996</v>
      </c>
      <c r="U60" s="20">
        <f t="shared" si="14"/>
        <v>2.4511450381679383E-2</v>
      </c>
      <c r="V60" s="21">
        <f t="shared" si="15"/>
        <v>125.98885496183199</v>
      </c>
      <c r="W60" s="20">
        <v>200</v>
      </c>
      <c r="X60" s="22">
        <f t="shared" si="16"/>
        <v>25197.770992366397</v>
      </c>
      <c r="Y60" s="23">
        <f>AVERAGE(X60:X61)</f>
        <v>25197.770992366397</v>
      </c>
    </row>
    <row r="61" spans="1:27">
      <c r="A61" s="2"/>
      <c r="B61" s="20" t="s">
        <v>32</v>
      </c>
      <c r="C61" s="20">
        <v>33</v>
      </c>
      <c r="D61" s="20">
        <f t="shared" si="11"/>
        <v>0.44289722301746504</v>
      </c>
      <c r="E61" s="2">
        <f>(D61+D62)/2</f>
        <v>0.40422840328689874</v>
      </c>
      <c r="F61" s="20">
        <f t="shared" si="12"/>
        <v>1.3421127970226214</v>
      </c>
      <c r="G61" s="2" t="s">
        <v>173</v>
      </c>
      <c r="H61" s="51">
        <f>E61</f>
        <v>0.40422840328689874</v>
      </c>
      <c r="L61" s="23"/>
      <c r="Q61" s="2"/>
      <c r="R61" s="20" t="s">
        <v>27</v>
      </c>
      <c r="S61" s="20">
        <v>3.86</v>
      </c>
      <c r="T61" s="21">
        <f t="shared" si="13"/>
        <v>5.1449999999999996</v>
      </c>
      <c r="U61" s="20">
        <f t="shared" si="14"/>
        <v>2.4511450381679383E-2</v>
      </c>
      <c r="V61" s="21">
        <f t="shared" si="15"/>
        <v>125.98885496183199</v>
      </c>
      <c r="W61" s="20">
        <v>200</v>
      </c>
      <c r="X61" s="22">
        <f t="shared" si="16"/>
        <v>25197.770992366397</v>
      </c>
      <c r="Y61" s="23"/>
    </row>
    <row r="62" spans="1:27">
      <c r="A62" s="2"/>
      <c r="B62" s="20" t="s">
        <v>33</v>
      </c>
      <c r="C62" s="20">
        <v>33</v>
      </c>
      <c r="D62" s="20">
        <f t="shared" si="11"/>
        <v>0.36555958355633245</v>
      </c>
      <c r="E62" s="2"/>
      <c r="F62" s="20">
        <f t="shared" si="12"/>
        <v>1.1077563138070681</v>
      </c>
      <c r="G62" s="2"/>
      <c r="I62" s="51"/>
      <c r="L62" s="23"/>
      <c r="Q62" s="2" t="s">
        <v>97</v>
      </c>
      <c r="R62" s="20" t="s">
        <v>28</v>
      </c>
      <c r="S62" s="20">
        <v>3.82</v>
      </c>
      <c r="T62" s="21">
        <f t="shared" si="13"/>
        <v>5.1449999999999996</v>
      </c>
      <c r="U62" s="20">
        <f t="shared" si="14"/>
        <v>2.4511450381679383E-2</v>
      </c>
      <c r="V62" s="21">
        <f t="shared" si="15"/>
        <v>129.9106870229007</v>
      </c>
      <c r="W62" s="20">
        <v>200</v>
      </c>
      <c r="X62" s="22">
        <f t="shared" si="16"/>
        <v>25982.137404580142</v>
      </c>
      <c r="Y62" s="23">
        <f>AVERAGE(X62:X63)</f>
        <v>25884.091603053421</v>
      </c>
    </row>
    <row r="63" spans="1:27">
      <c r="A63" s="2"/>
      <c r="B63" s="20" t="s">
        <v>34</v>
      </c>
      <c r="C63" s="20">
        <v>33</v>
      </c>
      <c r="D63" s="20">
        <f t="shared" si="11"/>
        <v>0.49307953593842435</v>
      </c>
      <c r="E63" s="2">
        <f>(D63+D64)/2</f>
        <v>0.4750640878373068</v>
      </c>
      <c r="F63" s="20">
        <f t="shared" si="12"/>
        <v>1.4941804119346191</v>
      </c>
      <c r="G63" s="2" t="s">
        <v>174</v>
      </c>
      <c r="H63" s="51">
        <f>E63</f>
        <v>0.4750640878373068</v>
      </c>
      <c r="L63" s="23"/>
      <c r="Q63" s="2"/>
      <c r="R63" s="20" t="s">
        <v>29</v>
      </c>
      <c r="S63" s="20">
        <v>3.83</v>
      </c>
      <c r="T63" s="21">
        <f t="shared" si="13"/>
        <v>5.1449999999999996</v>
      </c>
      <c r="U63" s="20">
        <f t="shared" si="14"/>
        <v>2.4511450381679383E-2</v>
      </c>
      <c r="V63" s="21">
        <f t="shared" si="15"/>
        <v>128.9302290076335</v>
      </c>
      <c r="W63" s="20">
        <v>200</v>
      </c>
      <c r="X63" s="22">
        <f t="shared" si="16"/>
        <v>25786.0458015267</v>
      </c>
      <c r="Y63" s="23"/>
    </row>
    <row r="64" spans="1:27">
      <c r="A64" s="2"/>
      <c r="B64" s="20" t="s">
        <v>35</v>
      </c>
      <c r="C64" s="20">
        <v>33</v>
      </c>
      <c r="D64" s="20">
        <f t="shared" si="11"/>
        <v>0.4570486397361892</v>
      </c>
      <c r="E64" s="2"/>
      <c r="F64" s="20">
        <f t="shared" si="12"/>
        <v>1.3849958779884521</v>
      </c>
      <c r="G64" s="2"/>
      <c r="I64" s="51"/>
      <c r="L64" s="23"/>
      <c r="Q64" s="2" t="s">
        <v>98</v>
      </c>
      <c r="R64" s="20" t="s">
        <v>30</v>
      </c>
      <c r="S64" s="20">
        <v>3.24</v>
      </c>
      <c r="T64" s="21">
        <f t="shared" si="13"/>
        <v>5.1449999999999996</v>
      </c>
      <c r="U64" s="20">
        <f t="shared" si="14"/>
        <v>2.4511450381679383E-2</v>
      </c>
      <c r="V64" s="21">
        <f t="shared" si="15"/>
        <v>186.77725190839683</v>
      </c>
      <c r="W64" s="20">
        <v>200</v>
      </c>
      <c r="X64" s="22">
        <f t="shared" si="16"/>
        <v>37355.450381679366</v>
      </c>
      <c r="Y64" s="23">
        <f>AVERAGE(X64:X65)</f>
        <v>32845.343511450359</v>
      </c>
    </row>
    <row r="65" spans="1:25">
      <c r="A65" s="2"/>
      <c r="B65" s="20" t="s">
        <v>36</v>
      </c>
      <c r="C65" s="20">
        <v>33</v>
      </c>
      <c r="D65" s="20">
        <f t="shared" si="11"/>
        <v>0.5629004730092193</v>
      </c>
      <c r="E65" s="2">
        <f>(D65+D66)/2</f>
        <v>0.56264688596598766</v>
      </c>
      <c r="F65" s="20">
        <f t="shared" si="12"/>
        <v>1.7057590091188464</v>
      </c>
      <c r="G65" s="2" t="s">
        <v>175</v>
      </c>
      <c r="H65" s="51">
        <f>E65</f>
        <v>0.56264688596598766</v>
      </c>
      <c r="L65" s="23"/>
      <c r="Q65" s="2"/>
      <c r="R65" s="20" t="s">
        <v>31</v>
      </c>
      <c r="S65" s="20">
        <v>3.7</v>
      </c>
      <c r="T65" s="21">
        <f t="shared" si="13"/>
        <v>5.1449999999999996</v>
      </c>
      <c r="U65" s="20">
        <f t="shared" si="14"/>
        <v>2.4511450381679383E-2</v>
      </c>
      <c r="V65" s="21">
        <f t="shared" si="15"/>
        <v>141.67618320610677</v>
      </c>
      <c r="W65" s="20">
        <v>200</v>
      </c>
      <c r="X65" s="22">
        <f t="shared" si="16"/>
        <v>28335.236641221352</v>
      </c>
      <c r="Y65" s="23"/>
    </row>
    <row r="66" spans="1:25">
      <c r="A66" s="2"/>
      <c r="B66" s="20" t="s">
        <v>37</v>
      </c>
      <c r="C66" s="20">
        <v>33</v>
      </c>
      <c r="D66" s="20">
        <f t="shared" si="11"/>
        <v>0.56239329892275602</v>
      </c>
      <c r="E66" s="2"/>
      <c r="F66" s="20">
        <f t="shared" si="12"/>
        <v>1.7042221179477457</v>
      </c>
      <c r="G66" s="2"/>
      <c r="I66" s="51"/>
      <c r="L66" s="23"/>
      <c r="Q66" s="2" t="s">
        <v>99</v>
      </c>
      <c r="R66" s="20" t="s">
        <v>32</v>
      </c>
      <c r="S66" s="20">
        <v>2.89</v>
      </c>
      <c r="T66" s="21">
        <f t="shared" si="13"/>
        <v>5.1449999999999996</v>
      </c>
      <c r="U66" s="20">
        <f t="shared" si="14"/>
        <v>2.4511450381679383E-2</v>
      </c>
      <c r="V66" s="21">
        <f t="shared" si="15"/>
        <v>221.09328244274798</v>
      </c>
      <c r="W66" s="20">
        <v>200</v>
      </c>
      <c r="X66" s="22">
        <f t="shared" si="16"/>
        <v>44218.656488549597</v>
      </c>
      <c r="Y66" s="23">
        <f>AVERAGE(X66:X67)</f>
        <v>39218.320610687006</v>
      </c>
    </row>
    <row r="67" spans="1:25">
      <c r="A67" s="2"/>
      <c r="B67" s="20" t="s">
        <v>38</v>
      </c>
      <c r="C67" s="20">
        <v>33</v>
      </c>
      <c r="D67" s="20">
        <f t="shared" si="11"/>
        <v>0.50993860613180741</v>
      </c>
      <c r="E67" s="2">
        <f>(D67+D68)/2</f>
        <v>0.49645742571277751</v>
      </c>
      <c r="F67" s="20">
        <f t="shared" si="12"/>
        <v>1.5452685034297193</v>
      </c>
      <c r="G67" s="2" t="s">
        <v>176</v>
      </c>
      <c r="H67" s="51">
        <f>E67</f>
        <v>0.49645742571277751</v>
      </c>
      <c r="L67" s="23"/>
      <c r="Q67" s="2"/>
      <c r="R67" s="20" t="s">
        <v>33</v>
      </c>
      <c r="S67" s="20">
        <v>3.4</v>
      </c>
      <c r="T67" s="21">
        <f t="shared" si="13"/>
        <v>5.1449999999999996</v>
      </c>
      <c r="U67" s="20">
        <f t="shared" si="14"/>
        <v>2.4511450381679383E-2</v>
      </c>
      <c r="V67" s="21">
        <f t="shared" si="15"/>
        <v>171.08992366412207</v>
      </c>
      <c r="W67" s="20">
        <v>200</v>
      </c>
      <c r="X67" s="22">
        <f t="shared" si="16"/>
        <v>34217.984732824414</v>
      </c>
      <c r="Y67" s="23"/>
    </row>
    <row r="68" spans="1:25">
      <c r="A68" s="2"/>
      <c r="B68" s="20" t="s">
        <v>39</v>
      </c>
      <c r="C68" s="20">
        <v>33</v>
      </c>
      <c r="D68" s="20">
        <f t="shared" si="11"/>
        <v>0.48297624529374761</v>
      </c>
      <c r="E68" s="2"/>
      <c r="F68" s="20">
        <f t="shared" si="12"/>
        <v>1.4635643796780231</v>
      </c>
      <c r="G68" s="2"/>
      <c r="I68" s="51"/>
      <c r="L68" s="23"/>
      <c r="Q68" s="2" t="s">
        <v>100</v>
      </c>
      <c r="R68" s="20" t="s">
        <v>34</v>
      </c>
      <c r="S68" s="20">
        <v>3.67</v>
      </c>
      <c r="T68" s="21">
        <f t="shared" si="13"/>
        <v>5.1449999999999996</v>
      </c>
      <c r="U68" s="20">
        <f t="shared" si="14"/>
        <v>2.4511450381679383E-2</v>
      </c>
      <c r="V68" s="21">
        <f t="shared" si="15"/>
        <v>144.61755725190832</v>
      </c>
      <c r="W68" s="20">
        <v>200</v>
      </c>
      <c r="X68" s="22">
        <f t="shared" si="16"/>
        <v>28923.511450381666</v>
      </c>
      <c r="Y68" s="23">
        <f>AVERAGE(X68:X69)</f>
        <v>25884.091603053421</v>
      </c>
    </row>
    <row r="69" spans="1:25">
      <c r="A69" s="2"/>
      <c r="B69" s="20" t="s">
        <v>40</v>
      </c>
      <c r="C69" s="20">
        <v>33</v>
      </c>
      <c r="D69" s="20">
        <f t="shared" si="11"/>
        <v>0.5295191559051774</v>
      </c>
      <c r="E69" s="2">
        <f>(D69+D70)/2</f>
        <v>0.53420784775246166</v>
      </c>
      <c r="F69" s="20">
        <f t="shared" si="12"/>
        <v>1.6046035027429617</v>
      </c>
      <c r="G69" s="2" t="s">
        <v>177</v>
      </c>
      <c r="H69" s="51">
        <f>E69</f>
        <v>0.53420784775246166</v>
      </c>
      <c r="L69" s="23"/>
      <c r="Q69" s="2"/>
      <c r="R69" s="20" t="s">
        <v>35</v>
      </c>
      <c r="S69" s="20">
        <v>3.98</v>
      </c>
      <c r="T69" s="21">
        <f t="shared" si="13"/>
        <v>5.1449999999999996</v>
      </c>
      <c r="U69" s="20">
        <f t="shared" si="14"/>
        <v>2.4511450381679383E-2</v>
      </c>
      <c r="V69" s="21">
        <f t="shared" si="15"/>
        <v>114.22335877862588</v>
      </c>
      <c r="W69" s="20">
        <v>200</v>
      </c>
      <c r="X69" s="22">
        <f t="shared" si="16"/>
        <v>22844.671755725176</v>
      </c>
      <c r="Y69" s="23"/>
    </row>
    <row r="70" spans="1:25">
      <c r="A70" s="2"/>
      <c r="B70" s="20" t="s">
        <v>41</v>
      </c>
      <c r="C70" s="20">
        <v>33</v>
      </c>
      <c r="D70" s="20">
        <f t="shared" si="11"/>
        <v>0.53889653959974604</v>
      </c>
      <c r="E70" s="2"/>
      <c r="F70" s="20">
        <f t="shared" si="12"/>
        <v>1.6330198169689274</v>
      </c>
      <c r="G70" s="2"/>
      <c r="I70" s="51"/>
      <c r="L70" s="23"/>
      <c r="Q70" s="2" t="s">
        <v>101</v>
      </c>
      <c r="R70" s="20" t="s">
        <v>36</v>
      </c>
      <c r="S70" s="20">
        <v>3.97</v>
      </c>
      <c r="T70" s="21">
        <f t="shared" si="13"/>
        <v>5.1449999999999996</v>
      </c>
      <c r="U70" s="20">
        <f t="shared" si="14"/>
        <v>2.4511450381679383E-2</v>
      </c>
      <c r="V70" s="21">
        <f t="shared" si="15"/>
        <v>115.20381679389304</v>
      </c>
      <c r="W70" s="20">
        <v>200</v>
      </c>
      <c r="X70" s="22">
        <f t="shared" si="16"/>
        <v>23040.763358778608</v>
      </c>
      <c r="Y70" s="23">
        <f>AVERAGE(X70:X71)</f>
        <v>26374.320610687006</v>
      </c>
    </row>
    <row r="71" spans="1:25">
      <c r="A71" s="2"/>
      <c r="B71" s="20" t="s">
        <v>42</v>
      </c>
      <c r="C71" s="20">
        <v>33</v>
      </c>
      <c r="D71" s="20">
        <f t="shared" si="11"/>
        <v>0.56465469150954306</v>
      </c>
      <c r="E71" s="2">
        <f>(D71+D72)/2</f>
        <v>0.57202446198885859</v>
      </c>
      <c r="F71" s="20">
        <f t="shared" si="12"/>
        <v>1.7110748227561912</v>
      </c>
      <c r="G71" s="2" t="s">
        <v>178</v>
      </c>
      <c r="H71" s="51">
        <f>E71</f>
        <v>0.57202446198885859</v>
      </c>
      <c r="L71" s="23"/>
      <c r="Q71" s="2"/>
      <c r="R71" s="20" t="s">
        <v>37</v>
      </c>
      <c r="S71" s="20">
        <v>3.63</v>
      </c>
      <c r="T71" s="21">
        <f t="shared" si="13"/>
        <v>5.1449999999999996</v>
      </c>
      <c r="U71" s="20">
        <f t="shared" si="14"/>
        <v>2.4511450381679383E-2</v>
      </c>
      <c r="V71" s="21">
        <f t="shared" si="15"/>
        <v>148.53938931297702</v>
      </c>
      <c r="W71" s="20">
        <v>200</v>
      </c>
      <c r="X71" s="22">
        <f t="shared" si="16"/>
        <v>29707.877862595404</v>
      </c>
      <c r="Y71" s="23"/>
    </row>
    <row r="72" spans="1:25">
      <c r="A72" s="2"/>
      <c r="B72" s="20" t="s">
        <v>43</v>
      </c>
      <c r="C72" s="20">
        <v>33</v>
      </c>
      <c r="D72" s="20">
        <f t="shared" si="11"/>
        <v>0.57939423246817401</v>
      </c>
      <c r="E72" s="2"/>
      <c r="F72" s="20">
        <f t="shared" si="12"/>
        <v>1.7557400983884062</v>
      </c>
      <c r="G72" s="2"/>
      <c r="I72" s="51"/>
      <c r="L72" s="23"/>
      <c r="Q72" s="2" t="s">
        <v>102</v>
      </c>
      <c r="R72" s="20" t="s">
        <v>38</v>
      </c>
      <c r="S72" s="20">
        <v>3.65</v>
      </c>
      <c r="T72" s="21">
        <f t="shared" si="13"/>
        <v>5.1449999999999996</v>
      </c>
      <c r="U72" s="20">
        <f t="shared" si="14"/>
        <v>2.4511450381679383E-2</v>
      </c>
      <c r="V72" s="21">
        <f t="shared" si="15"/>
        <v>146.57847328244267</v>
      </c>
      <c r="W72" s="20">
        <v>200</v>
      </c>
      <c r="X72" s="22">
        <f t="shared" si="16"/>
        <v>29315.694656488533</v>
      </c>
      <c r="Y72" s="23">
        <f>AVERAGE(X72:X73)</f>
        <v>30100.061068702271</v>
      </c>
    </row>
    <row r="73" spans="1:25">
      <c r="A73" s="2"/>
      <c r="B73" s="20" t="s">
        <v>44</v>
      </c>
      <c r="C73" s="20">
        <v>33</v>
      </c>
      <c r="D73" s="20">
        <f t="shared" si="11"/>
        <v>0.55863429698893929</v>
      </c>
      <c r="E73" s="2">
        <f>(D73+D74)/2</f>
        <v>0.55920525068786242</v>
      </c>
      <c r="F73" s="20">
        <f t="shared" si="12"/>
        <v>1.6928312029967858</v>
      </c>
      <c r="G73" s="2" t="s">
        <v>179</v>
      </c>
      <c r="H73" s="51">
        <f>E73</f>
        <v>0.55920525068786242</v>
      </c>
      <c r="L73" s="23"/>
      <c r="Q73" s="2"/>
      <c r="R73" s="20" t="s">
        <v>39</v>
      </c>
      <c r="S73" s="20">
        <v>3.57</v>
      </c>
      <c r="T73" s="21">
        <f t="shared" si="13"/>
        <v>5.1449999999999996</v>
      </c>
      <c r="U73" s="20">
        <f t="shared" si="14"/>
        <v>2.4511450381679383E-2</v>
      </c>
      <c r="V73" s="21">
        <f t="shared" si="15"/>
        <v>154.42213740458007</v>
      </c>
      <c r="W73" s="20">
        <v>200</v>
      </c>
      <c r="X73" s="22">
        <f t="shared" si="16"/>
        <v>30884.427480916012</v>
      </c>
      <c r="Y73" s="23"/>
    </row>
    <row r="74" spans="1:25">
      <c r="A74" s="2"/>
      <c r="B74" s="20" t="s">
        <v>45</v>
      </c>
      <c r="C74" s="20">
        <v>33</v>
      </c>
      <c r="D74" s="20">
        <f t="shared" si="11"/>
        <v>0.55977620438678566</v>
      </c>
      <c r="E74" s="2"/>
      <c r="F74" s="20">
        <f t="shared" si="12"/>
        <v>1.696291528444805</v>
      </c>
      <c r="G74" s="2"/>
      <c r="I74" s="51"/>
      <c r="L74" s="23"/>
      <c r="Q74" s="2" t="s">
        <v>103</v>
      </c>
      <c r="R74" s="20" t="s">
        <v>40</v>
      </c>
      <c r="S74" s="20">
        <v>3.71</v>
      </c>
      <c r="T74" s="21">
        <f t="shared" si="13"/>
        <v>5.1449999999999996</v>
      </c>
      <c r="U74" s="20">
        <f t="shared" si="14"/>
        <v>2.4511450381679383E-2</v>
      </c>
      <c r="V74" s="21">
        <f t="shared" si="15"/>
        <v>140.69572519083962</v>
      </c>
      <c r="W74" s="20">
        <v>200</v>
      </c>
      <c r="X74" s="22">
        <f t="shared" si="16"/>
        <v>28139.145038167924</v>
      </c>
      <c r="Y74" s="23">
        <f>AVERAGE(X74:X75)</f>
        <v>26570.412213740441</v>
      </c>
    </row>
    <row r="75" spans="1:25">
      <c r="A75" s="2"/>
      <c r="B75" s="20" t="s">
        <v>46</v>
      </c>
      <c r="C75" s="20">
        <v>33</v>
      </c>
      <c r="D75" s="20">
        <f t="shared" si="11"/>
        <v>0.52955971120843015</v>
      </c>
      <c r="E75" s="2">
        <f>(D75+D76)/2</f>
        <v>0.53007283693068508</v>
      </c>
      <c r="F75" s="20">
        <f t="shared" si="12"/>
        <v>1.6047263976013033</v>
      </c>
      <c r="G75" s="2" t="s">
        <v>180</v>
      </c>
      <c r="H75" s="51">
        <f>E75</f>
        <v>0.53007283693068508</v>
      </c>
      <c r="L75" s="23"/>
      <c r="Q75" s="2"/>
      <c r="R75" s="20" t="s">
        <v>41</v>
      </c>
      <c r="S75" s="20">
        <v>3.87</v>
      </c>
      <c r="T75" s="21">
        <f t="shared" si="13"/>
        <v>5.1449999999999996</v>
      </c>
      <c r="U75" s="20">
        <f t="shared" si="14"/>
        <v>2.4511450381679383E-2</v>
      </c>
      <c r="V75" s="21">
        <f t="shared" si="15"/>
        <v>125.00839694656479</v>
      </c>
      <c r="W75" s="20">
        <v>200</v>
      </c>
      <c r="X75" s="22">
        <f t="shared" si="16"/>
        <v>25001.679389312958</v>
      </c>
      <c r="Y75" s="23"/>
    </row>
    <row r="76" spans="1:25">
      <c r="A76" s="2"/>
      <c r="B76" s="20" t="s">
        <v>47</v>
      </c>
      <c r="C76" s="20">
        <v>33</v>
      </c>
      <c r="D76" s="20">
        <f t="shared" si="11"/>
        <v>0.53058596265294</v>
      </c>
      <c r="E76" s="2"/>
      <c r="F76" s="20">
        <f t="shared" si="12"/>
        <v>1.6078362504634545</v>
      </c>
      <c r="G76" s="2"/>
      <c r="I76" s="51"/>
      <c r="L76" s="23"/>
      <c r="Q76" s="2" t="s">
        <v>104</v>
      </c>
      <c r="R76" s="20" t="s">
        <v>42</v>
      </c>
      <c r="S76" s="20">
        <v>3.56</v>
      </c>
      <c r="T76" s="21">
        <f t="shared" si="13"/>
        <v>5.1449999999999996</v>
      </c>
      <c r="U76" s="20">
        <f t="shared" si="14"/>
        <v>2.4511450381679383E-2</v>
      </c>
      <c r="V76" s="21">
        <f t="shared" si="15"/>
        <v>155.40259541984724</v>
      </c>
      <c r="W76" s="20">
        <v>200</v>
      </c>
      <c r="X76" s="22">
        <f t="shared" si="16"/>
        <v>31080.519083969448</v>
      </c>
      <c r="Y76" s="23">
        <f>AVERAGE(X76:X77)</f>
        <v>31766.839694656468</v>
      </c>
    </row>
    <row r="77" spans="1:25">
      <c r="A77" s="2"/>
      <c r="B77" s="20" t="s">
        <v>48</v>
      </c>
      <c r="C77" s="20">
        <v>33</v>
      </c>
      <c r="D77" s="20">
        <f t="shared" si="11"/>
        <v>0.55551371431478724</v>
      </c>
      <c r="E77" s="2">
        <f>(D77+D78)/2</f>
        <v>0.57714767111438625</v>
      </c>
      <c r="F77" s="20">
        <f t="shared" si="12"/>
        <v>1.6833748918629918</v>
      </c>
      <c r="G77" s="2" t="s">
        <v>181</v>
      </c>
      <c r="H77" s="51">
        <f>E77</f>
        <v>0.57714767111438625</v>
      </c>
      <c r="L77" s="23"/>
      <c r="Q77" s="2"/>
      <c r="R77" s="20" t="s">
        <v>43</v>
      </c>
      <c r="S77" s="20">
        <v>3.49</v>
      </c>
      <c r="T77" s="21">
        <f t="shared" si="13"/>
        <v>5.1449999999999996</v>
      </c>
      <c r="U77" s="20">
        <f t="shared" si="14"/>
        <v>2.4511450381679383E-2</v>
      </c>
      <c r="V77" s="21">
        <f t="shared" si="15"/>
        <v>162.26580152671747</v>
      </c>
      <c r="W77" s="20">
        <v>200</v>
      </c>
      <c r="X77" s="22">
        <f t="shared" si="16"/>
        <v>32453.160305343492</v>
      </c>
      <c r="Y77" s="23"/>
    </row>
    <row r="78" spans="1:25">
      <c r="A78" s="2"/>
      <c r="B78" s="20" t="s">
        <v>49</v>
      </c>
      <c r="C78" s="20">
        <v>33</v>
      </c>
      <c r="D78" s="20">
        <f t="shared" si="11"/>
        <v>0.59878162791398526</v>
      </c>
      <c r="E78" s="2"/>
      <c r="F78" s="20">
        <f t="shared" si="12"/>
        <v>1.8144897815575312</v>
      </c>
      <c r="G78" s="2"/>
      <c r="I78" s="51"/>
      <c r="L78" s="23"/>
      <c r="Q78" s="2" t="s">
        <v>105</v>
      </c>
      <c r="R78" s="20" t="s">
        <v>44</v>
      </c>
      <c r="S78" s="20">
        <v>3.75</v>
      </c>
      <c r="T78" s="21">
        <f t="shared" si="13"/>
        <v>5.1449999999999996</v>
      </c>
      <c r="U78" s="20">
        <f t="shared" si="14"/>
        <v>2.4511450381679383E-2</v>
      </c>
      <c r="V78" s="21">
        <f t="shared" si="15"/>
        <v>136.77389312977093</v>
      </c>
      <c r="W78" s="20">
        <v>200</v>
      </c>
      <c r="X78" s="22">
        <f t="shared" si="16"/>
        <v>27354.778625954186</v>
      </c>
      <c r="Y78" s="23">
        <f>AVERAGE(X78:X79)</f>
        <v>36963.267175572502</v>
      </c>
    </row>
    <row r="79" spans="1:25">
      <c r="A79" s="2"/>
      <c r="B79" s="20" t="s">
        <v>50</v>
      </c>
      <c r="C79" s="20">
        <v>33</v>
      </c>
      <c r="D79" s="20">
        <f t="shared" si="11"/>
        <v>0.52054879370684437</v>
      </c>
      <c r="E79" s="2">
        <f>(D79+D80)/2</f>
        <v>0.51815934205850445</v>
      </c>
      <c r="F79" s="20">
        <f t="shared" si="12"/>
        <v>1.5774205869904374</v>
      </c>
      <c r="G79" s="2" t="s">
        <v>182</v>
      </c>
      <c r="H79" s="51">
        <f>E79</f>
        <v>0.51815934205850445</v>
      </c>
      <c r="L79" s="23"/>
      <c r="Q79" s="2"/>
      <c r="R79" s="20" t="s">
        <v>45</v>
      </c>
      <c r="S79" s="20">
        <v>2.77</v>
      </c>
      <c r="T79" s="21">
        <f t="shared" si="13"/>
        <v>5.1449999999999996</v>
      </c>
      <c r="U79" s="20">
        <f t="shared" si="14"/>
        <v>2.4511450381679383E-2</v>
      </c>
      <c r="V79" s="21">
        <f t="shared" si="15"/>
        <v>232.85877862595407</v>
      </c>
      <c r="W79" s="20">
        <v>200</v>
      </c>
      <c r="X79" s="22">
        <f t="shared" si="16"/>
        <v>46571.755725190815</v>
      </c>
      <c r="Y79" s="23"/>
    </row>
    <row r="80" spans="1:25">
      <c r="A80" s="2"/>
      <c r="B80" s="20" t="s">
        <v>51</v>
      </c>
      <c r="C80" s="20">
        <v>33</v>
      </c>
      <c r="D80" s="20">
        <f t="shared" si="11"/>
        <v>0.51576989041016441</v>
      </c>
      <c r="E80" s="2"/>
      <c r="F80" s="20">
        <f t="shared" si="12"/>
        <v>1.5629390618489831</v>
      </c>
      <c r="G80" s="2"/>
      <c r="I80" s="51"/>
      <c r="L80" s="23"/>
      <c r="Q80" s="2" t="s">
        <v>106</v>
      </c>
      <c r="R80" s="20" t="s">
        <v>46</v>
      </c>
      <c r="S80" s="20">
        <v>3.18</v>
      </c>
      <c r="T80" s="21">
        <f t="shared" si="13"/>
        <v>5.1449999999999996</v>
      </c>
      <c r="U80" s="20">
        <f t="shared" si="14"/>
        <v>2.4511450381679383E-2</v>
      </c>
      <c r="V80" s="21">
        <f t="shared" si="15"/>
        <v>192.65999999999988</v>
      </c>
      <c r="W80" s="20">
        <v>200</v>
      </c>
      <c r="X80" s="22">
        <f t="shared" si="16"/>
        <v>38531.999999999978</v>
      </c>
      <c r="Y80" s="23">
        <f>AVERAGE(X80:X81)</f>
        <v>33041.435114503794</v>
      </c>
    </row>
    <row r="81" spans="1:25">
      <c r="A81" s="2"/>
      <c r="B81" s="20" t="s">
        <v>52</v>
      </c>
      <c r="C81" s="20">
        <v>33</v>
      </c>
      <c r="D81" s="20">
        <f t="shared" si="11"/>
        <v>0.32781835173584173</v>
      </c>
      <c r="E81" s="2">
        <f>(D81+D82)/2</f>
        <v>0.32017373106121372</v>
      </c>
      <c r="F81" s="20">
        <f t="shared" si="12"/>
        <v>0.9933889446540658</v>
      </c>
      <c r="G81" s="2" t="s">
        <v>183</v>
      </c>
      <c r="H81" s="51">
        <f>E81</f>
        <v>0.32017373106121372</v>
      </c>
      <c r="L81" s="23"/>
      <c r="Q81" s="2"/>
      <c r="R81" s="20" t="s">
        <v>47</v>
      </c>
      <c r="S81" s="20">
        <v>3.74</v>
      </c>
      <c r="T81" s="21">
        <f t="shared" si="13"/>
        <v>5.1449999999999996</v>
      </c>
      <c r="U81" s="20">
        <f t="shared" si="14"/>
        <v>2.4511450381679383E-2</v>
      </c>
      <c r="V81" s="21">
        <f t="shared" si="15"/>
        <v>137.75435114503807</v>
      </c>
      <c r="W81" s="20">
        <v>200</v>
      </c>
      <c r="X81" s="22">
        <f t="shared" si="16"/>
        <v>27550.870229007614</v>
      </c>
      <c r="Y81" s="23"/>
    </row>
    <row r="82" spans="1:25">
      <c r="A82" s="2"/>
      <c r="B82" s="20" t="s">
        <v>53</v>
      </c>
      <c r="C82" s="20">
        <v>33</v>
      </c>
      <c r="D82" s="20">
        <f t="shared" si="11"/>
        <v>0.31252911038658565</v>
      </c>
      <c r="E82" s="2"/>
      <c r="F82" s="20">
        <f t="shared" si="12"/>
        <v>0.94705791026238073</v>
      </c>
      <c r="G82" s="2"/>
      <c r="I82" s="51"/>
      <c r="L82" s="23"/>
      <c r="Q82" s="2" t="s">
        <v>107</v>
      </c>
      <c r="R82" s="20" t="s">
        <v>48</v>
      </c>
      <c r="S82" s="20">
        <v>3.77</v>
      </c>
      <c r="T82" s="21">
        <f t="shared" si="13"/>
        <v>5.1449999999999996</v>
      </c>
      <c r="U82" s="20">
        <f t="shared" si="14"/>
        <v>2.4511450381679383E-2</v>
      </c>
      <c r="V82" s="21">
        <f t="shared" si="15"/>
        <v>134.81297709923658</v>
      </c>
      <c r="W82" s="20">
        <v>200</v>
      </c>
      <c r="X82" s="22">
        <f t="shared" si="16"/>
        <v>26962.595419847315</v>
      </c>
      <c r="Y82" s="23">
        <f>AVERAGE(X82:X83)</f>
        <v>32257.06870229006</v>
      </c>
    </row>
    <row r="83" spans="1:25">
      <c r="A83" s="2"/>
      <c r="B83" s="20" t="s">
        <v>54</v>
      </c>
      <c r="C83" s="20">
        <v>33</v>
      </c>
      <c r="D83" s="20">
        <f t="shared" si="11"/>
        <v>0.39423164684048473</v>
      </c>
      <c r="E83" s="2">
        <f>(D83+D84)/2</f>
        <v>0.41645455420998434</v>
      </c>
      <c r="F83" s="20">
        <f t="shared" si="12"/>
        <v>1.1946413540620748</v>
      </c>
      <c r="G83" s="2" t="s">
        <v>184</v>
      </c>
      <c r="H83" s="51">
        <f>E83</f>
        <v>0.41645455420998434</v>
      </c>
      <c r="L83" s="23"/>
      <c r="Q83" s="2"/>
      <c r="R83" s="20" t="s">
        <v>49</v>
      </c>
      <c r="S83" s="20">
        <v>3.23</v>
      </c>
      <c r="T83" s="21">
        <f t="shared" si="13"/>
        <v>5.1449999999999996</v>
      </c>
      <c r="U83" s="20">
        <f t="shared" si="14"/>
        <v>2.4511450381679383E-2</v>
      </c>
      <c r="V83" s="21">
        <f t="shared" si="15"/>
        <v>187.75770992366404</v>
      </c>
      <c r="W83" s="20">
        <v>200</v>
      </c>
      <c r="X83" s="22">
        <f t="shared" si="16"/>
        <v>37551.541984732808</v>
      </c>
      <c r="Y83" s="23"/>
    </row>
    <row r="84" spans="1:25">
      <c r="A84" s="2"/>
      <c r="B84" s="20" t="s">
        <v>55</v>
      </c>
      <c r="C84" s="20">
        <v>33</v>
      </c>
      <c r="D84" s="20">
        <f t="shared" si="11"/>
        <v>0.4386774615794839</v>
      </c>
      <c r="E84" s="2"/>
      <c r="F84" s="20">
        <f t="shared" si="12"/>
        <v>1.3293256411499512</v>
      </c>
      <c r="G84" s="2"/>
      <c r="I84" s="51"/>
      <c r="L84" s="23"/>
      <c r="Q84" s="2" t="s">
        <v>108</v>
      </c>
      <c r="R84" s="20" t="s">
        <v>50</v>
      </c>
      <c r="S84" s="20">
        <v>3.44</v>
      </c>
      <c r="T84" s="21">
        <f t="shared" si="13"/>
        <v>5.1449999999999996</v>
      </c>
      <c r="U84" s="20">
        <f t="shared" si="14"/>
        <v>2.4511450381679383E-2</v>
      </c>
      <c r="V84" s="21">
        <f t="shared" si="15"/>
        <v>167.16809160305334</v>
      </c>
      <c r="W84" s="20">
        <v>200</v>
      </c>
      <c r="X84" s="22">
        <f t="shared" si="16"/>
        <v>33433.618320610665</v>
      </c>
      <c r="Y84" s="23">
        <f>AVERAGE(X84:X85)</f>
        <v>33139.480916030516</v>
      </c>
    </row>
    <row r="85" spans="1:25">
      <c r="Q85" s="2"/>
      <c r="R85" s="20" t="s">
        <v>51</v>
      </c>
      <c r="S85" s="20">
        <v>3.47</v>
      </c>
      <c r="T85" s="21">
        <f t="shared" si="13"/>
        <v>5.1449999999999996</v>
      </c>
      <c r="U85" s="20">
        <f t="shared" si="14"/>
        <v>2.4511450381679383E-2</v>
      </c>
      <c r="V85" s="21">
        <f t="shared" si="15"/>
        <v>164.22671755725179</v>
      </c>
      <c r="W85" s="20">
        <v>200</v>
      </c>
      <c r="X85" s="22">
        <f t="shared" si="16"/>
        <v>32845.343511450359</v>
      </c>
      <c r="Y85" s="23"/>
    </row>
    <row r="86" spans="1:25">
      <c r="Q86" s="2" t="s">
        <v>109</v>
      </c>
      <c r="R86" s="20" t="s">
        <v>52</v>
      </c>
      <c r="S86" s="20">
        <v>3.48</v>
      </c>
      <c r="T86" s="21">
        <f t="shared" si="13"/>
        <v>5.1449999999999996</v>
      </c>
      <c r="U86" s="20">
        <f t="shared" si="14"/>
        <v>2.4511450381679383E-2</v>
      </c>
      <c r="V86" s="21">
        <f t="shared" si="15"/>
        <v>163.24625954198464</v>
      </c>
      <c r="W86" s="20">
        <v>200</v>
      </c>
      <c r="X86" s="22">
        <f t="shared" si="16"/>
        <v>32649.251908396927</v>
      </c>
      <c r="Y86" s="23">
        <f>AVERAGE(X86:X87)</f>
        <v>31080.519083969448</v>
      </c>
    </row>
    <row r="87" spans="1:25">
      <c r="Q87" s="2"/>
      <c r="R87" s="20" t="s">
        <v>53</v>
      </c>
      <c r="S87" s="20">
        <v>3.64</v>
      </c>
      <c r="T87" s="21">
        <f t="shared" si="13"/>
        <v>5.1449999999999996</v>
      </c>
      <c r="U87" s="20">
        <f t="shared" si="14"/>
        <v>2.4511450381679383E-2</v>
      </c>
      <c r="V87" s="21">
        <f t="shared" si="15"/>
        <v>147.55893129770985</v>
      </c>
      <c r="W87" s="20">
        <v>200</v>
      </c>
      <c r="X87" s="22">
        <f t="shared" si="16"/>
        <v>29511.786259541968</v>
      </c>
      <c r="Y87" s="23"/>
    </row>
    <row r="88" spans="1:25">
      <c r="Q88" s="2" t="s">
        <v>110</v>
      </c>
      <c r="R88" s="20" t="s">
        <v>54</v>
      </c>
      <c r="S88" s="20">
        <v>3.66</v>
      </c>
      <c r="T88" s="21">
        <f t="shared" si="13"/>
        <v>5.1449999999999996</v>
      </c>
      <c r="U88" s="20">
        <f t="shared" si="14"/>
        <v>2.4511450381679383E-2</v>
      </c>
      <c r="V88" s="21">
        <f t="shared" si="15"/>
        <v>145.59801526717547</v>
      </c>
      <c r="W88" s="20">
        <v>200</v>
      </c>
      <c r="X88" s="22">
        <f t="shared" si="16"/>
        <v>29119.603053435094</v>
      </c>
      <c r="Y88" s="23">
        <f>AVERAGE(X88:X89)</f>
        <v>26472.36641221372</v>
      </c>
    </row>
    <row r="89" spans="1:25">
      <c r="Q89" s="2"/>
      <c r="R89" s="20" t="s">
        <v>55</v>
      </c>
      <c r="S89" s="20">
        <v>3.93</v>
      </c>
      <c r="T89" s="21">
        <f t="shared" si="13"/>
        <v>5.1449999999999996</v>
      </c>
      <c r="U89" s="20">
        <f t="shared" si="14"/>
        <v>2.4511450381679383E-2</v>
      </c>
      <c r="V89" s="21">
        <f t="shared" si="15"/>
        <v>119.12564885496174</v>
      </c>
      <c r="W89" s="20">
        <v>200</v>
      </c>
      <c r="X89" s="22">
        <f t="shared" si="16"/>
        <v>23825.129770992349</v>
      </c>
      <c r="Y89" s="23"/>
    </row>
  </sheetData>
  <mergeCells count="104">
    <mergeCell ref="Q86:Q87"/>
    <mergeCell ref="Q88:Q89"/>
    <mergeCell ref="G77:G78"/>
    <mergeCell ref="Q78:Q79"/>
    <mergeCell ref="E79:E80"/>
    <mergeCell ref="G79:G80"/>
    <mergeCell ref="Q80:Q81"/>
    <mergeCell ref="E81:E82"/>
    <mergeCell ref="G81:G82"/>
    <mergeCell ref="Q82:Q83"/>
    <mergeCell ref="E83:E84"/>
    <mergeCell ref="G83:G84"/>
    <mergeCell ref="Q84:Q85"/>
    <mergeCell ref="G61:G62"/>
    <mergeCell ref="Q62:Q63"/>
    <mergeCell ref="E63:E64"/>
    <mergeCell ref="G63:G64"/>
    <mergeCell ref="Q64:Q65"/>
    <mergeCell ref="E65:E66"/>
    <mergeCell ref="G65:G66"/>
    <mergeCell ref="Q66:Q67"/>
    <mergeCell ref="E67:E68"/>
    <mergeCell ref="G67:G68"/>
    <mergeCell ref="Q68:Q69"/>
    <mergeCell ref="E69:E70"/>
    <mergeCell ref="G69:G70"/>
    <mergeCell ref="Q70:Q71"/>
    <mergeCell ref="E71:E72"/>
    <mergeCell ref="G71:G72"/>
    <mergeCell ref="Q72:Q73"/>
    <mergeCell ref="E73:E74"/>
    <mergeCell ref="G73:G74"/>
    <mergeCell ref="Q74:Q75"/>
    <mergeCell ref="E75:E76"/>
    <mergeCell ref="G75:G76"/>
    <mergeCell ref="Q76:Q77"/>
    <mergeCell ref="E77:E78"/>
    <mergeCell ref="Q41:Q42"/>
    <mergeCell ref="Q43:Q44"/>
    <mergeCell ref="Q45:Q46"/>
    <mergeCell ref="A46:A48"/>
    <mergeCell ref="E46:E48"/>
    <mergeCell ref="G46:G48"/>
    <mergeCell ref="A49:A51"/>
    <mergeCell ref="E49:E51"/>
    <mergeCell ref="G49:G51"/>
    <mergeCell ref="Q51:Q53"/>
    <mergeCell ref="A52:A54"/>
    <mergeCell ref="E52:E54"/>
    <mergeCell ref="G52:G54"/>
    <mergeCell ref="Q54:Q56"/>
    <mergeCell ref="A55:A84"/>
    <mergeCell ref="E55:E56"/>
    <mergeCell ref="G55:G56"/>
    <mergeCell ref="E57:E58"/>
    <mergeCell ref="G57:G58"/>
    <mergeCell ref="Q57:Q59"/>
    <mergeCell ref="E59:E60"/>
    <mergeCell ref="G59:G60"/>
    <mergeCell ref="Q60:Q61"/>
    <mergeCell ref="E61:E62"/>
    <mergeCell ref="A14:A43"/>
    <mergeCell ref="J14:J19"/>
    <mergeCell ref="N14:N19"/>
    <mergeCell ref="Q14:Q16"/>
    <mergeCell ref="Q17:Q18"/>
    <mergeCell ref="Q19:Q20"/>
    <mergeCell ref="J20:J25"/>
    <mergeCell ref="N20:N25"/>
    <mergeCell ref="Q21:Q22"/>
    <mergeCell ref="Q23:Q24"/>
    <mergeCell ref="Q25:Q26"/>
    <mergeCell ref="J26:J31"/>
    <mergeCell ref="N26:N31"/>
    <mergeCell ref="Q27:Q28"/>
    <mergeCell ref="Q29:Q30"/>
    <mergeCell ref="Q31:Q32"/>
    <mergeCell ref="J32:J37"/>
    <mergeCell ref="N32:N37"/>
    <mergeCell ref="Q33:Q34"/>
    <mergeCell ref="Q35:Q36"/>
    <mergeCell ref="Q37:Q38"/>
    <mergeCell ref="J38:J43"/>
    <mergeCell ref="N38:N43"/>
    <mergeCell ref="Q39:Q40"/>
    <mergeCell ref="A1:O1"/>
    <mergeCell ref="A2:P2"/>
    <mergeCell ref="A5:A7"/>
    <mergeCell ref="J5:J7"/>
    <mergeCell ref="N5:N7"/>
    <mergeCell ref="O5:O7"/>
    <mergeCell ref="AE6:AE7"/>
    <mergeCell ref="A8:A10"/>
    <mergeCell ref="J8:J10"/>
    <mergeCell ref="N8:N10"/>
    <mergeCell ref="O8:O10"/>
    <mergeCell ref="Q8:Q10"/>
    <mergeCell ref="AE8:AE9"/>
    <mergeCell ref="AE10:AE11"/>
    <mergeCell ref="A11:A13"/>
    <mergeCell ref="J11:J13"/>
    <mergeCell ref="N11:N13"/>
    <mergeCell ref="O11:O13"/>
    <mergeCell ref="Q11:Q13"/>
  </mergeCells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clean_VS</vt:lpstr>
      <vt:lpstr>COD_standards</vt:lpstr>
      <vt:lpstr>clean_COD</vt:lpstr>
      <vt:lpstr>clean_NH3</vt:lpstr>
      <vt:lpstr>clean_pH</vt:lpstr>
      <vt:lpstr>clean_CH4</vt:lpstr>
      <vt:lpstr>Day 0</vt:lpstr>
      <vt:lpstr>Day 7</vt:lpstr>
      <vt:lpstr>Day 14</vt:lpstr>
      <vt:lpstr>Day 21</vt:lpstr>
      <vt:lpstr>Day 28</vt:lpstr>
      <vt:lpstr>CH4 Day 2</vt:lpstr>
      <vt:lpstr>CH4 Day 5</vt:lpstr>
      <vt:lpstr>CH4 Day 7</vt:lpstr>
      <vt:lpstr>CH4 Day 9</vt:lpstr>
      <vt:lpstr>CH4 Day 14</vt:lpstr>
      <vt:lpstr>CH4 Day 21</vt:lpstr>
      <vt:lpstr>CH4 Day28</vt:lpstr>
      <vt:lpstr>CH4 Day Final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Stephen</dc:creator>
  <dc:description/>
  <cp:lastModifiedBy>Stephen Nolan</cp:lastModifiedBy>
  <cp:revision>19</cp:revision>
  <dcterms:created xsi:type="dcterms:W3CDTF">2012-02-28T15:20:17Z</dcterms:created>
  <dcterms:modified xsi:type="dcterms:W3CDTF">2018-03-02T11:22:46Z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