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ENG612\Foil_Activation\"/>
    </mc:Choice>
  </mc:AlternateContent>
  <xr:revisionPtr revIDLastSave="0" documentId="10_ncr:8100000_{EC0C7D52-9363-4407-B6DD-1D43F9E3014E}" xr6:coauthVersionLast="34" xr6:coauthVersionMax="34" xr10:uidLastSave="{00000000-0000-0000-0000-000000000000}"/>
  <bookViews>
    <workbookView xWindow="0" yWindow="0" windowWidth="17256" windowHeight="5652" activeTab="1" xr2:uid="{A54BA526-0B45-47AA-953D-39C722521EAC}"/>
  </bookViews>
  <sheets>
    <sheet name="Geometry" sheetId="1" r:id="rId1"/>
    <sheet name="Reac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4" i="2"/>
  <c r="D5" i="2"/>
  <c r="D6" i="2"/>
  <c r="D7" i="2"/>
  <c r="D8" i="2"/>
  <c r="D9" i="2"/>
  <c r="D10" i="2"/>
  <c r="D11" i="2"/>
  <c r="D12" i="2"/>
  <c r="D13" i="2"/>
  <c r="D4" i="2"/>
  <c r="C5" i="2"/>
  <c r="C6" i="2"/>
  <c r="C7" i="2"/>
  <c r="C8" i="2"/>
  <c r="C9" i="2"/>
  <c r="C10" i="2"/>
  <c r="C11" i="2"/>
  <c r="C12" i="2"/>
  <c r="C13" i="2"/>
  <c r="C4" i="2"/>
  <c r="B13" i="2"/>
  <c r="B12" i="2"/>
  <c r="B11" i="2"/>
  <c r="B10" i="2"/>
  <c r="B9" i="2"/>
  <c r="B8" i="2"/>
  <c r="B7" i="2"/>
  <c r="B6" i="2"/>
  <c r="B5" i="2"/>
  <c r="B4" i="2"/>
  <c r="F9" i="1" l="1"/>
  <c r="E9" i="1"/>
  <c r="D9" i="1"/>
  <c r="D4" i="1"/>
  <c r="D5" i="1"/>
  <c r="D6" i="1" s="1"/>
  <c r="D7" i="1" s="1"/>
  <c r="D8" i="1" s="1"/>
  <c r="E8" i="1"/>
  <c r="E7" i="1"/>
  <c r="E6" i="1"/>
  <c r="E5" i="1"/>
  <c r="E4" i="1"/>
  <c r="E3" i="1"/>
  <c r="D3" i="1"/>
  <c r="F2" i="1"/>
  <c r="I3" i="1"/>
  <c r="E2" i="1"/>
</calcChain>
</file>

<file path=xl/sharedStrings.xml><?xml version="1.0" encoding="utf-8"?>
<sst xmlns="http://schemas.openxmlformats.org/spreadsheetml/2006/main" count="42" uniqueCount="42">
  <si>
    <t>Foil</t>
  </si>
  <si>
    <t>Au-covered</t>
  </si>
  <si>
    <t>Au</t>
  </si>
  <si>
    <t>W</t>
  </si>
  <si>
    <t>Ni</t>
  </si>
  <si>
    <t>In</t>
  </si>
  <si>
    <t>Al</t>
  </si>
  <si>
    <t>Zn</t>
  </si>
  <si>
    <t>x</t>
  </si>
  <si>
    <t>y</t>
  </si>
  <si>
    <t>z</t>
  </si>
  <si>
    <t>H</t>
  </si>
  <si>
    <t>R</t>
  </si>
  <si>
    <t>Cd Cover 0.0508 cm thick</t>
  </si>
  <si>
    <t xml:space="preserve">Foils are </t>
  </si>
  <si>
    <t>cm radius</t>
  </si>
  <si>
    <t>http://www.shieldwerx.com/assets/swx-155x.pdf</t>
  </si>
  <si>
    <t>Au inside cover</t>
  </si>
  <si>
    <t>Reactions of interest and are included in STAYSL</t>
  </si>
  <si>
    <t>Zr-90 (n,2n)</t>
  </si>
  <si>
    <t>Ni-58 (n,2n)</t>
  </si>
  <si>
    <t>Ni-58 (n,p)</t>
  </si>
  <si>
    <t>Ni-58 (n,np)</t>
  </si>
  <si>
    <t>In-115 (n,n')</t>
  </si>
  <si>
    <t>Au-197 (n,2n)</t>
  </si>
  <si>
    <t>Al-27 (n,alpha)</t>
  </si>
  <si>
    <t>W-186 (n,g)</t>
  </si>
  <si>
    <t xml:space="preserve">Au-197 (n,g) </t>
  </si>
  <si>
    <t>In-115 (n,g)</t>
  </si>
  <si>
    <t>Halflife</t>
  </si>
  <si>
    <t>Seconds</t>
  </si>
  <si>
    <t>Decay</t>
  </si>
  <si>
    <t>Const [s^-1]</t>
  </si>
  <si>
    <t>Does not include covered Au</t>
  </si>
  <si>
    <t>4 Half Lives Brings it up to ~94% of Saturation Activity</t>
  </si>
  <si>
    <t>4x HalfLives for</t>
  </si>
  <si>
    <t>Saturation in hrs</t>
  </si>
  <si>
    <t xml:space="preserve">Days </t>
  </si>
  <si>
    <t>Units</t>
  </si>
  <si>
    <t>Based on this, an irradiation time of 2 days should be okay.</t>
  </si>
  <si>
    <t>The reactions with way more time to reach saturation will not build up as much</t>
  </si>
  <si>
    <t xml:space="preserve">The reactions with less than 2 days to reach close to saturation are fine. STAYSL can account for this.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</si>
</sst>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476E7-6821-4263-8CAF-FA7A6F5D0B49}">
  <dimension ref="A1:J9"/>
  <sheetViews>
    <sheetView workbookViewId="0">
      <selection activeCell="D8" sqref="D8"/>
    </sheetView>
  </sheetViews>
  <sheetFormatPr defaultRowHeight="14.4" x14ac:dyDescent="0.3"/>
  <cols>
    <col min="1" max="1" width="13.33203125" bestFit="1" customWidth="1"/>
  </cols>
  <sheetData>
    <row r="1" spans="1:10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H1" t="s">
        <v>16</v>
      </c>
    </row>
    <row r="2" spans="1:10" x14ac:dyDescent="0.3">
      <c r="A2" t="s">
        <v>1</v>
      </c>
      <c r="B2">
        <v>68.58</v>
      </c>
      <c r="C2">
        <v>66.040000000000006</v>
      </c>
      <c r="D2">
        <v>20.04</v>
      </c>
      <c r="E2">
        <f>0.0508+0.0508+0.00508</f>
        <v>0.10668</v>
      </c>
      <c r="F2">
        <f>0.0508+I3</f>
        <v>0.68579999999999997</v>
      </c>
      <c r="H2" t="s">
        <v>13</v>
      </c>
    </row>
    <row r="3" spans="1:10" x14ac:dyDescent="0.3">
      <c r="A3" t="s">
        <v>2</v>
      </c>
      <c r="B3">
        <v>68.58</v>
      </c>
      <c r="C3">
        <v>66.040000000000006</v>
      </c>
      <c r="D3">
        <f>D2+E2</f>
        <v>20.14668</v>
      </c>
      <c r="E3">
        <f>0.00508</f>
        <v>5.0800000000000003E-3</v>
      </c>
      <c r="F3">
        <v>0.63500000000000001</v>
      </c>
      <c r="H3" t="s">
        <v>14</v>
      </c>
      <c r="I3">
        <f>12.7/20</f>
        <v>0.63500000000000001</v>
      </c>
      <c r="J3" t="s">
        <v>15</v>
      </c>
    </row>
    <row r="4" spans="1:10" x14ac:dyDescent="0.3">
      <c r="A4" t="s">
        <v>3</v>
      </c>
      <c r="B4">
        <v>68.58</v>
      </c>
      <c r="C4">
        <v>66.040000000000006</v>
      </c>
      <c r="D4">
        <f t="shared" ref="D4:D8" si="0">D3+E3</f>
        <v>20.151759999999999</v>
      </c>
      <c r="E4">
        <f>(5/2)*E3</f>
        <v>1.2700000000000001E-2</v>
      </c>
      <c r="F4">
        <v>0.63500000000000001</v>
      </c>
    </row>
    <row r="5" spans="1:10" x14ac:dyDescent="0.3">
      <c r="A5" t="s">
        <v>4</v>
      </c>
      <c r="B5">
        <v>68.58</v>
      </c>
      <c r="C5">
        <v>66.040000000000006</v>
      </c>
      <c r="D5">
        <f t="shared" si="0"/>
        <v>20.164459999999998</v>
      </c>
      <c r="E5">
        <f>2*E4</f>
        <v>2.5400000000000002E-2</v>
      </c>
      <c r="F5">
        <v>0.63500000000000001</v>
      </c>
    </row>
    <row r="6" spans="1:10" x14ac:dyDescent="0.3">
      <c r="A6" t="s">
        <v>5</v>
      </c>
      <c r="B6">
        <v>68.58</v>
      </c>
      <c r="C6">
        <v>66.040000000000006</v>
      </c>
      <c r="D6">
        <f t="shared" si="0"/>
        <v>20.189859999999999</v>
      </c>
      <c r="E6">
        <f>E5/2</f>
        <v>1.2700000000000001E-2</v>
      </c>
      <c r="F6">
        <v>0.63500000000000001</v>
      </c>
    </row>
    <row r="7" spans="1:10" x14ac:dyDescent="0.3">
      <c r="A7" t="s">
        <v>6</v>
      </c>
      <c r="B7">
        <v>68.58</v>
      </c>
      <c r="C7">
        <v>66.040000000000006</v>
      </c>
      <c r="D7">
        <f t="shared" si="0"/>
        <v>20.202559999999998</v>
      </c>
      <c r="E7">
        <f>E6</f>
        <v>1.2700000000000001E-2</v>
      </c>
      <c r="F7">
        <v>0.63500000000000001</v>
      </c>
    </row>
    <row r="8" spans="1:10" x14ac:dyDescent="0.3">
      <c r="A8" t="s">
        <v>7</v>
      </c>
      <c r="B8">
        <v>68.58</v>
      </c>
      <c r="C8">
        <v>66.040000000000006</v>
      </c>
      <c r="D8">
        <f t="shared" si="0"/>
        <v>20.215259999999997</v>
      </c>
      <c r="E8">
        <f>E5</f>
        <v>2.5400000000000002E-2</v>
      </c>
      <c r="F8">
        <v>0.63500000000000001</v>
      </c>
    </row>
    <row r="9" spans="1:10" x14ac:dyDescent="0.3">
      <c r="A9" t="s">
        <v>17</v>
      </c>
      <c r="B9">
        <v>68.58</v>
      </c>
      <c r="C9">
        <v>66.040000000000006</v>
      </c>
      <c r="D9">
        <f>D2+0.0508</f>
        <v>20.090799999999998</v>
      </c>
      <c r="E9">
        <f>E3</f>
        <v>5.0800000000000003E-3</v>
      </c>
      <c r="F9">
        <f>F8</f>
        <v>0.63500000000000001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84F67-CDEB-4327-85B1-77D4D7BEF97B}">
  <dimension ref="A1:E19"/>
  <sheetViews>
    <sheetView tabSelected="1" workbookViewId="0">
      <selection activeCell="A20" sqref="A20"/>
    </sheetView>
  </sheetViews>
  <sheetFormatPr defaultRowHeight="14.4" x14ac:dyDescent="0.3"/>
  <cols>
    <col min="1" max="1" width="13.88671875" customWidth="1"/>
    <col min="3" max="3" width="12" bestFit="1" customWidth="1"/>
    <col min="4" max="4" width="16.5546875" bestFit="1" customWidth="1"/>
  </cols>
  <sheetData>
    <row r="1" spans="1:5" x14ac:dyDescent="0.3">
      <c r="A1" t="s">
        <v>18</v>
      </c>
    </row>
    <row r="2" spans="1:5" x14ac:dyDescent="0.3">
      <c r="B2" t="s">
        <v>29</v>
      </c>
      <c r="C2" t="s">
        <v>31</v>
      </c>
      <c r="D2" t="s">
        <v>35</v>
      </c>
      <c r="E2" t="s">
        <v>37</v>
      </c>
    </row>
    <row r="3" spans="1:5" x14ac:dyDescent="0.3">
      <c r="B3" t="s">
        <v>30</v>
      </c>
      <c r="C3" t="s">
        <v>32</v>
      </c>
      <c r="D3" t="s">
        <v>36</v>
      </c>
      <c r="E3" t="s">
        <v>38</v>
      </c>
    </row>
    <row r="4" spans="1:5" x14ac:dyDescent="0.3">
      <c r="A4" t="s">
        <v>19</v>
      </c>
      <c r="B4">
        <f>78.41*60*60</f>
        <v>282275.99999999994</v>
      </c>
      <c r="C4">
        <f>LN(2)/B4</f>
        <v>2.4555654060562903E-6</v>
      </c>
      <c r="D4" s="1">
        <f>4*B4/(3600)</f>
        <v>313.63999999999993</v>
      </c>
      <c r="E4">
        <f>D4/24</f>
        <v>13.06833333333333</v>
      </c>
    </row>
    <row r="5" spans="1:5" x14ac:dyDescent="0.3">
      <c r="A5" t="s">
        <v>20</v>
      </c>
      <c r="B5">
        <f>35.6*60*60</f>
        <v>128160</v>
      </c>
      <c r="C5">
        <f t="shared" ref="C5:C13" si="0">LN(2)/B5</f>
        <v>5.4084517833953281E-6</v>
      </c>
      <c r="D5" s="1">
        <f t="shared" ref="D5:D13" si="1">4*B5/(3600)</f>
        <v>142.4</v>
      </c>
      <c r="E5">
        <f t="shared" ref="E5:E13" si="2">D5/24</f>
        <v>5.9333333333333336</v>
      </c>
    </row>
    <row r="6" spans="1:5" x14ac:dyDescent="0.3">
      <c r="A6" t="s">
        <v>21</v>
      </c>
      <c r="B6">
        <f>77.3*60*60*24</f>
        <v>6678720</v>
      </c>
      <c r="C6">
        <f t="shared" si="0"/>
        <v>1.0378443482582669E-7</v>
      </c>
      <c r="D6" s="1">
        <f t="shared" si="1"/>
        <v>7420.8</v>
      </c>
      <c r="E6">
        <f t="shared" si="2"/>
        <v>309.2</v>
      </c>
    </row>
    <row r="7" spans="1:5" x14ac:dyDescent="0.3">
      <c r="A7" t="s">
        <v>22</v>
      </c>
      <c r="B7">
        <f>271.74*60*60*24</f>
        <v>23478336.000000004</v>
      </c>
      <c r="C7">
        <f t="shared" si="0"/>
        <v>2.9522840995202777E-8</v>
      </c>
      <c r="D7" s="1">
        <f t="shared" si="1"/>
        <v>26087.040000000005</v>
      </c>
      <c r="E7">
        <f t="shared" si="2"/>
        <v>1086.9600000000003</v>
      </c>
    </row>
    <row r="8" spans="1:5" x14ac:dyDescent="0.3">
      <c r="A8" t="s">
        <v>28</v>
      </c>
      <c r="B8">
        <f>54.29*60</f>
        <v>3257.4</v>
      </c>
      <c r="C8">
        <f t="shared" si="0"/>
        <v>2.1279154557620963E-4</v>
      </c>
      <c r="D8" s="1">
        <f t="shared" si="1"/>
        <v>3.6193333333333335</v>
      </c>
      <c r="E8">
        <f t="shared" si="2"/>
        <v>0.15080555555555555</v>
      </c>
    </row>
    <row r="9" spans="1:5" x14ac:dyDescent="0.3">
      <c r="A9" t="s">
        <v>23</v>
      </c>
      <c r="B9">
        <f>4.486*60*60</f>
        <v>16149.599999999999</v>
      </c>
      <c r="C9">
        <f t="shared" si="0"/>
        <v>4.2920393109423474E-5</v>
      </c>
      <c r="D9" s="1">
        <f t="shared" si="1"/>
        <v>17.943999999999999</v>
      </c>
      <c r="E9">
        <f t="shared" si="2"/>
        <v>0.74766666666666659</v>
      </c>
    </row>
    <row r="10" spans="1:5" x14ac:dyDescent="0.3">
      <c r="A10" t="s">
        <v>24</v>
      </c>
      <c r="B10">
        <f>6.1669*60*60*24</f>
        <v>532820.16</v>
      </c>
      <c r="C10">
        <f t="shared" si="0"/>
        <v>1.3009026921202555E-6</v>
      </c>
      <c r="D10" s="1">
        <f t="shared" si="1"/>
        <v>592.02240000000006</v>
      </c>
      <c r="E10">
        <f t="shared" si="2"/>
        <v>24.667600000000004</v>
      </c>
    </row>
    <row r="11" spans="1:5" x14ac:dyDescent="0.3">
      <c r="A11" t="s">
        <v>27</v>
      </c>
      <c r="B11">
        <f>2.6941*24*60*60</f>
        <v>232770.24</v>
      </c>
      <c r="C11">
        <f t="shared" si="0"/>
        <v>2.9778170120026741E-6</v>
      </c>
      <c r="D11" s="1">
        <f t="shared" si="1"/>
        <v>258.6336</v>
      </c>
      <c r="E11">
        <f t="shared" si="2"/>
        <v>10.776400000000001</v>
      </c>
    </row>
    <row r="12" spans="1:5" x14ac:dyDescent="0.3">
      <c r="A12" t="s">
        <v>25</v>
      </c>
      <c r="B12">
        <f>14.997*60*60</f>
        <v>53989.2</v>
      </c>
      <c r="C12">
        <f t="shared" si="0"/>
        <v>1.2838626624583163E-5</v>
      </c>
      <c r="D12" s="1">
        <f t="shared" si="1"/>
        <v>59.988</v>
      </c>
      <c r="E12">
        <f t="shared" si="2"/>
        <v>2.4994999999999998</v>
      </c>
    </row>
    <row r="13" spans="1:5" x14ac:dyDescent="0.3">
      <c r="A13" t="s">
        <v>26</v>
      </c>
      <c r="B13">
        <f>24*60*60</f>
        <v>86400</v>
      </c>
      <c r="C13">
        <f t="shared" si="0"/>
        <v>8.0225368120364038E-6</v>
      </c>
      <c r="D13" s="1">
        <f t="shared" si="1"/>
        <v>96</v>
      </c>
      <c r="E13">
        <f t="shared" si="2"/>
        <v>4</v>
      </c>
    </row>
    <row r="15" spans="1:5" x14ac:dyDescent="0.3">
      <c r="A15" t="s">
        <v>33</v>
      </c>
    </row>
    <row r="16" spans="1:5" x14ac:dyDescent="0.3">
      <c r="A16" t="s">
        <v>34</v>
      </c>
    </row>
    <row r="17" spans="1:1" x14ac:dyDescent="0.3">
      <c r="A17" t="s">
        <v>39</v>
      </c>
    </row>
    <row r="18" spans="1:1" x14ac:dyDescent="0.3">
      <c r="A18" t="s">
        <v>40</v>
      </c>
    </row>
    <row r="19" spans="1:1" x14ac:dyDescent="0.3">
      <c r="A1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Geometry</vt:lpstr>
      <vt:lpstr>Reactions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2018-07-08T15:15:26Z</dcterms:created>
  <dcterms:modified xsi:type="dcterms:W3CDTF">2018-07-08T18:27:48Z</dcterms:modified>
</cp:coreProperties>
</file>