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xp_Analysis\"/>
    </mc:Choice>
  </mc:AlternateContent>
  <bookViews>
    <workbookView xWindow="0" yWindow="0" windowWidth="23040" windowHeight="9408"/>
  </bookViews>
  <sheets>
    <sheet name="FissionSpilt_Results" sheetId="1" r:id="rId1"/>
  </sheets>
  <calcPr calcId="0"/>
</workbook>
</file>

<file path=xl/calcChain.xml><?xml version="1.0" encoding="utf-8"?>
<calcChain xmlns="http://schemas.openxmlformats.org/spreadsheetml/2006/main">
  <c r="K9" i="1" l="1"/>
  <c r="K8" i="1"/>
  <c r="K7" i="1"/>
  <c r="K6" i="1"/>
  <c r="L5" i="1"/>
  <c r="K5" i="1"/>
  <c r="K4" i="1"/>
  <c r="G5" i="1"/>
  <c r="G6" i="1"/>
  <c r="G7" i="1"/>
  <c r="G8" i="1"/>
  <c r="G9" i="1"/>
  <c r="G10" i="1"/>
  <c r="G11" i="1"/>
  <c r="G12" i="1"/>
  <c r="G13" i="1"/>
  <c r="G14" i="1"/>
  <c r="G15" i="1"/>
  <c r="G16" i="1"/>
  <c r="G4" i="1"/>
  <c r="G18" i="1" s="1"/>
  <c r="F5" i="1"/>
  <c r="F6" i="1"/>
  <c r="F7" i="1"/>
  <c r="F8" i="1"/>
  <c r="F9" i="1"/>
  <c r="F10" i="1"/>
  <c r="F11" i="1"/>
  <c r="F12" i="1"/>
  <c r="F13" i="1"/>
  <c r="F14" i="1"/>
  <c r="F15" i="1"/>
  <c r="F16" i="1"/>
  <c r="F4" i="1"/>
</calcChain>
</file>

<file path=xl/sharedStrings.xml><?xml version="1.0" encoding="utf-8"?>
<sst xmlns="http://schemas.openxmlformats.org/spreadsheetml/2006/main" count="21" uniqueCount="20">
  <si>
    <t>A</t>
  </si>
  <si>
    <t>Z</t>
  </si>
  <si>
    <t>Y_cum [%]</t>
  </si>
  <si>
    <t>Err [%]</t>
  </si>
  <si>
    <t>"Experimental" Yield [Predicted with Nagy fits]</t>
  </si>
  <si>
    <t>DMC Minimization using 4 Fission-Split</t>
  </si>
  <si>
    <t>% Diff</t>
  </si>
  <si>
    <r>
      <t>Χ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</si>
  <si>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Red Χ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</si>
  <si>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f=Fission Spectrum </t>
  </si>
  <si>
    <t>h=14 MeV</t>
  </si>
  <si>
    <t>4 Fission Split</t>
  </si>
  <si>
    <t>MCNP*</t>
  </si>
  <si>
    <t>* Assuming a cutoff at 12.5 MeV btween fission spectrum and high/14 MeV</t>
  </si>
  <si>
    <t>FS_235</t>
  </si>
  <si>
    <t>FS_238</t>
  </si>
  <si>
    <t>FS_f_235</t>
  </si>
  <si>
    <t>FS_h_235</t>
  </si>
  <si>
    <t>FS_f_238</t>
  </si>
  <si>
    <t>FS_h_238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</si>
</sst>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1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18" sqref="J18"/>
    </sheetView>
  </sheetViews>
  <sheetFormatPr defaultRowHeight="14.4" x14ac:dyDescent="0.3"/>
  <cols>
    <col min="3" max="3" width="13.21875" customWidth="1"/>
    <col min="4" max="4" width="9.88671875" customWidth="1"/>
    <col min="5" max="5" width="18.88671875" customWidth="1"/>
    <col min="12" max="12" width="11.77734375" bestFit="1" customWidth="1"/>
  </cols>
  <sheetData>
    <row r="1" spans="1:12" x14ac:dyDescent="0.3">
      <c r="A1" s="5"/>
      <c r="B1" s="5"/>
      <c r="C1" s="2" t="s">
        <v>4</v>
      </c>
      <c r="D1" s="2"/>
      <c r="E1" s="2" t="s">
        <v>5</v>
      </c>
      <c r="F1" s="5"/>
      <c r="G1" s="5"/>
    </row>
    <row r="2" spans="1:12" x14ac:dyDescent="0.3">
      <c r="A2" s="5"/>
      <c r="B2" s="5"/>
      <c r="C2" s="2"/>
      <c r="D2" s="2"/>
      <c r="E2" s="2"/>
      <c r="F2" s="5"/>
      <c r="G2" s="5"/>
    </row>
    <row r="3" spans="1:12" ht="16.2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2</v>
      </c>
      <c r="F3" s="3" t="s">
        <v>6</v>
      </c>
      <c r="G3" s="3" t="s">
        <v>7</v>
      </c>
      <c r="K3" s="1" t="s">
        <v>12</v>
      </c>
      <c r="L3" s="1" t="s">
        <v>11</v>
      </c>
    </row>
    <row r="4" spans="1:12" x14ac:dyDescent="0.3">
      <c r="A4">
        <v>95</v>
      </c>
      <c r="B4">
        <v>40</v>
      </c>
      <c r="C4">
        <v>6.217387854</v>
      </c>
      <c r="D4">
        <v>0.32512316899999999</v>
      </c>
      <c r="E4">
        <v>6.1608611700000004</v>
      </c>
      <c r="F4" s="4">
        <f>ABS(E4-C4)/C4</f>
        <v>9.0917094650340598E-3</v>
      </c>
      <c r="G4">
        <f>((C4-E4)/D4)^2</f>
        <v>3.0228122948808608E-2</v>
      </c>
      <c r="J4" t="s">
        <v>14</v>
      </c>
      <c r="K4">
        <f>0.9785</f>
        <v>0.97850000000000004</v>
      </c>
      <c r="L4">
        <v>0.97050000000000003</v>
      </c>
    </row>
    <row r="5" spans="1:12" x14ac:dyDescent="0.3">
      <c r="A5">
        <v>97</v>
      </c>
      <c r="B5">
        <v>40</v>
      </c>
      <c r="C5">
        <v>5.7322793030000003</v>
      </c>
      <c r="D5">
        <v>0.27566231299999999</v>
      </c>
      <c r="E5">
        <v>5.8204044399999999</v>
      </c>
      <c r="F5" s="4">
        <f t="shared" ref="F5:F16" si="0">ABS(E5-C5)/C5</f>
        <v>1.5373489731018358E-2</v>
      </c>
      <c r="G5">
        <f t="shared" ref="G5:G16" si="1">((C5-E5)/D5)^2</f>
        <v>0.10219856989374129</v>
      </c>
      <c r="J5" t="s">
        <v>15</v>
      </c>
      <c r="K5">
        <f>1-K4</f>
        <v>2.1499999999999964E-2</v>
      </c>
      <c r="L5">
        <f>0.0295</f>
        <v>2.9499999999999998E-2</v>
      </c>
    </row>
    <row r="6" spans="1:12" x14ac:dyDescent="0.3">
      <c r="A6">
        <v>99</v>
      </c>
      <c r="B6">
        <v>42</v>
      </c>
      <c r="C6">
        <v>5.5439849600000004</v>
      </c>
      <c r="D6">
        <v>0.56605569</v>
      </c>
      <c r="E6">
        <v>5.7862318300000002</v>
      </c>
      <c r="F6" s="4">
        <f t="shared" si="0"/>
        <v>4.3695441410432641E-2</v>
      </c>
      <c r="G6">
        <f t="shared" si="1"/>
        <v>0.18314624892139197</v>
      </c>
      <c r="J6" t="s">
        <v>16</v>
      </c>
      <c r="K6">
        <f>0.812*K4</f>
        <v>0.79454200000000008</v>
      </c>
      <c r="L6">
        <v>0.80500000000000005</v>
      </c>
    </row>
    <row r="7" spans="1:12" x14ac:dyDescent="0.3">
      <c r="A7">
        <v>111</v>
      </c>
      <c r="B7">
        <v>47</v>
      </c>
      <c r="C7">
        <v>0.25263271900000001</v>
      </c>
      <c r="D7">
        <v>2.5216300000000001E-2</v>
      </c>
      <c r="E7">
        <v>0.24109868000000001</v>
      </c>
      <c r="F7" s="4">
        <f t="shared" si="0"/>
        <v>4.5655365012320495E-2</v>
      </c>
      <c r="G7">
        <f t="shared" si="1"/>
        <v>0.20921851044902803</v>
      </c>
      <c r="J7" t="s">
        <v>17</v>
      </c>
      <c r="K7">
        <f>0.188*K4</f>
        <v>0.18395800000000001</v>
      </c>
      <c r="L7">
        <v>0.16600000000000001</v>
      </c>
    </row>
    <row r="8" spans="1:12" x14ac:dyDescent="0.3">
      <c r="A8">
        <v>113</v>
      </c>
      <c r="B8">
        <v>47</v>
      </c>
      <c r="C8">
        <v>0.19724799300000001</v>
      </c>
      <c r="D8">
        <v>1.7943609999999999E-2</v>
      </c>
      <c r="E8">
        <v>0.20959364</v>
      </c>
      <c r="F8" s="4">
        <f t="shared" si="0"/>
        <v>6.2589468274082696E-2</v>
      </c>
      <c r="G8">
        <f t="shared" si="1"/>
        <v>0.47337799646296236</v>
      </c>
      <c r="J8" t="s">
        <v>18</v>
      </c>
      <c r="K8">
        <f>0.532*K5</f>
        <v>1.1437999999999981E-2</v>
      </c>
      <c r="L8">
        <v>0</v>
      </c>
    </row>
    <row r="9" spans="1:12" x14ac:dyDescent="0.3">
      <c r="A9">
        <v>115</v>
      </c>
      <c r="B9">
        <v>48</v>
      </c>
      <c r="C9">
        <v>0.242831303</v>
      </c>
      <c r="D9">
        <v>2.5181278000000001E-2</v>
      </c>
      <c r="E9">
        <v>0.23064620999999999</v>
      </c>
      <c r="F9" s="4">
        <f t="shared" si="0"/>
        <v>5.0179251395772513E-2</v>
      </c>
      <c r="G9">
        <f t="shared" si="1"/>
        <v>0.23415431269113618</v>
      </c>
      <c r="J9" t="s">
        <v>19</v>
      </c>
      <c r="K9">
        <f>0.468*K5</f>
        <v>1.0061999999999984E-2</v>
      </c>
      <c r="L9">
        <v>2.9499999999999998E-2</v>
      </c>
    </row>
    <row r="10" spans="1:12" x14ac:dyDescent="0.3">
      <c r="A10">
        <v>133</v>
      </c>
      <c r="B10">
        <v>53</v>
      </c>
      <c r="C10">
        <v>6.3850467719999999</v>
      </c>
      <c r="D10">
        <v>0.64060291300000005</v>
      </c>
      <c r="E10">
        <v>6.4531499099999996</v>
      </c>
      <c r="F10" s="4">
        <f t="shared" si="0"/>
        <v>1.066603588538281E-2</v>
      </c>
      <c r="G10">
        <f t="shared" si="1"/>
        <v>1.1302029290575003E-2</v>
      </c>
    </row>
    <row r="11" spans="1:12" x14ac:dyDescent="0.3">
      <c r="A11">
        <v>140</v>
      </c>
      <c r="B11">
        <v>56</v>
      </c>
      <c r="C11">
        <v>5.6848175430000003</v>
      </c>
      <c r="D11">
        <v>0.27101992899999999</v>
      </c>
      <c r="E11">
        <v>5.6757516099999998</v>
      </c>
      <c r="F11" s="4">
        <f t="shared" si="0"/>
        <v>1.5947623527801356E-3</v>
      </c>
      <c r="G11">
        <f t="shared" si="1"/>
        <v>1.1189805970373088E-3</v>
      </c>
      <c r="J11" t="s">
        <v>9</v>
      </c>
    </row>
    <row r="12" spans="1:12" x14ac:dyDescent="0.3">
      <c r="A12">
        <v>141</v>
      </c>
      <c r="B12">
        <v>58</v>
      </c>
      <c r="C12">
        <v>5.7363918350000001</v>
      </c>
      <c r="D12">
        <v>0.54929377099999999</v>
      </c>
      <c r="E12">
        <v>5.6445785099999997</v>
      </c>
      <c r="F12" s="4">
        <f t="shared" si="0"/>
        <v>1.6005413793355416E-2</v>
      </c>
      <c r="G12">
        <f t="shared" si="1"/>
        <v>2.7938435503147115E-2</v>
      </c>
      <c r="J12" t="s">
        <v>10</v>
      </c>
    </row>
    <row r="13" spans="1:12" x14ac:dyDescent="0.3">
      <c r="A13">
        <v>147</v>
      </c>
      <c r="B13">
        <v>60</v>
      </c>
      <c r="C13">
        <v>2.158898786</v>
      </c>
      <c r="D13">
        <v>0.21207271999999999</v>
      </c>
      <c r="E13">
        <v>2.0462943099999999</v>
      </c>
      <c r="F13" s="4">
        <f t="shared" si="0"/>
        <v>5.2158293260534547E-2</v>
      </c>
      <c r="G13">
        <f t="shared" si="1"/>
        <v>0.28193026187314463</v>
      </c>
      <c r="J13" t="s">
        <v>13</v>
      </c>
    </row>
    <row r="14" spans="1:12" x14ac:dyDescent="0.3">
      <c r="A14">
        <v>151</v>
      </c>
      <c r="B14">
        <v>61</v>
      </c>
      <c r="C14">
        <v>0.430740805</v>
      </c>
      <c r="D14">
        <v>4.7058991000000001E-2</v>
      </c>
      <c r="E14">
        <v>0.41328833999999998</v>
      </c>
      <c r="F14" s="4">
        <f t="shared" si="0"/>
        <v>4.0517324565988187E-2</v>
      </c>
      <c r="G14">
        <f t="shared" si="1"/>
        <v>0.13753978120344243</v>
      </c>
    </row>
    <row r="15" spans="1:12" x14ac:dyDescent="0.3">
      <c r="A15">
        <v>153</v>
      </c>
      <c r="B15">
        <v>62</v>
      </c>
      <c r="C15">
        <v>0.17589835500000001</v>
      </c>
      <c r="D15">
        <v>1.7568945999999998E-2</v>
      </c>
      <c r="E15">
        <v>0.17923989000000001</v>
      </c>
      <c r="F15" s="4">
        <f t="shared" si="0"/>
        <v>1.8996965605505556E-2</v>
      </c>
      <c r="G15">
        <f t="shared" si="1"/>
        <v>3.6174339718339978E-2</v>
      </c>
    </row>
    <row r="16" spans="1:12" x14ac:dyDescent="0.3">
      <c r="A16">
        <v>156</v>
      </c>
      <c r="B16">
        <v>63</v>
      </c>
      <c r="C16">
        <v>2.8976120000000001E-2</v>
      </c>
      <c r="D16">
        <v>2.6309390000000001E-3</v>
      </c>
      <c r="E16">
        <v>2.9185989999999998E-2</v>
      </c>
      <c r="F16" s="4">
        <f t="shared" si="0"/>
        <v>7.242860672857422E-3</v>
      </c>
      <c r="G16">
        <f t="shared" si="1"/>
        <v>6.3632526556208612E-3</v>
      </c>
    </row>
    <row r="18" spans="6:7" ht="16.2" x14ac:dyDescent="0.3">
      <c r="F18" s="3" t="s">
        <v>8</v>
      </c>
      <c r="G18">
        <f>SUM(G4:G16)/12</f>
        <v>0.14455757018403131</v>
      </c>
    </row>
  </sheetData>
  <mergeCells count="4">
    <mergeCell ref="C1:D2"/>
    <mergeCell ref="E1:E2"/>
    <mergeCell ref="A1:B2"/>
    <mergeCell ref="F1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FissionSpilt_Results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2016-07-12T22:58:23Z</dcterms:created>
  <dcterms:modified xsi:type="dcterms:W3CDTF">2016-07-12T23:17:38Z</dcterms:modified>
</cp:coreProperties>
</file>