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oilSet\"/>
    </mc:Choice>
  </mc:AlternateContent>
  <xr:revisionPtr revIDLastSave="0" documentId="13_ncr:1_{4494A720-ABC1-483C-936A-F957A2A2EADA}" xr6:coauthVersionLast="40" xr6:coauthVersionMax="40" xr10:uidLastSave="{00000000-0000-0000-0000-000000000000}"/>
  <bookViews>
    <workbookView minimized="1" xWindow="0" yWindow="0" windowWidth="23016" windowHeight="9036" firstSheet="4" activeTab="4" xr2:uid="{817EB006-F355-4E4C-93D4-0B002804BD1C}"/>
  </bookViews>
  <sheets>
    <sheet name="MCNP_SSR" sheetId="1" r:id="rId1"/>
    <sheet name="SCALE_SSR" sheetId="2" r:id="rId2"/>
    <sheet name="SCALE_252" sheetId="4" r:id="rId3"/>
    <sheet name="SCALE_SAMPLER" sheetId="3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5" l="1"/>
  <c r="D65" i="5"/>
  <c r="D56" i="5"/>
  <c r="D57" i="5"/>
  <c r="D58" i="5"/>
  <c r="D59" i="5"/>
  <c r="D60" i="5"/>
  <c r="D61" i="5"/>
  <c r="D62" i="5"/>
  <c r="D63" i="5"/>
  <c r="D64" i="5"/>
  <c r="D67" i="5"/>
  <c r="D55" i="5"/>
  <c r="B56" i="5"/>
  <c r="B57" i="5"/>
  <c r="B58" i="5"/>
  <c r="B59" i="5"/>
  <c r="B60" i="5"/>
  <c r="B61" i="5"/>
  <c r="B62" i="5"/>
  <c r="B63" i="5"/>
  <c r="B64" i="5"/>
  <c r="B65" i="5"/>
  <c r="B66" i="5"/>
  <c r="B67" i="5"/>
  <c r="B55" i="5"/>
  <c r="C66" i="5"/>
  <c r="C65" i="5"/>
  <c r="C56" i="5"/>
  <c r="C57" i="5"/>
  <c r="C58" i="5"/>
  <c r="C59" i="5"/>
  <c r="C60" i="5"/>
  <c r="C61" i="5"/>
  <c r="C62" i="5"/>
  <c r="C63" i="5"/>
  <c r="C64" i="5"/>
  <c r="C67" i="5"/>
  <c r="C55" i="5"/>
  <c r="D39" i="5"/>
  <c r="D40" i="5"/>
  <c r="D41" i="5"/>
  <c r="D42" i="5"/>
  <c r="D43" i="5"/>
  <c r="D44" i="5"/>
  <c r="D45" i="5"/>
  <c r="D46" i="5"/>
  <c r="D47" i="5"/>
  <c r="D48" i="5"/>
  <c r="D49" i="5"/>
  <c r="D50" i="5"/>
  <c r="D38" i="5"/>
  <c r="C39" i="5"/>
  <c r="C40" i="5"/>
  <c r="C41" i="5"/>
  <c r="C42" i="5"/>
  <c r="C43" i="5"/>
  <c r="C44" i="5"/>
  <c r="C45" i="5"/>
  <c r="C46" i="5"/>
  <c r="C47" i="5"/>
  <c r="C48" i="5"/>
  <c r="C49" i="5"/>
  <c r="C50" i="5"/>
  <c r="C38" i="5"/>
  <c r="B39" i="5"/>
  <c r="B40" i="5"/>
  <c r="B41" i="5"/>
  <c r="B42" i="5"/>
  <c r="B43" i="5"/>
  <c r="B44" i="5"/>
  <c r="B45" i="5"/>
  <c r="B46" i="5"/>
  <c r="B47" i="5"/>
  <c r="B48" i="5"/>
  <c r="B49" i="5"/>
  <c r="B50" i="5"/>
  <c r="B38" i="5"/>
  <c r="F31" i="5" l="1"/>
  <c r="E31" i="5"/>
  <c r="D31" i="5"/>
  <c r="C31" i="5"/>
  <c r="B31" i="5"/>
  <c r="F30" i="5"/>
  <c r="E30" i="5"/>
  <c r="D30" i="5"/>
  <c r="C30" i="5"/>
  <c r="B30" i="5"/>
  <c r="N13" i="5"/>
  <c r="N12" i="5"/>
  <c r="O13" i="5"/>
  <c r="O12" i="5"/>
  <c r="M13" i="5" l="1"/>
  <c r="M12" i="5"/>
  <c r="F13" i="5"/>
  <c r="F12" i="5"/>
  <c r="G12" i="5"/>
  <c r="G13" i="5"/>
  <c r="E13" i="5"/>
  <c r="E12" i="5"/>
  <c r="C13" i="5"/>
  <c r="C12" i="5"/>
  <c r="B12" i="5"/>
  <c r="B13" i="5"/>
  <c r="B21" i="5" l="1"/>
  <c r="C21" i="5"/>
  <c r="E21" i="5"/>
  <c r="B22" i="5"/>
  <c r="C22" i="5"/>
  <c r="E22" i="5"/>
  <c r="B23" i="5"/>
  <c r="C23" i="5"/>
  <c r="E23" i="5"/>
  <c r="B24" i="5"/>
  <c r="C24" i="5"/>
  <c r="E24" i="5"/>
  <c r="B25" i="5"/>
  <c r="C25" i="5"/>
  <c r="E25" i="5"/>
  <c r="B26" i="5"/>
  <c r="C26" i="5"/>
  <c r="E26" i="5"/>
  <c r="B27" i="5"/>
  <c r="C27" i="5"/>
  <c r="E27" i="5"/>
  <c r="B28" i="5"/>
  <c r="C28" i="5"/>
  <c r="E28" i="5"/>
  <c r="B29" i="5"/>
  <c r="C29" i="5"/>
  <c r="E29" i="5"/>
  <c r="B32" i="5"/>
  <c r="C32" i="5"/>
  <c r="E32" i="5"/>
  <c r="E20" i="5"/>
  <c r="C20" i="5"/>
  <c r="B20" i="5"/>
  <c r="N3" i="5" l="1"/>
  <c r="N4" i="5"/>
  <c r="N5" i="5"/>
  <c r="N6" i="5"/>
  <c r="N7" i="5"/>
  <c r="N8" i="5"/>
  <c r="N9" i="5"/>
  <c r="N10" i="5"/>
  <c r="N11" i="5"/>
  <c r="N14" i="5"/>
  <c r="N2" i="5"/>
  <c r="J3" i="5"/>
  <c r="J4" i="5"/>
  <c r="J5" i="5"/>
  <c r="J6" i="5"/>
  <c r="J7" i="5"/>
  <c r="J8" i="5"/>
  <c r="J9" i="5"/>
  <c r="J10" i="5"/>
  <c r="J11" i="5"/>
  <c r="J14" i="5"/>
  <c r="J2" i="5"/>
  <c r="F3" i="5"/>
  <c r="F4" i="5"/>
  <c r="F5" i="5"/>
  <c r="F6" i="5"/>
  <c r="F7" i="5"/>
  <c r="F8" i="5"/>
  <c r="F9" i="5"/>
  <c r="F10" i="5"/>
  <c r="F11" i="5"/>
  <c r="F14" i="5"/>
  <c r="F2" i="5"/>
  <c r="C3" i="5"/>
  <c r="C4" i="5"/>
  <c r="C5" i="5"/>
  <c r="C6" i="5"/>
  <c r="C7" i="5"/>
  <c r="C8" i="5"/>
  <c r="C9" i="5"/>
  <c r="C10" i="5"/>
  <c r="C11" i="5"/>
  <c r="C14" i="5"/>
  <c r="C2" i="5"/>
  <c r="M3" i="5" l="1"/>
  <c r="M4" i="5"/>
  <c r="M5" i="5"/>
  <c r="M6" i="5"/>
  <c r="M7" i="5"/>
  <c r="M8" i="5"/>
  <c r="M9" i="5"/>
  <c r="M10" i="5"/>
  <c r="M11" i="5"/>
  <c r="M14" i="5"/>
  <c r="M2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3" i="4" l="1"/>
  <c r="G4" i="4"/>
  <c r="G5" i="4"/>
  <c r="G6" i="4"/>
  <c r="G7" i="4"/>
  <c r="G8" i="4"/>
  <c r="G9" i="4"/>
  <c r="G10" i="4"/>
  <c r="G11" i="4"/>
  <c r="G12" i="4"/>
  <c r="G14" i="4"/>
  <c r="G16" i="4"/>
  <c r="G2" i="4"/>
  <c r="I3" i="5"/>
  <c r="I4" i="5"/>
  <c r="I5" i="5"/>
  <c r="I6" i="5"/>
  <c r="I7" i="5"/>
  <c r="I8" i="5"/>
  <c r="I9" i="5"/>
  <c r="I10" i="5"/>
  <c r="I11" i="5"/>
  <c r="I14" i="5"/>
  <c r="I2" i="5"/>
  <c r="E3" i="5" l="1"/>
  <c r="E10" i="5"/>
  <c r="E11" i="5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D8" i="2"/>
  <c r="F8" i="2" s="1"/>
  <c r="G8" i="2" s="1"/>
  <c r="D7" i="2"/>
  <c r="F7" i="2" s="1"/>
  <c r="G7" i="2" s="1"/>
  <c r="D6" i="2"/>
  <c r="F6" i="2" s="1"/>
  <c r="G6" i="2" s="1"/>
  <c r="D5" i="2"/>
  <c r="F5" i="2" s="1"/>
  <c r="G5" i="2" s="1"/>
  <c r="D4" i="2"/>
  <c r="F4" i="2" s="1"/>
  <c r="G4" i="2" s="1"/>
  <c r="D3" i="2"/>
  <c r="F3" i="2" s="1"/>
  <c r="G3" i="2" s="1"/>
  <c r="D2" i="2"/>
  <c r="F2" i="2" s="1"/>
  <c r="G2" i="2" s="1"/>
  <c r="F8" i="1"/>
  <c r="G8" i="1" s="1"/>
  <c r="F9" i="1"/>
  <c r="G9" i="1" s="1"/>
  <c r="D3" i="1"/>
  <c r="F3" i="1" s="1"/>
  <c r="D4" i="1"/>
  <c r="F4" i="1" s="1"/>
  <c r="G4" i="1" s="1"/>
  <c r="D5" i="1"/>
  <c r="F5" i="1" s="1"/>
  <c r="D6" i="1"/>
  <c r="F6" i="1" s="1"/>
  <c r="D7" i="1"/>
  <c r="F7" i="1" s="1"/>
  <c r="D8" i="1"/>
  <c r="D9" i="1"/>
  <c r="D10" i="1"/>
  <c r="F10" i="1" s="1"/>
  <c r="D11" i="1"/>
  <c r="F11" i="1" s="1"/>
  <c r="D12" i="1"/>
  <c r="F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2" i="1"/>
  <c r="F2" i="1" s="1"/>
  <c r="E7" i="5" l="1"/>
  <c r="E2" i="5"/>
  <c r="E9" i="5"/>
  <c r="E5" i="5"/>
  <c r="E6" i="5"/>
  <c r="E14" i="5"/>
  <c r="E8" i="5"/>
  <c r="E4" i="5"/>
  <c r="G11" i="1"/>
  <c r="B11" i="5"/>
  <c r="G10" i="1"/>
  <c r="B10" i="5"/>
  <c r="G12" i="1"/>
  <c r="B14" i="5"/>
  <c r="B9" i="5"/>
  <c r="G6" i="1"/>
  <c r="B6" i="5"/>
  <c r="G5" i="1"/>
  <c r="B5" i="5"/>
  <c r="B8" i="5"/>
  <c r="G7" i="1"/>
  <c r="B7" i="5"/>
  <c r="B4" i="5"/>
  <c r="G3" i="1"/>
  <c r="B3" i="5"/>
  <c r="G2" i="1"/>
  <c r="B2" i="5"/>
  <c r="O11" i="5" l="1"/>
  <c r="F29" i="5" s="1"/>
  <c r="G11" i="5"/>
  <c r="D29" i="5" s="1"/>
  <c r="K11" i="5"/>
  <c r="G10" i="5"/>
  <c r="D28" i="5" s="1"/>
  <c r="O10" i="5"/>
  <c r="F28" i="5" s="1"/>
  <c r="K10" i="5"/>
  <c r="G14" i="5"/>
  <c r="D32" i="5" s="1"/>
  <c r="K14" i="5"/>
  <c r="O14" i="5"/>
  <c r="F32" i="5" s="1"/>
  <c r="K9" i="5"/>
  <c r="G9" i="5"/>
  <c r="D27" i="5" s="1"/>
  <c r="O9" i="5"/>
  <c r="F27" i="5" s="1"/>
  <c r="K6" i="5"/>
  <c r="O6" i="5"/>
  <c r="F24" i="5" s="1"/>
  <c r="G6" i="5"/>
  <c r="D24" i="5" s="1"/>
  <c r="G5" i="5"/>
  <c r="D23" i="5" s="1"/>
  <c r="K5" i="5"/>
  <c r="O5" i="5"/>
  <c r="F23" i="5" s="1"/>
  <c r="O8" i="5"/>
  <c r="F26" i="5" s="1"/>
  <c r="G8" i="5"/>
  <c r="D26" i="5" s="1"/>
  <c r="K8" i="5"/>
  <c r="G7" i="5"/>
  <c r="D25" i="5" s="1"/>
  <c r="K7" i="5"/>
  <c r="O7" i="5"/>
  <c r="F25" i="5" s="1"/>
  <c r="O4" i="5"/>
  <c r="F22" i="5" s="1"/>
  <c r="K4" i="5"/>
  <c r="G4" i="5"/>
  <c r="D22" i="5" s="1"/>
  <c r="G3" i="5"/>
  <c r="D21" i="5" s="1"/>
  <c r="O3" i="5"/>
  <c r="F21" i="5" s="1"/>
  <c r="K3" i="5"/>
  <c r="G2" i="5"/>
  <c r="D20" i="5" s="1"/>
  <c r="K2" i="5"/>
  <c r="O2" i="5"/>
  <c r="F20" i="5" s="1"/>
</calcChain>
</file>

<file path=xl/sharedStrings.xml><?xml version="1.0" encoding="utf-8"?>
<sst xmlns="http://schemas.openxmlformats.org/spreadsheetml/2006/main" count="300" uniqueCount="148">
  <si>
    <t>Total Fissions</t>
  </si>
  <si>
    <t xml:space="preserve">U-235 Fissions </t>
  </si>
  <si>
    <t>U-236 Fissions</t>
  </si>
  <si>
    <t>U-238 Fissions</t>
  </si>
  <si>
    <t>Rxn / srcp</t>
  </si>
  <si>
    <t>Rel Error</t>
  </si>
  <si>
    <t>Rxn / cc</t>
  </si>
  <si>
    <t>Volume cc</t>
  </si>
  <si>
    <t>Rxn</t>
  </si>
  <si>
    <t>Error</t>
  </si>
  <si>
    <t>Updated 10 Oct 2018 from ETA_SSR_CE</t>
  </si>
  <si>
    <t>Reaction</t>
  </si>
  <si>
    <t>MCNP_Total</t>
  </si>
  <si>
    <t>SCALE_CE_Total</t>
  </si>
  <si>
    <t>Updated 10 Oct 2018 from SamplerResults2018_10_09.txt</t>
  </si>
  <si>
    <t>Keys={'11':'U-235</t>
  </si>
  <si>
    <t>Fissions'</t>
  </si>
  <si>
    <t>'150':'W-186</t>
  </si>
  <si>
    <t>(n</t>
  </si>
  <si>
    <t>g)</t>
  </si>
  <si>
    <t>Reactions'</t>
  </si>
  <si>
    <t>'13':'U-236</t>
  </si>
  <si>
    <t>'12':'U-234</t>
  </si>
  <si>
    <t>'20':'Total</t>
  </si>
  <si>
    <t>'FluxVal':'Fluence</t>
  </si>
  <si>
    <t>Magnitude'</t>
  </si>
  <si>
    <t>'22':'U-238</t>
  </si>
  <si>
    <t>'132':'Au-197</t>
  </si>
  <si>
    <t>'140':'Al-27</t>
  </si>
  <si>
    <t>a)</t>
  </si>
  <si>
    <t>'21':'U-238</t>
  </si>
  <si>
    <t>2n)</t>
  </si>
  <si>
    <t>'120':'In-115</t>
  </si>
  <si>
    <t>'114':'Ni-58</t>
  </si>
  <si>
    <t>np)</t>
  </si>
  <si>
    <t>'122':'In-115</t>
  </si>
  <si>
    <t>n\')</t>
  </si>
  <si>
    <t>'130':'Au-197</t>
  </si>
  <si>
    <t>'110':'Ni-58</t>
  </si>
  <si>
    <t>'112':'Ni-58</t>
  </si>
  <si>
    <t>p)</t>
  </si>
  <si>
    <t>'100':'Zr-90</t>
  </si>
  <si>
    <t>'101':'Zr-96</t>
  </si>
  <si>
    <t>'14':'U-238</t>
  </si>
  <si>
    <t>'142':'Al-27</t>
  </si>
  <si>
    <t>'160':'Mn-55</t>
  </si>
  <si>
    <t>Reactions'}</t>
  </si>
  <si>
    <t>SCALE CE Diff MCNP</t>
  </si>
  <si>
    <t>SCALE_252</t>
  </si>
  <si>
    <t>SCALE_252_Error</t>
  </si>
  <si>
    <t>SCALE 252 Diff MCNP</t>
  </si>
  <si>
    <t>SAMPLER Diff MCNP</t>
  </si>
  <si>
    <t>SAMPLER</t>
  </si>
  <si>
    <t>SAMPLER_Error</t>
  </si>
  <si>
    <t>Zr-90 (n,2n)</t>
  </si>
  <si>
    <t>Ni-58 (n,2n)</t>
  </si>
  <si>
    <t>Ni-58 (n,p)</t>
  </si>
  <si>
    <t>Au-197 (n,2n)</t>
  </si>
  <si>
    <t>Au-197 (n,g)</t>
  </si>
  <si>
    <t>In-115 (n,n')</t>
  </si>
  <si>
    <t>In-115 (n,g)</t>
  </si>
  <si>
    <t>Al-27 (n,a)</t>
  </si>
  <si>
    <t>W-186 (n,g)</t>
  </si>
  <si>
    <t>Mn-55 (n,g)</t>
  </si>
  <si>
    <t>Updated 21 Oct 2018 ETA_SSR.o</t>
  </si>
  <si>
    <t>\\textbf{Zr-90 (n,2n)}</t>
  </si>
  <si>
    <t>\\textbf{Ni-58 (n,2n)}</t>
  </si>
  <si>
    <t>\\textbf{Ni-58 (n,p)}</t>
  </si>
  <si>
    <t>\\textbf{Au-197 (n,2n)}</t>
  </si>
  <si>
    <t>\\textbf{Au-197 (n,g)}</t>
  </si>
  <si>
    <t>\\textbf{In-115 (n,n')}</t>
  </si>
  <si>
    <t>\\textbf{In-115 (n,g)}</t>
  </si>
  <si>
    <t>\\textbf{Al-27 (n,a)}</t>
  </si>
  <si>
    <t>\\textbf{W-186 (n,g)}</t>
  </si>
  <si>
    <t>\\textbf{Mn-55 (n,g)}</t>
  </si>
  <si>
    <t>\\textbf{Total Fissions}</t>
  </si>
  <si>
    <t>U-234 Fissions</t>
  </si>
  <si>
    <t>\\textbf{MCNP}</t>
  </si>
  <si>
    <t>MCNP Error</t>
  </si>
  <si>
    <t>SCALE CE Percent Error</t>
  </si>
  <si>
    <t>1.87E+8 $\pm$ 0.13\%</t>
  </si>
  <si>
    <t>6.54E+9 $\pm$ 0.08\%</t>
  </si>
  <si>
    <t>latex</t>
  </si>
  <si>
    <t>1.89E+9 $\pm$ 0.13\%</t>
  </si>
  <si>
    <t>2.91E+9 $\pm$ 0.13\%</t>
  </si>
  <si>
    <t>1.00E+9 $\pm$ 0.08\%</t>
  </si>
  <si>
    <t>3.81E+9 $\pm$ 0.05\%</t>
  </si>
  <si>
    <t>5.14E+9 $\pm$ 0.05\%</t>
  </si>
  <si>
    <t>1.08E+9 $\pm$ 0.12\%</t>
  </si>
  <si>
    <t>7.21E+8 $\pm$ 0.10\%</t>
  </si>
  <si>
    <t>3.14E+8 $\pm$ 0.10\%</t>
  </si>
  <si>
    <t>1.99E+9 $\pm$ 0.06\%</t>
  </si>
  <si>
    <t>2.05E+9 $\pm$ 0.09\% (8.6\%)</t>
  </si>
  <si>
    <t>2.20E+8 $\pm$ 0.09\% (17.4\%)</t>
  </si>
  <si>
    <t>6.65E+9 $\pm$ 0.09\% (1.5\%)</t>
  </si>
  <si>
    <t>2.93E+9 $\pm$ 0.09\% (0.6\%)</t>
  </si>
  <si>
    <t>9.92E+8 $\pm$ 1.09\% (-0.8\%)</t>
  </si>
  <si>
    <t>3.86E+9 $\pm$ 0.09\% (1.2\%)</t>
  </si>
  <si>
    <t>5.14E+9 $\pm$ 0.09\% (-0.1\%)</t>
  </si>
  <si>
    <t>1.06E+9 $\pm$ 0.09\% (-1.1\%)</t>
  </si>
  <si>
    <t>7.09E+8 $\pm$ 2.09\% (-1.8\%)</t>
  </si>
  <si>
    <t>2.64E+8 $\pm$ 1.09\% (-15.9\%)</t>
  </si>
  <si>
    <t>1.99E+9 $\pm$ 0.09\% (0.0\%)</t>
  </si>
  <si>
    <t>$\mathrm{^{90}Zr}$ (n,2n) $\mathrm{^{89}Zr}$</t>
  </si>
  <si>
    <t>$\mathrm{^{58}Ni}$ (n,2n) $\mathrm{^{57}Ni}$</t>
  </si>
  <si>
    <t>$\mathrm{^{197}Au}$ (n,2n) $\mathrm{^{196}Au}$</t>
  </si>
  <si>
    <t>$\mathrm{^{197}Au}$ (n,g) $\mathrm{^{198}Au}$</t>
  </si>
  <si>
    <t>$\mathrm{^{115}In}$ (n,g) $\mathrm{^{116}In^{m1}}$</t>
  </si>
  <si>
    <t xml:space="preserve">Reactions </t>
  </si>
  <si>
    <t xml:space="preserve">SCALE MAVRIC Continuous Ennergy </t>
  </si>
  <si>
    <t>SCALE Sampler 252 Group</t>
  </si>
  <si>
    <t>MCNP SSR Continuous Energy</t>
  </si>
  <si>
    <t>Percent Change Relative to MCNP</t>
  </si>
  <si>
    <t xml:space="preserve">1.91E+9 $\pm$ 0.08\% </t>
  </si>
  <si>
    <t xml:space="preserve">1.90E+8 $\pm$ 0.08\% </t>
  </si>
  <si>
    <t xml:space="preserve">2.06E+9 $\pm$ 4.7\% </t>
  </si>
  <si>
    <t xml:space="preserve">2.21E+8 $\pm$ 4.9\% </t>
  </si>
  <si>
    <t xml:space="preserve">6.66E+9 $\pm$ 2.4\% </t>
  </si>
  <si>
    <t>2.94E+9 $\pm$ 4.6\%</t>
  </si>
  <si>
    <t xml:space="preserve">9.88E+8 $\pm$ 2.7\% </t>
  </si>
  <si>
    <t xml:space="preserve">3.85E+9 $\pm$ 2.5\% </t>
  </si>
  <si>
    <t xml:space="preserve">5.12E+9 $\pm$ 3.0\% </t>
  </si>
  <si>
    <t xml:space="preserve">1.07E+9 $\pm$ 4.6\% </t>
  </si>
  <si>
    <t xml:space="preserve">7.08E+8 $\pm$ 4.3\% </t>
  </si>
  <si>
    <t xml:space="preserve">2.67E+8 $\pm$ 19.7\% </t>
  </si>
  <si>
    <t xml:space="preserve">1.99E+9 $\pm$ 1.1\% </t>
  </si>
  <si>
    <t>6.64E+9 $\pm$  0.06\%</t>
  </si>
  <si>
    <t>2.91E+9 $\pm$  0.09\%</t>
  </si>
  <si>
    <t>1.02E+9 $\pm$  0.15\%</t>
  </si>
  <si>
    <t>3.82E+9 $\pm$  0.05\%</t>
  </si>
  <si>
    <t>5.19E+9 $\pm$  0.09\%</t>
  </si>
  <si>
    <t>1.08E+9 $\pm$  0.07\%</t>
  </si>
  <si>
    <t>7.30E+8 $\pm$  0.22\%</t>
  </si>
  <si>
    <t>3.23E+8 $\pm$  0.15\%</t>
  </si>
  <si>
    <t>2.00E+9 $\pm$  0.04\%</t>
  </si>
  <si>
    <t>$\mathrm{^{238}U} (n,f)$</t>
  </si>
  <si>
    <t>$\mathrm{^{235}U} (n,f)$</t>
  </si>
  <si>
    <t>$\mathrm{^{55}Mn}$ (n,g) $\mathrm{^{56}Mn}$</t>
  </si>
  <si>
    <t>$\mathrm{^{186}W}$ (n,g) $\mathrm{^{187}W}$</t>
  </si>
  <si>
    <t>$\mathrm{^{27}Al}$ (n,a) $\mathrm{^{24}Na}$</t>
  </si>
  <si>
    <t>$\mathrm{^{115}In}$ (n,n') $\mathrm{^{115}In^{m1}}$</t>
  </si>
  <si>
    <t xml:space="preserve">$\mathrm{^{58}Ni}$ (n,p) $\mathrm{^{58}Co}$ </t>
  </si>
  <si>
    <t>1.94E+9 $\pm$ 0.06\%</t>
  </si>
  <si>
    <t>2.70E+7 $\pm$ 0.09\%</t>
  </si>
  <si>
    <t>2.67E+7 $\pm$ 0.06\%</t>
  </si>
  <si>
    <t>1.96E+9 $\pm$ 0.04\%</t>
  </si>
  <si>
    <t>1.95E+9 $\pm$ 1.1\%</t>
  </si>
  <si>
    <t>2.70E+7 $\pm$ 1.7\%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</si>
</sst>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E+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B469-247E-470A-A3A4-41FC4D8A6DE8}">
  <dimension ref="A1:H16"/>
  <sheetViews>
    <sheetView workbookViewId="0">
      <selection activeCell="E6" sqref="E6"/>
    </sheetView>
  </sheetViews>
  <sheetFormatPr defaultRowHeight="14.4" x14ac:dyDescent="0.3"/>
  <cols>
    <col min="1" max="1" width="18.44140625" bestFit="1" customWidth="1"/>
  </cols>
  <sheetData>
    <row r="1" spans="1:8" x14ac:dyDescent="0.3">
      <c r="A1" t="s">
        <v>77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64</v>
      </c>
    </row>
    <row r="2" spans="1:8" x14ac:dyDescent="0.3">
      <c r="A2" t="s">
        <v>65</v>
      </c>
      <c r="B2" s="1">
        <v>2.5965199999999997E-7</v>
      </c>
      <c r="C2">
        <v>1.2999999999999999E-3</v>
      </c>
      <c r="D2" s="1">
        <f>B2*3700000000000000</f>
        <v>960712399.99999988</v>
      </c>
      <c r="E2">
        <v>1.9635</v>
      </c>
      <c r="F2" s="1">
        <f>E2*D2</f>
        <v>1886358797.3999999</v>
      </c>
      <c r="G2" s="1">
        <f>F2*C2</f>
        <v>2452266.4366199998</v>
      </c>
    </row>
    <row r="3" spans="1:8" x14ac:dyDescent="0.3">
      <c r="A3" t="s">
        <v>66</v>
      </c>
      <c r="B3" s="1">
        <v>2.5795699999999999E-8</v>
      </c>
      <c r="C3">
        <v>1.2999999999999999E-3</v>
      </c>
      <c r="D3" s="1">
        <f t="shared" ref="D3:D16" si="0">B3*3700000000000000</f>
        <v>95444090</v>
      </c>
      <c r="E3">
        <v>1.9635</v>
      </c>
      <c r="F3" s="1">
        <f t="shared" ref="F3:F16" si="1">E3*D3</f>
        <v>187404470.715</v>
      </c>
      <c r="G3" s="1">
        <f t="shared" ref="G3:G16" si="2">F3*C3</f>
        <v>243625.81192949999</v>
      </c>
    </row>
    <row r="4" spans="1:8" x14ac:dyDescent="0.3">
      <c r="A4" t="s">
        <v>67</v>
      </c>
      <c r="B4" s="1">
        <v>9.0087899999999998E-7</v>
      </c>
      <c r="C4">
        <v>8.0000000000000004E-4</v>
      </c>
      <c r="D4" s="1">
        <f t="shared" si="0"/>
        <v>3333252300</v>
      </c>
      <c r="E4">
        <v>1.9635</v>
      </c>
      <c r="F4" s="1">
        <f t="shared" si="1"/>
        <v>6544840891.0500002</v>
      </c>
      <c r="G4" s="1">
        <f t="shared" si="2"/>
        <v>5235872.7128400002</v>
      </c>
    </row>
    <row r="5" spans="1:8" x14ac:dyDescent="0.3">
      <c r="A5" t="s">
        <v>68</v>
      </c>
      <c r="B5" s="1">
        <v>2.45352E-6</v>
      </c>
      <c r="C5">
        <v>1.2999999999999999E-3</v>
      </c>
      <c r="D5" s="1">
        <f t="shared" si="0"/>
        <v>9078024000</v>
      </c>
      <c r="E5">
        <v>0.32046400000000003</v>
      </c>
      <c r="F5" s="1">
        <f t="shared" si="1"/>
        <v>2909179883.1360002</v>
      </c>
      <c r="G5" s="1">
        <f t="shared" si="2"/>
        <v>3781933.8480767999</v>
      </c>
    </row>
    <row r="6" spans="1:8" x14ac:dyDescent="0.3">
      <c r="A6" t="s">
        <v>69</v>
      </c>
      <c r="B6" s="1">
        <v>8.4354699999999998E-7</v>
      </c>
      <c r="C6">
        <v>8.0000000000000004E-4</v>
      </c>
      <c r="D6" s="1">
        <f t="shared" si="0"/>
        <v>3121123900</v>
      </c>
      <c r="E6">
        <v>0.32046400000000003</v>
      </c>
      <c r="F6" s="1">
        <f t="shared" si="1"/>
        <v>1000207849.4896001</v>
      </c>
      <c r="G6" s="1">
        <f t="shared" si="2"/>
        <v>800166.27959168004</v>
      </c>
    </row>
    <row r="7" spans="1:8" x14ac:dyDescent="0.3">
      <c r="A7" t="s">
        <v>70</v>
      </c>
      <c r="B7" s="1">
        <v>5.2488999999999998E-7</v>
      </c>
      <c r="C7">
        <v>5.0000000000000001E-4</v>
      </c>
      <c r="D7" s="1">
        <f t="shared" si="0"/>
        <v>1942093000</v>
      </c>
      <c r="E7">
        <v>1.9635</v>
      </c>
      <c r="F7" s="1">
        <f t="shared" si="1"/>
        <v>3813299605.5</v>
      </c>
      <c r="G7" s="1">
        <f t="shared" si="2"/>
        <v>1906649.80275</v>
      </c>
      <c r="H7" s="1">
        <v>989700000</v>
      </c>
    </row>
    <row r="8" spans="1:8" x14ac:dyDescent="0.3">
      <c r="A8" t="s">
        <v>71</v>
      </c>
      <c r="B8" s="1">
        <v>7.0757700000000001E-7</v>
      </c>
      <c r="C8">
        <v>5.0000000000000001E-4</v>
      </c>
      <c r="D8" s="1">
        <f t="shared" si="0"/>
        <v>2618034900</v>
      </c>
      <c r="E8">
        <v>1.9635</v>
      </c>
      <c r="F8" s="1">
        <f t="shared" si="1"/>
        <v>5140511526.1499996</v>
      </c>
      <c r="G8" s="1">
        <f t="shared" si="2"/>
        <v>2570255.7630749997</v>
      </c>
    </row>
    <row r="9" spans="1:8" x14ac:dyDescent="0.3">
      <c r="A9" t="s">
        <v>72</v>
      </c>
      <c r="B9" s="1">
        <v>1.4801000000000001E-7</v>
      </c>
      <c r="C9">
        <v>1.1999999999999999E-3</v>
      </c>
      <c r="D9" s="1">
        <f t="shared" si="0"/>
        <v>547637000</v>
      </c>
      <c r="E9">
        <v>1.9635</v>
      </c>
      <c r="F9" s="1">
        <f t="shared" si="1"/>
        <v>1075285249.5</v>
      </c>
      <c r="G9" s="1">
        <f t="shared" si="2"/>
        <v>1290342.2993999999</v>
      </c>
    </row>
    <row r="10" spans="1:8" x14ac:dyDescent="0.3">
      <c r="A10" t="s">
        <v>73</v>
      </c>
      <c r="B10" s="1">
        <v>9.9291800000000002E-8</v>
      </c>
      <c r="C10">
        <v>1E-3</v>
      </c>
      <c r="D10" s="1">
        <f t="shared" si="0"/>
        <v>367379660</v>
      </c>
      <c r="E10">
        <v>1.9635</v>
      </c>
      <c r="F10" s="1">
        <f t="shared" si="1"/>
        <v>721349962.40999997</v>
      </c>
      <c r="G10" s="1">
        <f t="shared" si="2"/>
        <v>721349.96241000004</v>
      </c>
    </row>
    <row r="11" spans="1:8" x14ac:dyDescent="0.3">
      <c r="A11" t="s">
        <v>74</v>
      </c>
      <c r="B11" s="1">
        <v>4.3259499999999998E-8</v>
      </c>
      <c r="C11">
        <v>1E-3</v>
      </c>
      <c r="D11" s="1">
        <f t="shared" si="0"/>
        <v>160060150</v>
      </c>
      <c r="E11">
        <v>1.9635</v>
      </c>
      <c r="F11" s="1">
        <f t="shared" si="1"/>
        <v>314278104.52499998</v>
      </c>
      <c r="G11" s="1">
        <f t="shared" si="2"/>
        <v>314278.10452499997</v>
      </c>
    </row>
    <row r="12" spans="1:8" x14ac:dyDescent="0.3">
      <c r="A12" t="s">
        <v>75</v>
      </c>
      <c r="B12" s="1">
        <v>8.2874600000000004E-6</v>
      </c>
      <c r="C12">
        <v>5.9999999999999995E-4</v>
      </c>
      <c r="D12" s="1">
        <f t="shared" si="0"/>
        <v>30663602000</v>
      </c>
      <c r="E12">
        <v>6.4928E-2</v>
      </c>
      <c r="F12" s="1">
        <f t="shared" si="1"/>
        <v>1990926350.6559999</v>
      </c>
      <c r="G12" s="1">
        <f t="shared" si="2"/>
        <v>1194555.8103935998</v>
      </c>
    </row>
    <row r="13" spans="1:8" x14ac:dyDescent="0.3">
      <c r="A13" t="s">
        <v>76</v>
      </c>
      <c r="B13" s="1">
        <v>6.4705400000000004E-8</v>
      </c>
      <c r="C13">
        <v>5.9999999999999995E-4</v>
      </c>
      <c r="D13" s="1">
        <f t="shared" si="0"/>
        <v>239409980.00000003</v>
      </c>
      <c r="E13">
        <v>6.4928E-2</v>
      </c>
      <c r="F13" s="1">
        <f t="shared" si="1"/>
        <v>15544411.181440001</v>
      </c>
      <c r="G13" s="1">
        <f t="shared" si="2"/>
        <v>9326.6467088640002</v>
      </c>
    </row>
    <row r="14" spans="1:8" x14ac:dyDescent="0.3">
      <c r="A14" t="s">
        <v>1</v>
      </c>
      <c r="B14" s="1">
        <v>8.0954799999999993E-6</v>
      </c>
      <c r="C14">
        <v>5.9999999999999995E-4</v>
      </c>
      <c r="D14" s="1">
        <f t="shared" si="0"/>
        <v>29953275999.999996</v>
      </c>
      <c r="E14">
        <v>6.4928E-2</v>
      </c>
      <c r="F14" s="1">
        <f t="shared" si="1"/>
        <v>1944806304.1279998</v>
      </c>
      <c r="G14" s="1">
        <f t="shared" si="2"/>
        <v>1166883.7824767998</v>
      </c>
    </row>
    <row r="15" spans="1:8" x14ac:dyDescent="0.3">
      <c r="A15" t="s">
        <v>2</v>
      </c>
      <c r="B15" s="1">
        <v>1.06553E-8</v>
      </c>
      <c r="C15">
        <v>8.0000000000000004E-4</v>
      </c>
      <c r="D15" s="1">
        <f t="shared" si="0"/>
        <v>39424610</v>
      </c>
      <c r="E15">
        <v>6.4928E-2</v>
      </c>
      <c r="F15" s="1">
        <f t="shared" si="1"/>
        <v>2559761.0780799999</v>
      </c>
      <c r="G15" s="1">
        <f t="shared" si="2"/>
        <v>2047.808862464</v>
      </c>
    </row>
    <row r="16" spans="1:8" x14ac:dyDescent="0.3">
      <c r="A16" t="s">
        <v>3</v>
      </c>
      <c r="B16" s="1">
        <v>1.1231E-7</v>
      </c>
      <c r="C16">
        <v>8.9999999999999998E-4</v>
      </c>
      <c r="D16" s="1">
        <f t="shared" si="0"/>
        <v>415547000</v>
      </c>
      <c r="E16">
        <v>6.4928E-2</v>
      </c>
      <c r="F16" s="1">
        <f t="shared" si="1"/>
        <v>26980635.616</v>
      </c>
      <c r="G16" s="1">
        <f t="shared" si="2"/>
        <v>24282.5720544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E1CF-7C61-4E9F-AD87-F8BFBAEA9FA7}">
  <dimension ref="A1:G16"/>
  <sheetViews>
    <sheetView workbookViewId="0">
      <selection activeCell="A13" sqref="A13"/>
    </sheetView>
  </sheetViews>
  <sheetFormatPr defaultRowHeight="14.4" x14ac:dyDescent="0.3"/>
  <cols>
    <col min="1" max="1" width="33.88671875" bestFit="1" customWidth="1"/>
  </cols>
  <sheetData>
    <row r="1" spans="1:7" x14ac:dyDescent="0.3">
      <c r="A1" t="s">
        <v>10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65</v>
      </c>
      <c r="B2" s="1">
        <v>2.6349500000000002E-7</v>
      </c>
      <c r="C2">
        <v>7.5000000000000002E-4</v>
      </c>
      <c r="D2" s="1">
        <f>B2*3700000000000000</f>
        <v>974931500.00000012</v>
      </c>
      <c r="E2">
        <v>1.9635</v>
      </c>
      <c r="F2" s="1">
        <f>E2*D2</f>
        <v>1914278000.2500002</v>
      </c>
      <c r="G2" s="1">
        <f>F2*C2</f>
        <v>1435708.5001875001</v>
      </c>
    </row>
    <row r="3" spans="1:7" x14ac:dyDescent="0.3">
      <c r="A3" t="s">
        <v>66</v>
      </c>
      <c r="B3" s="1">
        <v>2.6150100000000001E-8</v>
      </c>
      <c r="C3">
        <v>7.5000000000000002E-4</v>
      </c>
      <c r="D3" s="1">
        <f t="shared" ref="D3:D16" si="0">B3*3700000000000000</f>
        <v>96755370</v>
      </c>
      <c r="E3">
        <v>1.9635</v>
      </c>
      <c r="F3" s="1">
        <f t="shared" ref="F3:F16" si="1">E3*D3</f>
        <v>189979168.995</v>
      </c>
      <c r="G3" s="1">
        <f t="shared" ref="G3:G16" si="2">F3*C3</f>
        <v>142484.37674625</v>
      </c>
    </row>
    <row r="4" spans="1:7" x14ac:dyDescent="0.3">
      <c r="A4" t="s">
        <v>67</v>
      </c>
      <c r="B4" s="1">
        <v>9.1414699999999999E-7</v>
      </c>
      <c r="C4">
        <v>5.6999999999999998E-4</v>
      </c>
      <c r="D4" s="1">
        <f t="shared" si="0"/>
        <v>3382343900</v>
      </c>
      <c r="E4">
        <v>1.9635</v>
      </c>
      <c r="F4" s="1">
        <f t="shared" si="1"/>
        <v>6641232247.6499996</v>
      </c>
      <c r="G4" s="1">
        <f t="shared" si="2"/>
        <v>3785502.3811604995</v>
      </c>
    </row>
    <row r="5" spans="1:7" x14ac:dyDescent="0.3">
      <c r="A5" t="s">
        <v>68</v>
      </c>
      <c r="B5" s="1">
        <v>2.45197E-6</v>
      </c>
      <c r="C5">
        <v>8.4999999999999995E-4</v>
      </c>
      <c r="D5" s="1">
        <f t="shared" si="0"/>
        <v>9072289000</v>
      </c>
      <c r="E5">
        <v>0.32046400000000003</v>
      </c>
      <c r="F5" s="1">
        <f t="shared" si="1"/>
        <v>2907342022.0960002</v>
      </c>
      <c r="G5" s="1">
        <f t="shared" si="2"/>
        <v>2471240.7187816002</v>
      </c>
    </row>
    <row r="6" spans="1:7" x14ac:dyDescent="0.3">
      <c r="A6" t="s">
        <v>69</v>
      </c>
      <c r="B6" s="1">
        <v>8.6044699999999998E-7</v>
      </c>
      <c r="C6">
        <v>1.4599999999999999E-3</v>
      </c>
      <c r="D6" s="1">
        <f t="shared" si="0"/>
        <v>3183653900</v>
      </c>
      <c r="E6">
        <v>0.32046400000000003</v>
      </c>
      <c r="F6" s="1">
        <f t="shared" si="1"/>
        <v>1020246463.4096001</v>
      </c>
      <c r="G6" s="1">
        <f t="shared" si="2"/>
        <v>1489559.8365780162</v>
      </c>
    </row>
    <row r="7" spans="1:7" x14ac:dyDescent="0.3">
      <c r="A7" t="s">
        <v>70</v>
      </c>
      <c r="B7" s="1">
        <v>5.2513799999999995E-7</v>
      </c>
      <c r="C7">
        <v>4.4999999999999999E-4</v>
      </c>
      <c r="D7" s="1">
        <f t="shared" si="0"/>
        <v>1943010599.9999998</v>
      </c>
      <c r="E7">
        <v>1.9635</v>
      </c>
      <c r="F7" s="1">
        <f t="shared" si="1"/>
        <v>3815101313.0999994</v>
      </c>
      <c r="G7" s="1">
        <f t="shared" si="2"/>
        <v>1716795.5908949997</v>
      </c>
    </row>
    <row r="8" spans="1:7" x14ac:dyDescent="0.3">
      <c r="A8" t="s">
        <v>71</v>
      </c>
      <c r="B8" s="1">
        <v>7.1464300000000003E-7</v>
      </c>
      <c r="C8">
        <v>8.4999999999999995E-4</v>
      </c>
      <c r="D8" s="1">
        <f t="shared" si="0"/>
        <v>2644179100</v>
      </c>
      <c r="E8">
        <v>1.9635</v>
      </c>
      <c r="F8" s="1">
        <f t="shared" si="1"/>
        <v>5191845662.8500004</v>
      </c>
      <c r="G8" s="1">
        <f t="shared" si="2"/>
        <v>4413068.8134225002</v>
      </c>
    </row>
    <row r="9" spans="1:7" x14ac:dyDescent="0.3">
      <c r="A9" t="s">
        <v>72</v>
      </c>
      <c r="B9" s="1">
        <v>1.47973E-7</v>
      </c>
      <c r="C9">
        <v>7.2000000000000005E-4</v>
      </c>
      <c r="D9" s="1">
        <f t="shared" si="0"/>
        <v>547500100</v>
      </c>
      <c r="E9">
        <v>1.9635</v>
      </c>
      <c r="F9" s="1">
        <f t="shared" si="1"/>
        <v>1075016446.3499999</v>
      </c>
      <c r="G9" s="1">
        <f t="shared" si="2"/>
        <v>774011.84137199994</v>
      </c>
    </row>
    <row r="10" spans="1:7" x14ac:dyDescent="0.3">
      <c r="A10" t="s">
        <v>73</v>
      </c>
      <c r="B10" s="1">
        <v>1.00491E-7</v>
      </c>
      <c r="C10">
        <v>2.16E-3</v>
      </c>
      <c r="D10" s="1">
        <f t="shared" si="0"/>
        <v>371816700</v>
      </c>
      <c r="E10">
        <v>1.9635</v>
      </c>
      <c r="F10" s="1">
        <f t="shared" si="1"/>
        <v>730062090.45000005</v>
      </c>
      <c r="G10" s="1">
        <f t="shared" si="2"/>
        <v>1576934.115372</v>
      </c>
    </row>
    <row r="11" spans="1:7" x14ac:dyDescent="0.3">
      <c r="A11" t="s">
        <v>74</v>
      </c>
      <c r="B11" s="1">
        <v>4.4461399999999999E-8</v>
      </c>
      <c r="C11">
        <v>1.4599999999999999E-3</v>
      </c>
      <c r="D11" s="1">
        <f t="shared" si="0"/>
        <v>164507180</v>
      </c>
      <c r="E11">
        <v>1.9635</v>
      </c>
      <c r="F11" s="1">
        <f t="shared" si="1"/>
        <v>323009847.93000001</v>
      </c>
      <c r="G11" s="1">
        <f t="shared" si="2"/>
        <v>471594.37797779997</v>
      </c>
    </row>
    <row r="12" spans="1:7" x14ac:dyDescent="0.3">
      <c r="A12" t="s">
        <v>75</v>
      </c>
      <c r="B12" s="1">
        <v>8.3252400000000006E-6</v>
      </c>
      <c r="C12">
        <v>4.2000000000000002E-4</v>
      </c>
      <c r="D12" s="1">
        <f t="shared" si="0"/>
        <v>30803388000.000004</v>
      </c>
      <c r="E12">
        <v>6.4928E-2</v>
      </c>
      <c r="F12" s="1">
        <f t="shared" si="1"/>
        <v>2000002376.0640001</v>
      </c>
      <c r="G12" s="1">
        <f t="shared" si="2"/>
        <v>840000.99794688006</v>
      </c>
    </row>
    <row r="13" spans="1:7" x14ac:dyDescent="0.3">
      <c r="A13" t="s">
        <v>76</v>
      </c>
      <c r="B13" s="1">
        <v>6.5126100000000002E-8</v>
      </c>
      <c r="C13">
        <v>4.6999999999999999E-4</v>
      </c>
      <c r="D13" s="1">
        <f t="shared" si="0"/>
        <v>240966570</v>
      </c>
      <c r="E13">
        <v>6.4928E-2</v>
      </c>
      <c r="F13" s="1">
        <f t="shared" si="1"/>
        <v>15645477.45696</v>
      </c>
      <c r="G13" s="1">
        <f t="shared" si="2"/>
        <v>7353.3744047711998</v>
      </c>
    </row>
    <row r="14" spans="1:7" x14ac:dyDescent="0.3">
      <c r="A14" t="s">
        <v>1</v>
      </c>
      <c r="B14" s="1">
        <v>8.1380999999999992E-6</v>
      </c>
      <c r="C14">
        <v>4.2000000000000002E-4</v>
      </c>
      <c r="D14" s="1">
        <f t="shared" si="0"/>
        <v>30110969999.999996</v>
      </c>
      <c r="E14">
        <v>6.4928E-2</v>
      </c>
      <c r="F14" s="1">
        <f t="shared" si="1"/>
        <v>1955045060.1599998</v>
      </c>
      <c r="G14" s="1">
        <f t="shared" si="2"/>
        <v>821118.92526719999</v>
      </c>
    </row>
    <row r="15" spans="1:7" x14ac:dyDescent="0.3">
      <c r="A15" t="s">
        <v>2</v>
      </c>
      <c r="B15" s="1">
        <v>1.06304E-8</v>
      </c>
      <c r="C15">
        <v>5.5000000000000003E-4</v>
      </c>
      <c r="D15" s="1">
        <f t="shared" si="0"/>
        <v>39332480</v>
      </c>
      <c r="E15">
        <v>6.4928E-2</v>
      </c>
      <c r="F15" s="1">
        <f t="shared" si="1"/>
        <v>2553779.26144</v>
      </c>
      <c r="G15" s="1">
        <f t="shared" si="2"/>
        <v>1404.578593792</v>
      </c>
    </row>
    <row r="16" spans="1:7" x14ac:dyDescent="0.3">
      <c r="A16" t="s">
        <v>3</v>
      </c>
      <c r="B16" s="1">
        <v>1.11123E-7</v>
      </c>
      <c r="C16">
        <v>6.0999999999999997E-4</v>
      </c>
      <c r="D16" s="1">
        <f t="shared" si="0"/>
        <v>411155100</v>
      </c>
      <c r="E16">
        <v>6.4928E-2</v>
      </c>
      <c r="F16" s="1">
        <f t="shared" si="1"/>
        <v>26695478.332800001</v>
      </c>
      <c r="G16" s="1">
        <f t="shared" si="2"/>
        <v>16284.241783007999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DB5C-94A5-4591-A42F-57104129E34C}">
  <dimension ref="A1:I16"/>
  <sheetViews>
    <sheetView workbookViewId="0">
      <selection activeCell="A2" sqref="A2:A16"/>
    </sheetView>
  </sheetViews>
  <sheetFormatPr defaultRowHeight="14.4" x14ac:dyDescent="0.3"/>
  <sheetData>
    <row r="1" spans="1:9" x14ac:dyDescent="0.3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 t="s">
        <v>65</v>
      </c>
      <c r="B2" s="1"/>
      <c r="C2" s="1">
        <v>8.8000000000000003E-4</v>
      </c>
      <c r="D2" s="1"/>
      <c r="E2">
        <v>1.9635</v>
      </c>
      <c r="F2" s="1">
        <v>2049000000</v>
      </c>
      <c r="G2" s="1">
        <f>F2*C2</f>
        <v>1803120</v>
      </c>
      <c r="H2" s="1"/>
      <c r="I2" s="1"/>
    </row>
    <row r="3" spans="1:9" x14ac:dyDescent="0.3">
      <c r="A3" t="s">
        <v>66</v>
      </c>
      <c r="B3" s="1"/>
      <c r="C3" s="1">
        <v>8.8000000000000003E-4</v>
      </c>
      <c r="D3" s="1"/>
      <c r="E3">
        <v>1.9635</v>
      </c>
      <c r="F3" s="1">
        <v>220000000</v>
      </c>
      <c r="G3" s="1">
        <f t="shared" ref="G3:G16" si="0">F3*C3</f>
        <v>193600</v>
      </c>
      <c r="H3" s="1"/>
      <c r="I3" s="1"/>
    </row>
    <row r="4" spans="1:9" x14ac:dyDescent="0.3">
      <c r="A4" t="s">
        <v>67</v>
      </c>
      <c r="B4" s="1"/>
      <c r="C4" s="1">
        <v>6.2E-4</v>
      </c>
      <c r="D4" s="1"/>
      <c r="E4">
        <v>1.9635</v>
      </c>
      <c r="F4" s="1">
        <v>6646000000</v>
      </c>
      <c r="G4" s="1">
        <f t="shared" si="0"/>
        <v>4120520</v>
      </c>
      <c r="H4" s="1"/>
      <c r="I4" s="1"/>
    </row>
    <row r="5" spans="1:9" x14ac:dyDescent="0.3">
      <c r="A5" t="s">
        <v>68</v>
      </c>
      <c r="B5" s="1"/>
      <c r="C5" s="1">
        <v>9.3999999999999997E-4</v>
      </c>
      <c r="D5" s="1"/>
      <c r="E5">
        <v>0.32046400000000003</v>
      </c>
      <c r="F5" s="1">
        <v>2926000000</v>
      </c>
      <c r="G5" s="1">
        <f t="shared" si="0"/>
        <v>2750440</v>
      </c>
      <c r="H5" s="1"/>
      <c r="I5" s="1"/>
    </row>
    <row r="6" spans="1:9" x14ac:dyDescent="0.3">
      <c r="A6" t="s">
        <v>69</v>
      </c>
      <c r="B6" s="1"/>
      <c r="C6" s="1">
        <v>2.7200000000000002E-3</v>
      </c>
      <c r="D6" s="1"/>
      <c r="E6">
        <v>0.32046400000000003</v>
      </c>
      <c r="F6" s="1">
        <v>992400000</v>
      </c>
      <c r="G6" s="1">
        <f t="shared" si="0"/>
        <v>2699328</v>
      </c>
      <c r="H6" s="1"/>
      <c r="I6" s="1"/>
    </row>
    <row r="7" spans="1:9" x14ac:dyDescent="0.3">
      <c r="A7" t="s">
        <v>70</v>
      </c>
      <c r="B7" s="1"/>
      <c r="C7" s="1">
        <v>4.4999999999999999E-4</v>
      </c>
      <c r="D7" s="1"/>
      <c r="E7">
        <v>1.9635</v>
      </c>
      <c r="F7" s="1">
        <v>3860000000</v>
      </c>
      <c r="G7" s="1">
        <f t="shared" si="0"/>
        <v>1737000</v>
      </c>
      <c r="H7" s="1"/>
      <c r="I7" s="1"/>
    </row>
    <row r="8" spans="1:9" x14ac:dyDescent="0.3">
      <c r="A8" t="s">
        <v>71</v>
      </c>
      <c r="B8" s="1"/>
      <c r="C8" s="1">
        <v>6.9999999999999999E-4</v>
      </c>
      <c r="D8" s="1"/>
      <c r="E8">
        <v>1.9635</v>
      </c>
      <c r="F8" s="1">
        <v>5136000000</v>
      </c>
      <c r="G8" s="1">
        <f t="shared" si="0"/>
        <v>3595200</v>
      </c>
      <c r="H8" s="1"/>
      <c r="I8" s="1"/>
    </row>
    <row r="9" spans="1:9" x14ac:dyDescent="0.3">
      <c r="A9" t="s">
        <v>72</v>
      </c>
      <c r="B9" s="1"/>
      <c r="C9" s="1">
        <v>8.1999999999999998E-4</v>
      </c>
      <c r="D9" s="1"/>
      <c r="E9">
        <v>1.9635</v>
      </c>
      <c r="F9" s="1">
        <v>1063000000</v>
      </c>
      <c r="G9" s="1">
        <f t="shared" si="0"/>
        <v>871660</v>
      </c>
      <c r="H9" s="1"/>
      <c r="I9" s="1"/>
    </row>
    <row r="10" spans="1:9" x14ac:dyDescent="0.3">
      <c r="A10" t="s">
        <v>73</v>
      </c>
      <c r="B10" s="1"/>
      <c r="C10" s="1">
        <v>2.0100000000000001E-3</v>
      </c>
      <c r="D10" s="1"/>
      <c r="E10">
        <v>1.9635</v>
      </c>
      <c r="F10" s="1">
        <v>708500000</v>
      </c>
      <c r="G10" s="1">
        <f t="shared" si="0"/>
        <v>1424085</v>
      </c>
      <c r="H10" s="1"/>
      <c r="I10" s="1"/>
    </row>
    <row r="11" spans="1:9" x14ac:dyDescent="0.3">
      <c r="A11" t="s">
        <v>74</v>
      </c>
      <c r="B11" s="1"/>
      <c r="C11" s="1">
        <v>1.32E-3</v>
      </c>
      <c r="D11" s="1"/>
      <c r="E11">
        <v>1.9635</v>
      </c>
      <c r="F11" s="1">
        <v>264400000</v>
      </c>
      <c r="G11" s="1">
        <f t="shared" si="0"/>
        <v>349008</v>
      </c>
      <c r="H11" s="1"/>
      <c r="I11" s="1"/>
    </row>
    <row r="12" spans="1:9" x14ac:dyDescent="0.3">
      <c r="A12" t="s">
        <v>75</v>
      </c>
      <c r="B12" s="1"/>
      <c r="C12" s="1">
        <v>4.6000000000000001E-4</v>
      </c>
      <c r="D12" s="1"/>
      <c r="E12">
        <v>6.4928E-2</v>
      </c>
      <c r="F12" s="1">
        <v>1991000000</v>
      </c>
      <c r="G12" s="1">
        <f t="shared" si="0"/>
        <v>915860</v>
      </c>
      <c r="H12" s="1"/>
      <c r="I12" s="1"/>
    </row>
    <row r="13" spans="1:9" x14ac:dyDescent="0.3">
      <c r="A13" t="s">
        <v>76</v>
      </c>
      <c r="B13" s="1"/>
      <c r="D13" s="1"/>
      <c r="E13">
        <v>6.4928E-2</v>
      </c>
      <c r="G13" s="1"/>
    </row>
    <row r="14" spans="1:9" x14ac:dyDescent="0.3">
      <c r="A14" t="s">
        <v>1</v>
      </c>
      <c r="B14" s="1"/>
      <c r="C14" s="1">
        <v>4.4999999999999999E-4</v>
      </c>
      <c r="D14" s="1"/>
      <c r="E14">
        <v>6.4928E-2</v>
      </c>
      <c r="F14" s="1">
        <v>1945000000</v>
      </c>
      <c r="G14" s="1">
        <f t="shared" si="0"/>
        <v>875250</v>
      </c>
      <c r="H14" s="1"/>
      <c r="I14" s="1"/>
    </row>
    <row r="15" spans="1:9" x14ac:dyDescent="0.3">
      <c r="A15" t="s">
        <v>2</v>
      </c>
      <c r="B15" s="1"/>
      <c r="D15" s="1"/>
      <c r="E15">
        <v>6.4928E-2</v>
      </c>
      <c r="G15" s="1"/>
    </row>
    <row r="16" spans="1:9" x14ac:dyDescent="0.3">
      <c r="A16" t="s">
        <v>3</v>
      </c>
      <c r="B16" s="1"/>
      <c r="C16" s="1">
        <v>6.4999999999999997E-4</v>
      </c>
      <c r="D16" s="1"/>
      <c r="E16">
        <v>6.4928E-2</v>
      </c>
      <c r="F16" s="1">
        <v>26980000</v>
      </c>
      <c r="G16" s="1">
        <f t="shared" si="0"/>
        <v>17537</v>
      </c>
      <c r="H16" s="1"/>
      <c r="I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EB86-BA61-41FA-BEB1-87123BEDF00B}">
  <dimension ref="A1:V35"/>
  <sheetViews>
    <sheetView workbookViewId="0">
      <selection activeCell="G15" sqref="G15"/>
    </sheetView>
  </sheetViews>
  <sheetFormatPr defaultRowHeight="14.4" x14ac:dyDescent="0.3"/>
  <cols>
    <col min="6" max="6" width="11.21875" bestFit="1" customWidth="1"/>
    <col min="7" max="7" width="11.33203125" bestFit="1" customWidth="1"/>
    <col min="9" max="9" width="11" bestFit="1" customWidth="1"/>
    <col min="10" max="10" width="15" bestFit="1" customWidth="1"/>
    <col min="17" max="18" width="11" bestFit="1" customWidth="1"/>
  </cols>
  <sheetData>
    <row r="1" spans="1:22" x14ac:dyDescent="0.3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K1" s="4"/>
      <c r="L1" s="1"/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16</v>
      </c>
    </row>
    <row r="2" spans="1:22" x14ac:dyDescent="0.3">
      <c r="A2" t="s">
        <v>65</v>
      </c>
      <c r="B2" s="1"/>
      <c r="C2" s="1">
        <v>4.6640000000000001E-2</v>
      </c>
      <c r="D2" s="1"/>
      <c r="E2">
        <v>1.9635</v>
      </c>
      <c r="F2" s="1">
        <v>2056000000</v>
      </c>
      <c r="G2" s="1">
        <f t="shared" ref="G2:G11" si="0">F2*C2</f>
        <v>95891840</v>
      </c>
      <c r="J2" s="1"/>
      <c r="K2" s="4"/>
      <c r="O2" t="s">
        <v>22</v>
      </c>
      <c r="P2" t="s">
        <v>16</v>
      </c>
      <c r="Q2" t="s">
        <v>23</v>
      </c>
      <c r="R2" t="s">
        <v>16</v>
      </c>
      <c r="S2" t="s">
        <v>24</v>
      </c>
      <c r="T2" t="s">
        <v>25</v>
      </c>
    </row>
    <row r="3" spans="1:22" x14ac:dyDescent="0.3">
      <c r="A3" t="s">
        <v>66</v>
      </c>
      <c r="B3" s="1"/>
      <c r="C3" s="1">
        <v>4.7620000000000003E-2</v>
      </c>
      <c r="D3" s="1"/>
      <c r="E3">
        <v>1.9635</v>
      </c>
      <c r="F3" s="1">
        <v>220700000</v>
      </c>
      <c r="G3" s="1">
        <f t="shared" si="0"/>
        <v>10509734</v>
      </c>
      <c r="J3" s="1"/>
      <c r="K3" s="5"/>
      <c r="O3" t="s">
        <v>26</v>
      </c>
      <c r="P3" t="s">
        <v>18</v>
      </c>
      <c r="Q3" t="s">
        <v>19</v>
      </c>
      <c r="R3" t="s">
        <v>20</v>
      </c>
      <c r="S3" t="s">
        <v>27</v>
      </c>
      <c r="T3" t="s">
        <v>18</v>
      </c>
      <c r="U3" t="s">
        <v>19</v>
      </c>
      <c r="V3" t="s">
        <v>20</v>
      </c>
    </row>
    <row r="4" spans="1:22" x14ac:dyDescent="0.3">
      <c r="A4" t="s">
        <v>67</v>
      </c>
      <c r="B4" s="1"/>
      <c r="C4" s="1">
        <v>2.4969999999999999E-2</v>
      </c>
      <c r="D4" s="1"/>
      <c r="E4">
        <v>1.9635</v>
      </c>
      <c r="F4" s="1">
        <v>6655000000</v>
      </c>
      <c r="G4" s="1">
        <f t="shared" si="0"/>
        <v>166175350</v>
      </c>
      <c r="J4" s="1"/>
      <c r="O4" t="s">
        <v>28</v>
      </c>
      <c r="P4" t="s">
        <v>18</v>
      </c>
      <c r="Q4" t="s">
        <v>29</v>
      </c>
      <c r="R4" t="s">
        <v>20</v>
      </c>
      <c r="S4" t="s">
        <v>30</v>
      </c>
      <c r="T4" t="s">
        <v>18</v>
      </c>
      <c r="U4" t="s">
        <v>31</v>
      </c>
      <c r="V4" t="s">
        <v>20</v>
      </c>
    </row>
    <row r="5" spans="1:22" x14ac:dyDescent="0.3">
      <c r="A5" t="s">
        <v>68</v>
      </c>
      <c r="B5" s="1"/>
      <c r="C5" s="1">
        <v>4.6149999999999997E-2</v>
      </c>
      <c r="D5" s="1"/>
      <c r="E5">
        <v>0.32046400000000003</v>
      </c>
      <c r="F5" s="1">
        <v>2937000000</v>
      </c>
      <c r="G5" s="1">
        <f t="shared" si="0"/>
        <v>135542550</v>
      </c>
      <c r="J5" s="1"/>
      <c r="O5" t="s">
        <v>32</v>
      </c>
      <c r="P5" t="s">
        <v>18</v>
      </c>
      <c r="Q5" t="s">
        <v>19</v>
      </c>
      <c r="R5" t="s">
        <v>20</v>
      </c>
      <c r="S5" t="s">
        <v>33</v>
      </c>
      <c r="T5" t="s">
        <v>18</v>
      </c>
      <c r="U5" t="s">
        <v>34</v>
      </c>
      <c r="V5" t="s">
        <v>20</v>
      </c>
    </row>
    <row r="6" spans="1:22" x14ac:dyDescent="0.3">
      <c r="A6" t="s">
        <v>69</v>
      </c>
      <c r="B6" s="1"/>
      <c r="C6" s="1">
        <v>2.5780000000000001E-2</v>
      </c>
      <c r="D6" s="1"/>
      <c r="E6">
        <v>0.32046400000000003</v>
      </c>
      <c r="F6" s="1">
        <v>988300000</v>
      </c>
      <c r="G6" s="1">
        <f t="shared" si="0"/>
        <v>25478374</v>
      </c>
      <c r="J6" s="1"/>
      <c r="O6" t="s">
        <v>35</v>
      </c>
      <c r="P6" t="s">
        <v>18</v>
      </c>
      <c r="Q6" t="s">
        <v>36</v>
      </c>
      <c r="R6" t="s">
        <v>20</v>
      </c>
      <c r="S6" t="s">
        <v>37</v>
      </c>
      <c r="T6" t="s">
        <v>18</v>
      </c>
      <c r="U6" t="s">
        <v>31</v>
      </c>
      <c r="V6" t="s">
        <v>20</v>
      </c>
    </row>
    <row r="7" spans="1:22" x14ac:dyDescent="0.3">
      <c r="A7" t="s">
        <v>70</v>
      </c>
      <c r="B7" s="1"/>
      <c r="C7" s="1">
        <v>2.3279999999999999E-2</v>
      </c>
      <c r="D7" s="1"/>
      <c r="E7">
        <v>1.9635</v>
      </c>
      <c r="F7" s="1">
        <v>3852000000</v>
      </c>
      <c r="G7" s="1">
        <f t="shared" si="0"/>
        <v>89674560</v>
      </c>
      <c r="J7" s="4"/>
      <c r="L7" s="1"/>
      <c r="M7" s="1"/>
      <c r="O7" t="s">
        <v>38</v>
      </c>
      <c r="P7" t="s">
        <v>18</v>
      </c>
      <c r="Q7" t="s">
        <v>31</v>
      </c>
      <c r="R7" t="s">
        <v>20</v>
      </c>
      <c r="S7" t="s">
        <v>39</v>
      </c>
      <c r="T7" t="s">
        <v>18</v>
      </c>
      <c r="U7" t="s">
        <v>40</v>
      </c>
      <c r="V7" t="s">
        <v>20</v>
      </c>
    </row>
    <row r="8" spans="1:22" x14ac:dyDescent="0.3">
      <c r="A8" t="s">
        <v>71</v>
      </c>
      <c r="B8" s="1"/>
      <c r="C8" s="1">
        <v>3.449E-2</v>
      </c>
      <c r="D8" s="1"/>
      <c r="E8">
        <v>1.9635</v>
      </c>
      <c r="F8" s="1">
        <v>5123000000</v>
      </c>
      <c r="G8" s="1">
        <f t="shared" si="0"/>
        <v>176692270</v>
      </c>
      <c r="J8" s="4"/>
      <c r="L8" s="1"/>
      <c r="M8" s="1"/>
      <c r="O8" t="s">
        <v>41</v>
      </c>
      <c r="P8" t="s">
        <v>18</v>
      </c>
      <c r="Q8" t="s">
        <v>31</v>
      </c>
      <c r="R8" t="s">
        <v>20</v>
      </c>
      <c r="S8" t="s">
        <v>42</v>
      </c>
      <c r="T8" t="s">
        <v>18</v>
      </c>
      <c r="U8" t="s">
        <v>19</v>
      </c>
      <c r="V8" t="s">
        <v>20</v>
      </c>
    </row>
    <row r="9" spans="1:22" x14ac:dyDescent="0.3">
      <c r="A9" t="s">
        <v>72</v>
      </c>
      <c r="B9" s="1"/>
      <c r="C9" s="1">
        <v>4.6149999999999997E-2</v>
      </c>
      <c r="D9" s="1"/>
      <c r="E9">
        <v>1.9635</v>
      </c>
      <c r="F9" s="1">
        <v>1066000000</v>
      </c>
      <c r="G9" s="1">
        <f t="shared" si="0"/>
        <v>49195900</v>
      </c>
      <c r="J9" s="4"/>
      <c r="L9" s="1"/>
      <c r="M9" s="1"/>
      <c r="O9" t="s">
        <v>43</v>
      </c>
      <c r="P9" t="s">
        <v>16</v>
      </c>
      <c r="Q9" t="s">
        <v>44</v>
      </c>
      <c r="R9" t="s">
        <v>18</v>
      </c>
      <c r="S9" t="s">
        <v>40</v>
      </c>
      <c r="T9" t="s">
        <v>20</v>
      </c>
    </row>
    <row r="10" spans="1:22" x14ac:dyDescent="0.3">
      <c r="A10" t="s">
        <v>73</v>
      </c>
      <c r="B10" s="1"/>
      <c r="C10" s="1">
        <v>4.1059999999999999E-2</v>
      </c>
      <c r="D10" s="1"/>
      <c r="E10">
        <v>1.9635</v>
      </c>
      <c r="F10" s="1">
        <v>707700000</v>
      </c>
      <c r="G10" s="1">
        <f t="shared" si="0"/>
        <v>29058162</v>
      </c>
      <c r="J10" s="4"/>
      <c r="O10" t="s">
        <v>45</v>
      </c>
      <c r="P10" t="s">
        <v>18</v>
      </c>
      <c r="Q10" t="s">
        <v>19</v>
      </c>
      <c r="R10" t="s">
        <v>46</v>
      </c>
    </row>
    <row r="11" spans="1:22" x14ac:dyDescent="0.3">
      <c r="A11" t="s">
        <v>74</v>
      </c>
      <c r="B11" s="1"/>
      <c r="C11" s="1">
        <v>0.19650000000000001</v>
      </c>
      <c r="D11" s="1"/>
      <c r="E11">
        <v>1.9635</v>
      </c>
      <c r="F11" s="1">
        <v>267400000</v>
      </c>
      <c r="G11" s="1">
        <f t="shared" si="0"/>
        <v>52544100</v>
      </c>
      <c r="J11" s="4"/>
    </row>
    <row r="12" spans="1:22" x14ac:dyDescent="0.3">
      <c r="A12" t="s">
        <v>75</v>
      </c>
      <c r="B12" s="1"/>
      <c r="C12" s="1">
        <v>1.064E-2</v>
      </c>
      <c r="D12" s="1"/>
      <c r="E12">
        <v>6.4928E-2</v>
      </c>
      <c r="F12" s="1">
        <v>1990000000</v>
      </c>
      <c r="G12" s="1">
        <f t="shared" ref="G12:G15" si="1">F12*C12</f>
        <v>21173600</v>
      </c>
      <c r="J12" s="4"/>
    </row>
    <row r="13" spans="1:22" x14ac:dyDescent="0.3">
      <c r="A13" t="s">
        <v>76</v>
      </c>
      <c r="B13" s="1"/>
      <c r="C13" s="1">
        <v>15950000</v>
      </c>
      <c r="D13" s="1"/>
      <c r="E13">
        <v>6.4928E-2</v>
      </c>
      <c r="F13" s="1">
        <v>0.16650000000000001</v>
      </c>
      <c r="G13" s="1">
        <f t="shared" si="1"/>
        <v>2655675</v>
      </c>
      <c r="J13" s="4"/>
    </row>
    <row r="14" spans="1:22" x14ac:dyDescent="0.3">
      <c r="A14" t="s">
        <v>1</v>
      </c>
      <c r="B14" s="1"/>
      <c r="C14" s="1">
        <v>1.0970000000000001E-2</v>
      </c>
      <c r="D14" s="1"/>
      <c r="E14">
        <v>6.4928E-2</v>
      </c>
      <c r="F14" s="1">
        <v>1945000000</v>
      </c>
      <c r="G14" s="1">
        <f t="shared" si="1"/>
        <v>21336650</v>
      </c>
    </row>
    <row r="15" spans="1:22" x14ac:dyDescent="0.3">
      <c r="A15" t="s">
        <v>2</v>
      </c>
      <c r="B15" s="1"/>
      <c r="C15" s="1">
        <v>0.17050000000000001</v>
      </c>
      <c r="D15" s="1"/>
      <c r="E15">
        <v>6.4928E-2</v>
      </c>
      <c r="F15" s="1">
        <v>2593000</v>
      </c>
      <c r="G15" s="1">
        <f t="shared" si="1"/>
        <v>442106.50000000006</v>
      </c>
      <c r="Q15" s="1"/>
      <c r="R15" s="1"/>
    </row>
    <row r="16" spans="1:22" x14ac:dyDescent="0.3">
      <c r="A16" t="s">
        <v>3</v>
      </c>
      <c r="B16" s="1"/>
      <c r="C16" s="1">
        <v>1.7069999999999998E-2</v>
      </c>
      <c r="D16" s="1"/>
      <c r="E16">
        <v>6.4928E-2</v>
      </c>
      <c r="F16" s="1">
        <v>26990000</v>
      </c>
      <c r="G16" s="1">
        <f>F16*C16</f>
        <v>460719.29999999993</v>
      </c>
      <c r="Q16" s="1"/>
      <c r="R16" s="1"/>
    </row>
    <row r="17" spans="12:15" x14ac:dyDescent="0.3">
      <c r="L17" s="1"/>
      <c r="M17" s="1"/>
      <c r="N17" s="1"/>
      <c r="O17" s="1"/>
    </row>
    <row r="18" spans="12:15" x14ac:dyDescent="0.3">
      <c r="L18" s="1"/>
      <c r="M18" s="1"/>
      <c r="N18" s="1"/>
      <c r="O18" s="1"/>
    </row>
    <row r="19" spans="12:15" x14ac:dyDescent="0.3">
      <c r="L19" s="1"/>
      <c r="M19" s="1"/>
      <c r="N19" s="1"/>
      <c r="O19" s="1"/>
    </row>
    <row r="20" spans="12:15" x14ac:dyDescent="0.3">
      <c r="L20" s="1"/>
      <c r="M20" s="1"/>
      <c r="N20" s="1"/>
      <c r="O20" s="1"/>
    </row>
    <row r="21" spans="12:15" x14ac:dyDescent="0.3">
      <c r="L21" s="1"/>
      <c r="M21" s="1"/>
      <c r="N21" s="1"/>
      <c r="O21" s="1"/>
    </row>
    <row r="22" spans="12:15" x14ac:dyDescent="0.3">
      <c r="L22" s="1"/>
      <c r="M22" s="1"/>
      <c r="N22" s="1"/>
      <c r="O22" s="1"/>
    </row>
    <row r="23" spans="12:15" x14ac:dyDescent="0.3">
      <c r="L23" s="1"/>
      <c r="M23" s="1"/>
      <c r="N23" s="1"/>
      <c r="O23" s="1"/>
    </row>
    <row r="24" spans="12:15" x14ac:dyDescent="0.3">
      <c r="L24" s="1"/>
      <c r="M24" s="1"/>
      <c r="N24" s="1"/>
      <c r="O24" s="1"/>
    </row>
    <row r="25" spans="12:15" x14ac:dyDescent="0.3">
      <c r="L25" s="1"/>
      <c r="M25" s="1"/>
      <c r="N25" s="1"/>
      <c r="O25" s="1"/>
    </row>
    <row r="26" spans="12:15" x14ac:dyDescent="0.3">
      <c r="L26" s="1"/>
      <c r="M26" s="1"/>
      <c r="N26" s="1"/>
      <c r="O26" s="1"/>
    </row>
    <row r="35" spans="11:14" x14ac:dyDescent="0.3">
      <c r="K35" s="1"/>
      <c r="L35" s="1"/>
      <c r="M35" s="1"/>
      <c r="N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CBAC-AC49-443E-BB1B-D564D88A2155}">
  <dimension ref="A1:T67"/>
  <sheetViews>
    <sheetView tabSelected="1" topLeftCell="A43" workbookViewId="0">
      <selection activeCell="B53" sqref="B53:D67"/>
    </sheetView>
  </sheetViews>
  <sheetFormatPr defaultRowHeight="14.4" x14ac:dyDescent="0.3"/>
  <cols>
    <col min="1" max="1" width="18.21875" bestFit="1" customWidth="1"/>
    <col min="2" max="2" width="30.5546875" customWidth="1"/>
    <col min="3" max="3" width="27.21875" customWidth="1"/>
    <col min="4" max="4" width="36" customWidth="1"/>
    <col min="5" max="5" width="22.21875" bestFit="1" customWidth="1"/>
    <col min="6" max="6" width="14.33203125" bestFit="1" customWidth="1"/>
    <col min="7" max="7" width="9.21875" bestFit="1" customWidth="1"/>
    <col min="8" max="8" width="31.33203125" customWidth="1"/>
  </cols>
  <sheetData>
    <row r="1" spans="1:20" ht="43.2" x14ac:dyDescent="0.3">
      <c r="A1" s="3" t="s">
        <v>11</v>
      </c>
      <c r="B1" s="3" t="s">
        <v>12</v>
      </c>
      <c r="C1" s="3" t="s">
        <v>78</v>
      </c>
      <c r="D1" s="3" t="s">
        <v>82</v>
      </c>
      <c r="E1" s="3" t="s">
        <v>13</v>
      </c>
      <c r="F1" s="3" t="s">
        <v>79</v>
      </c>
      <c r="G1" s="3" t="s">
        <v>47</v>
      </c>
      <c r="H1" s="3" t="s">
        <v>82</v>
      </c>
      <c r="I1" s="3" t="s">
        <v>48</v>
      </c>
      <c r="J1" s="3" t="s">
        <v>49</v>
      </c>
      <c r="K1" s="3" t="s">
        <v>50</v>
      </c>
      <c r="L1" s="3" t="s">
        <v>82</v>
      </c>
      <c r="M1" s="3" t="s">
        <v>52</v>
      </c>
      <c r="N1" s="3" t="s">
        <v>53</v>
      </c>
      <c r="O1" s="3" t="s">
        <v>51</v>
      </c>
      <c r="P1" s="3" t="s">
        <v>82</v>
      </c>
      <c r="T1" s="3"/>
    </row>
    <row r="2" spans="1:20" x14ac:dyDescent="0.3">
      <c r="A2" t="s">
        <v>54</v>
      </c>
      <c r="B2" s="6">
        <f>MCNP_SSR!F2</f>
        <v>1886358797.3999999</v>
      </c>
      <c r="C2" s="2">
        <f>100*MCNP_SSR!C2</f>
        <v>0.13</v>
      </c>
      <c r="D2" s="2" t="s">
        <v>83</v>
      </c>
      <c r="E2" s="6">
        <f>SCALE_SSR!F2</f>
        <v>1914278000.2500002</v>
      </c>
      <c r="F2" s="2">
        <f>SCALE_SSR!C2*100</f>
        <v>7.4999999999999997E-2</v>
      </c>
      <c r="G2" s="4">
        <f>100*(E2-B2)/B2</f>
        <v>1.4800579236824876</v>
      </c>
      <c r="H2" s="4" t="s">
        <v>113</v>
      </c>
      <c r="I2" s="6">
        <f>SCALE_252!F2</f>
        <v>2049000000</v>
      </c>
      <c r="J2" s="2">
        <f>100*SCALE_252!C2</f>
        <v>8.8000000000000009E-2</v>
      </c>
      <c r="K2" s="4">
        <f>100*(I2-B2)/B2</f>
        <v>8.6219653877179283</v>
      </c>
      <c r="L2" s="4" t="s">
        <v>92</v>
      </c>
      <c r="M2" s="6">
        <f>SCALE_SAMPLER!F2</f>
        <v>2056000000</v>
      </c>
      <c r="N2" s="4">
        <f>SCALE_SAMPLER!C2*100</f>
        <v>4.6639999999999997</v>
      </c>
      <c r="O2" s="4">
        <f>100*(M2-B2)/B2</f>
        <v>8.9930506769878296</v>
      </c>
      <c r="P2" t="s">
        <v>115</v>
      </c>
    </row>
    <row r="3" spans="1:20" x14ac:dyDescent="0.3">
      <c r="A3" t="s">
        <v>55</v>
      </c>
      <c r="B3" s="6">
        <f>MCNP_SSR!F3</f>
        <v>187404470.715</v>
      </c>
      <c r="C3" s="2">
        <f>100*MCNP_SSR!C3</f>
        <v>0.13</v>
      </c>
      <c r="D3" s="2" t="s">
        <v>80</v>
      </c>
      <c r="E3" s="6">
        <f>SCALE_SSR!F3</f>
        <v>189979168.995</v>
      </c>
      <c r="F3" s="2">
        <f>SCALE_SSR!C3*100</f>
        <v>7.4999999999999997E-2</v>
      </c>
      <c r="G3" s="4">
        <f t="shared" ref="G3:G14" si="0">100*(E3-B3)/B3</f>
        <v>1.3738723895843112</v>
      </c>
      <c r="H3" s="4" t="s">
        <v>114</v>
      </c>
      <c r="I3" s="6">
        <f>SCALE_252!F3</f>
        <v>220000000</v>
      </c>
      <c r="J3" s="2">
        <f>100*SCALE_252!C3</f>
        <v>8.8000000000000009E-2</v>
      </c>
      <c r="K3" s="4">
        <f t="shared" ref="K3:K14" si="1">100*(I3-B3)/B3</f>
        <v>17.393143909875263</v>
      </c>
      <c r="L3" s="4" t="s">
        <v>93</v>
      </c>
      <c r="M3" s="6">
        <f>SCALE_SAMPLER!F3</f>
        <v>220700000</v>
      </c>
      <c r="N3" s="4">
        <f>SCALE_SAMPLER!C3*100</f>
        <v>4.7620000000000005</v>
      </c>
      <c r="O3" s="4">
        <f t="shared" ref="O3:O14" si="2">100*(M3-B3)/B3</f>
        <v>17.766667549588504</v>
      </c>
      <c r="P3" t="s">
        <v>116</v>
      </c>
    </row>
    <row r="4" spans="1:20" x14ac:dyDescent="0.3">
      <c r="A4" t="s">
        <v>56</v>
      </c>
      <c r="B4" s="6">
        <f>MCNP_SSR!F4</f>
        <v>6544840891.0500002</v>
      </c>
      <c r="C4" s="2">
        <f>100*MCNP_SSR!C4</f>
        <v>0.08</v>
      </c>
      <c r="D4" s="2" t="s">
        <v>81</v>
      </c>
      <c r="E4" s="6">
        <f>SCALE_SSR!F4</f>
        <v>6641232247.6499996</v>
      </c>
      <c r="F4" s="2">
        <f>SCALE_SSR!C4*100</f>
        <v>5.6999999999999995E-2</v>
      </c>
      <c r="G4" s="4">
        <f t="shared" si="0"/>
        <v>1.4727838033742513</v>
      </c>
      <c r="H4" s="4" t="s">
        <v>126</v>
      </c>
      <c r="I4" s="6">
        <f>SCALE_252!F4</f>
        <v>6646000000</v>
      </c>
      <c r="J4" s="2">
        <f>100*SCALE_252!C4</f>
        <v>6.2E-2</v>
      </c>
      <c r="K4" s="4">
        <f t="shared" si="1"/>
        <v>1.5456312939300603</v>
      </c>
      <c r="L4" s="4" t="s">
        <v>94</v>
      </c>
      <c r="M4" s="6">
        <f>SCALE_SAMPLER!F4</f>
        <v>6655000000</v>
      </c>
      <c r="N4" s="4">
        <f>SCALE_SAMPLER!C4*100</f>
        <v>2.4969999999999999</v>
      </c>
      <c r="O4" s="4">
        <f t="shared" si="2"/>
        <v>1.6831441861427252</v>
      </c>
      <c r="P4" t="s">
        <v>117</v>
      </c>
    </row>
    <row r="5" spans="1:20" x14ac:dyDescent="0.3">
      <c r="A5" t="s">
        <v>57</v>
      </c>
      <c r="B5" s="6">
        <f>MCNP_SSR!F5</f>
        <v>2909179883.1360002</v>
      </c>
      <c r="C5" s="2">
        <f>100*MCNP_SSR!C5</f>
        <v>0.13</v>
      </c>
      <c r="D5" s="2" t="s">
        <v>84</v>
      </c>
      <c r="E5" s="6">
        <f>SCALE_SSR!F5</f>
        <v>2907342022.0960002</v>
      </c>
      <c r="F5" s="2">
        <f>SCALE_SSR!C5*100</f>
        <v>8.4999999999999992E-2</v>
      </c>
      <c r="G5" s="4">
        <f t="shared" si="0"/>
        <v>-6.3174541067526152E-2</v>
      </c>
      <c r="H5" s="4" t="s">
        <v>127</v>
      </c>
      <c r="I5" s="6">
        <f>SCALE_252!F5</f>
        <v>2926000000</v>
      </c>
      <c r="J5" s="2">
        <f>100*SCALE_252!C5</f>
        <v>9.4E-2</v>
      </c>
      <c r="K5" s="4">
        <f t="shared" si="1"/>
        <v>0.57817383385273213</v>
      </c>
      <c r="L5" s="4" t="s">
        <v>95</v>
      </c>
      <c r="M5" s="6">
        <f>SCALE_SAMPLER!F5</f>
        <v>2937000000</v>
      </c>
      <c r="N5" s="4">
        <f>SCALE_SAMPLER!C5*100</f>
        <v>4.6149999999999993</v>
      </c>
      <c r="O5" s="4">
        <f t="shared" si="2"/>
        <v>0.95628726931834385</v>
      </c>
      <c r="P5" t="s">
        <v>118</v>
      </c>
    </row>
    <row r="6" spans="1:20" x14ac:dyDescent="0.3">
      <c r="A6" t="s">
        <v>58</v>
      </c>
      <c r="B6" s="6">
        <f>MCNP_SSR!F6</f>
        <v>1000207849.4896001</v>
      </c>
      <c r="C6" s="2">
        <f>100*MCNP_SSR!C6</f>
        <v>0.08</v>
      </c>
      <c r="D6" s="2" t="s">
        <v>85</v>
      </c>
      <c r="E6" s="6">
        <f>SCALE_SSR!F6</f>
        <v>1020246463.4096001</v>
      </c>
      <c r="F6" s="2">
        <f>SCALE_SSR!C6*100</f>
        <v>0.14599999999999999</v>
      </c>
      <c r="G6" s="4">
        <f t="shared" si="0"/>
        <v>2.0034449769840998</v>
      </c>
      <c r="H6" s="4" t="s">
        <v>128</v>
      </c>
      <c r="I6" s="6">
        <f>SCALE_252!F6</f>
        <v>992400000</v>
      </c>
      <c r="J6" s="2">
        <f>100*SCALE_252!C6</f>
        <v>0.27200000000000002</v>
      </c>
      <c r="K6" s="4">
        <f t="shared" si="1"/>
        <v>-0.78062269693087893</v>
      </c>
      <c r="L6" s="4" t="s">
        <v>96</v>
      </c>
      <c r="M6" s="6">
        <f>SCALE_SAMPLER!F6</f>
        <v>988300000</v>
      </c>
      <c r="N6" s="4">
        <f>SCALE_SAMPLER!C6*100</f>
        <v>2.5780000000000003</v>
      </c>
      <c r="O6" s="4">
        <f t="shared" si="2"/>
        <v>-1.1905374963490403</v>
      </c>
      <c r="P6" t="s">
        <v>119</v>
      </c>
    </row>
    <row r="7" spans="1:20" x14ac:dyDescent="0.3">
      <c r="A7" t="s">
        <v>59</v>
      </c>
      <c r="B7" s="6">
        <f>MCNP_SSR!F7</f>
        <v>3813299605.5</v>
      </c>
      <c r="C7" s="2">
        <f>100*MCNP_SSR!C7</f>
        <v>0.05</v>
      </c>
      <c r="D7" s="2" t="s">
        <v>86</v>
      </c>
      <c r="E7" s="6">
        <f>SCALE_SSR!F7</f>
        <v>3815101313.0999994</v>
      </c>
      <c r="F7" s="2">
        <f>SCALE_SSR!C7*100</f>
        <v>4.4999999999999998E-2</v>
      </c>
      <c r="G7" s="4">
        <f t="shared" si="0"/>
        <v>4.7247994817946851E-2</v>
      </c>
      <c r="H7" s="4" t="s">
        <v>129</v>
      </c>
      <c r="I7" s="6">
        <f>SCALE_252!F7</f>
        <v>3860000000</v>
      </c>
      <c r="J7" s="2">
        <f>100*SCALE_252!C7</f>
        <v>4.4999999999999998E-2</v>
      </c>
      <c r="K7" s="4">
        <f t="shared" si="1"/>
        <v>1.2246715267964539</v>
      </c>
      <c r="L7" s="4" t="s">
        <v>97</v>
      </c>
      <c r="M7" s="6">
        <f>SCALE_SAMPLER!F7</f>
        <v>3852000000</v>
      </c>
      <c r="N7" s="4">
        <f>SCALE_SAMPLER!C7*100</f>
        <v>2.3279999999999998</v>
      </c>
      <c r="O7" s="4">
        <f t="shared" si="2"/>
        <v>1.0148794614559431</v>
      </c>
      <c r="P7" t="s">
        <v>120</v>
      </c>
    </row>
    <row r="8" spans="1:20" x14ac:dyDescent="0.3">
      <c r="A8" t="s">
        <v>60</v>
      </c>
      <c r="B8" s="6">
        <f>MCNP_SSR!F8</f>
        <v>5140511526.1499996</v>
      </c>
      <c r="C8" s="2">
        <f>100*MCNP_SSR!C8</f>
        <v>0.05</v>
      </c>
      <c r="D8" s="2" t="s">
        <v>87</v>
      </c>
      <c r="E8" s="6">
        <f>SCALE_SSR!F8</f>
        <v>5191845662.8500004</v>
      </c>
      <c r="F8" s="2">
        <f>SCALE_SSR!C8*100</f>
        <v>8.4999999999999992E-2</v>
      </c>
      <c r="G8" s="4">
        <f t="shared" si="0"/>
        <v>0.99861923154654619</v>
      </c>
      <c r="H8" s="4" t="s">
        <v>130</v>
      </c>
      <c r="I8" s="6">
        <f>SCALE_252!F8</f>
        <v>5136000000</v>
      </c>
      <c r="J8" s="2">
        <f>100*SCALE_252!C8</f>
        <v>6.9999999999999993E-2</v>
      </c>
      <c r="K8" s="4">
        <f t="shared" si="1"/>
        <v>-8.7764148121238408E-2</v>
      </c>
      <c r="L8" s="4" t="s">
        <v>98</v>
      </c>
      <c r="M8" s="6">
        <f>SCALE_SAMPLER!F8</f>
        <v>5123000000</v>
      </c>
      <c r="N8" s="4">
        <f>SCALE_SAMPLER!C8*100</f>
        <v>3.4489999999999998</v>
      </c>
      <c r="O8" s="4">
        <f t="shared" si="2"/>
        <v>-0.34065726846283184</v>
      </c>
      <c r="P8" t="s">
        <v>121</v>
      </c>
    </row>
    <row r="9" spans="1:20" x14ac:dyDescent="0.3">
      <c r="A9" t="s">
        <v>61</v>
      </c>
      <c r="B9" s="6">
        <f>MCNP_SSR!F9</f>
        <v>1075285249.5</v>
      </c>
      <c r="C9" s="2">
        <f>100*MCNP_SSR!C9</f>
        <v>0.12</v>
      </c>
      <c r="D9" s="2" t="s">
        <v>88</v>
      </c>
      <c r="E9" s="6">
        <f>SCALE_SSR!F9</f>
        <v>1075016446.3499999</v>
      </c>
      <c r="F9" s="2">
        <f>SCALE_SSR!C9*100</f>
        <v>7.2000000000000008E-2</v>
      </c>
      <c r="G9" s="4">
        <f t="shared" si="0"/>
        <v>-2.4998310924946372E-2</v>
      </c>
      <c r="H9" s="4" t="s">
        <v>131</v>
      </c>
      <c r="I9" s="6">
        <f>SCALE_252!F9</f>
        <v>1063000000</v>
      </c>
      <c r="J9" s="2">
        <f>100*SCALE_252!C9</f>
        <v>8.2000000000000003E-2</v>
      </c>
      <c r="K9" s="4">
        <f t="shared" si="1"/>
        <v>-1.1425107436108282</v>
      </c>
      <c r="L9" s="4" t="s">
        <v>99</v>
      </c>
      <c r="M9" s="6">
        <f>SCALE_SAMPLER!F9</f>
        <v>1066000000</v>
      </c>
      <c r="N9" s="4">
        <f>SCALE_SAMPLER!C9*100</f>
        <v>4.6149999999999993</v>
      </c>
      <c r="O9" s="4">
        <f t="shared" si="2"/>
        <v>-0.86351500723343644</v>
      </c>
      <c r="P9" t="s">
        <v>122</v>
      </c>
    </row>
    <row r="10" spans="1:20" x14ac:dyDescent="0.3">
      <c r="A10" t="s">
        <v>62</v>
      </c>
      <c r="B10" s="6">
        <f>MCNP_SSR!F10</f>
        <v>721349962.40999997</v>
      </c>
      <c r="C10" s="2">
        <f>100*MCNP_SSR!C10</f>
        <v>0.1</v>
      </c>
      <c r="D10" s="2" t="s">
        <v>89</v>
      </c>
      <c r="E10" s="6">
        <f>SCALE_SSR!F10</f>
        <v>730062090.45000005</v>
      </c>
      <c r="F10" s="2">
        <f>SCALE_SSR!C10*100</f>
        <v>0.216</v>
      </c>
      <c r="G10" s="4">
        <f t="shared" si="0"/>
        <v>1.207753308933881</v>
      </c>
      <c r="H10" s="4" t="s">
        <v>132</v>
      </c>
      <c r="I10" s="6">
        <f>SCALE_252!F10</f>
        <v>708500000</v>
      </c>
      <c r="J10" s="2">
        <f>100*SCALE_252!C10</f>
        <v>0.20100000000000001</v>
      </c>
      <c r="K10" s="4">
        <f t="shared" si="1"/>
        <v>-1.7813770124931845</v>
      </c>
      <c r="L10" s="4" t="s">
        <v>100</v>
      </c>
      <c r="M10" s="6">
        <f>SCALE_SAMPLER!F10</f>
        <v>707700000</v>
      </c>
      <c r="N10" s="4">
        <f>SCALE_SAMPLER!C10*100</f>
        <v>4.1059999999999999</v>
      </c>
      <c r="O10" s="4">
        <f t="shared" si="2"/>
        <v>-1.8922801859441449</v>
      </c>
      <c r="P10" t="s">
        <v>123</v>
      </c>
    </row>
    <row r="11" spans="1:20" x14ac:dyDescent="0.3">
      <c r="A11" t="s">
        <v>63</v>
      </c>
      <c r="B11" s="6">
        <f>MCNP_SSR!F11</f>
        <v>314278104.52499998</v>
      </c>
      <c r="C11" s="2">
        <f>100*MCNP_SSR!C11</f>
        <v>0.1</v>
      </c>
      <c r="D11" s="2" t="s">
        <v>90</v>
      </c>
      <c r="E11" s="6">
        <f>SCALE_SSR!F11</f>
        <v>323009847.93000001</v>
      </c>
      <c r="F11" s="2">
        <f>SCALE_SSR!C11*100</f>
        <v>0.14599999999999999</v>
      </c>
      <c r="G11" s="4">
        <f t="shared" si="0"/>
        <v>2.7783492643234533</v>
      </c>
      <c r="H11" s="4" t="s">
        <v>133</v>
      </c>
      <c r="I11" s="6">
        <f>SCALE_252!F11</f>
        <v>264400000</v>
      </c>
      <c r="J11" s="2">
        <f>100*SCALE_252!C11</f>
        <v>0.13200000000000001</v>
      </c>
      <c r="K11" s="4">
        <f t="shared" si="1"/>
        <v>-15.870690260266704</v>
      </c>
      <c r="L11" s="4" t="s">
        <v>101</v>
      </c>
      <c r="M11" s="6">
        <f>SCALE_SAMPLER!F11</f>
        <v>267400000</v>
      </c>
      <c r="N11" s="4">
        <f>SCALE_SAMPLER!C11*100</f>
        <v>19.650000000000002</v>
      </c>
      <c r="O11" s="4">
        <f t="shared" si="2"/>
        <v>-14.916121692871847</v>
      </c>
      <c r="P11" t="s">
        <v>124</v>
      </c>
    </row>
    <row r="12" spans="1:20" x14ac:dyDescent="0.3">
      <c r="A12" t="s">
        <v>136</v>
      </c>
      <c r="B12" s="6">
        <f>MCNP_SSR!F14</f>
        <v>1944806304.1279998</v>
      </c>
      <c r="C12" s="2">
        <f>100*MCNP_SSR!C14</f>
        <v>0.06</v>
      </c>
      <c r="D12" s="2" t="s">
        <v>142</v>
      </c>
      <c r="E12" s="6">
        <f>SCALE_SSR!F14</f>
        <v>1955045060.1599998</v>
      </c>
      <c r="F12" s="2">
        <f>SCALE_SSR!C14*100</f>
        <v>4.2000000000000003E-2</v>
      </c>
      <c r="G12" s="4">
        <f t="shared" si="0"/>
        <v>0.526466620879803</v>
      </c>
      <c r="H12" s="4" t="s">
        <v>145</v>
      </c>
      <c r="I12" s="6"/>
      <c r="J12" s="2"/>
      <c r="K12" s="4"/>
      <c r="L12" s="4"/>
      <c r="M12" s="6">
        <f>SCALE_SAMPLER!F14</f>
        <v>1945000000</v>
      </c>
      <c r="N12" s="4">
        <f>SCALE_SAMPLER!C14*100</f>
        <v>1.097</v>
      </c>
      <c r="O12" s="4">
        <f t="shared" ref="O12:O13" si="3">100*(M12-B12)/B12</f>
        <v>9.959648505307863E-3</v>
      </c>
      <c r="P12" t="s">
        <v>146</v>
      </c>
    </row>
    <row r="13" spans="1:20" x14ac:dyDescent="0.3">
      <c r="A13" t="s">
        <v>135</v>
      </c>
      <c r="B13" s="6">
        <f>MCNP_SSR!F16</f>
        <v>26980635.616</v>
      </c>
      <c r="C13" s="2">
        <f>100*MCNP_SSR!C16</f>
        <v>0.09</v>
      </c>
      <c r="D13" s="2" t="s">
        <v>143</v>
      </c>
      <c r="E13" s="6">
        <f>SCALE_SSR!F16</f>
        <v>26695478.332800001</v>
      </c>
      <c r="F13" s="2">
        <f>SCALE_SSR!C16*100</f>
        <v>6.0999999999999999E-2</v>
      </c>
      <c r="G13" s="4">
        <f t="shared" si="0"/>
        <v>-1.0568960911762069</v>
      </c>
      <c r="H13" s="4" t="s">
        <v>144</v>
      </c>
      <c r="I13" s="6"/>
      <c r="J13" s="2"/>
      <c r="K13" s="4"/>
      <c r="L13" s="4"/>
      <c r="M13" s="6">
        <f>SCALE_SAMPLER!F16</f>
        <v>26990000</v>
      </c>
      <c r="N13" s="4">
        <f>SCALE_SAMPLER!C16*100</f>
        <v>1.7069999999999999</v>
      </c>
      <c r="O13" s="4">
        <f t="shared" si="3"/>
        <v>3.4707796114508013E-2</v>
      </c>
      <c r="P13" t="s">
        <v>147</v>
      </c>
    </row>
    <row r="14" spans="1:20" x14ac:dyDescent="0.3">
      <c r="A14" t="s">
        <v>0</v>
      </c>
      <c r="B14" s="6">
        <f>MCNP_SSR!F12</f>
        <v>1990926350.6559999</v>
      </c>
      <c r="C14" s="2">
        <f>100*MCNP_SSR!C12</f>
        <v>0.06</v>
      </c>
      <c r="D14" s="2" t="s">
        <v>91</v>
      </c>
      <c r="E14" s="6">
        <f>SCALE_SSR!F12</f>
        <v>2000002376.0640001</v>
      </c>
      <c r="F14" s="2">
        <f>SCALE_SSR!C12*100</f>
        <v>4.2000000000000003E-2</v>
      </c>
      <c r="G14" s="4">
        <f t="shared" si="0"/>
        <v>0.45586947025989821</v>
      </c>
      <c r="H14" s="4" t="s">
        <v>134</v>
      </c>
      <c r="I14" s="6">
        <f>SCALE_252!F12</f>
        <v>1991000000</v>
      </c>
      <c r="J14" s="2">
        <f>100*SCALE_252!C12</f>
        <v>4.5999999999999999E-2</v>
      </c>
      <c r="K14" s="4">
        <f t="shared" si="1"/>
        <v>3.6992500488947778E-3</v>
      </c>
      <c r="L14" s="4" t="s">
        <v>102</v>
      </c>
      <c r="M14" s="6">
        <f>SCALE_SAMPLER!F12</f>
        <v>1990000000</v>
      </c>
      <c r="N14" s="4">
        <f>SCALE_SAMPLER!C12*100</f>
        <v>1.0640000000000001</v>
      </c>
      <c r="O14" s="4">
        <f t="shared" si="2"/>
        <v>-4.6528625013912299E-2</v>
      </c>
      <c r="P14" t="s">
        <v>125</v>
      </c>
    </row>
    <row r="15" spans="1:20" x14ac:dyDescent="0.3">
      <c r="B15" s="6"/>
      <c r="C15" s="2"/>
      <c r="D15" s="2"/>
      <c r="E15" s="6"/>
      <c r="F15" s="2"/>
      <c r="G15" s="4"/>
      <c r="H15" s="4"/>
      <c r="I15" s="6"/>
      <c r="J15" s="2"/>
      <c r="K15" s="4"/>
      <c r="L15" s="4"/>
      <c r="M15" s="6"/>
      <c r="N15" s="4"/>
      <c r="O15" s="4"/>
    </row>
    <row r="16" spans="1:20" x14ac:dyDescent="0.3">
      <c r="B16" s="6"/>
      <c r="C16" s="2"/>
      <c r="D16" s="2"/>
      <c r="E16" s="6"/>
      <c r="F16" s="2"/>
      <c r="G16" s="4"/>
      <c r="H16" s="4"/>
      <c r="I16" s="6"/>
      <c r="J16" s="2"/>
      <c r="K16" s="4"/>
      <c r="L16" s="4"/>
      <c r="M16" s="6"/>
      <c r="N16" s="4"/>
      <c r="O16" s="4"/>
    </row>
    <row r="18" spans="1:6" x14ac:dyDescent="0.3">
      <c r="B18" t="s">
        <v>111</v>
      </c>
      <c r="C18" t="s">
        <v>109</v>
      </c>
      <c r="E18" t="s">
        <v>110</v>
      </c>
    </row>
    <row r="19" spans="1:6" x14ac:dyDescent="0.3">
      <c r="A19" s="3" t="s">
        <v>11</v>
      </c>
      <c r="B19" t="s">
        <v>108</v>
      </c>
      <c r="C19" s="3" t="s">
        <v>108</v>
      </c>
      <c r="D19" s="2" t="s">
        <v>112</v>
      </c>
      <c r="E19" s="3" t="s">
        <v>108</v>
      </c>
      <c r="F19" s="2" t="s">
        <v>112</v>
      </c>
    </row>
    <row r="20" spans="1:6" x14ac:dyDescent="0.3">
      <c r="A20" t="s">
        <v>103</v>
      </c>
      <c r="B20" s="1" t="str">
        <f t="shared" ref="B20:B29" si="4">D2</f>
        <v>1.89E+9 $\pm$ 0.13\%</v>
      </c>
      <c r="C20" s="1" t="str">
        <f t="shared" ref="C20:C29" si="5">H2</f>
        <v xml:space="preserve">1.91E+9 $\pm$ 0.08\% </v>
      </c>
      <c r="D20" s="4">
        <f t="shared" ref="D20:D29" si="6">G2</f>
        <v>1.4800579236824876</v>
      </c>
      <c r="E20" t="str">
        <f t="shared" ref="E20:E29" si="7">P2</f>
        <v xml:space="preserve">2.06E+9 $\pm$ 4.7\% </v>
      </c>
      <c r="F20" s="4">
        <f t="shared" ref="F20:F29" si="8">O2</f>
        <v>8.9930506769878296</v>
      </c>
    </row>
    <row r="21" spans="1:6" x14ac:dyDescent="0.3">
      <c r="A21" t="s">
        <v>104</v>
      </c>
      <c r="B21" s="1" t="str">
        <f t="shared" si="4"/>
        <v>1.87E+8 $\pm$ 0.13\%</v>
      </c>
      <c r="C21" s="1" t="str">
        <f t="shared" si="5"/>
        <v xml:space="preserve">1.90E+8 $\pm$ 0.08\% </v>
      </c>
      <c r="D21" s="4">
        <f t="shared" si="6"/>
        <v>1.3738723895843112</v>
      </c>
      <c r="E21" t="str">
        <f t="shared" si="7"/>
        <v xml:space="preserve">2.21E+8 $\pm$ 4.9\% </v>
      </c>
      <c r="F21" s="4">
        <f t="shared" si="8"/>
        <v>17.766667549588504</v>
      </c>
    </row>
    <row r="22" spans="1:6" x14ac:dyDescent="0.3">
      <c r="A22" t="s">
        <v>141</v>
      </c>
      <c r="B22" s="1" t="str">
        <f t="shared" si="4"/>
        <v>6.54E+9 $\pm$ 0.08\%</v>
      </c>
      <c r="C22" s="1" t="str">
        <f t="shared" si="5"/>
        <v>6.64E+9 $\pm$  0.06\%</v>
      </c>
      <c r="D22" s="4">
        <f t="shared" si="6"/>
        <v>1.4727838033742513</v>
      </c>
      <c r="E22" t="str">
        <f t="shared" si="7"/>
        <v xml:space="preserve">6.66E+9 $\pm$ 2.4\% </v>
      </c>
      <c r="F22" s="4">
        <f t="shared" si="8"/>
        <v>1.6831441861427252</v>
      </c>
    </row>
    <row r="23" spans="1:6" x14ac:dyDescent="0.3">
      <c r="A23" t="s">
        <v>105</v>
      </c>
      <c r="B23" s="1" t="str">
        <f t="shared" si="4"/>
        <v>2.91E+9 $\pm$ 0.13\%</v>
      </c>
      <c r="C23" s="1" t="str">
        <f t="shared" si="5"/>
        <v>2.91E+9 $\pm$  0.09\%</v>
      </c>
      <c r="D23" s="4">
        <f t="shared" si="6"/>
        <v>-6.3174541067526152E-2</v>
      </c>
      <c r="E23" t="str">
        <f t="shared" si="7"/>
        <v>2.94E+9 $\pm$ 4.6\%</v>
      </c>
      <c r="F23" s="4">
        <f t="shared" si="8"/>
        <v>0.95628726931834385</v>
      </c>
    </row>
    <row r="24" spans="1:6" x14ac:dyDescent="0.3">
      <c r="A24" t="s">
        <v>106</v>
      </c>
      <c r="B24" s="1" t="str">
        <f t="shared" si="4"/>
        <v>1.00E+9 $\pm$ 0.08\%</v>
      </c>
      <c r="C24" s="1" t="str">
        <f t="shared" si="5"/>
        <v>1.02E+9 $\pm$  0.15\%</v>
      </c>
      <c r="D24" s="4">
        <f t="shared" si="6"/>
        <v>2.0034449769840998</v>
      </c>
      <c r="E24" t="str">
        <f t="shared" si="7"/>
        <v xml:space="preserve">9.88E+8 $\pm$ 2.7\% </v>
      </c>
      <c r="F24" s="4">
        <f t="shared" si="8"/>
        <v>-1.1905374963490403</v>
      </c>
    </row>
    <row r="25" spans="1:6" x14ac:dyDescent="0.3">
      <c r="A25" t="s">
        <v>140</v>
      </c>
      <c r="B25" s="1" t="str">
        <f t="shared" si="4"/>
        <v>3.81E+9 $\pm$ 0.05\%</v>
      </c>
      <c r="C25" s="1" t="str">
        <f t="shared" si="5"/>
        <v>3.82E+9 $\pm$  0.05\%</v>
      </c>
      <c r="D25" s="4">
        <f t="shared" si="6"/>
        <v>4.7247994817946851E-2</v>
      </c>
      <c r="E25" t="str">
        <f t="shared" si="7"/>
        <v xml:space="preserve">3.85E+9 $\pm$ 2.5\% </v>
      </c>
      <c r="F25" s="4">
        <f t="shared" si="8"/>
        <v>1.0148794614559431</v>
      </c>
    </row>
    <row r="26" spans="1:6" x14ac:dyDescent="0.3">
      <c r="A26" t="s">
        <v>107</v>
      </c>
      <c r="B26" s="1" t="str">
        <f t="shared" si="4"/>
        <v>5.14E+9 $\pm$ 0.05\%</v>
      </c>
      <c r="C26" s="1" t="str">
        <f t="shared" si="5"/>
        <v>5.19E+9 $\pm$  0.09\%</v>
      </c>
      <c r="D26" s="4">
        <f t="shared" si="6"/>
        <v>0.99861923154654619</v>
      </c>
      <c r="E26" t="str">
        <f t="shared" si="7"/>
        <v xml:space="preserve">5.12E+9 $\pm$ 3.0\% </v>
      </c>
      <c r="F26" s="4">
        <f t="shared" si="8"/>
        <v>-0.34065726846283184</v>
      </c>
    </row>
    <row r="27" spans="1:6" x14ac:dyDescent="0.3">
      <c r="A27" t="s">
        <v>139</v>
      </c>
      <c r="B27" s="1" t="str">
        <f t="shared" si="4"/>
        <v>1.08E+9 $\pm$ 0.12\%</v>
      </c>
      <c r="C27" s="1" t="str">
        <f t="shared" si="5"/>
        <v>1.08E+9 $\pm$  0.07\%</v>
      </c>
      <c r="D27" s="4">
        <f t="shared" si="6"/>
        <v>-2.4998310924946372E-2</v>
      </c>
      <c r="E27" t="str">
        <f t="shared" si="7"/>
        <v xml:space="preserve">1.07E+9 $\pm$ 4.6\% </v>
      </c>
      <c r="F27" s="4">
        <f t="shared" si="8"/>
        <v>-0.86351500723343644</v>
      </c>
    </row>
    <row r="28" spans="1:6" x14ac:dyDescent="0.3">
      <c r="A28" t="s">
        <v>138</v>
      </c>
      <c r="B28" s="1" t="str">
        <f t="shared" si="4"/>
        <v>7.21E+8 $\pm$ 0.10\%</v>
      </c>
      <c r="C28" s="1" t="str">
        <f t="shared" si="5"/>
        <v>7.30E+8 $\pm$  0.22\%</v>
      </c>
      <c r="D28" s="4">
        <f t="shared" si="6"/>
        <v>1.207753308933881</v>
      </c>
      <c r="E28" t="str">
        <f t="shared" si="7"/>
        <v xml:space="preserve">7.08E+8 $\pm$ 4.3\% </v>
      </c>
      <c r="F28" s="4">
        <f t="shared" si="8"/>
        <v>-1.8922801859441449</v>
      </c>
    </row>
    <row r="29" spans="1:6" x14ac:dyDescent="0.3">
      <c r="A29" t="s">
        <v>137</v>
      </c>
      <c r="B29" s="1" t="str">
        <f t="shared" si="4"/>
        <v>3.14E+8 $\pm$ 0.10\%</v>
      </c>
      <c r="C29" s="1" t="str">
        <f t="shared" si="5"/>
        <v>3.23E+8 $\pm$  0.15\%</v>
      </c>
      <c r="D29" s="4">
        <f t="shared" si="6"/>
        <v>2.7783492643234533</v>
      </c>
      <c r="E29" t="str">
        <f t="shared" si="7"/>
        <v xml:space="preserve">2.67E+8 $\pm$ 19.7\% </v>
      </c>
      <c r="F29" s="4">
        <f t="shared" si="8"/>
        <v>-14.916121692871847</v>
      </c>
    </row>
    <row r="30" spans="1:6" x14ac:dyDescent="0.3">
      <c r="A30" t="s">
        <v>136</v>
      </c>
      <c r="B30" s="1" t="str">
        <f t="shared" ref="B30:B31" si="9">D12</f>
        <v>1.94E+9 $\pm$ 0.06\%</v>
      </c>
      <c r="C30" s="1" t="str">
        <f t="shared" ref="C30:C31" si="10">H12</f>
        <v>1.96E+9 $\pm$ 0.04\%</v>
      </c>
      <c r="D30" s="4">
        <f t="shared" ref="D30:D31" si="11">G12</f>
        <v>0.526466620879803</v>
      </c>
      <c r="E30" t="str">
        <f t="shared" ref="E30:E31" si="12">P12</f>
        <v>1.95E+9 $\pm$ 1.1\%</v>
      </c>
      <c r="F30" s="4">
        <f t="shared" ref="F30:F31" si="13">O12</f>
        <v>9.959648505307863E-3</v>
      </c>
    </row>
    <row r="31" spans="1:6" x14ac:dyDescent="0.3">
      <c r="A31" t="s">
        <v>135</v>
      </c>
      <c r="B31" s="1" t="str">
        <f t="shared" si="9"/>
        <v>2.70E+7 $\pm$ 0.09\%</v>
      </c>
      <c r="C31" s="1" t="str">
        <f t="shared" si="10"/>
        <v>2.67E+7 $\pm$ 0.06\%</v>
      </c>
      <c r="D31" s="4">
        <f t="shared" si="11"/>
        <v>-1.0568960911762069</v>
      </c>
      <c r="E31" t="str">
        <f t="shared" si="12"/>
        <v>2.70E+7 $\pm$ 1.7\%</v>
      </c>
      <c r="F31" s="4">
        <f t="shared" si="13"/>
        <v>3.4707796114508013E-2</v>
      </c>
    </row>
    <row r="32" spans="1:6" x14ac:dyDescent="0.3">
      <c r="A32" t="s">
        <v>0</v>
      </c>
      <c r="B32" s="1" t="str">
        <f>D14</f>
        <v>1.99E+9 $\pm$ 0.06\%</v>
      </c>
      <c r="C32" s="1" t="str">
        <f>H14</f>
        <v>2.00E+9 $\pm$  0.04\%</v>
      </c>
      <c r="D32" s="4">
        <f>G14</f>
        <v>0.45586947025989821</v>
      </c>
      <c r="E32" t="str">
        <f>P14</f>
        <v xml:space="preserve">1.99E+9 $\pm$ 1.1\% </v>
      </c>
      <c r="F32" s="4">
        <f>O14</f>
        <v>-4.6528625013912299E-2</v>
      </c>
    </row>
    <row r="36" spans="1:6" x14ac:dyDescent="0.3">
      <c r="B36" t="s">
        <v>111</v>
      </c>
      <c r="C36" t="s">
        <v>109</v>
      </c>
    </row>
    <row r="37" spans="1:6" x14ac:dyDescent="0.3">
      <c r="A37" s="3" t="s">
        <v>11</v>
      </c>
      <c r="B37" t="s">
        <v>108</v>
      </c>
      <c r="C37" s="3" t="s">
        <v>108</v>
      </c>
      <c r="D37" s="2" t="s">
        <v>112</v>
      </c>
      <c r="E37" s="3"/>
      <c r="F37" s="2"/>
    </row>
    <row r="38" spans="1:6" x14ac:dyDescent="0.3">
      <c r="A38" t="s">
        <v>103</v>
      </c>
      <c r="B38" s="1">
        <f>B2</f>
        <v>1886358797.3999999</v>
      </c>
      <c r="C38" s="1">
        <f>E2</f>
        <v>1914278000.2500002</v>
      </c>
      <c r="D38" s="4">
        <f>G2</f>
        <v>1.4800579236824876</v>
      </c>
      <c r="F38" s="4"/>
    </row>
    <row r="39" spans="1:6" x14ac:dyDescent="0.3">
      <c r="A39" t="s">
        <v>104</v>
      </c>
      <c r="B39" s="1">
        <f t="shared" ref="B39:B50" si="14">B3</f>
        <v>187404470.715</v>
      </c>
      <c r="C39" s="1">
        <f t="shared" ref="C39:C50" si="15">E3</f>
        <v>189979168.995</v>
      </c>
      <c r="D39" s="4">
        <f t="shared" ref="D39:D50" si="16">G3</f>
        <v>1.3738723895843112</v>
      </c>
      <c r="F39" s="4"/>
    </row>
    <row r="40" spans="1:6" x14ac:dyDescent="0.3">
      <c r="A40" t="s">
        <v>141</v>
      </c>
      <c r="B40" s="1">
        <f t="shared" si="14"/>
        <v>6544840891.0500002</v>
      </c>
      <c r="C40" s="1">
        <f t="shared" si="15"/>
        <v>6641232247.6499996</v>
      </c>
      <c r="D40" s="4">
        <f t="shared" si="16"/>
        <v>1.4727838033742513</v>
      </c>
      <c r="F40" s="4"/>
    </row>
    <row r="41" spans="1:6" x14ac:dyDescent="0.3">
      <c r="A41" t="s">
        <v>105</v>
      </c>
      <c r="B41" s="1">
        <f t="shared" si="14"/>
        <v>2909179883.1360002</v>
      </c>
      <c r="C41" s="1">
        <f t="shared" si="15"/>
        <v>2907342022.0960002</v>
      </c>
      <c r="D41" s="4">
        <f t="shared" si="16"/>
        <v>-6.3174541067526152E-2</v>
      </c>
      <c r="F41" s="4"/>
    </row>
    <row r="42" spans="1:6" x14ac:dyDescent="0.3">
      <c r="A42" t="s">
        <v>106</v>
      </c>
      <c r="B42" s="1">
        <f t="shared" si="14"/>
        <v>1000207849.4896001</v>
      </c>
      <c r="C42" s="1">
        <f t="shared" si="15"/>
        <v>1020246463.4096001</v>
      </c>
      <c r="D42" s="4">
        <f t="shared" si="16"/>
        <v>2.0034449769840998</v>
      </c>
      <c r="F42" s="4"/>
    </row>
    <row r="43" spans="1:6" x14ac:dyDescent="0.3">
      <c r="A43" t="s">
        <v>140</v>
      </c>
      <c r="B43" s="1">
        <f t="shared" si="14"/>
        <v>3813299605.5</v>
      </c>
      <c r="C43" s="1">
        <f t="shared" si="15"/>
        <v>3815101313.0999994</v>
      </c>
      <c r="D43" s="2">
        <f t="shared" si="16"/>
        <v>4.7247994817946851E-2</v>
      </c>
      <c r="F43" s="4"/>
    </row>
    <row r="44" spans="1:6" x14ac:dyDescent="0.3">
      <c r="A44" t="s">
        <v>107</v>
      </c>
      <c r="B44" s="1">
        <f t="shared" si="14"/>
        <v>5140511526.1499996</v>
      </c>
      <c r="C44" s="1">
        <f t="shared" si="15"/>
        <v>5191845662.8500004</v>
      </c>
      <c r="D44" s="4">
        <f t="shared" si="16"/>
        <v>0.99861923154654619</v>
      </c>
      <c r="F44" s="4"/>
    </row>
    <row r="45" spans="1:6" x14ac:dyDescent="0.3">
      <c r="A45" t="s">
        <v>139</v>
      </c>
      <c r="B45" s="1">
        <f t="shared" si="14"/>
        <v>1075285249.5</v>
      </c>
      <c r="C45" s="1">
        <f t="shared" si="15"/>
        <v>1075016446.3499999</v>
      </c>
      <c r="D45" s="2">
        <f t="shared" si="16"/>
        <v>-2.4998310924946372E-2</v>
      </c>
      <c r="F45" s="4"/>
    </row>
    <row r="46" spans="1:6" x14ac:dyDescent="0.3">
      <c r="A46" t="s">
        <v>138</v>
      </c>
      <c r="B46" s="1">
        <f t="shared" si="14"/>
        <v>721349962.40999997</v>
      </c>
      <c r="C46" s="1">
        <f t="shared" si="15"/>
        <v>730062090.45000005</v>
      </c>
      <c r="D46" s="4">
        <f t="shared" si="16"/>
        <v>1.207753308933881</v>
      </c>
      <c r="F46" s="4"/>
    </row>
    <row r="47" spans="1:6" x14ac:dyDescent="0.3">
      <c r="A47" t="s">
        <v>137</v>
      </c>
      <c r="B47" s="1">
        <f t="shared" si="14"/>
        <v>314278104.52499998</v>
      </c>
      <c r="C47" s="1">
        <f t="shared" si="15"/>
        <v>323009847.93000001</v>
      </c>
      <c r="D47" s="4">
        <f t="shared" si="16"/>
        <v>2.7783492643234533</v>
      </c>
      <c r="F47" s="4"/>
    </row>
    <row r="48" spans="1:6" x14ac:dyDescent="0.3">
      <c r="A48" t="s">
        <v>136</v>
      </c>
      <c r="B48" s="1">
        <f t="shared" si="14"/>
        <v>1944806304.1279998</v>
      </c>
      <c r="C48" s="1">
        <f t="shared" si="15"/>
        <v>1955045060.1599998</v>
      </c>
      <c r="D48" s="4">
        <f t="shared" si="16"/>
        <v>0.526466620879803</v>
      </c>
      <c r="F48" s="4"/>
    </row>
    <row r="49" spans="1:6" x14ac:dyDescent="0.3">
      <c r="A49" t="s">
        <v>135</v>
      </c>
      <c r="B49" s="1">
        <f t="shared" si="14"/>
        <v>26980635.616</v>
      </c>
      <c r="C49" s="1">
        <f t="shared" si="15"/>
        <v>26695478.332800001</v>
      </c>
      <c r="D49" s="4">
        <f t="shared" si="16"/>
        <v>-1.0568960911762069</v>
      </c>
      <c r="F49" s="4"/>
    </row>
    <row r="50" spans="1:6" x14ac:dyDescent="0.3">
      <c r="A50" t="s">
        <v>0</v>
      </c>
      <c r="B50" s="1">
        <f t="shared" si="14"/>
        <v>1990926350.6559999</v>
      </c>
      <c r="C50" s="1">
        <f t="shared" si="15"/>
        <v>2000002376.0640001</v>
      </c>
      <c r="D50" s="4">
        <f t="shared" si="16"/>
        <v>0.45586947025989821</v>
      </c>
      <c r="F50" s="4"/>
    </row>
    <row r="53" spans="1:6" x14ac:dyDescent="0.3">
      <c r="B53" t="s">
        <v>111</v>
      </c>
      <c r="C53" t="s">
        <v>110</v>
      </c>
    </row>
    <row r="54" spans="1:6" x14ac:dyDescent="0.3">
      <c r="A54" s="3" t="s">
        <v>11</v>
      </c>
      <c r="B54" t="s">
        <v>108</v>
      </c>
      <c r="C54" s="3" t="s">
        <v>108</v>
      </c>
      <c r="D54" s="2" t="s">
        <v>112</v>
      </c>
    </row>
    <row r="55" spans="1:6" x14ac:dyDescent="0.3">
      <c r="A55" t="s">
        <v>103</v>
      </c>
      <c r="B55" s="1">
        <f>B38</f>
        <v>1886358797.3999999</v>
      </c>
      <c r="C55" s="1">
        <f>I2</f>
        <v>2049000000</v>
      </c>
      <c r="D55" s="4">
        <f>K2</f>
        <v>8.6219653877179283</v>
      </c>
      <c r="F55" s="4"/>
    </row>
    <row r="56" spans="1:6" x14ac:dyDescent="0.3">
      <c r="A56" t="s">
        <v>104</v>
      </c>
      <c r="B56" s="1">
        <f t="shared" ref="B56:B67" si="17">B39</f>
        <v>187404470.715</v>
      </c>
      <c r="C56" s="1">
        <f>I3</f>
        <v>220000000</v>
      </c>
      <c r="D56" s="4">
        <f t="shared" ref="D56:D67" si="18">K3</f>
        <v>17.393143909875263</v>
      </c>
      <c r="F56" s="4"/>
    </row>
    <row r="57" spans="1:6" x14ac:dyDescent="0.3">
      <c r="A57" t="s">
        <v>141</v>
      </c>
      <c r="B57" s="1">
        <f t="shared" si="17"/>
        <v>6544840891.0500002</v>
      </c>
      <c r="C57" s="1">
        <f>I4</f>
        <v>6646000000</v>
      </c>
      <c r="D57" s="4">
        <f t="shared" si="18"/>
        <v>1.5456312939300603</v>
      </c>
      <c r="F57" s="4"/>
    </row>
    <row r="58" spans="1:6" x14ac:dyDescent="0.3">
      <c r="A58" t="s">
        <v>105</v>
      </c>
      <c r="B58" s="1">
        <f t="shared" si="17"/>
        <v>2909179883.1360002</v>
      </c>
      <c r="C58" s="1">
        <f>I5</f>
        <v>2926000000</v>
      </c>
      <c r="D58" s="4">
        <f t="shared" si="18"/>
        <v>0.57817383385273213</v>
      </c>
      <c r="F58" s="4"/>
    </row>
    <row r="59" spans="1:6" x14ac:dyDescent="0.3">
      <c r="A59" t="s">
        <v>106</v>
      </c>
      <c r="B59" s="1">
        <f t="shared" si="17"/>
        <v>1000207849.4896001</v>
      </c>
      <c r="C59" s="1">
        <f>I6</f>
        <v>992400000</v>
      </c>
      <c r="D59" s="4">
        <f t="shared" si="18"/>
        <v>-0.78062269693087893</v>
      </c>
      <c r="F59" s="4"/>
    </row>
    <row r="60" spans="1:6" x14ac:dyDescent="0.3">
      <c r="A60" t="s">
        <v>140</v>
      </c>
      <c r="B60" s="1">
        <f t="shared" si="17"/>
        <v>3813299605.5</v>
      </c>
      <c r="C60" s="1">
        <f>I7</f>
        <v>3860000000</v>
      </c>
      <c r="D60" s="4">
        <f t="shared" si="18"/>
        <v>1.2246715267964539</v>
      </c>
      <c r="F60" s="4"/>
    </row>
    <row r="61" spans="1:6" x14ac:dyDescent="0.3">
      <c r="A61" t="s">
        <v>107</v>
      </c>
      <c r="B61" s="1">
        <f t="shared" si="17"/>
        <v>5140511526.1499996</v>
      </c>
      <c r="C61" s="1">
        <f>I8</f>
        <v>5136000000</v>
      </c>
      <c r="D61" s="4">
        <f t="shared" si="18"/>
        <v>-8.7764148121238408E-2</v>
      </c>
      <c r="F61" s="4"/>
    </row>
    <row r="62" spans="1:6" x14ac:dyDescent="0.3">
      <c r="A62" t="s">
        <v>139</v>
      </c>
      <c r="B62" s="1">
        <f t="shared" si="17"/>
        <v>1075285249.5</v>
      </c>
      <c r="C62" s="1">
        <f>I9</f>
        <v>1063000000</v>
      </c>
      <c r="D62" s="4">
        <f t="shared" si="18"/>
        <v>-1.1425107436108282</v>
      </c>
      <c r="F62" s="4"/>
    </row>
    <row r="63" spans="1:6" x14ac:dyDescent="0.3">
      <c r="A63" t="s">
        <v>138</v>
      </c>
      <c r="B63" s="1">
        <f t="shared" si="17"/>
        <v>721349962.40999997</v>
      </c>
      <c r="C63" s="1">
        <f>I10</f>
        <v>708500000</v>
      </c>
      <c r="D63" s="4">
        <f t="shared" si="18"/>
        <v>-1.7813770124931845</v>
      </c>
      <c r="F63" s="4"/>
    </row>
    <row r="64" spans="1:6" x14ac:dyDescent="0.3">
      <c r="A64" t="s">
        <v>137</v>
      </c>
      <c r="B64" s="1">
        <f t="shared" si="17"/>
        <v>314278104.52499998</v>
      </c>
      <c r="C64" s="1">
        <f>I11</f>
        <v>264400000</v>
      </c>
      <c r="D64" s="4">
        <f t="shared" si="18"/>
        <v>-15.870690260266704</v>
      </c>
      <c r="F64" s="4"/>
    </row>
    <row r="65" spans="1:6" x14ac:dyDescent="0.3">
      <c r="A65" t="s">
        <v>136</v>
      </c>
      <c r="B65" s="1">
        <f t="shared" si="17"/>
        <v>1944806304.1279998</v>
      </c>
      <c r="C65" s="1">
        <f>M12</f>
        <v>1945000000</v>
      </c>
      <c r="D65" s="2">
        <f>O12</f>
        <v>9.959648505307863E-3</v>
      </c>
      <c r="F65" s="4"/>
    </row>
    <row r="66" spans="1:6" x14ac:dyDescent="0.3">
      <c r="A66" t="s">
        <v>135</v>
      </c>
      <c r="B66" s="1">
        <f t="shared" si="17"/>
        <v>26980635.616</v>
      </c>
      <c r="C66" s="1">
        <f>M13</f>
        <v>26990000</v>
      </c>
      <c r="D66" s="2">
        <f>O13</f>
        <v>3.4707796114508013E-2</v>
      </c>
      <c r="F66" s="4"/>
    </row>
    <row r="67" spans="1:6" x14ac:dyDescent="0.3">
      <c r="A67" t="s">
        <v>0</v>
      </c>
      <c r="B67" s="1">
        <f t="shared" si="17"/>
        <v>1990926350.6559999</v>
      </c>
      <c r="C67" s="1">
        <f>I14</f>
        <v>1991000000</v>
      </c>
      <c r="D67" s="7">
        <f t="shared" si="18"/>
        <v>3.6992500488947778E-3</v>
      </c>
      <c r="F6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MCNP_SSR</vt:lpstr>
      <vt:lpstr>SCALE_SSR</vt:lpstr>
      <vt:lpstr>SCALE_252</vt:lpstr>
      <vt:lpstr>SCALE_SAMPLER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2018-10-10T21:25:11Z</dcterms:created>
  <dcterms:modified xsi:type="dcterms:W3CDTF">2018-12-18T01:28:02Z</dcterms:modified>
</cp:coreProperties>
</file>