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nickq\Desktop\NIF_RUN\"/>
    </mc:Choice>
  </mc:AlternateContent>
  <xr:revisionPtr revIDLastSave="0" documentId="8_{AF4CA8B3-A574-40F5-A830-F748CDDFFA7D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definedNames>
    <definedName name="solver_typ" localSheetId="0" hidden="1">2</definedName>
    <definedName name="solver_ver" localSheetId="0" hidden="1">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2" i="1"/>
  <c r="M10" i="1" l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  <c r="L10" i="1"/>
  <c r="P10" i="1" s="1"/>
  <c r="L9" i="1"/>
  <c r="P9" i="1" s="1"/>
  <c r="L8" i="1"/>
  <c r="P8" i="1" s="1"/>
  <c r="L7" i="1"/>
  <c r="P7" i="1" s="1"/>
  <c r="L6" i="1"/>
  <c r="P6" i="1" s="1"/>
  <c r="L5" i="1"/>
  <c r="P5" i="1" s="1"/>
  <c r="L4" i="1"/>
  <c r="P4" i="1" s="1"/>
  <c r="L3" i="1"/>
  <c r="L2" i="1"/>
  <c r="P2" i="1" s="1"/>
  <c r="P3" i="1" l="1"/>
</calcChain>
</file>

<file path=xl/sharedStrings.xml><?xml version="1.0" encoding="utf-8"?>
<sst xmlns="http://schemas.openxmlformats.org/spreadsheetml/2006/main" count="34" uniqueCount="34">
  <si>
    <t>Radius [cm]</t>
  </si>
  <si>
    <t>Thickness [cm]</t>
  </si>
  <si>
    <t>BR</t>
  </si>
  <si>
    <t>Rx Product</t>
  </si>
  <si>
    <t>Zr89</t>
  </si>
  <si>
    <t>Au196</t>
  </si>
  <si>
    <t>Au198</t>
  </si>
  <si>
    <t>Rx</t>
  </si>
  <si>
    <t>90Zr(n,2n)</t>
  </si>
  <si>
    <t>197Au(n,2n)</t>
  </si>
  <si>
    <t>197Au(n,g)</t>
  </si>
  <si>
    <t>27Al(n,p)</t>
  </si>
  <si>
    <t>27Al(n,a)</t>
  </si>
  <si>
    <t>58Ni(n,p)</t>
  </si>
  <si>
    <t>Ni57</t>
  </si>
  <si>
    <t>Co58</t>
  </si>
  <si>
    <t>Na24</t>
  </si>
  <si>
    <t>Mg27</t>
  </si>
  <si>
    <t>115In(n,g)</t>
  </si>
  <si>
    <t>115In(n,n')</t>
  </si>
  <si>
    <t>In115M</t>
  </si>
  <si>
    <t>In116M</t>
  </si>
  <si>
    <t>58Ni(n,2n)</t>
  </si>
  <si>
    <t>Gamma E (kev)</t>
  </si>
  <si>
    <t>Src [src s^-1]</t>
  </si>
  <si>
    <t>Rx [vol^-1 src^-1]</t>
  </si>
  <si>
    <t>Density</t>
  </si>
  <si>
    <t>Volume</t>
  </si>
  <si>
    <t>Half-Life</t>
  </si>
  <si>
    <t>Lambda</t>
  </si>
  <si>
    <t>AW</t>
  </si>
  <si>
    <t>Rx [atoms atoms^-1 s^-1]</t>
  </si>
  <si>
    <t>Isotopic Fraction</t>
  </si>
  <si>
    <t>Activity [s^-1]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</si>
</sst>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0" xfId="0" applyNumberFormat="1" applyFont="1" applyAlignment="1">
      <alignment horizontal="right" vertical="center"/>
    </xf>
    <xf numFmtId="11" fontId="0" fillId="0" borderId="0" xfId="0" applyNumberFormat="1" applyBorder="1"/>
    <xf numFmtId="0" fontId="0" fillId="0" borderId="0" xfId="0" applyFont="1" applyAlignment="1">
      <alignment horizontal="right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workbookViewId="0">
      <selection activeCell="L8" sqref="L8"/>
    </sheetView>
  </sheetViews>
  <sheetFormatPr defaultRowHeight="14.4" x14ac:dyDescent="0.3"/>
  <cols>
    <col min="1" max="1" width="10.77734375" customWidth="1"/>
    <col min="2" max="2" width="10.109375" customWidth="1"/>
    <col min="3" max="3" width="13.88671875" bestFit="1" customWidth="1"/>
    <col min="4" max="4" width="7" bestFit="1" customWidth="1"/>
    <col min="5" max="5" width="11.5546875" bestFit="1" customWidth="1"/>
    <col min="6" max="6" width="17" customWidth="1"/>
    <col min="7" max="7" width="10.88671875" bestFit="1" customWidth="1"/>
    <col min="8" max="8" width="13.5546875" bestFit="1" customWidth="1"/>
    <col min="11" max="11" width="15" bestFit="1" customWidth="1"/>
    <col min="15" max="15" width="22.5546875" bestFit="1" customWidth="1"/>
    <col min="16" max="16" width="12.5546875" bestFit="1" customWidth="1"/>
  </cols>
  <sheetData>
    <row r="1" spans="1:16" x14ac:dyDescent="0.3">
      <c r="A1" s="3" t="s">
        <v>7</v>
      </c>
      <c r="B1" s="1" t="s">
        <v>3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0</v>
      </c>
      <c r="H1" s="1" t="s">
        <v>1</v>
      </c>
      <c r="I1" s="1" t="s">
        <v>26</v>
      </c>
      <c r="J1" s="1" t="s">
        <v>30</v>
      </c>
      <c r="K1" s="1" t="s">
        <v>32</v>
      </c>
      <c r="L1" s="1" t="s">
        <v>27</v>
      </c>
      <c r="M1" s="1" t="s">
        <v>28</v>
      </c>
      <c r="N1" s="1" t="s">
        <v>29</v>
      </c>
      <c r="O1" s="1" t="s">
        <v>31</v>
      </c>
      <c r="P1" s="1" t="s">
        <v>33</v>
      </c>
    </row>
    <row r="2" spans="1:16" x14ac:dyDescent="0.3">
      <c r="A2" s="2" t="s">
        <v>8</v>
      </c>
      <c r="B2" s="5" t="s">
        <v>4</v>
      </c>
      <c r="C2" s="5">
        <v>909.15</v>
      </c>
      <c r="D2" s="5">
        <v>99.04</v>
      </c>
      <c r="E2" s="8">
        <v>1000000000000000</v>
      </c>
      <c r="F2" s="6">
        <v>3.5754800000000002E-7</v>
      </c>
      <c r="G2" s="5">
        <v>2.5</v>
      </c>
      <c r="H2" s="5">
        <v>0.1</v>
      </c>
      <c r="I2" s="5">
        <v>6.49</v>
      </c>
      <c r="J2" s="5">
        <v>89.904700000000005</v>
      </c>
      <c r="K2" s="5">
        <v>0.51449999999999996</v>
      </c>
      <c r="L2">
        <f t="shared" ref="L2:L10" si="0">3.141592654*G2^2*H2</f>
        <v>1.9634954087500001</v>
      </c>
      <c r="M2">
        <f>78.41*3600</f>
        <v>282276</v>
      </c>
      <c r="N2">
        <f t="shared" ref="N2:N10" si="1">0.6931471806/M2</f>
        <v>2.4555654061981891E-6</v>
      </c>
      <c r="O2" s="10">
        <f>F2/(6.022E+23*I2/J2)/K2</f>
        <v>1.5986225036802116E-29</v>
      </c>
      <c r="P2" s="11">
        <f>F2*E2*L2*N2</f>
        <v>1723.9146074288276</v>
      </c>
    </row>
    <row r="3" spans="1:16" x14ac:dyDescent="0.3">
      <c r="A3" s="2" t="s">
        <v>22</v>
      </c>
      <c r="B3" s="4" t="s">
        <v>14</v>
      </c>
      <c r="C3" s="4">
        <v>1378</v>
      </c>
      <c r="D3" s="4">
        <v>81.7</v>
      </c>
      <c r="E3" s="8">
        <v>1000000000000000</v>
      </c>
      <c r="F3" s="7">
        <v>3.7480600000000001E-8</v>
      </c>
      <c r="G3" s="5">
        <v>2.5</v>
      </c>
      <c r="H3" s="5">
        <v>0.1</v>
      </c>
      <c r="I3">
        <v>8.9079999999999995</v>
      </c>
      <c r="J3">
        <v>57.935299999999998</v>
      </c>
      <c r="K3">
        <v>0.68076899999999996</v>
      </c>
      <c r="L3">
        <f t="shared" si="0"/>
        <v>1.9634954087500001</v>
      </c>
      <c r="M3" s="2">
        <f>35.6*3600</f>
        <v>128160</v>
      </c>
      <c r="N3">
        <f t="shared" si="1"/>
        <v>5.4084517837078655E-6</v>
      </c>
      <c r="O3" s="10">
        <f t="shared" ref="O3:O10" si="2">F3/(6.022E+23*I3/J3)/K3</f>
        <v>5.9460569441202089E-31</v>
      </c>
      <c r="P3" s="11">
        <f t="shared" ref="P3:P10" si="3">F3*E3*L3*N3</f>
        <v>398.02411649308766</v>
      </c>
    </row>
    <row r="4" spans="1:16" s="2" customFormat="1" x14ac:dyDescent="0.3">
      <c r="A4" s="2" t="s">
        <v>13</v>
      </c>
      <c r="B4" s="4" t="s">
        <v>15</v>
      </c>
      <c r="C4" s="4">
        <v>810.76</v>
      </c>
      <c r="D4" s="4">
        <v>99.45</v>
      </c>
      <c r="E4" s="8">
        <v>1000000000000000</v>
      </c>
      <c r="F4" s="7">
        <v>1.4846200000000001E-6</v>
      </c>
      <c r="G4" s="5">
        <v>2.5</v>
      </c>
      <c r="H4" s="5">
        <v>0.1</v>
      </c>
      <c r="I4" s="2">
        <v>8.9079999999999995</v>
      </c>
      <c r="J4">
        <v>57.935299999999998</v>
      </c>
      <c r="K4">
        <v>0.68076899999999996</v>
      </c>
      <c r="L4">
        <f t="shared" si="0"/>
        <v>1.9634954087500001</v>
      </c>
      <c r="M4" s="2">
        <f>70.86*24*3600</f>
        <v>6122304</v>
      </c>
      <c r="N4">
        <f t="shared" si="1"/>
        <v>1.1321672046994073E-7</v>
      </c>
      <c r="O4" s="10">
        <f t="shared" si="2"/>
        <v>2.3552544677459128E-29</v>
      </c>
      <c r="P4" s="11">
        <f t="shared" si="3"/>
        <v>330.03178439802639</v>
      </c>
    </row>
    <row r="5" spans="1:16" x14ac:dyDescent="0.3">
      <c r="A5" s="2" t="s">
        <v>19</v>
      </c>
      <c r="B5" s="5" t="s">
        <v>20</v>
      </c>
      <c r="C5" s="5">
        <v>335</v>
      </c>
      <c r="D5" s="5">
        <v>45.8</v>
      </c>
      <c r="E5" s="8">
        <v>1000000000000000</v>
      </c>
      <c r="F5" s="6">
        <v>8.2971800000000005E-7</v>
      </c>
      <c r="G5" s="5">
        <v>2.5</v>
      </c>
      <c r="H5" s="5">
        <v>0.1</v>
      </c>
      <c r="I5" s="5">
        <v>7.31</v>
      </c>
      <c r="J5" s="5">
        <v>114.9038</v>
      </c>
      <c r="K5" s="5">
        <v>0.95709999999999995</v>
      </c>
      <c r="L5">
        <f t="shared" si="0"/>
        <v>1.9634954087500001</v>
      </c>
      <c r="M5">
        <f>4.5*3600</f>
        <v>16200</v>
      </c>
      <c r="N5">
        <f t="shared" si="1"/>
        <v>4.2786863000000001E-5</v>
      </c>
      <c r="O5" s="10">
        <f t="shared" si="2"/>
        <v>2.2628171363803728E-29</v>
      </c>
      <c r="P5" s="11">
        <f t="shared" si="3"/>
        <v>69706.110185758065</v>
      </c>
    </row>
    <row r="6" spans="1:16" x14ac:dyDescent="0.3">
      <c r="A6" s="2" t="s">
        <v>18</v>
      </c>
      <c r="B6" s="5" t="s">
        <v>21</v>
      </c>
      <c r="C6" s="5">
        <v>1293.56</v>
      </c>
      <c r="D6" s="5">
        <v>84.8</v>
      </c>
      <c r="E6" s="8">
        <v>1000000000000000</v>
      </c>
      <c r="F6" s="6">
        <v>1.47559E-6</v>
      </c>
      <c r="G6" s="5">
        <v>2.5</v>
      </c>
      <c r="H6" s="5">
        <v>0.1</v>
      </c>
      <c r="I6" s="5">
        <v>7.31</v>
      </c>
      <c r="J6" s="5">
        <v>114.9038</v>
      </c>
      <c r="K6" s="5">
        <v>0.95709999999999995</v>
      </c>
      <c r="L6">
        <f t="shared" si="0"/>
        <v>1.9634954087500001</v>
      </c>
      <c r="M6">
        <f>54.12*60</f>
        <v>3247.2</v>
      </c>
      <c r="N6">
        <f t="shared" si="1"/>
        <v>2.134599595343681E-4</v>
      </c>
      <c r="O6" s="10">
        <f t="shared" si="2"/>
        <v>4.0242471999782023E-29</v>
      </c>
      <c r="P6" s="11">
        <f t="shared" si="3"/>
        <v>618460.56979789014</v>
      </c>
    </row>
    <row r="7" spans="1:16" x14ac:dyDescent="0.3">
      <c r="A7" s="2" t="s">
        <v>9</v>
      </c>
      <c r="B7" s="5" t="s">
        <v>5</v>
      </c>
      <c r="C7" s="5">
        <v>355.7</v>
      </c>
      <c r="D7" s="5">
        <v>80.900000000000006</v>
      </c>
      <c r="E7" s="8">
        <v>1000000000000000</v>
      </c>
      <c r="F7" s="6">
        <v>3.73332E-6</v>
      </c>
      <c r="G7" s="5">
        <v>2</v>
      </c>
      <c r="H7" s="5">
        <v>2.5399999999999999E-2</v>
      </c>
      <c r="I7" s="5">
        <v>19.32</v>
      </c>
      <c r="J7" s="5">
        <v>196.9666</v>
      </c>
      <c r="K7" s="5">
        <v>1</v>
      </c>
      <c r="L7">
        <f t="shared" si="0"/>
        <v>0.31918581364639997</v>
      </c>
      <c r="M7">
        <f>2.695*24*3600</f>
        <v>232847.99999999997</v>
      </c>
      <c r="N7">
        <f t="shared" si="1"/>
        <v>2.9768225649350652E-6</v>
      </c>
      <c r="O7" s="10">
        <f t="shared" si="2"/>
        <v>6.3203325823945729E-29</v>
      </c>
      <c r="P7" s="11">
        <f t="shared" si="3"/>
        <v>3547.2495857600125</v>
      </c>
    </row>
    <row r="8" spans="1:16" x14ac:dyDescent="0.3">
      <c r="A8" s="2" t="s">
        <v>10</v>
      </c>
      <c r="B8" s="5" t="s">
        <v>6</v>
      </c>
      <c r="C8" s="5">
        <v>411.8</v>
      </c>
      <c r="D8" s="5">
        <v>95.62</v>
      </c>
      <c r="E8" s="8">
        <v>1000000000000000</v>
      </c>
      <c r="F8" s="6">
        <v>1.3870400000000001E-6</v>
      </c>
      <c r="G8" s="5">
        <v>2</v>
      </c>
      <c r="H8" s="5">
        <v>2.5399999999999999E-2</v>
      </c>
      <c r="I8" s="5">
        <v>19.32</v>
      </c>
      <c r="J8" s="5">
        <v>196.9666</v>
      </c>
      <c r="K8" s="5">
        <v>1</v>
      </c>
      <c r="L8">
        <f t="shared" si="0"/>
        <v>0.31918581364639997</v>
      </c>
      <c r="M8">
        <f>6.17*24*3600</f>
        <v>533088</v>
      </c>
      <c r="N8">
        <f t="shared" si="1"/>
        <v>1.3002490782009725E-6</v>
      </c>
      <c r="O8" s="10">
        <f t="shared" si="2"/>
        <v>2.3481925216923729E-29</v>
      </c>
      <c r="P8" s="11">
        <f t="shared" si="3"/>
        <v>575.65081101879002</v>
      </c>
    </row>
    <row r="9" spans="1:16" x14ac:dyDescent="0.3">
      <c r="A9" s="2" t="s">
        <v>11</v>
      </c>
      <c r="B9" s="4" t="s">
        <v>17</v>
      </c>
      <c r="C9" s="4">
        <v>843.76</v>
      </c>
      <c r="D9" s="4">
        <v>71.8</v>
      </c>
      <c r="E9" s="8">
        <v>1000000000000000</v>
      </c>
      <c r="F9" s="7">
        <v>1.6761E-7</v>
      </c>
      <c r="G9" s="5">
        <v>2.5</v>
      </c>
      <c r="H9" s="5">
        <v>0.1</v>
      </c>
      <c r="I9" s="5">
        <v>2.7</v>
      </c>
      <c r="J9" s="5">
        <v>26.9815</v>
      </c>
      <c r="K9" s="5">
        <v>1</v>
      </c>
      <c r="L9">
        <f t="shared" si="0"/>
        <v>1.9634954087500001</v>
      </c>
      <c r="M9">
        <f>15*3600</f>
        <v>54000</v>
      </c>
      <c r="N9">
        <f t="shared" si="1"/>
        <v>1.28360589E-5</v>
      </c>
      <c r="O9" s="10">
        <f t="shared" si="2"/>
        <v>2.7813875142994206E-30</v>
      </c>
      <c r="P9" s="11">
        <f t="shared" si="3"/>
        <v>4224.3657947284173</v>
      </c>
    </row>
    <row r="10" spans="1:16" x14ac:dyDescent="0.3">
      <c r="A10" s="2" t="s">
        <v>12</v>
      </c>
      <c r="B10" s="4" t="s">
        <v>16</v>
      </c>
      <c r="C10" s="4">
        <v>1368.63</v>
      </c>
      <c r="D10" s="4">
        <v>99.99</v>
      </c>
      <c r="E10" s="8">
        <v>1000000000000000</v>
      </c>
      <c r="F10" s="7">
        <v>2.2785099999999999E-7</v>
      </c>
      <c r="G10" s="5">
        <v>2.5</v>
      </c>
      <c r="H10" s="5">
        <v>0.1</v>
      </c>
      <c r="I10" s="5">
        <v>2.7</v>
      </c>
      <c r="J10" s="5">
        <v>26.9815</v>
      </c>
      <c r="K10" s="5">
        <v>1</v>
      </c>
      <c r="L10">
        <f t="shared" si="0"/>
        <v>1.9634954087500001</v>
      </c>
      <c r="M10" s="9">
        <f>114.74*24*3600</f>
        <v>9913536</v>
      </c>
      <c r="N10">
        <f t="shared" si="1"/>
        <v>6.9919268018999477E-8</v>
      </c>
      <c r="O10" s="10">
        <f t="shared" si="2"/>
        <v>3.7810508115305608E-30</v>
      </c>
      <c r="P10" s="11">
        <f t="shared" si="3"/>
        <v>31.280789238271257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nicholas quartemont</cp:lastModifiedBy>
  <dcterms:created xsi:type="dcterms:W3CDTF">2016-09-28T22:14:27Z</dcterms:created>
  <dcterms:modified xsi:type="dcterms:W3CDTF">2018-07-27T23:10:41Z</dcterms:modified>
</cp:coreProperties>
</file>