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4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gentina_gral" sheetId="1" state="visible" r:id="rId2"/>
    <sheet name="casos_provincias" sheetId="2" state="visible" r:id="rId3"/>
    <sheet name="POBLAC_AMBA" sheetId="3" state="visible" r:id="rId4"/>
    <sheet name="UTI" sheetId="4" state="visible" r:id="rId5"/>
    <sheet name="BD" sheetId="5" state="visible" r:id="rId6"/>
    <sheet name="MOVIL" sheetId="6" state="visible" r:id="rId7"/>
    <sheet name="argentina_fallecidos" sheetId="7" state="visible" r:id="rId8"/>
  </sheets>
  <definedNames>
    <definedName function="false" hidden="true" localSheetId="6" name="_xlnm._FilterDatabase" vbProcedure="false">argentina_fallecidos!$A$1:$D$2374</definedName>
    <definedName function="false" hidden="true" localSheetId="0" name="_xlnm._FilterDatabase" vbProcedure="false">argentina_gral!$A$1:$Q$86</definedName>
    <definedName function="false" hidden="true" localSheetId="1" name="_xlnm._FilterDatabase" vbProcedure="false">casos_provincias!$A$1:$E$4248</definedName>
    <definedName function="false" hidden="true" localSheetId="3" name="_xlnm._FilterDatabase" vbProcedure="false">UTI!$A$1:$B$116</definedName>
    <definedName function="false" hidden="false" localSheetId="2" name="_xlnm._FilterDatabase" vbProcedure="false">POBLAC_AMBA!$A$1:$AW$31</definedName>
    <definedName function="false" hidden="false" localSheetId="6" name="_xlnm._FilterDatabase" vbProcedure="false">argentina_fallecidos!$A$1:$D$930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<sst xmlns="http://schemas.openxmlformats.org/spreadsheetml/2006/main" count="9427" uniqueCount="177">
  <si>
    <t xml:space="preserve">DÍa</t>
  </si>
  <si>
    <t xml:space="preserve">Casos confirmados</t>
  </si>
  <si>
    <t xml:space="preserve">Casos acumulados</t>
  </si>
  <si>
    <t xml:space="preserve">Nuevas muertes</t>
  </si>
  <si>
    <t xml:space="preserve">Muertes Acumuladas</t>
  </si>
  <si>
    <t xml:space="preserve">Recuperaciones</t>
  </si>
  <si>
    <t xml:space="preserve">UTI</t>
  </si>
  <si>
    <t xml:space="preserve">nuevas_muestras</t>
  </si>
  <si>
    <t xml:space="preserve">total_pruebas</t>
  </si>
  <si>
    <t xml:space="preserve">DescEpidemiologia</t>
  </si>
  <si>
    <t xml:space="preserve">DescTest</t>
  </si>
  <si>
    <t xml:space="preserve">Descartados</t>
  </si>
  <si>
    <t xml:space="preserve">Importados</t>
  </si>
  <si>
    <t xml:space="preserve">Contacto Estrecho</t>
  </si>
  <si>
    <t xml:space="preserve">Circulacion Comunitaria</t>
  </si>
  <si>
    <t xml:space="preserve">Investigacion</t>
  </si>
  <si>
    <t xml:space="preserve">TASA</t>
  </si>
  <si>
    <t xml:space="preserve">activos_uti</t>
  </si>
  <si>
    <t xml:space="preserve">letalidad</t>
  </si>
  <si>
    <t xml:space="preserve">PROVINCIA</t>
  </si>
  <si>
    <t xml:space="preserve">FECHA</t>
  </si>
  <si>
    <t xml:space="preserve">CASOS</t>
  </si>
  <si>
    <t xml:space="preserve">ACUMULADOS</t>
  </si>
  <si>
    <t xml:space="preserve">MUERTES</t>
  </si>
  <si>
    <t xml:space="preserve">Buenos Aires</t>
  </si>
  <si>
    <t xml:space="preserve">Catamarca</t>
  </si>
  <si>
    <t xml:space="preserve">Chaco</t>
  </si>
  <si>
    <t xml:space="preserve">Chubut</t>
  </si>
  <si>
    <t xml:space="preserve">Ciudad de Buenos Aires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</si>
  <si>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</si>
  <si>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</si>
  <si>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</si>
  <si>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</si>
  <si>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</si>
  <si>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</si>
  <si>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</si>
  <si>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</si>
  <si>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</si>
  <si>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</si>
  <si>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</si>
  <si>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</si>
  <si>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</si>
  <si>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</si>
  <si>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</si>
  <si>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</si>
  <si>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</si>
  <si>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</si>
  <si>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Tucumán</t>
  </si>
  <si>
    <t xml:space="preserve">AMBA</t>
  </si>
  <si>
    <t xml:space="preserve">ZONA</t>
  </si>
  <si>
    <t xml:space="preserve">CORDON</t>
  </si>
  <si>
    <t xml:space="preserve">supKm2</t>
  </si>
  <si>
    <t xml:space="preserve">POBLACION</t>
  </si>
  <si>
    <t xml:space="preserve">Partido</t>
  </si>
  <si>
    <t xml:space="preserve">BS AS</t>
  </si>
  <si>
    <t xml:space="preserve">SI</t>
  </si>
  <si>
    <t xml:space="preserve">SUR</t>
  </si>
  <si>
    <t xml:space="preserve">2do</t>
  </si>
  <si>
    <t xml:space="preserve">Almirante Brown</t>
  </si>
  <si>
    <t xml:space="preserve">1er</t>
  </si>
  <si>
    <t xml:space="preserve">Avellaneda</t>
  </si>
  <si>
    <t xml:space="preserve">Berazategui</t>
  </si>
  <si>
    <t xml:space="preserve">3ro</t>
  </si>
  <si>
    <t xml:space="preserve">Berisso</t>
  </si>
  <si>
    <t xml:space="preserve">Brandsen</t>
  </si>
  <si>
    <t xml:space="preserve">CABA</t>
  </si>
  <si>
    <t xml:space="preserve">Campana</t>
  </si>
  <si>
    <t xml:space="preserve">Canuelas</t>
  </si>
  <si>
    <t xml:space="preserve">Ensenada</t>
  </si>
  <si>
    <t xml:space="preserve">NORTE</t>
  </si>
  <si>
    <t xml:space="preserve">Escobar</t>
  </si>
  <si>
    <t xml:space="preserve">Esteban Echeverría</t>
  </si>
  <si>
    <t xml:space="preserve">Exaltación de La Cruz</t>
  </si>
  <si>
    <t xml:space="preserve">Ezeiza</t>
  </si>
  <si>
    <t xml:space="preserve">Florencio Varela</t>
  </si>
  <si>
    <t xml:space="preserve">General Las Heras</t>
  </si>
  <si>
    <t xml:space="preserve">OESTE</t>
  </si>
  <si>
    <t xml:space="preserve">General Rodríguez</t>
  </si>
  <si>
    <t xml:space="preserve">General San Martín</t>
  </si>
  <si>
    <t xml:space="preserve">Hurlingham</t>
  </si>
  <si>
    <t xml:space="preserve">Ituzaingó</t>
  </si>
  <si>
    <t xml:space="preserve">José C. Paz</t>
  </si>
  <si>
    <t xml:space="preserve">La Matanza</t>
  </si>
  <si>
    <t xml:space="preserve">La Plata</t>
  </si>
  <si>
    <t xml:space="preserve">Lanús</t>
  </si>
  <si>
    <t xml:space="preserve">Lomas de Zamora</t>
  </si>
  <si>
    <t xml:space="preserve">Luján</t>
  </si>
  <si>
    <t xml:space="preserve">Malvinas Argentinas</t>
  </si>
  <si>
    <t xml:space="preserve">Marcos Paz</t>
  </si>
  <si>
    <t xml:space="preserve">Mercedes</t>
  </si>
  <si>
    <t xml:space="preserve">Merlo</t>
  </si>
  <si>
    <t xml:space="preserve">Moreno</t>
  </si>
  <si>
    <t xml:space="preserve">Morón</t>
  </si>
  <si>
    <t xml:space="preserve">Pilar</t>
  </si>
  <si>
    <t xml:space="preserve">Presidente Perón</t>
  </si>
  <si>
    <t xml:space="preserve">Quilmes</t>
  </si>
  <si>
    <t xml:space="preserve">San Fernando</t>
  </si>
  <si>
    <t xml:space="preserve">San Isidro</t>
  </si>
  <si>
    <t xml:space="preserve">San Miguel</t>
  </si>
  <si>
    <t xml:space="preserve">San Vicente</t>
  </si>
  <si>
    <t xml:space="preserve">Tigre</t>
  </si>
  <si>
    <t xml:space="preserve">Tres de Febrero</t>
  </si>
  <si>
    <t xml:space="preserve">Vicente López</t>
  </si>
  <si>
    <t xml:space="preserve">Zárate</t>
  </si>
  <si>
    <t xml:space="preserve">UTI NAC</t>
  </si>
  <si>
    <t xml:space="preserve">PBA</t>
  </si>
  <si>
    <t xml:space="preserve">CHACO</t>
  </si>
  <si>
    <t xml:space="preserve">CHUBUT</t>
  </si>
  <si>
    <t xml:space="preserve">CORDOBA</t>
  </si>
  <si>
    <t xml:space="preserve">CORRIENTES</t>
  </si>
  <si>
    <t xml:space="preserve">ENTRE RIOS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</si>
  <si>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</si>
  <si>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</si>
  <si>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</si>
  <si>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</si>
  <si>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</si>
  <si>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</si>
  <si>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</si>
  <si>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RIO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</si>
  <si>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</si>
  <si>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</si>
  <si>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</si>
  <si>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</si>
  <si>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</si>
  <si>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</si>
  <si>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</si>
  <si>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TUCUMÁN</t>
  </si>
  <si>
    <t xml:space="preserve">DIA</t>
  </si>
  <si>
    <t xml:space="preserve">% NACION</t>
  </si>
  <si>
    <t xml:space="preserve">% AMBA</t>
  </si>
  <si>
    <t xml:space="preserve">CAMAS NACION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</si>
  <si>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</si>
  <si>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</si>
  <si>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</si>
  <si>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</si>
  <si>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</si>
  <si>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</si>
  <si>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CANTIDAD</t>
  </si>
  <si>
    <t xml:space="preserve">% OCUPACION</t>
  </si>
  <si>
    <t xml:space="preserve">CAMAS</t>
  </si>
  <si>
    <t xml:space="preserve">AGREGADAS</t>
  </si>
  <si>
    <t xml:space="preserve">domingo</t>
  </si>
  <si>
    <t xml:space="preserve">Fecha</t>
  </si>
  <si>
    <t xml:space="preserve">Positivos acumulados</t>
  </si>
  <si>
    <t xml:space="preserve">Positivos Nuevos/Dia</t>
  </si>
  <si>
    <t xml:space="preserve">Fallecidos</t>
  </si>
  <si>
    <t xml:space="preserve">Nuevos Fallecidos x día</t>
  </si>
  <si>
    <t xml:space="preserve">Recuperados</t>
  </si>
  <si>
    <t xml:space="preserve">Nuevos Recuperados/Día</t>
  </si>
  <si>
    <t xml:space="preserve">Activos</t>
  </si>
  <si>
    <t xml:space="preserve">Nuevos Activos x Dia</t>
  </si>
  <si>
    <t xml:space="preserve">UTI total país</t>
  </si>
  <si>
    <t xml:space="preserve">Nuevos UTI por día</t>
  </si>
  <si>
    <t xml:space="preserve">% UTI con relación a activos</t>
  </si>
  <si>
    <t xml:space="preserve">UTI total CABA</t>
  </si>
  <si>
    <t xml:space="preserve">% UTI CABA</t>
  </si>
  <si>
    <t xml:space="preserve">UTI total Pcia BsAs</t>
  </si>
  <si>
    <t xml:space="preserve">% UTI Pcia BsAS</t>
  </si>
  <si>
    <t xml:space="preserve">BASE</t>
  </si>
  <si>
    <t xml:space="preserve">CONFIRMADOS</t>
  </si>
  <si>
    <t xml:space="preserve">NUEVOS CASOS BD</t>
  </si>
  <si>
    <t xml:space="preserve">SALUD</t>
  </si>
  <si>
    <t xml:space="preserve">DIFERENCIA</t>
  </si>
  <si>
    <t xml:space="preserve">FALLECIDOS BD</t>
  </si>
  <si>
    <t xml:space="preserve">FALLECIDOS SALUD</t>
  </si>
  <si>
    <t xml:space="preserve">DIF FALL</t>
  </si>
  <si>
    <t xml:space="preserve">NOCHE</t>
  </si>
  <si>
    <t xml:space="preserve">internados</t>
  </si>
  <si>
    <t xml:space="preserve">fecha</t>
  </si>
  <si>
    <t xml:space="preserve">genero</t>
  </si>
  <si>
    <t xml:space="preserve">edad</t>
  </si>
  <si>
    <t xml:space="preserve">Provincia</t>
  </si>
  <si>
    <t xml:space="preserve">Hombre</t>
  </si>
  <si>
    <t xml:space="preserve">Mujer</t>
  </si>
  <si>
    <t xml:space="preserve">ABRIL</t>
  </si>
  <si>
    <t xml:space="preserve">ND</t>
  </si>
  <si>
    <t xml:space="preserve">Santa Fé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</si>
</sst>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M/D/YYYY"/>
    <numFmt numFmtId="167" formatCode="0.0000"/>
    <numFmt numFmtId="168" formatCode="0%"/>
    <numFmt numFmtId="169" formatCode="0.0%"/>
    <numFmt numFmtId="170" formatCode="#,##0"/>
    <numFmt numFmtId="171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2F2F2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FFFFFF"/>
      <name val="Arial"/>
      <family val="2"/>
      <charset val="1"/>
    </font>
    <font>
      <sz val="9"/>
      <color rgb="FFD9D9D9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D6DCE5"/>
        <bgColor rgb="FFD9D9D9"/>
      </patternFill>
    </fill>
    <fill>
      <patternFill patternType="solid">
        <fgColor rgb="FF181717"/>
        <bgColor rgb="FF262626"/>
      </patternFill>
    </fill>
    <fill>
      <patternFill patternType="solid">
        <fgColor rgb="FF000000"/>
        <bgColor rgb="FF181717"/>
      </patternFill>
    </fill>
    <fill>
      <patternFill patternType="solid">
        <fgColor rgb="FFFCE5CD"/>
        <bgColor rgb="FFF2F2F2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 diagonalUp="false" diagonalDown="false"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993366"/>
      <rgbColor rgb="FFF2F2F2"/>
      <rgbColor rgb="FFCCFFFF"/>
      <rgbColor rgb="FF660066"/>
      <rgbColor rgb="FFFF8080"/>
      <rgbColor rgb="FF4472C4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CE5CD"/>
      <rgbColor rgb="FF3D6FC9"/>
      <rgbColor rgb="FF33CCCC"/>
      <rgbColor rgb="FF99CC00"/>
      <rgbColor rgb="FFFFCC00"/>
      <rgbColor rgb="FFFF9900"/>
      <rgbColor rgb="FFED7D31"/>
      <rgbColor rgb="FF595959"/>
      <rgbColor rgb="FF6082CA"/>
      <rgbColor rgb="FF003366"/>
      <rgbColor rgb="FF339966"/>
      <rgbColor rgb="FF181717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06129941650823"/>
          <c:y val="0.0403560830860534"/>
          <c:w val="0.91904871172884"/>
          <c:h val="0.843145400593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MOVIL!$B$1</c:f>
              <c:strCache>
                <c:ptCount val="1"/>
                <c:pt idx="0">
                  <c:v>Casos confirmados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movingAvg"/>
            <c:period val="2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3"/>
            <c:forward val="7"/>
            <c:backward val="0"/>
            <c:dispRSqr val="1"/>
            <c:dispEq val="1"/>
          </c:trendline>
          <c:cat>
            <c:strRef>
              <c:f>MOVIL!$A$2:$A$183</c:f>
              <c:strCache>
                <c:ptCount val="182"/>
                <c:pt idx="0">
                  <c:v>3/3/2020</c:v>
                </c:pt>
                <c:pt idx="1">
                  <c:v>3/4/2020</c:v>
                </c:pt>
                <c:pt idx="2">
                  <c:v>3/5/2020</c:v>
                </c:pt>
                <c:pt idx="3">
                  <c:v>3/6/2020</c:v>
                </c:pt>
                <c:pt idx="4">
                  <c:v>3/7/2020</c:v>
                </c:pt>
                <c:pt idx="5">
                  <c:v>3/8/2020</c:v>
                </c:pt>
                <c:pt idx="6">
                  <c:v>3/9/2020</c:v>
                </c:pt>
                <c:pt idx="7">
                  <c:v>3/10/2020</c:v>
                </c:pt>
                <c:pt idx="8">
                  <c:v>3/11/2020</c:v>
                </c:pt>
                <c:pt idx="9">
                  <c:v>3/12/2020</c:v>
                </c:pt>
                <c:pt idx="10">
                  <c:v>3/13/2020</c:v>
                </c:pt>
                <c:pt idx="11">
                  <c:v>3/14/2020</c:v>
                </c:pt>
                <c:pt idx="12">
                  <c:v>3/15/2020</c:v>
                </c:pt>
                <c:pt idx="13">
                  <c:v>3/16/2020</c:v>
                </c:pt>
                <c:pt idx="14">
                  <c:v>3/17/2020</c:v>
                </c:pt>
                <c:pt idx="15">
                  <c:v>3/18/2020</c:v>
                </c:pt>
                <c:pt idx="16">
                  <c:v>3/19/2020</c:v>
                </c:pt>
                <c:pt idx="17">
                  <c:v>3/20/2020</c:v>
                </c:pt>
                <c:pt idx="18">
                  <c:v>3/21/2020</c:v>
                </c:pt>
                <c:pt idx="19">
                  <c:v>3/22/2020</c:v>
                </c:pt>
                <c:pt idx="20">
                  <c:v>3/23/2020</c:v>
                </c:pt>
                <c:pt idx="21">
                  <c:v>3/24/2020</c:v>
                </c:pt>
                <c:pt idx="22">
                  <c:v>3/25/2020</c:v>
                </c:pt>
                <c:pt idx="23">
                  <c:v>3/26/2020</c:v>
                </c:pt>
                <c:pt idx="24">
                  <c:v>3/27/2020</c:v>
                </c:pt>
                <c:pt idx="25">
                  <c:v>3/28/2020</c:v>
                </c:pt>
                <c:pt idx="26">
                  <c:v>3/29/2020</c:v>
                </c:pt>
                <c:pt idx="27">
                  <c:v>3/30/2020</c:v>
                </c:pt>
                <c:pt idx="28">
                  <c:v>3/31/2020</c:v>
                </c:pt>
                <c:pt idx="29">
                  <c:v>4/1/2020</c:v>
                </c:pt>
                <c:pt idx="30">
                  <c:v>4/2/2020</c:v>
                </c:pt>
                <c:pt idx="31">
                  <c:v>4/3/2020</c:v>
                </c:pt>
                <c:pt idx="32">
                  <c:v>4/4/2020</c:v>
                </c:pt>
                <c:pt idx="33">
                  <c:v>4/5/2020</c:v>
                </c:pt>
                <c:pt idx="34">
                  <c:v>4/6/2020</c:v>
                </c:pt>
                <c:pt idx="35">
                  <c:v>4/7/2020</c:v>
                </c:pt>
                <c:pt idx="36">
                  <c:v>4/8/2020</c:v>
                </c:pt>
                <c:pt idx="37">
                  <c:v>4/9/2020</c:v>
                </c:pt>
                <c:pt idx="38">
                  <c:v>4/10/2020</c:v>
                </c:pt>
                <c:pt idx="39">
                  <c:v>4/11/2020</c:v>
                </c:pt>
                <c:pt idx="40">
                  <c:v>4/12/2020</c:v>
                </c:pt>
                <c:pt idx="41">
                  <c:v>4/13/2020</c:v>
                </c:pt>
                <c:pt idx="42">
                  <c:v>4/14/2020</c:v>
                </c:pt>
                <c:pt idx="43">
                  <c:v>4/15/2020</c:v>
                </c:pt>
                <c:pt idx="44">
                  <c:v>4/16/2020</c:v>
                </c:pt>
                <c:pt idx="45">
                  <c:v>4/17/2020</c:v>
                </c:pt>
                <c:pt idx="46">
                  <c:v>4/18/2020</c:v>
                </c:pt>
                <c:pt idx="47">
                  <c:v>4/19/2020</c:v>
                </c:pt>
                <c:pt idx="48">
                  <c:v>4/20/2020</c:v>
                </c:pt>
                <c:pt idx="49">
                  <c:v>4/21/2020</c:v>
                </c:pt>
                <c:pt idx="50">
                  <c:v>4/22/2020</c:v>
                </c:pt>
                <c:pt idx="51">
                  <c:v>4/23/2020</c:v>
                </c:pt>
                <c:pt idx="52">
                  <c:v>4/24/2020</c:v>
                </c:pt>
                <c:pt idx="53">
                  <c:v>4/25/2020</c:v>
                </c:pt>
                <c:pt idx="54">
                  <c:v>4/26/2020</c:v>
                </c:pt>
                <c:pt idx="55">
                  <c:v>4/27/2020</c:v>
                </c:pt>
                <c:pt idx="56">
                  <c:v>4/28/2020</c:v>
                </c:pt>
                <c:pt idx="57">
                  <c:v>4/29/2020</c:v>
                </c:pt>
                <c:pt idx="58">
                  <c:v>4/30/2020</c:v>
                </c:pt>
                <c:pt idx="59">
                  <c:v>5/1/2020</c:v>
                </c:pt>
                <c:pt idx="60">
                  <c:v>5/2/2020</c:v>
                </c:pt>
                <c:pt idx="61">
                  <c:v>5/3/2020</c:v>
                </c:pt>
                <c:pt idx="62">
                  <c:v>5/4/2020</c:v>
                </c:pt>
                <c:pt idx="63">
                  <c:v>5/5/2020</c:v>
                </c:pt>
                <c:pt idx="64">
                  <c:v>5/6/2020</c:v>
                </c:pt>
                <c:pt idx="65">
                  <c:v>5/7/2020</c:v>
                </c:pt>
                <c:pt idx="66">
                  <c:v>5/8/2020</c:v>
                </c:pt>
                <c:pt idx="67">
                  <c:v>5/9/2020</c:v>
                </c:pt>
                <c:pt idx="68">
                  <c:v>5/10/2020</c:v>
                </c:pt>
                <c:pt idx="69">
                  <c:v>5/11/2020</c:v>
                </c:pt>
                <c:pt idx="70">
                  <c:v>5/12/2020</c:v>
                </c:pt>
                <c:pt idx="71">
                  <c:v>5/13/2020</c:v>
                </c:pt>
                <c:pt idx="72">
                  <c:v>5/14/2020</c:v>
                </c:pt>
                <c:pt idx="73">
                  <c:v>5/15/2020</c:v>
                </c:pt>
                <c:pt idx="74">
                  <c:v>5/16/2020</c:v>
                </c:pt>
                <c:pt idx="75">
                  <c:v>5/17/2020</c:v>
                </c:pt>
                <c:pt idx="76">
                  <c:v>5/18/2020</c:v>
                </c:pt>
                <c:pt idx="77">
                  <c:v>5/19/2020</c:v>
                </c:pt>
                <c:pt idx="78">
                  <c:v>5/20/2020</c:v>
                </c:pt>
                <c:pt idx="79">
                  <c:v>5/21/2020</c:v>
                </c:pt>
                <c:pt idx="80">
                  <c:v>5/22/2020</c:v>
                </c:pt>
                <c:pt idx="81">
                  <c:v>5/23/2020</c:v>
                </c:pt>
                <c:pt idx="82">
                  <c:v>5/24/2020</c:v>
                </c:pt>
                <c:pt idx="83">
                  <c:v>5/25/2020</c:v>
                </c:pt>
                <c:pt idx="84">
                  <c:v>5/26/2020</c:v>
                </c:pt>
                <c:pt idx="85">
                  <c:v>5/27/2020</c:v>
                </c:pt>
                <c:pt idx="86">
                  <c:v>5/28/2020</c:v>
                </c:pt>
                <c:pt idx="87">
                  <c:v>5/29/2020</c:v>
                </c:pt>
                <c:pt idx="88">
                  <c:v>5/30/2020</c:v>
                </c:pt>
                <c:pt idx="89">
                  <c:v>5/31/2020</c:v>
                </c:pt>
                <c:pt idx="90">
                  <c:v>6/1/2020</c:v>
                </c:pt>
                <c:pt idx="91">
                  <c:v>6/2/2020</c:v>
                </c:pt>
                <c:pt idx="92">
                  <c:v>6/3/2020</c:v>
                </c:pt>
                <c:pt idx="93">
                  <c:v>6/4/2020</c:v>
                </c:pt>
                <c:pt idx="94">
                  <c:v>6/5/2020</c:v>
                </c:pt>
                <c:pt idx="95">
                  <c:v>6/6/2020</c:v>
                </c:pt>
                <c:pt idx="96">
                  <c:v>6/7/2020</c:v>
                </c:pt>
                <c:pt idx="97">
                  <c:v>6/8/2020</c:v>
                </c:pt>
                <c:pt idx="98">
                  <c:v>6/9/2020</c:v>
                </c:pt>
                <c:pt idx="99">
                  <c:v>6/10/2020</c:v>
                </c:pt>
                <c:pt idx="100">
                  <c:v>6/11/2020</c:v>
                </c:pt>
                <c:pt idx="101">
                  <c:v>6/12/2020</c:v>
                </c:pt>
                <c:pt idx="102">
                  <c:v>6/13/2020</c:v>
                </c:pt>
                <c:pt idx="103">
                  <c:v>6/14/2020</c:v>
                </c:pt>
                <c:pt idx="104">
                  <c:v>6/15/2020</c:v>
                </c:pt>
                <c:pt idx="105">
                  <c:v>6/16/2020</c:v>
                </c:pt>
                <c:pt idx="106">
                  <c:v>6/17/2020</c:v>
                </c:pt>
                <c:pt idx="107">
                  <c:v>6/18/2020</c:v>
                </c:pt>
                <c:pt idx="108">
                  <c:v>6/19/2020</c:v>
                </c:pt>
                <c:pt idx="109">
                  <c:v>6/20/2020</c:v>
                </c:pt>
                <c:pt idx="110">
                  <c:v>6/21/2020</c:v>
                </c:pt>
                <c:pt idx="111">
                  <c:v>6/22/2020</c:v>
                </c:pt>
                <c:pt idx="112">
                  <c:v>6/23/2020</c:v>
                </c:pt>
                <c:pt idx="113">
                  <c:v>6/24/2020</c:v>
                </c:pt>
                <c:pt idx="114">
                  <c:v>6/25/2020</c:v>
                </c:pt>
                <c:pt idx="115">
                  <c:v>6/26/2020</c:v>
                </c:pt>
                <c:pt idx="116">
                  <c:v>6/27/2020</c:v>
                </c:pt>
                <c:pt idx="117">
                  <c:v>6/28/2020</c:v>
                </c:pt>
                <c:pt idx="118">
                  <c:v>6/29/2020</c:v>
                </c:pt>
                <c:pt idx="119">
                  <c:v>6/30/2020</c:v>
                </c:pt>
                <c:pt idx="120">
                  <c:v>7/1/2020</c:v>
                </c:pt>
                <c:pt idx="121">
                  <c:v>7/2/2020</c:v>
                </c:pt>
                <c:pt idx="122">
                  <c:v>7/3/2020</c:v>
                </c:pt>
                <c:pt idx="123">
                  <c:v>7/4/2020</c:v>
                </c:pt>
                <c:pt idx="124">
                  <c:v>7/5/2020</c:v>
                </c:pt>
                <c:pt idx="125">
                  <c:v>7/6/2020</c:v>
                </c:pt>
                <c:pt idx="126">
                  <c:v>7/7/2020</c:v>
                </c:pt>
                <c:pt idx="127">
                  <c:v>7/8/2020</c:v>
                </c:pt>
                <c:pt idx="128">
                  <c:v>7/9/2020</c:v>
                </c:pt>
                <c:pt idx="129">
                  <c:v>7/10/2020</c:v>
                </c:pt>
                <c:pt idx="130">
                  <c:v>7/11/2020</c:v>
                </c:pt>
                <c:pt idx="131">
                  <c:v>7/12/2020</c:v>
                </c:pt>
                <c:pt idx="132">
                  <c:v>7/13/2020</c:v>
                </c:pt>
                <c:pt idx="133">
                  <c:v>7/14/2020</c:v>
                </c:pt>
                <c:pt idx="134">
                  <c:v>7/15/2020</c:v>
                </c:pt>
                <c:pt idx="135">
                  <c:v>7/16/2020</c:v>
                </c:pt>
                <c:pt idx="136">
                  <c:v>7/17/2020</c:v>
                </c:pt>
                <c:pt idx="137">
                  <c:v>7/18/2020</c:v>
                </c:pt>
                <c:pt idx="138">
                  <c:v>7/19/2020</c:v>
                </c:pt>
                <c:pt idx="139">
                  <c:v>7/20/2020</c:v>
                </c:pt>
                <c:pt idx="140">
                  <c:v>7/21/2020</c:v>
                </c:pt>
                <c:pt idx="141">
                  <c:v>7/22/2020</c:v>
                </c:pt>
                <c:pt idx="142">
                  <c:v>7/23/2020</c:v>
                </c:pt>
                <c:pt idx="143">
                  <c:v>7/24/2020</c:v>
                </c:pt>
                <c:pt idx="144">
                  <c:v>7/25/2020</c:v>
                </c:pt>
                <c:pt idx="145">
                  <c:v>7/26/2020</c:v>
                </c:pt>
                <c:pt idx="146">
                  <c:v>7/27/2020</c:v>
                </c:pt>
                <c:pt idx="147">
                  <c:v>7/28/2020</c:v>
                </c:pt>
                <c:pt idx="148">
                  <c:v>7/29/2020</c:v>
                </c:pt>
                <c:pt idx="149">
                  <c:v>7/30/2020</c:v>
                </c:pt>
                <c:pt idx="150">
                  <c:v>7/31/2020</c:v>
                </c:pt>
                <c:pt idx="151">
                  <c:v>8/1/2020</c:v>
                </c:pt>
                <c:pt idx="152">
                  <c:v>8/2/2020</c:v>
                </c:pt>
                <c:pt idx="153">
                  <c:v>8/3/2020</c:v>
                </c:pt>
                <c:pt idx="154">
                  <c:v>8/4/2020</c:v>
                </c:pt>
                <c:pt idx="155">
                  <c:v>8/5/2020</c:v>
                </c:pt>
                <c:pt idx="156">
                  <c:v>8/6/2020</c:v>
                </c:pt>
                <c:pt idx="157">
                  <c:v>8/7/2020</c:v>
                </c:pt>
                <c:pt idx="158">
                  <c:v>8/8/2020</c:v>
                </c:pt>
                <c:pt idx="159">
                  <c:v>8/9/2020</c:v>
                </c:pt>
                <c:pt idx="160">
                  <c:v>8/10/2020</c:v>
                </c:pt>
                <c:pt idx="161">
                  <c:v>8/11/2020</c:v>
                </c:pt>
                <c:pt idx="162">
                  <c:v>8/12/2020</c:v>
                </c:pt>
                <c:pt idx="163">
                  <c:v>8/13/2020</c:v>
                </c:pt>
                <c:pt idx="164">
                  <c:v>8/14/2020</c:v>
                </c:pt>
                <c:pt idx="165">
                  <c:v>8/15/2020</c:v>
                </c:pt>
                <c:pt idx="166">
                  <c:v>8/16/2020</c:v>
                </c:pt>
                <c:pt idx="167">
                  <c:v>8/17/2020</c:v>
                </c:pt>
                <c:pt idx="168">
                  <c:v>8/18/2020</c:v>
                </c:pt>
                <c:pt idx="169">
                  <c:v>8/19/2020</c:v>
                </c:pt>
                <c:pt idx="170">
                  <c:v>8/20/2020</c:v>
                </c:pt>
                <c:pt idx="171">
                  <c:v>8/21/2020</c:v>
                </c:pt>
                <c:pt idx="172">
                  <c:v>8/22/2020</c:v>
                </c:pt>
                <c:pt idx="173">
                  <c:v>8/23/2020</c:v>
                </c:pt>
                <c:pt idx="174">
                  <c:v>8/24/2020</c:v>
                </c:pt>
                <c:pt idx="175">
                  <c:v>8/25/2020</c:v>
                </c:pt>
                <c:pt idx="176">
                  <c:v>8/26/2020</c:v>
                </c:pt>
                <c:pt idx="177">
                  <c:v>8/27/2020</c:v>
                </c:pt>
                <c:pt idx="178">
                  <c:v>8/28/2020</c:v>
                </c:pt>
                <c:pt idx="179">
                  <c:v>8/29/2020</c:v>
                </c:pt>
                <c:pt idx="180">
                  <c:v>8/30/2020</c:v>
                </c:pt>
                <c:pt idx="181">
                  <c:v>8/31/2020</c:v>
                </c:pt>
              </c:strCache>
            </c:strRef>
          </c:cat>
          <c:val>
            <c:numRef>
              <c:f>MOVIL!$B$40:$B$182</c:f>
              <c:numCache>
                <c:formatCode>General</c:formatCode>
                <c:ptCount val="143"/>
                <c:pt idx="0">
                  <c:v>81</c:v>
                </c:pt>
                <c:pt idx="1">
                  <c:v>167</c:v>
                </c:pt>
                <c:pt idx="2">
                  <c:v>66</c:v>
                </c:pt>
                <c:pt idx="3">
                  <c:v>69</c:v>
                </c:pt>
                <c:pt idx="4">
                  <c:v>166</c:v>
                </c:pt>
                <c:pt idx="5">
                  <c:v>128</c:v>
                </c:pt>
                <c:pt idx="6">
                  <c:v>98</c:v>
                </c:pt>
                <c:pt idx="7">
                  <c:v>89</c:v>
                </c:pt>
                <c:pt idx="8">
                  <c:v>81</c:v>
                </c:pt>
                <c:pt idx="9">
                  <c:v>102</c:v>
                </c:pt>
                <c:pt idx="10">
                  <c:v>90</c:v>
                </c:pt>
                <c:pt idx="11">
                  <c:v>113</c:v>
                </c:pt>
                <c:pt idx="12">
                  <c:v>144</c:v>
                </c:pt>
                <c:pt idx="13">
                  <c:v>147</c:v>
                </c:pt>
                <c:pt idx="14">
                  <c:v>172</c:v>
                </c:pt>
                <c:pt idx="15">
                  <c:v>173</c:v>
                </c:pt>
                <c:pt idx="16">
                  <c:v>112</c:v>
                </c:pt>
                <c:pt idx="17">
                  <c:v>111</c:v>
                </c:pt>
                <c:pt idx="18">
                  <c:v>124</c:v>
                </c:pt>
                <c:pt idx="19">
                  <c:v>158</c:v>
                </c:pt>
                <c:pt idx="20">
                  <c:v>143</c:v>
                </c:pt>
                <c:pt idx="21">
                  <c:v>105</c:v>
                </c:pt>
                <c:pt idx="22">
                  <c:v>149</c:v>
                </c:pt>
                <c:pt idx="23">
                  <c:v>103</c:v>
                </c:pt>
                <c:pt idx="24">
                  <c:v>104</c:v>
                </c:pt>
                <c:pt idx="25">
                  <c:v>134</c:v>
                </c:pt>
                <c:pt idx="26">
                  <c:v>188</c:v>
                </c:pt>
                <c:pt idx="27">
                  <c:v>163</c:v>
                </c:pt>
                <c:pt idx="28">
                  <c:v>240</c:v>
                </c:pt>
                <c:pt idx="29">
                  <c:v>165</c:v>
                </c:pt>
                <c:pt idx="30">
                  <c:v>258</c:v>
                </c:pt>
                <c:pt idx="31">
                  <c:v>244</c:v>
                </c:pt>
                <c:pt idx="32">
                  <c:v>285</c:v>
                </c:pt>
                <c:pt idx="33">
                  <c:v>316</c:v>
                </c:pt>
                <c:pt idx="34">
                  <c:v>255</c:v>
                </c:pt>
                <c:pt idx="35">
                  <c:v>345</c:v>
                </c:pt>
                <c:pt idx="36">
                  <c:v>327</c:v>
                </c:pt>
                <c:pt idx="37">
                  <c:v>263</c:v>
                </c:pt>
                <c:pt idx="38">
                  <c:v>303</c:v>
                </c:pt>
                <c:pt idx="39">
                  <c:v>438</c:v>
                </c:pt>
                <c:pt idx="40">
                  <c:v>474</c:v>
                </c:pt>
                <c:pt idx="41">
                  <c:v>648</c:v>
                </c:pt>
                <c:pt idx="42">
                  <c:v>718</c:v>
                </c:pt>
                <c:pt idx="43">
                  <c:v>704</c:v>
                </c:pt>
                <c:pt idx="44">
                  <c:v>723</c:v>
                </c:pt>
                <c:pt idx="45">
                  <c:v>552</c:v>
                </c:pt>
                <c:pt idx="46">
                  <c:v>600</c:v>
                </c:pt>
                <c:pt idx="47">
                  <c:v>706</c:v>
                </c:pt>
                <c:pt idx="48">
                  <c:v>769</c:v>
                </c:pt>
                <c:pt idx="49">
                  <c:v>717</c:v>
                </c:pt>
                <c:pt idx="50">
                  <c:v>795</c:v>
                </c:pt>
                <c:pt idx="51">
                  <c:v>637</c:v>
                </c:pt>
                <c:pt idx="52">
                  <c:v>564</c:v>
                </c:pt>
                <c:pt idx="53">
                  <c:v>904</c:v>
                </c:pt>
                <c:pt idx="54">
                  <c:v>949</c:v>
                </c:pt>
                <c:pt idx="55">
                  <c:v>929</c:v>
                </c:pt>
                <c:pt idx="56">
                  <c:v>840</c:v>
                </c:pt>
                <c:pt idx="57">
                  <c:v>983</c:v>
                </c:pt>
                <c:pt idx="58">
                  <c:v>774</c:v>
                </c:pt>
                <c:pt idx="59">
                  <c:v>826</c:v>
                </c:pt>
                <c:pt idx="60">
                  <c:v>1141</c:v>
                </c:pt>
                <c:pt idx="61">
                  <c:v>1226</c:v>
                </c:pt>
                <c:pt idx="62">
                  <c:v>1386</c:v>
                </c:pt>
                <c:pt idx="63">
                  <c:v>1391</c:v>
                </c:pt>
                <c:pt idx="64">
                  <c:v>1531</c:v>
                </c:pt>
                <c:pt idx="65">
                  <c:v>1282</c:v>
                </c:pt>
                <c:pt idx="66">
                  <c:v>1208</c:v>
                </c:pt>
                <c:pt idx="67">
                  <c:v>1374</c:v>
                </c:pt>
                <c:pt idx="68">
                  <c:v>1393</c:v>
                </c:pt>
                <c:pt idx="69">
                  <c:v>1958</c:v>
                </c:pt>
                <c:pt idx="70">
                  <c:v>2060</c:v>
                </c:pt>
                <c:pt idx="71">
                  <c:v>1634</c:v>
                </c:pt>
                <c:pt idx="72">
                  <c:v>1581</c:v>
                </c:pt>
                <c:pt idx="73">
                  <c:v>2146</c:v>
                </c:pt>
                <c:pt idx="74">
                  <c:v>2285</c:v>
                </c:pt>
                <c:pt idx="75">
                  <c:v>2635</c:v>
                </c:pt>
                <c:pt idx="76">
                  <c:v>2606</c:v>
                </c:pt>
                <c:pt idx="77">
                  <c:v>2886</c:v>
                </c:pt>
                <c:pt idx="78">
                  <c:v>2401</c:v>
                </c:pt>
                <c:pt idx="79">
                  <c:v>2189</c:v>
                </c:pt>
                <c:pt idx="80">
                  <c:v>2335</c:v>
                </c:pt>
                <c:pt idx="81">
                  <c:v>2262</c:v>
                </c:pt>
                <c:pt idx="82">
                  <c:v>2667</c:v>
                </c:pt>
                <c:pt idx="83">
                  <c:v>2744</c:v>
                </c:pt>
                <c:pt idx="84">
                  <c:v>2845</c:v>
                </c:pt>
                <c:pt idx="85">
                  <c:v>2590</c:v>
                </c:pt>
                <c:pt idx="86">
                  <c:v>2439</c:v>
                </c:pt>
                <c:pt idx="87">
                  <c:v>2632</c:v>
                </c:pt>
                <c:pt idx="88">
                  <c:v>2979</c:v>
                </c:pt>
                <c:pt idx="89">
                  <c:v>3604</c:v>
                </c:pt>
                <c:pt idx="90">
                  <c:v>3663</c:v>
                </c:pt>
                <c:pt idx="91">
                  <c:v>3367</c:v>
                </c:pt>
                <c:pt idx="92">
                  <c:v>3449</c:v>
                </c:pt>
                <c:pt idx="93">
                  <c:v>2657</c:v>
                </c:pt>
                <c:pt idx="94">
                  <c:v>3099</c:v>
                </c:pt>
                <c:pt idx="95">
                  <c:v>3645</c:v>
                </c:pt>
                <c:pt idx="96">
                  <c:v>4250</c:v>
                </c:pt>
                <c:pt idx="97">
                  <c:v>3624</c:v>
                </c:pt>
                <c:pt idx="98">
                  <c:v>4518</c:v>
                </c:pt>
                <c:pt idx="99">
                  <c:v>3305</c:v>
                </c:pt>
                <c:pt idx="100">
                  <c:v>4231</c:v>
                </c:pt>
                <c:pt idx="101">
                  <c:v>3937</c:v>
                </c:pt>
                <c:pt idx="102">
                  <c:v>5344</c:v>
                </c:pt>
                <c:pt idx="103">
                  <c:v>5782</c:v>
                </c:pt>
                <c:pt idx="104">
                  <c:v>6127</c:v>
                </c:pt>
                <c:pt idx="105">
                  <c:v>5493</c:v>
                </c:pt>
                <c:pt idx="106">
                  <c:v>4814</c:v>
                </c:pt>
                <c:pt idx="107">
                  <c:v>4192</c:v>
                </c:pt>
                <c:pt idx="108">
                  <c:v>4890</c:v>
                </c:pt>
                <c:pt idx="109">
                  <c:v>5939</c:v>
                </c:pt>
                <c:pt idx="110">
                  <c:v>5641</c:v>
                </c:pt>
                <c:pt idx="111">
                  <c:v>6377</c:v>
                </c:pt>
                <c:pt idx="112">
                  <c:v>5929</c:v>
                </c:pt>
                <c:pt idx="113">
                  <c:v>5241</c:v>
                </c:pt>
                <c:pt idx="114">
                  <c:v>5376</c:v>
                </c:pt>
                <c:pt idx="115">
                  <c:v>4824</c:v>
                </c:pt>
                <c:pt idx="116">
                  <c:v>6792</c:v>
                </c:pt>
                <c:pt idx="117">
                  <c:v>7147</c:v>
                </c:pt>
                <c:pt idx="118">
                  <c:v>7513</c:v>
                </c:pt>
                <c:pt idx="119">
                  <c:v>7482</c:v>
                </c:pt>
                <c:pt idx="120">
                  <c:v>6134</c:v>
                </c:pt>
                <c:pt idx="121">
                  <c:v>4688</c:v>
                </c:pt>
                <c:pt idx="122">
                  <c:v>7369</c:v>
                </c:pt>
                <c:pt idx="123">
                  <c:v>7043</c:v>
                </c:pt>
                <c:pt idx="124">
                  <c:v>7663</c:v>
                </c:pt>
                <c:pt idx="125">
                  <c:v>7498</c:v>
                </c:pt>
                <c:pt idx="126">
                  <c:v>6365</c:v>
                </c:pt>
                <c:pt idx="127">
                  <c:v>6663</c:v>
                </c:pt>
                <c:pt idx="128">
                  <c:v>5469</c:v>
                </c:pt>
                <c:pt idx="129">
                  <c:v>4557</c:v>
                </c:pt>
                <c:pt idx="130">
                  <c:v>6840</c:v>
                </c:pt>
                <c:pt idx="131">
                  <c:v>6693</c:v>
                </c:pt>
                <c:pt idx="132">
                  <c:v>8225</c:v>
                </c:pt>
                <c:pt idx="133">
                  <c:v>8159</c:v>
                </c:pt>
                <c:pt idx="134">
                  <c:v>7759</c:v>
                </c:pt>
                <c:pt idx="135">
                  <c:v>5352</c:v>
                </c:pt>
                <c:pt idx="136">
                  <c:v>8713</c:v>
                </c:pt>
                <c:pt idx="137">
                  <c:v>8771</c:v>
                </c:pt>
                <c:pt idx="138">
                  <c:v>10550</c:v>
                </c:pt>
                <c:pt idx="139">
                  <c:v>10104</c:v>
                </c:pt>
                <c:pt idx="140">
                  <c:v>11717</c:v>
                </c:pt>
                <c:pt idx="141">
                  <c:v>9230</c:v>
                </c:pt>
                <c:pt idx="142">
                  <c:v>7187</c:v>
                </c:pt>
              </c:numCache>
            </c:numRef>
          </c:val>
        </c:ser>
        <c:gapWidth val="269"/>
        <c:overlap val="0"/>
        <c:axId val="17094630"/>
        <c:axId val="19236018"/>
      </c:barChart>
      <c:lineChart>
        <c:grouping val="standard"/>
        <c:varyColors val="0"/>
        <c:ser>
          <c:idx val="1"/>
          <c:order val="1"/>
          <c:tx>
            <c:strRef>
              <c:f>MOVIL!$J$1</c:f>
              <c:strCache>
                <c:ptCount val="1"/>
                <c:pt idx="0">
                  <c:v>DescEpidemiologia</c:v>
                </c:pt>
              </c:strCache>
            </c:strRef>
          </c:tx>
          <c:spPr>
            <a:solidFill>
              <a:srgbClr val="ed7d31"/>
            </a:solidFill>
            <a:ln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MOVIL!$A$2:$A$183</c:f>
              <c:strCache>
                <c:ptCount val="182"/>
                <c:pt idx="0">
                  <c:v>3/3/2020</c:v>
                </c:pt>
                <c:pt idx="1">
                  <c:v>3/4/2020</c:v>
                </c:pt>
                <c:pt idx="2">
                  <c:v>3/5/2020</c:v>
                </c:pt>
                <c:pt idx="3">
                  <c:v>3/6/2020</c:v>
                </c:pt>
                <c:pt idx="4">
                  <c:v>3/7/2020</c:v>
                </c:pt>
                <c:pt idx="5">
                  <c:v>3/8/2020</c:v>
                </c:pt>
                <c:pt idx="6">
                  <c:v>3/9/2020</c:v>
                </c:pt>
                <c:pt idx="7">
                  <c:v>3/10/2020</c:v>
                </c:pt>
                <c:pt idx="8">
                  <c:v>3/11/2020</c:v>
                </c:pt>
                <c:pt idx="9">
                  <c:v>3/12/2020</c:v>
                </c:pt>
                <c:pt idx="10">
                  <c:v>3/13/2020</c:v>
                </c:pt>
                <c:pt idx="11">
                  <c:v>3/14/2020</c:v>
                </c:pt>
                <c:pt idx="12">
                  <c:v>3/15/2020</c:v>
                </c:pt>
                <c:pt idx="13">
                  <c:v>3/16/2020</c:v>
                </c:pt>
                <c:pt idx="14">
                  <c:v>3/17/2020</c:v>
                </c:pt>
                <c:pt idx="15">
                  <c:v>3/18/2020</c:v>
                </c:pt>
                <c:pt idx="16">
                  <c:v>3/19/2020</c:v>
                </c:pt>
                <c:pt idx="17">
                  <c:v>3/20/2020</c:v>
                </c:pt>
                <c:pt idx="18">
                  <c:v>3/21/2020</c:v>
                </c:pt>
                <c:pt idx="19">
                  <c:v>3/22/2020</c:v>
                </c:pt>
                <c:pt idx="20">
                  <c:v>3/23/2020</c:v>
                </c:pt>
                <c:pt idx="21">
                  <c:v>3/24/2020</c:v>
                </c:pt>
                <c:pt idx="22">
                  <c:v>3/25/2020</c:v>
                </c:pt>
                <c:pt idx="23">
                  <c:v>3/26/2020</c:v>
                </c:pt>
                <c:pt idx="24">
                  <c:v>3/27/2020</c:v>
                </c:pt>
                <c:pt idx="25">
                  <c:v>3/28/2020</c:v>
                </c:pt>
                <c:pt idx="26">
                  <c:v>3/29/2020</c:v>
                </c:pt>
                <c:pt idx="27">
                  <c:v>3/30/2020</c:v>
                </c:pt>
                <c:pt idx="28">
                  <c:v>3/31/2020</c:v>
                </c:pt>
                <c:pt idx="29">
                  <c:v>4/1/2020</c:v>
                </c:pt>
                <c:pt idx="30">
                  <c:v>4/2/2020</c:v>
                </c:pt>
                <c:pt idx="31">
                  <c:v>4/3/2020</c:v>
                </c:pt>
                <c:pt idx="32">
                  <c:v>4/4/2020</c:v>
                </c:pt>
                <c:pt idx="33">
                  <c:v>4/5/2020</c:v>
                </c:pt>
                <c:pt idx="34">
                  <c:v>4/6/2020</c:v>
                </c:pt>
                <c:pt idx="35">
                  <c:v>4/7/2020</c:v>
                </c:pt>
                <c:pt idx="36">
                  <c:v>4/8/2020</c:v>
                </c:pt>
                <c:pt idx="37">
                  <c:v>4/9/2020</c:v>
                </c:pt>
                <c:pt idx="38">
                  <c:v>4/10/2020</c:v>
                </c:pt>
                <c:pt idx="39">
                  <c:v>4/11/2020</c:v>
                </c:pt>
                <c:pt idx="40">
                  <c:v>4/12/2020</c:v>
                </c:pt>
                <c:pt idx="41">
                  <c:v>4/13/2020</c:v>
                </c:pt>
                <c:pt idx="42">
                  <c:v>4/14/2020</c:v>
                </c:pt>
                <c:pt idx="43">
                  <c:v>4/15/2020</c:v>
                </c:pt>
                <c:pt idx="44">
                  <c:v>4/16/2020</c:v>
                </c:pt>
                <c:pt idx="45">
                  <c:v>4/17/2020</c:v>
                </c:pt>
                <c:pt idx="46">
                  <c:v>4/18/2020</c:v>
                </c:pt>
                <c:pt idx="47">
                  <c:v>4/19/2020</c:v>
                </c:pt>
                <c:pt idx="48">
                  <c:v>4/20/2020</c:v>
                </c:pt>
                <c:pt idx="49">
                  <c:v>4/21/2020</c:v>
                </c:pt>
                <c:pt idx="50">
                  <c:v>4/22/2020</c:v>
                </c:pt>
                <c:pt idx="51">
                  <c:v>4/23/2020</c:v>
                </c:pt>
                <c:pt idx="52">
                  <c:v>4/24/2020</c:v>
                </c:pt>
                <c:pt idx="53">
                  <c:v>4/25/2020</c:v>
                </c:pt>
                <c:pt idx="54">
                  <c:v>4/26/2020</c:v>
                </c:pt>
                <c:pt idx="55">
                  <c:v>4/27/2020</c:v>
                </c:pt>
                <c:pt idx="56">
                  <c:v>4/28/2020</c:v>
                </c:pt>
                <c:pt idx="57">
                  <c:v>4/29/2020</c:v>
                </c:pt>
                <c:pt idx="58">
                  <c:v>4/30/2020</c:v>
                </c:pt>
                <c:pt idx="59">
                  <c:v>5/1/2020</c:v>
                </c:pt>
                <c:pt idx="60">
                  <c:v>5/2/2020</c:v>
                </c:pt>
                <c:pt idx="61">
                  <c:v>5/3/2020</c:v>
                </c:pt>
                <c:pt idx="62">
                  <c:v>5/4/2020</c:v>
                </c:pt>
                <c:pt idx="63">
                  <c:v>5/5/2020</c:v>
                </c:pt>
                <c:pt idx="64">
                  <c:v>5/6/2020</c:v>
                </c:pt>
                <c:pt idx="65">
                  <c:v>5/7/2020</c:v>
                </c:pt>
                <c:pt idx="66">
                  <c:v>5/8/2020</c:v>
                </c:pt>
                <c:pt idx="67">
                  <c:v>5/9/2020</c:v>
                </c:pt>
                <c:pt idx="68">
                  <c:v>5/10/2020</c:v>
                </c:pt>
                <c:pt idx="69">
                  <c:v>5/11/2020</c:v>
                </c:pt>
                <c:pt idx="70">
                  <c:v>5/12/2020</c:v>
                </c:pt>
                <c:pt idx="71">
                  <c:v>5/13/2020</c:v>
                </c:pt>
                <c:pt idx="72">
                  <c:v>5/14/2020</c:v>
                </c:pt>
                <c:pt idx="73">
                  <c:v>5/15/2020</c:v>
                </c:pt>
                <c:pt idx="74">
                  <c:v>5/16/2020</c:v>
                </c:pt>
                <c:pt idx="75">
                  <c:v>5/17/2020</c:v>
                </c:pt>
                <c:pt idx="76">
                  <c:v>5/18/2020</c:v>
                </c:pt>
                <c:pt idx="77">
                  <c:v>5/19/2020</c:v>
                </c:pt>
                <c:pt idx="78">
                  <c:v>5/20/2020</c:v>
                </c:pt>
                <c:pt idx="79">
                  <c:v>5/21/2020</c:v>
                </c:pt>
                <c:pt idx="80">
                  <c:v>5/22/2020</c:v>
                </c:pt>
                <c:pt idx="81">
                  <c:v>5/23/2020</c:v>
                </c:pt>
                <c:pt idx="82">
                  <c:v>5/24/2020</c:v>
                </c:pt>
                <c:pt idx="83">
                  <c:v>5/25/2020</c:v>
                </c:pt>
                <c:pt idx="84">
                  <c:v>5/26/2020</c:v>
                </c:pt>
                <c:pt idx="85">
                  <c:v>5/27/2020</c:v>
                </c:pt>
                <c:pt idx="86">
                  <c:v>5/28/2020</c:v>
                </c:pt>
                <c:pt idx="87">
                  <c:v>5/29/2020</c:v>
                </c:pt>
                <c:pt idx="88">
                  <c:v>5/30/2020</c:v>
                </c:pt>
                <c:pt idx="89">
                  <c:v>5/31/2020</c:v>
                </c:pt>
                <c:pt idx="90">
                  <c:v>6/1/2020</c:v>
                </c:pt>
                <c:pt idx="91">
                  <c:v>6/2/2020</c:v>
                </c:pt>
                <c:pt idx="92">
                  <c:v>6/3/2020</c:v>
                </c:pt>
                <c:pt idx="93">
                  <c:v>6/4/2020</c:v>
                </c:pt>
                <c:pt idx="94">
                  <c:v>6/5/2020</c:v>
                </c:pt>
                <c:pt idx="95">
                  <c:v>6/6/2020</c:v>
                </c:pt>
                <c:pt idx="96">
                  <c:v>6/7/2020</c:v>
                </c:pt>
                <c:pt idx="97">
                  <c:v>6/8/2020</c:v>
                </c:pt>
                <c:pt idx="98">
                  <c:v>6/9/2020</c:v>
                </c:pt>
                <c:pt idx="99">
                  <c:v>6/10/2020</c:v>
                </c:pt>
                <c:pt idx="100">
                  <c:v>6/11/2020</c:v>
                </c:pt>
                <c:pt idx="101">
                  <c:v>6/12/2020</c:v>
                </c:pt>
                <c:pt idx="102">
                  <c:v>6/13/2020</c:v>
                </c:pt>
                <c:pt idx="103">
                  <c:v>6/14/2020</c:v>
                </c:pt>
                <c:pt idx="104">
                  <c:v>6/15/2020</c:v>
                </c:pt>
                <c:pt idx="105">
                  <c:v>6/16/2020</c:v>
                </c:pt>
                <c:pt idx="106">
                  <c:v>6/17/2020</c:v>
                </c:pt>
                <c:pt idx="107">
                  <c:v>6/18/2020</c:v>
                </c:pt>
                <c:pt idx="108">
                  <c:v>6/19/2020</c:v>
                </c:pt>
                <c:pt idx="109">
                  <c:v>6/20/2020</c:v>
                </c:pt>
                <c:pt idx="110">
                  <c:v>6/21/2020</c:v>
                </c:pt>
                <c:pt idx="111">
                  <c:v>6/22/2020</c:v>
                </c:pt>
                <c:pt idx="112">
                  <c:v>6/23/2020</c:v>
                </c:pt>
                <c:pt idx="113">
                  <c:v>6/24/2020</c:v>
                </c:pt>
                <c:pt idx="114">
                  <c:v>6/25/2020</c:v>
                </c:pt>
                <c:pt idx="115">
                  <c:v>6/26/2020</c:v>
                </c:pt>
                <c:pt idx="116">
                  <c:v>6/27/2020</c:v>
                </c:pt>
                <c:pt idx="117">
                  <c:v>6/28/2020</c:v>
                </c:pt>
                <c:pt idx="118">
                  <c:v>6/29/2020</c:v>
                </c:pt>
                <c:pt idx="119">
                  <c:v>6/30/2020</c:v>
                </c:pt>
                <c:pt idx="120">
                  <c:v>7/1/2020</c:v>
                </c:pt>
                <c:pt idx="121">
                  <c:v>7/2/2020</c:v>
                </c:pt>
                <c:pt idx="122">
                  <c:v>7/3/2020</c:v>
                </c:pt>
                <c:pt idx="123">
                  <c:v>7/4/2020</c:v>
                </c:pt>
                <c:pt idx="124">
                  <c:v>7/5/2020</c:v>
                </c:pt>
                <c:pt idx="125">
                  <c:v>7/6/2020</c:v>
                </c:pt>
                <c:pt idx="126">
                  <c:v>7/7/2020</c:v>
                </c:pt>
                <c:pt idx="127">
                  <c:v>7/8/2020</c:v>
                </c:pt>
                <c:pt idx="128">
                  <c:v>7/9/2020</c:v>
                </c:pt>
                <c:pt idx="129">
                  <c:v>7/10/2020</c:v>
                </c:pt>
                <c:pt idx="130">
                  <c:v>7/11/2020</c:v>
                </c:pt>
                <c:pt idx="131">
                  <c:v>7/12/2020</c:v>
                </c:pt>
                <c:pt idx="132">
                  <c:v>7/13/2020</c:v>
                </c:pt>
                <c:pt idx="133">
                  <c:v>7/14/2020</c:v>
                </c:pt>
                <c:pt idx="134">
                  <c:v>7/15/2020</c:v>
                </c:pt>
                <c:pt idx="135">
                  <c:v>7/16/2020</c:v>
                </c:pt>
                <c:pt idx="136">
                  <c:v>7/17/2020</c:v>
                </c:pt>
                <c:pt idx="137">
                  <c:v>7/18/2020</c:v>
                </c:pt>
                <c:pt idx="138">
                  <c:v>7/19/2020</c:v>
                </c:pt>
                <c:pt idx="139">
                  <c:v>7/20/2020</c:v>
                </c:pt>
                <c:pt idx="140">
                  <c:v>7/21/2020</c:v>
                </c:pt>
                <c:pt idx="141">
                  <c:v>7/22/2020</c:v>
                </c:pt>
                <c:pt idx="142">
                  <c:v>7/23/2020</c:v>
                </c:pt>
                <c:pt idx="143">
                  <c:v>7/24/2020</c:v>
                </c:pt>
                <c:pt idx="144">
                  <c:v>7/25/2020</c:v>
                </c:pt>
                <c:pt idx="145">
                  <c:v>7/26/2020</c:v>
                </c:pt>
                <c:pt idx="146">
                  <c:v>7/27/2020</c:v>
                </c:pt>
                <c:pt idx="147">
                  <c:v>7/28/2020</c:v>
                </c:pt>
                <c:pt idx="148">
                  <c:v>7/29/2020</c:v>
                </c:pt>
                <c:pt idx="149">
                  <c:v>7/30/2020</c:v>
                </c:pt>
                <c:pt idx="150">
                  <c:v>7/31/2020</c:v>
                </c:pt>
                <c:pt idx="151">
                  <c:v>8/1/2020</c:v>
                </c:pt>
                <c:pt idx="152">
                  <c:v>8/2/2020</c:v>
                </c:pt>
                <c:pt idx="153">
                  <c:v>8/3/2020</c:v>
                </c:pt>
                <c:pt idx="154">
                  <c:v>8/4/2020</c:v>
                </c:pt>
                <c:pt idx="155">
                  <c:v>8/5/2020</c:v>
                </c:pt>
                <c:pt idx="156">
                  <c:v>8/6/2020</c:v>
                </c:pt>
                <c:pt idx="157">
                  <c:v>8/7/2020</c:v>
                </c:pt>
                <c:pt idx="158">
                  <c:v>8/8/2020</c:v>
                </c:pt>
                <c:pt idx="159">
                  <c:v>8/9/2020</c:v>
                </c:pt>
                <c:pt idx="160">
                  <c:v>8/10/2020</c:v>
                </c:pt>
                <c:pt idx="161">
                  <c:v>8/11/2020</c:v>
                </c:pt>
                <c:pt idx="162">
                  <c:v>8/12/2020</c:v>
                </c:pt>
                <c:pt idx="163">
                  <c:v>8/13/2020</c:v>
                </c:pt>
                <c:pt idx="164">
                  <c:v>8/14/2020</c:v>
                </c:pt>
                <c:pt idx="165">
                  <c:v>8/15/2020</c:v>
                </c:pt>
                <c:pt idx="166">
                  <c:v>8/16/2020</c:v>
                </c:pt>
                <c:pt idx="167">
                  <c:v>8/17/2020</c:v>
                </c:pt>
                <c:pt idx="168">
                  <c:v>8/18/2020</c:v>
                </c:pt>
                <c:pt idx="169">
                  <c:v>8/19/2020</c:v>
                </c:pt>
                <c:pt idx="170">
                  <c:v>8/20/2020</c:v>
                </c:pt>
                <c:pt idx="171">
                  <c:v>8/21/2020</c:v>
                </c:pt>
                <c:pt idx="172">
                  <c:v>8/22/2020</c:v>
                </c:pt>
                <c:pt idx="173">
                  <c:v>8/23/2020</c:v>
                </c:pt>
                <c:pt idx="174">
                  <c:v>8/24/2020</c:v>
                </c:pt>
                <c:pt idx="175">
                  <c:v>8/25/2020</c:v>
                </c:pt>
                <c:pt idx="176">
                  <c:v>8/26/2020</c:v>
                </c:pt>
                <c:pt idx="177">
                  <c:v>8/27/2020</c:v>
                </c:pt>
                <c:pt idx="178">
                  <c:v>8/28/2020</c:v>
                </c:pt>
                <c:pt idx="179">
                  <c:v>8/29/2020</c:v>
                </c:pt>
                <c:pt idx="180">
                  <c:v>8/30/2020</c:v>
                </c:pt>
                <c:pt idx="181">
                  <c:v>8/31/2020</c:v>
                </c:pt>
              </c:strCache>
            </c:strRef>
          </c:cat>
          <c:val>
            <c:numRef>
              <c:f>MOVIL!$J$40:$J$182</c:f>
              <c:numCache>
                <c:formatCode>General</c:formatCode>
                <c:ptCount val="143"/>
                <c:pt idx="0">
                  <c:v>566</c:v>
                </c:pt>
                <c:pt idx="1">
                  <c:v>464</c:v>
                </c:pt>
                <c:pt idx="2">
                  <c:v>477</c:v>
                </c:pt>
                <c:pt idx="3">
                  <c:v>479</c:v>
                </c:pt>
                <c:pt idx="4">
                  <c:v>486</c:v>
                </c:pt>
                <c:pt idx="5">
                  <c:v>497</c:v>
                </c:pt>
                <c:pt idx="6">
                  <c:v>508</c:v>
                </c:pt>
                <c:pt idx="7">
                  <c:v>505</c:v>
                </c:pt>
                <c:pt idx="8">
                  <c:v>503</c:v>
                </c:pt>
                <c:pt idx="9">
                  <c:v>536</c:v>
                </c:pt>
                <c:pt idx="10">
                  <c:v>566</c:v>
                </c:pt>
                <c:pt idx="11">
                  <c:v>533</c:v>
                </c:pt>
                <c:pt idx="12">
                  <c:v>569</c:v>
                </c:pt>
                <c:pt idx="13">
                  <c:v>557</c:v>
                </c:pt>
                <c:pt idx="14">
                  <c:v>543</c:v>
                </c:pt>
                <c:pt idx="15">
                  <c:v>561</c:v>
                </c:pt>
                <c:pt idx="16">
                  <c:v>570</c:v>
                </c:pt>
                <c:pt idx="17">
                  <c:v>600</c:v>
                </c:pt>
                <c:pt idx="18">
                  <c:v>612</c:v>
                </c:pt>
                <c:pt idx="19">
                  <c:v>618</c:v>
                </c:pt>
                <c:pt idx="20">
                  <c:v>638</c:v>
                </c:pt>
                <c:pt idx="21">
                  <c:v>656</c:v>
                </c:pt>
                <c:pt idx="22">
                  <c:v>681</c:v>
                </c:pt>
                <c:pt idx="23">
                  <c:v>674</c:v>
                </c:pt>
                <c:pt idx="24">
                  <c:v>692</c:v>
                </c:pt>
                <c:pt idx="25">
                  <c:v>666</c:v>
                </c:pt>
                <c:pt idx="26">
                  <c:v>652</c:v>
                </c:pt>
                <c:pt idx="27">
                  <c:v>688</c:v>
                </c:pt>
                <c:pt idx="28">
                  <c:v>678</c:v>
                </c:pt>
                <c:pt idx="29">
                  <c:v>698</c:v>
                </c:pt>
                <c:pt idx="30">
                  <c:v>713</c:v>
                </c:pt>
                <c:pt idx="31">
                  <c:v>733</c:v>
                </c:pt>
                <c:pt idx="32">
                  <c:v>689</c:v>
                </c:pt>
                <c:pt idx="33">
                  <c:v>712</c:v>
                </c:pt>
                <c:pt idx="34">
                  <c:v>737</c:v>
                </c:pt>
                <c:pt idx="35">
                  <c:v>610</c:v>
                </c:pt>
                <c:pt idx="36">
                  <c:v>626</c:v>
                </c:pt>
                <c:pt idx="37">
                  <c:v>640</c:v>
                </c:pt>
                <c:pt idx="38">
                  <c:v>657</c:v>
                </c:pt>
                <c:pt idx="39">
                  <c:v>681</c:v>
                </c:pt>
                <c:pt idx="40">
                  <c:v>705</c:v>
                </c:pt>
                <c:pt idx="41">
                  <c:v>731</c:v>
                </c:pt>
                <c:pt idx="42">
                  <c:v>754</c:v>
                </c:pt>
                <c:pt idx="43">
                  <c:v>773</c:v>
                </c:pt>
                <c:pt idx="44">
                  <c:v>793</c:v>
                </c:pt>
                <c:pt idx="45">
                  <c:v>709</c:v>
                </c:pt>
                <c:pt idx="46">
                  <c:v>727</c:v>
                </c:pt>
                <c:pt idx="47">
                  <c:v>642</c:v>
                </c:pt>
                <c:pt idx="48">
                  <c:v>664</c:v>
                </c:pt>
                <c:pt idx="49">
                  <c:v>798</c:v>
                </c:pt>
                <c:pt idx="50">
                  <c:v>819</c:v>
                </c:pt>
                <c:pt idx="51">
                  <c:v>837.570999999996</c:v>
                </c:pt>
                <c:pt idx="52">
                  <c:v>732</c:v>
                </c:pt>
                <c:pt idx="53">
                  <c:v>879</c:v>
                </c:pt>
                <c:pt idx="54">
                  <c:v>902</c:v>
                </c:pt>
                <c:pt idx="55">
                  <c:v>794</c:v>
                </c:pt>
                <c:pt idx="56">
                  <c:v>812</c:v>
                </c:pt>
                <c:pt idx="57">
                  <c:v>832</c:v>
                </c:pt>
                <c:pt idx="58">
                  <c:v>847.494000000006</c:v>
                </c:pt>
                <c:pt idx="59">
                  <c:v>866</c:v>
                </c:pt>
                <c:pt idx="60">
                  <c:v>739</c:v>
                </c:pt>
                <c:pt idx="61">
                  <c:v>757</c:v>
                </c:pt>
                <c:pt idx="62">
                  <c:v>777</c:v>
                </c:pt>
                <c:pt idx="63">
                  <c:v>797</c:v>
                </c:pt>
                <c:pt idx="64">
                  <c:v>815</c:v>
                </c:pt>
                <c:pt idx="65">
                  <c:v>832</c:v>
                </c:pt>
                <c:pt idx="66">
                  <c:v>847</c:v>
                </c:pt>
                <c:pt idx="67">
                  <c:v>863</c:v>
                </c:pt>
                <c:pt idx="68">
                  <c:v>882</c:v>
                </c:pt>
                <c:pt idx="69">
                  <c:v>906</c:v>
                </c:pt>
                <c:pt idx="70">
                  <c:v>931</c:v>
                </c:pt>
                <c:pt idx="71">
                  <c:v>950</c:v>
                </c:pt>
                <c:pt idx="72">
                  <c:v>773.268000000011</c:v>
                </c:pt>
                <c:pt idx="73">
                  <c:v>790</c:v>
                </c:pt>
                <c:pt idx="74">
                  <c:v>812</c:v>
                </c:pt>
                <c:pt idx="75">
                  <c:v>832.928000000014</c:v>
                </c:pt>
                <c:pt idx="76">
                  <c:v>852</c:v>
                </c:pt>
                <c:pt idx="77">
                  <c:v>874</c:v>
                </c:pt>
                <c:pt idx="78">
                  <c:v>892.883999999991</c:v>
                </c:pt>
                <c:pt idx="79">
                  <c:v>908</c:v>
                </c:pt>
                <c:pt idx="80">
                  <c:v>928</c:v>
                </c:pt>
                <c:pt idx="81">
                  <c:v>946</c:v>
                </c:pt>
                <c:pt idx="82">
                  <c:v>966</c:v>
                </c:pt>
                <c:pt idx="83">
                  <c:v>737.556000000011</c:v>
                </c:pt>
                <c:pt idx="84">
                  <c:v>751</c:v>
                </c:pt>
                <c:pt idx="85">
                  <c:v>765</c:v>
                </c:pt>
                <c:pt idx="86">
                  <c:v>776</c:v>
                </c:pt>
                <c:pt idx="87">
                  <c:v>789</c:v>
                </c:pt>
                <c:pt idx="88">
                  <c:v>803</c:v>
                </c:pt>
                <c:pt idx="89">
                  <c:v>819</c:v>
                </c:pt>
                <c:pt idx="90">
                  <c:v>836</c:v>
                </c:pt>
                <c:pt idx="91">
                  <c:v>851</c:v>
                </c:pt>
                <c:pt idx="92">
                  <c:v>867</c:v>
                </c:pt>
                <c:pt idx="93">
                  <c:v>879</c:v>
                </c:pt>
                <c:pt idx="94">
                  <c:v>894</c:v>
                </c:pt>
                <c:pt idx="95">
                  <c:v>912</c:v>
                </c:pt>
                <c:pt idx="96">
                  <c:v>932</c:v>
                </c:pt>
                <c:pt idx="97">
                  <c:v>949.038000000001</c:v>
                </c:pt>
                <c:pt idx="98">
                  <c:v>967</c:v>
                </c:pt>
                <c:pt idx="99">
                  <c:v>980</c:v>
                </c:pt>
                <c:pt idx="100">
                  <c:v>997</c:v>
                </c:pt>
                <c:pt idx="101">
                  <c:v>1014</c:v>
                </c:pt>
                <c:pt idx="102">
                  <c:v>1037</c:v>
                </c:pt>
                <c:pt idx="103">
                  <c:v>1058</c:v>
                </c:pt>
                <c:pt idx="104">
                  <c:v>1082</c:v>
                </c:pt>
                <c:pt idx="105">
                  <c:v>736</c:v>
                </c:pt>
                <c:pt idx="106">
                  <c:v>748.945999999996</c:v>
                </c:pt>
                <c:pt idx="107">
                  <c:v>759.397999999987</c:v>
                </c:pt>
                <c:pt idx="108">
                  <c:v>771</c:v>
                </c:pt>
                <c:pt idx="109">
                  <c:v>785.488000000012</c:v>
                </c:pt>
                <c:pt idx="110">
                  <c:v>801.662000000011</c:v>
                </c:pt>
                <c:pt idx="111">
                  <c:v>818.080000000016</c:v>
                </c:pt>
                <c:pt idx="112">
                  <c:v>833.976000000024</c:v>
                </c:pt>
                <c:pt idx="113">
                  <c:v>846.245999999985</c:v>
                </c:pt>
                <c:pt idx="114">
                  <c:v>856.688000000024</c:v>
                </c:pt>
                <c:pt idx="115">
                  <c:v>869.878000000026</c:v>
                </c:pt>
                <c:pt idx="116">
                  <c:v>885.761999999988</c:v>
                </c:pt>
                <c:pt idx="117">
                  <c:v>902.909999999974</c:v>
                </c:pt>
                <c:pt idx="118">
                  <c:v>919.371999999974</c:v>
                </c:pt>
                <c:pt idx="119">
                  <c:v>940.326000000001</c:v>
                </c:pt>
                <c:pt idx="120">
                  <c:v>955.793999999994</c:v>
                </c:pt>
                <c:pt idx="121">
                  <c:v>966.102000000014</c:v>
                </c:pt>
                <c:pt idx="122">
                  <c:v>983.052000000025</c:v>
                </c:pt>
                <c:pt idx="123">
                  <c:v>1003.304</c:v>
                </c:pt>
                <c:pt idx="124">
                  <c:v>1024.234</c:v>
                </c:pt>
                <c:pt idx="125">
                  <c:v>1045.832</c:v>
                </c:pt>
                <c:pt idx="126">
                  <c:v>1066.95799999998</c:v>
                </c:pt>
                <c:pt idx="127">
                  <c:v>1086.18799999997</c:v>
                </c:pt>
                <c:pt idx="128">
                  <c:v>1101.25</c:v>
                </c:pt>
                <c:pt idx="129">
                  <c:v>1116.63</c:v>
                </c:pt>
                <c:pt idx="130">
                  <c:v>1136.43999999994</c:v>
                </c:pt>
                <c:pt idx="131">
                  <c:v>1156.08600000001</c:v>
                </c:pt>
                <c:pt idx="132">
                  <c:v>1178.90599999996</c:v>
                </c:pt>
                <c:pt idx="133">
                  <c:v>1201.01199999999</c:v>
                </c:pt>
                <c:pt idx="134">
                  <c:v>1220.32200000004</c:v>
                </c:pt>
                <c:pt idx="135">
                  <c:v>1234.40399999998</c:v>
                </c:pt>
                <c:pt idx="136">
                  <c:v>1256.78599999996</c:v>
                </c:pt>
                <c:pt idx="137">
                  <c:v>1278.20400000003</c:v>
                </c:pt>
                <c:pt idx="138">
                  <c:v>1301.79000000004</c:v>
                </c:pt>
                <c:pt idx="139">
                  <c:v>1326.45799999998</c:v>
                </c:pt>
                <c:pt idx="140">
                  <c:v>1352.29399999999</c:v>
                </c:pt>
                <c:pt idx="141">
                  <c:v>1371.69799999997</c:v>
                </c:pt>
                <c:pt idx="142">
                  <c:v>1386.30200000003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611564"/>
        <c:axId val="14067661"/>
      </c:lineChart>
      <c:catAx>
        <c:axId val="1709463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9236018"/>
        <c:crosses val="autoZero"/>
        <c:auto val="1"/>
        <c:lblAlgn val="ctr"/>
        <c:lblOffset val="100"/>
      </c:catAx>
      <c:valAx>
        <c:axId val="19236018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7094630"/>
        <c:crosses val="autoZero"/>
      </c:valAx>
      <c:catAx>
        <c:axId val="17611564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067661"/>
        <c:crosses val="autoZero"/>
        <c:auto val="1"/>
        <c:lblAlgn val="ctr"/>
        <c:lblOffset val="100"/>
      </c:catAx>
      <c:valAx>
        <c:axId val="14067661"/>
        <c:scaling>
          <c:orientation val="minMax"/>
        </c:scaling>
        <c:delete val="0"/>
        <c:axPos val="r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7611564"/>
        <c:crosses val="max"/>
      </c:valAx>
      <c:spPr>
        <a:noFill/>
        <a:ln>
          <a:noFill/>
        </a:ln>
      </c:spPr>
    </c:plotArea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/>
    </a:gradFill>
    <a:ln>
      <a:noFill/>
    </a:ln>
  </c:spPr>
</c:chartSpace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90</xdr:row>
      <xdr:rowOff>116280</xdr:rowOff>
    </xdr:from>
    <xdr:to>
      <xdr:col>22</xdr:col>
      <xdr:colOff>272520</xdr:colOff>
      <xdr:row>122</xdr:row>
      <xdr:rowOff>86040</xdr:rowOff>
    </xdr:to>
    <xdr:graphicFrame>
      <xdr:nvGraphicFramePr>
        <xdr:cNvPr id="0" name="Gráfico 1"/>
        <xdr:cNvGraphicFramePr/>
      </xdr:nvGraphicFramePr>
      <xdr:xfrm>
        <a:off x="0" y="17261280"/>
        <a:ext cx="21963960" cy="606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D6" activeCellId="0" sqref="D6"/>
    </sheetView>
  </sheetViews>
  <sheetFormatPr defaultRowHeight="15" zeroHeight="false" outlineLevelRow="0" outlineLevelCol="0"/>
  <cols>
    <col collapsed="false" customWidth="true" hidden="false" outlineLevel="0" max="1" min="1" style="1" width="9.71"/>
    <col collapsed="false" customWidth="false" hidden="false" outlineLevel="0" max="3" min="2" style="1" width="11.43"/>
    <col collapsed="false" customWidth="true" hidden="false" outlineLevel="0" max="4" min="4" style="1" width="19.07"/>
    <col collapsed="false" customWidth="true" hidden="false" outlineLevel="0" max="5" min="5" style="1" width="10"/>
    <col collapsed="false" customWidth="false" hidden="false" outlineLevel="0" max="6" min="6" style="1" width="11.43"/>
    <col collapsed="false" customWidth="true" hidden="false" outlineLevel="0" max="7" min="7" style="1" width="9.43"/>
    <col collapsed="false" customWidth="true" hidden="false" outlineLevel="0" max="8" min="8" style="1" width="16.1"/>
    <col collapsed="false" customWidth="false" hidden="false" outlineLevel="0" max="9" min="9" style="1" width="11.43"/>
    <col collapsed="false" customWidth="false" hidden="false" outlineLevel="0" max="11" min="10" style="2" width="11.43"/>
    <col collapsed="false" customWidth="false" hidden="false" outlineLevel="0" max="1025" min="12" style="1" width="11.4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5" t="s">
        <v>18</v>
      </c>
    </row>
    <row r="2" customFormat="false" ht="15" hidden="false" customHeight="false" outlineLevel="0" collapsed="false">
      <c r="A2" s="6" t="n">
        <v>43893</v>
      </c>
      <c r="B2" s="7" t="n">
        <v>1</v>
      </c>
      <c r="C2" s="7" t="n">
        <v>1</v>
      </c>
      <c r="D2" s="7" t="n">
        <v>0</v>
      </c>
      <c r="E2" s="7" t="n">
        <v>0</v>
      </c>
      <c r="F2" s="7" t="n">
        <v>0</v>
      </c>
      <c r="G2" s="7"/>
      <c r="H2" s="7"/>
      <c r="I2" s="7"/>
      <c r="J2" s="8"/>
      <c r="K2" s="8"/>
      <c r="L2" s="7"/>
      <c r="M2" s="7" t="n">
        <v>1</v>
      </c>
      <c r="N2" s="7" t="n">
        <v>0</v>
      </c>
      <c r="O2" s="7" t="n">
        <v>0</v>
      </c>
      <c r="P2" s="7" t="n">
        <v>0</v>
      </c>
      <c r="Q2" s="9"/>
      <c r="R2" s="5"/>
      <c r="S2" s="5"/>
    </row>
    <row r="3" customFormat="false" ht="15" hidden="false" customHeight="false" outlineLevel="0" collapsed="false">
      <c r="A3" s="6" t="n">
        <v>43894</v>
      </c>
      <c r="B3" s="7" t="n">
        <v>0</v>
      </c>
      <c r="C3" s="7" t="n">
        <v>1</v>
      </c>
      <c r="D3" s="7" t="n">
        <v>0</v>
      </c>
      <c r="E3" s="7" t="n">
        <v>0</v>
      </c>
      <c r="F3" s="7" t="n">
        <v>0</v>
      </c>
      <c r="G3" s="7"/>
      <c r="H3" s="7"/>
      <c r="I3" s="7"/>
      <c r="J3" s="8"/>
      <c r="K3" s="8"/>
      <c r="L3" s="7"/>
      <c r="M3" s="7" t="n">
        <v>1</v>
      </c>
      <c r="N3" s="7" t="n">
        <v>0</v>
      </c>
      <c r="O3" s="7" t="n">
        <v>0</v>
      </c>
      <c r="P3" s="7" t="n">
        <v>0</v>
      </c>
      <c r="Q3" s="7"/>
      <c r="R3" s="5"/>
      <c r="S3" s="5"/>
    </row>
    <row r="4" customFormat="false" ht="15" hidden="false" customHeight="false" outlineLevel="0" collapsed="false">
      <c r="A4" s="6" t="n">
        <v>43895</v>
      </c>
      <c r="B4" s="7" t="n">
        <v>1</v>
      </c>
      <c r="C4" s="7" t="n">
        <v>2</v>
      </c>
      <c r="D4" s="7" t="n">
        <v>0</v>
      </c>
      <c r="E4" s="7" t="n">
        <v>0</v>
      </c>
      <c r="F4" s="7" t="n">
        <v>0</v>
      </c>
      <c r="G4" s="7"/>
      <c r="H4" s="7"/>
      <c r="I4" s="7"/>
      <c r="J4" s="8"/>
      <c r="K4" s="8"/>
      <c r="L4" s="7"/>
      <c r="M4" s="7" t="n">
        <v>2</v>
      </c>
      <c r="N4" s="7" t="n">
        <v>0</v>
      </c>
      <c r="O4" s="7" t="n">
        <v>0</v>
      </c>
      <c r="P4" s="7" t="n">
        <v>0</v>
      </c>
      <c r="Q4" s="7"/>
      <c r="R4" s="5"/>
      <c r="S4" s="5"/>
    </row>
    <row r="5" customFormat="false" ht="15" hidden="false" customHeight="false" outlineLevel="0" collapsed="false">
      <c r="A5" s="6" t="n">
        <v>43896</v>
      </c>
      <c r="B5" s="7" t="n">
        <v>6</v>
      </c>
      <c r="C5" s="7" t="n">
        <v>8</v>
      </c>
      <c r="D5" s="7" t="n">
        <v>0</v>
      </c>
      <c r="E5" s="7" t="n">
        <v>0</v>
      </c>
      <c r="F5" s="7" t="n">
        <v>0</v>
      </c>
      <c r="G5" s="7"/>
      <c r="H5" s="7"/>
      <c r="I5" s="7"/>
      <c r="J5" s="8"/>
      <c r="K5" s="8"/>
      <c r="L5" s="7"/>
      <c r="M5" s="7" t="n">
        <v>8</v>
      </c>
      <c r="N5" s="7" t="n">
        <v>0</v>
      </c>
      <c r="O5" s="7" t="n">
        <v>0</v>
      </c>
      <c r="P5" s="7" t="n">
        <v>0</v>
      </c>
      <c r="Q5" s="7"/>
      <c r="R5" s="5"/>
      <c r="S5" s="5"/>
    </row>
    <row r="6" customFormat="false" ht="15" hidden="false" customHeight="false" outlineLevel="0" collapsed="false">
      <c r="A6" s="6" t="n">
        <v>43897</v>
      </c>
      <c r="B6" s="7" t="n">
        <v>1</v>
      </c>
      <c r="C6" s="7" t="n">
        <v>9</v>
      </c>
      <c r="D6" s="7" t="n">
        <v>1</v>
      </c>
      <c r="E6" s="7" t="n">
        <v>1</v>
      </c>
      <c r="F6" s="7" t="n">
        <v>0</v>
      </c>
      <c r="G6" s="7"/>
      <c r="H6" s="7"/>
      <c r="I6" s="7"/>
      <c r="J6" s="8"/>
      <c r="K6" s="8"/>
      <c r="L6" s="7"/>
      <c r="M6" s="7" t="n">
        <v>9</v>
      </c>
      <c r="N6" s="7" t="n">
        <v>0</v>
      </c>
      <c r="O6" s="7" t="n">
        <v>0</v>
      </c>
      <c r="P6" s="7" t="n">
        <v>0</v>
      </c>
      <c r="Q6" s="7"/>
      <c r="R6" s="5"/>
      <c r="S6" s="5"/>
    </row>
    <row r="7" customFormat="false" ht="15" hidden="false" customHeight="false" outlineLevel="0" collapsed="false">
      <c r="A7" s="6" t="n">
        <v>43898</v>
      </c>
      <c r="B7" s="7" t="n">
        <v>3</v>
      </c>
      <c r="C7" s="7" t="n">
        <v>12</v>
      </c>
      <c r="D7" s="7" t="n">
        <v>0</v>
      </c>
      <c r="E7" s="7" t="n">
        <v>1</v>
      </c>
      <c r="F7" s="7" t="n">
        <v>0</v>
      </c>
      <c r="G7" s="7"/>
      <c r="H7" s="7"/>
      <c r="I7" s="7"/>
      <c r="J7" s="8"/>
      <c r="K7" s="8"/>
      <c r="L7" s="7"/>
      <c r="M7" s="7" t="n">
        <v>12</v>
      </c>
      <c r="N7" s="7" t="n">
        <v>0</v>
      </c>
      <c r="O7" s="7" t="n">
        <v>0</v>
      </c>
      <c r="P7" s="7" t="n">
        <v>0</v>
      </c>
      <c r="Q7" s="7"/>
      <c r="R7" s="5"/>
      <c r="S7" s="5"/>
    </row>
    <row r="8" customFormat="false" ht="15" hidden="false" customHeight="false" outlineLevel="0" collapsed="false">
      <c r="A8" s="6" t="n">
        <v>43899</v>
      </c>
      <c r="B8" s="7" t="n">
        <v>5</v>
      </c>
      <c r="C8" s="7" t="n">
        <v>17</v>
      </c>
      <c r="D8" s="7" t="n">
        <v>0</v>
      </c>
      <c r="E8" s="7" t="n">
        <v>1</v>
      </c>
      <c r="F8" s="7" t="n">
        <v>0</v>
      </c>
      <c r="G8" s="7"/>
      <c r="H8" s="7"/>
      <c r="I8" s="7"/>
      <c r="J8" s="8"/>
      <c r="K8" s="8"/>
      <c r="L8" s="7"/>
      <c r="M8" s="7" t="n">
        <v>17</v>
      </c>
      <c r="N8" s="7" t="n">
        <v>0</v>
      </c>
      <c r="O8" s="7" t="n">
        <v>0</v>
      </c>
      <c r="P8" s="7" t="n">
        <v>0</v>
      </c>
      <c r="Q8" s="7"/>
      <c r="R8" s="5"/>
      <c r="S8" s="5"/>
    </row>
    <row r="9" customFormat="false" ht="15" hidden="false" customHeight="false" outlineLevel="0" collapsed="false">
      <c r="A9" s="6" t="n">
        <v>43900</v>
      </c>
      <c r="B9" s="7" t="n">
        <v>2</v>
      </c>
      <c r="C9" s="7" t="n">
        <v>19</v>
      </c>
      <c r="D9" s="7" t="n">
        <v>0</v>
      </c>
      <c r="E9" s="7" t="n">
        <v>1</v>
      </c>
      <c r="F9" s="7" t="n">
        <v>0</v>
      </c>
      <c r="G9" s="7"/>
      <c r="H9" s="7"/>
      <c r="I9" s="7"/>
      <c r="J9" s="8"/>
      <c r="K9" s="8"/>
      <c r="L9" s="7"/>
      <c r="M9" s="7" t="n">
        <v>19</v>
      </c>
      <c r="N9" s="7" t="n">
        <v>0</v>
      </c>
      <c r="O9" s="7" t="n">
        <v>0</v>
      </c>
      <c r="P9" s="7" t="n">
        <v>0</v>
      </c>
      <c r="Q9" s="7"/>
      <c r="R9" s="5"/>
      <c r="S9" s="5"/>
    </row>
    <row r="10" customFormat="false" ht="15" hidden="false" customHeight="false" outlineLevel="0" collapsed="false">
      <c r="A10" s="6" t="n">
        <v>43901</v>
      </c>
      <c r="B10" s="7" t="n">
        <v>2</v>
      </c>
      <c r="C10" s="7" t="n">
        <v>21</v>
      </c>
      <c r="D10" s="7" t="n">
        <v>0</v>
      </c>
      <c r="E10" s="7" t="n">
        <v>1</v>
      </c>
      <c r="F10" s="7" t="n">
        <v>0</v>
      </c>
      <c r="G10" s="7"/>
      <c r="H10" s="7"/>
      <c r="I10" s="7"/>
      <c r="J10" s="8"/>
      <c r="K10" s="8"/>
      <c r="L10" s="7"/>
      <c r="M10" s="7" t="n">
        <v>21</v>
      </c>
      <c r="N10" s="7" t="n">
        <v>0</v>
      </c>
      <c r="O10" s="7" t="n">
        <v>0</v>
      </c>
      <c r="P10" s="7" t="n">
        <v>0</v>
      </c>
      <c r="Q10" s="7"/>
      <c r="R10" s="5"/>
      <c r="S10" s="5"/>
    </row>
    <row r="11" customFormat="false" ht="15" hidden="false" customHeight="false" outlineLevel="0" collapsed="false">
      <c r="A11" s="6" t="n">
        <v>43902</v>
      </c>
      <c r="B11" s="7" t="n">
        <v>10</v>
      </c>
      <c r="C11" s="7" t="n">
        <v>31</v>
      </c>
      <c r="D11" s="7" t="n">
        <v>0</v>
      </c>
      <c r="E11" s="7" t="n">
        <v>1</v>
      </c>
      <c r="F11" s="7" t="n">
        <v>0</v>
      </c>
      <c r="G11" s="7"/>
      <c r="H11" s="7"/>
      <c r="I11" s="7"/>
      <c r="J11" s="8"/>
      <c r="K11" s="8"/>
      <c r="L11" s="7"/>
      <c r="M11" s="7" t="n">
        <v>28</v>
      </c>
      <c r="N11" s="7" t="n">
        <v>3</v>
      </c>
      <c r="O11" s="7" t="n">
        <v>0</v>
      </c>
      <c r="P11" s="7" t="n">
        <v>0</v>
      </c>
      <c r="Q11" s="7"/>
      <c r="R11" s="5"/>
      <c r="S11" s="5"/>
    </row>
    <row r="12" customFormat="false" ht="15" hidden="false" customHeight="false" outlineLevel="0" collapsed="false">
      <c r="A12" s="6" t="n">
        <v>43903</v>
      </c>
      <c r="B12" s="7" t="n">
        <v>3</v>
      </c>
      <c r="C12" s="7" t="n">
        <v>34</v>
      </c>
      <c r="D12" s="7" t="n">
        <v>1</v>
      </c>
      <c r="E12" s="7" t="n">
        <v>2</v>
      </c>
      <c r="F12" s="7" t="n">
        <v>0</v>
      </c>
      <c r="G12" s="7"/>
      <c r="H12" s="7"/>
      <c r="I12" s="7"/>
      <c r="J12" s="8"/>
      <c r="K12" s="8"/>
      <c r="L12" s="7"/>
      <c r="M12" s="7" t="n">
        <v>30</v>
      </c>
      <c r="N12" s="7" t="n">
        <v>4</v>
      </c>
      <c r="O12" s="7" t="n">
        <v>0</v>
      </c>
      <c r="P12" s="7" t="n">
        <v>0</v>
      </c>
      <c r="Q12" s="7"/>
      <c r="R12" s="5"/>
      <c r="S12" s="5"/>
    </row>
    <row r="13" customFormat="false" ht="15" hidden="false" customHeight="false" outlineLevel="0" collapsed="false">
      <c r="A13" s="6" t="n">
        <v>43904</v>
      </c>
      <c r="B13" s="7" t="n">
        <v>11</v>
      </c>
      <c r="C13" s="7" t="n">
        <v>45</v>
      </c>
      <c r="D13" s="7" t="n">
        <v>0</v>
      </c>
      <c r="E13" s="7" t="n">
        <v>2</v>
      </c>
      <c r="F13" s="7" t="n">
        <v>0</v>
      </c>
      <c r="G13" s="7"/>
      <c r="H13" s="7"/>
      <c r="I13" s="7"/>
      <c r="J13" s="8"/>
      <c r="K13" s="8"/>
      <c r="L13" s="7"/>
      <c r="M13" s="7" t="n">
        <v>40</v>
      </c>
      <c r="N13" s="7" t="n">
        <v>5</v>
      </c>
      <c r="O13" s="7" t="n">
        <v>0</v>
      </c>
      <c r="P13" s="7" t="n">
        <v>0</v>
      </c>
      <c r="Q13" s="7"/>
      <c r="R13" s="5"/>
      <c r="S13" s="5"/>
    </row>
    <row r="14" customFormat="false" ht="15" hidden="false" customHeight="false" outlineLevel="0" collapsed="false">
      <c r="A14" s="6" t="n">
        <v>43905</v>
      </c>
      <c r="B14" s="7" t="n">
        <v>11</v>
      </c>
      <c r="C14" s="7" t="n">
        <v>56</v>
      </c>
      <c r="D14" s="7" t="n">
        <v>0</v>
      </c>
      <c r="E14" s="7" t="n">
        <v>2</v>
      </c>
      <c r="F14" s="7" t="n">
        <v>0</v>
      </c>
      <c r="G14" s="7"/>
      <c r="H14" s="7"/>
      <c r="I14" s="7"/>
      <c r="J14" s="8"/>
      <c r="K14" s="8"/>
      <c r="L14" s="7"/>
      <c r="M14" s="7" t="n">
        <v>48</v>
      </c>
      <c r="N14" s="7" t="n">
        <v>8</v>
      </c>
      <c r="O14" s="7" t="n">
        <v>0</v>
      </c>
      <c r="P14" s="7" t="n">
        <v>0</v>
      </c>
      <c r="Q14" s="10" t="n">
        <f aca="false">AVERAGE(B8:B14)/AVERAGE(B7:B13)</f>
        <v>1.22222222222222</v>
      </c>
      <c r="R14" s="11" t="n">
        <f aca="false">G14/(C14-E14-F14)</f>
        <v>0</v>
      </c>
      <c r="S14" s="11" t="n">
        <f aca="false">E14/C14</f>
        <v>0.0357142857142857</v>
      </c>
    </row>
    <row r="15" customFormat="false" ht="15" hidden="false" customHeight="false" outlineLevel="0" collapsed="false">
      <c r="A15" s="6" t="n">
        <v>43906</v>
      </c>
      <c r="B15" s="7" t="n">
        <v>9</v>
      </c>
      <c r="C15" s="7" t="n">
        <v>65</v>
      </c>
      <c r="D15" s="7" t="n">
        <v>0</v>
      </c>
      <c r="E15" s="7" t="n">
        <v>2</v>
      </c>
      <c r="F15" s="7" t="n">
        <v>0</v>
      </c>
      <c r="G15" s="7"/>
      <c r="H15" s="7"/>
      <c r="I15" s="7"/>
      <c r="J15" s="8"/>
      <c r="K15" s="8"/>
      <c r="L15" s="7" t="n">
        <v>464</v>
      </c>
      <c r="M15" s="7" t="n">
        <v>56</v>
      </c>
      <c r="N15" s="7" t="n">
        <v>9</v>
      </c>
      <c r="O15" s="7" t="n">
        <v>0</v>
      </c>
      <c r="P15" s="7" t="n">
        <v>0</v>
      </c>
      <c r="Q15" s="10" t="n">
        <f aca="false">AVERAGE(B9:B15)/AVERAGE(B8:B14)</f>
        <v>1.09090909090909</v>
      </c>
      <c r="R15" s="11" t="n">
        <f aca="false">G15/(C15-E15-F15)</f>
        <v>0</v>
      </c>
      <c r="S15" s="11" t="n">
        <f aca="false">E15/C15</f>
        <v>0.0307692307692308</v>
      </c>
    </row>
    <row r="16" customFormat="false" ht="15" hidden="false" customHeight="false" outlineLevel="0" collapsed="false">
      <c r="A16" s="6" t="n">
        <v>43907</v>
      </c>
      <c r="B16" s="7" t="n">
        <v>13</v>
      </c>
      <c r="C16" s="7" t="n">
        <v>78</v>
      </c>
      <c r="D16" s="7" t="n">
        <v>0</v>
      </c>
      <c r="E16" s="7" t="n">
        <v>2</v>
      </c>
      <c r="F16" s="7" t="n">
        <v>0</v>
      </c>
      <c r="G16" s="7"/>
      <c r="H16" s="7"/>
      <c r="I16" s="7"/>
      <c r="J16" s="8" t="n">
        <v>686</v>
      </c>
      <c r="K16" s="8" t="n">
        <v>496</v>
      </c>
      <c r="L16" s="7" t="n">
        <v>496</v>
      </c>
      <c r="M16" s="7" t="n">
        <v>67</v>
      </c>
      <c r="N16" s="7" t="n">
        <v>11</v>
      </c>
      <c r="O16" s="7" t="n">
        <v>0</v>
      </c>
      <c r="P16" s="7" t="n">
        <v>0</v>
      </c>
      <c r="Q16" s="10" t="n">
        <f aca="false">AVERAGE(B10:B16)/AVERAGE(B9:B15)</f>
        <v>1.22916666666667</v>
      </c>
      <c r="R16" s="11" t="n">
        <f aca="false">G16/(C16-E16-F16)</f>
        <v>0</v>
      </c>
      <c r="S16" s="11" t="n">
        <f aca="false">E16/C16</f>
        <v>0.0256410256410256</v>
      </c>
    </row>
    <row r="17" customFormat="false" ht="15" hidden="false" customHeight="false" outlineLevel="0" collapsed="false">
      <c r="A17" s="6" t="n">
        <v>43908</v>
      </c>
      <c r="B17" s="7" t="n">
        <v>19</v>
      </c>
      <c r="C17" s="7" t="n">
        <v>97</v>
      </c>
      <c r="D17" s="7" t="n">
        <v>1</v>
      </c>
      <c r="E17" s="7" t="n">
        <v>3</v>
      </c>
      <c r="F17" s="7" t="n">
        <v>18</v>
      </c>
      <c r="G17" s="7"/>
      <c r="H17" s="7"/>
      <c r="I17" s="7"/>
      <c r="J17" s="8"/>
      <c r="K17" s="8" t="n">
        <v>562</v>
      </c>
      <c r="L17" s="7" t="n">
        <v>562</v>
      </c>
      <c r="M17" s="7" t="n">
        <v>80</v>
      </c>
      <c r="N17" s="7" t="n">
        <v>16</v>
      </c>
      <c r="O17" s="7" t="n">
        <v>0</v>
      </c>
      <c r="P17" s="7" t="n">
        <v>1</v>
      </c>
      <c r="Q17" s="10" t="n">
        <f aca="false">AVERAGE(B11:B17)/AVERAGE(B10:B16)</f>
        <v>1.28813559322034</v>
      </c>
      <c r="R17" s="11" t="n">
        <f aca="false">G17/(C17-E17-F17)</f>
        <v>0</v>
      </c>
      <c r="S17" s="11" t="n">
        <f aca="false">E17/C17</f>
        <v>0.0309278350515464</v>
      </c>
    </row>
    <row r="18" customFormat="false" ht="15" hidden="false" customHeight="false" outlineLevel="0" collapsed="false">
      <c r="A18" s="6" t="n">
        <v>43909</v>
      </c>
      <c r="B18" s="7" t="n">
        <v>31</v>
      </c>
      <c r="C18" s="7" t="n">
        <v>128</v>
      </c>
      <c r="D18" s="7" t="n">
        <v>0</v>
      </c>
      <c r="E18" s="7" t="n">
        <v>3</v>
      </c>
      <c r="F18" s="7" t="n">
        <v>23</v>
      </c>
      <c r="G18" s="7"/>
      <c r="H18" s="7"/>
      <c r="I18" s="7"/>
      <c r="J18" s="8"/>
      <c r="K18" s="8" t="n">
        <v>705</v>
      </c>
      <c r="L18" s="7" t="n">
        <v>705</v>
      </c>
      <c r="M18" s="7" t="n">
        <v>100</v>
      </c>
      <c r="N18" s="7" t="n">
        <v>22</v>
      </c>
      <c r="O18" s="7" t="n">
        <v>0</v>
      </c>
      <c r="P18" s="7" t="n">
        <v>6</v>
      </c>
      <c r="Q18" s="10" t="n">
        <f aca="false">AVERAGE(B12:B18)/AVERAGE(B11:B17)</f>
        <v>1.27631578947368</v>
      </c>
      <c r="R18" s="11" t="n">
        <f aca="false">G18/(C18-E18-F18)</f>
        <v>0</v>
      </c>
      <c r="S18" s="11" t="n">
        <f aca="false">E18/C18</f>
        <v>0.0234375</v>
      </c>
    </row>
    <row r="19" customFormat="false" ht="15" hidden="false" customHeight="false" outlineLevel="0" collapsed="false">
      <c r="A19" s="6" t="n">
        <v>43910</v>
      </c>
      <c r="B19" s="7" t="n">
        <v>30</v>
      </c>
      <c r="C19" s="7" t="n">
        <v>158</v>
      </c>
      <c r="D19" s="7" t="n">
        <v>0</v>
      </c>
      <c r="E19" s="7" t="n">
        <v>3</v>
      </c>
      <c r="F19" s="7" t="n">
        <v>31</v>
      </c>
      <c r="G19" s="7"/>
      <c r="H19" s="7"/>
      <c r="I19" s="7"/>
      <c r="J19" s="8"/>
      <c r="K19" s="8" t="n">
        <v>872</v>
      </c>
      <c r="L19" s="7" t="n">
        <v>872</v>
      </c>
      <c r="M19" s="7" t="n">
        <v>122</v>
      </c>
      <c r="N19" s="7" t="n">
        <v>26</v>
      </c>
      <c r="O19" s="7" t="n">
        <v>0</v>
      </c>
      <c r="P19" s="7" t="n">
        <v>10</v>
      </c>
      <c r="Q19" s="10" t="n">
        <f aca="false">AVERAGE(B13:B19)/AVERAGE(B12:B18)</f>
        <v>1.27835051546392</v>
      </c>
      <c r="R19" s="11" t="n">
        <f aca="false">G19/(C19-E19-F19)</f>
        <v>0</v>
      </c>
      <c r="S19" s="11" t="n">
        <f aca="false">E19/C19</f>
        <v>0.0189873417721519</v>
      </c>
    </row>
    <row r="20" customFormat="false" ht="15" hidden="false" customHeight="false" outlineLevel="0" collapsed="false">
      <c r="A20" s="6" t="n">
        <v>43911</v>
      </c>
      <c r="B20" s="7" t="n">
        <v>67</v>
      </c>
      <c r="C20" s="7" t="n">
        <v>225</v>
      </c>
      <c r="D20" s="7" t="n">
        <v>1</v>
      </c>
      <c r="E20" s="7" t="n">
        <v>4</v>
      </c>
      <c r="F20" s="7" t="n">
        <v>27</v>
      </c>
      <c r="G20" s="7"/>
      <c r="H20" s="7"/>
      <c r="I20" s="7"/>
      <c r="J20" s="8"/>
      <c r="K20" s="8" t="n">
        <v>1028</v>
      </c>
      <c r="L20" s="7" t="n">
        <v>1028</v>
      </c>
      <c r="M20" s="7" t="n">
        <v>167</v>
      </c>
      <c r="N20" s="7" t="n">
        <v>38</v>
      </c>
      <c r="O20" s="7" t="n">
        <v>0</v>
      </c>
      <c r="P20" s="7" t="n">
        <v>20</v>
      </c>
      <c r="Q20" s="10" t="n">
        <f aca="false">AVERAGE(B14:B20)/AVERAGE(B13:B19)</f>
        <v>1.45161290322581</v>
      </c>
      <c r="R20" s="11" t="n">
        <f aca="false">G20/(C20-E20-F20)</f>
        <v>0</v>
      </c>
      <c r="S20" s="11" t="n">
        <f aca="false">E20/C20</f>
        <v>0.0177777777777778</v>
      </c>
    </row>
    <row r="21" customFormat="false" ht="15" hidden="false" customHeight="false" outlineLevel="0" collapsed="false">
      <c r="A21" s="6" t="n">
        <v>43912</v>
      </c>
      <c r="B21" s="7" t="n">
        <v>41</v>
      </c>
      <c r="C21" s="7" t="n">
        <v>266</v>
      </c>
      <c r="D21" s="7" t="n">
        <v>0</v>
      </c>
      <c r="E21" s="7" t="n">
        <v>4</v>
      </c>
      <c r="F21" s="7" t="n">
        <v>51</v>
      </c>
      <c r="G21" s="7"/>
      <c r="H21" s="7"/>
      <c r="I21" s="7"/>
      <c r="J21" s="8"/>
      <c r="K21" s="8" t="n">
        <v>1271</v>
      </c>
      <c r="L21" s="7" t="n">
        <v>1271</v>
      </c>
      <c r="M21" s="7" t="n">
        <v>189</v>
      </c>
      <c r="N21" s="7" t="n">
        <v>59</v>
      </c>
      <c r="O21" s="7" t="n">
        <v>1</v>
      </c>
      <c r="P21" s="7" t="n">
        <v>16</v>
      </c>
      <c r="Q21" s="10" t="n">
        <f aca="false">AVERAGE(B15:B21)/AVERAGE(B14:B20)</f>
        <v>1.16666666666667</v>
      </c>
      <c r="R21" s="11" t="n">
        <f aca="false">G21/(C21-E21-F21)</f>
        <v>0</v>
      </c>
      <c r="S21" s="11" t="n">
        <f aca="false">E21/C21</f>
        <v>0.0150375939849624</v>
      </c>
    </row>
    <row r="22" customFormat="false" ht="15" hidden="false" customHeight="false" outlineLevel="0" collapsed="false">
      <c r="A22" s="6" t="n">
        <v>43913</v>
      </c>
      <c r="B22" s="7" t="n">
        <v>36</v>
      </c>
      <c r="C22" s="7" t="n">
        <v>301</v>
      </c>
      <c r="D22" s="7" t="n">
        <v>0</v>
      </c>
      <c r="E22" s="7" t="n">
        <v>4</v>
      </c>
      <c r="F22" s="7" t="n">
        <v>52</v>
      </c>
      <c r="G22" s="7"/>
      <c r="H22" s="7"/>
      <c r="I22" s="7"/>
      <c r="J22" s="8"/>
      <c r="K22" s="8" t="n">
        <v>1453</v>
      </c>
      <c r="L22" s="7" t="n">
        <v>1453</v>
      </c>
      <c r="M22" s="7" t="n">
        <v>206</v>
      </c>
      <c r="N22" s="7" t="n">
        <v>64</v>
      </c>
      <c r="O22" s="7" t="n">
        <v>1</v>
      </c>
      <c r="P22" s="7" t="n">
        <v>30</v>
      </c>
      <c r="Q22" s="10" t="n">
        <f aca="false">AVERAGE(B16:B22)/AVERAGE(B15:B21)</f>
        <v>1.12857142857143</v>
      </c>
      <c r="R22" s="11" t="n">
        <f aca="false">G22/(C22-E22-F22)</f>
        <v>0</v>
      </c>
      <c r="S22" s="11" t="n">
        <f aca="false">E22/C22</f>
        <v>0.0132890365448505</v>
      </c>
    </row>
    <row r="23" customFormat="false" ht="15" hidden="false" customHeight="false" outlineLevel="0" collapsed="false">
      <c r="A23" s="6" t="n">
        <v>43914</v>
      </c>
      <c r="B23" s="7" t="n">
        <v>86</v>
      </c>
      <c r="C23" s="7" t="n">
        <v>387</v>
      </c>
      <c r="D23" s="7" t="n">
        <v>2</v>
      </c>
      <c r="E23" s="7" t="n">
        <v>6</v>
      </c>
      <c r="F23" s="7" t="n">
        <v>63</v>
      </c>
      <c r="G23" s="7"/>
      <c r="H23" s="7"/>
      <c r="I23" s="7"/>
      <c r="J23" s="8"/>
      <c r="K23" s="8" t="n">
        <v>1453</v>
      </c>
      <c r="L23" s="7" t="n">
        <v>1453</v>
      </c>
      <c r="M23" s="7" t="n">
        <v>247</v>
      </c>
      <c r="N23" s="7" t="n">
        <v>84</v>
      </c>
      <c r="O23" s="7" t="n">
        <v>1</v>
      </c>
      <c r="P23" s="7" t="n">
        <v>53</v>
      </c>
      <c r="Q23" s="10" t="n">
        <f aca="false">AVERAGE(B17:B23)/AVERAGE(B16:B22)</f>
        <v>1.30801687763713</v>
      </c>
      <c r="R23" s="11" t="n">
        <f aca="false">G23/(C23-E23-F23)</f>
        <v>0</v>
      </c>
      <c r="S23" s="11" t="n">
        <f aca="false">E23/C23</f>
        <v>0.0155038759689922</v>
      </c>
    </row>
    <row r="24" customFormat="false" ht="15" hidden="false" customHeight="false" outlineLevel="0" collapsed="false">
      <c r="A24" s="6" t="n">
        <v>43915</v>
      </c>
      <c r="B24" s="7" t="n">
        <v>117</v>
      </c>
      <c r="C24" s="7" t="n">
        <v>503</v>
      </c>
      <c r="D24" s="7" t="n">
        <v>2</v>
      </c>
      <c r="E24" s="7" t="n">
        <v>8</v>
      </c>
      <c r="F24" s="7" t="n">
        <v>72</v>
      </c>
      <c r="G24" s="7"/>
      <c r="H24" s="7"/>
      <c r="I24" s="7"/>
      <c r="J24" s="8"/>
      <c r="K24" s="8" t="n">
        <v>1946</v>
      </c>
      <c r="L24" s="7" t="n">
        <v>1946</v>
      </c>
      <c r="M24" s="7" t="n">
        <v>250</v>
      </c>
      <c r="N24" s="7" t="n">
        <v>102</v>
      </c>
      <c r="O24" s="7" t="n">
        <v>1</v>
      </c>
      <c r="P24" s="7" t="n">
        <v>149</v>
      </c>
      <c r="Q24" s="10" t="n">
        <f aca="false">AVERAGE(B18:B24)/AVERAGE(B17:B23)</f>
        <v>1.31612903225806</v>
      </c>
      <c r="R24" s="11" t="n">
        <f aca="false">G24/(C24-E24-F24)</f>
        <v>0</v>
      </c>
      <c r="S24" s="11" t="n">
        <f aca="false">E24/C24</f>
        <v>0.0159045725646123</v>
      </c>
    </row>
    <row r="25" customFormat="false" ht="15" hidden="false" customHeight="false" outlineLevel="0" collapsed="false">
      <c r="A25" s="6" t="n">
        <v>43916</v>
      </c>
      <c r="B25" s="7" t="n">
        <v>87</v>
      </c>
      <c r="C25" s="7" t="n">
        <v>589</v>
      </c>
      <c r="D25" s="7" t="n">
        <v>4</v>
      </c>
      <c r="E25" s="7" t="n">
        <v>12</v>
      </c>
      <c r="F25" s="7" t="n">
        <v>75</v>
      </c>
      <c r="G25" s="7" t="n">
        <v>25</v>
      </c>
      <c r="H25" s="7"/>
      <c r="I25" s="7"/>
      <c r="J25" s="8"/>
      <c r="K25" s="8" t="n">
        <v>2558</v>
      </c>
      <c r="L25" s="7" t="n">
        <v>2558</v>
      </c>
      <c r="M25" s="7" t="n">
        <v>287</v>
      </c>
      <c r="N25" s="7" t="n">
        <v>126</v>
      </c>
      <c r="O25" s="7" t="n">
        <v>1</v>
      </c>
      <c r="P25" s="7" t="n">
        <v>175</v>
      </c>
      <c r="Q25" s="10" t="n">
        <f aca="false">AVERAGE(B19:B25)/AVERAGE(B18:B24)</f>
        <v>1.13725490196078</v>
      </c>
      <c r="R25" s="11" t="n">
        <f aca="false">G25/(C25-E25-F25)</f>
        <v>0.049800796812749</v>
      </c>
      <c r="S25" s="11" t="n">
        <f aca="false">E25/C25</f>
        <v>0.0203735144312394</v>
      </c>
    </row>
    <row r="26" customFormat="false" ht="15" hidden="false" customHeight="false" outlineLevel="0" collapsed="false">
      <c r="A26" s="6" t="n">
        <v>43917</v>
      </c>
      <c r="B26" s="7" t="n">
        <v>101</v>
      </c>
      <c r="C26" s="7" t="n">
        <v>690</v>
      </c>
      <c r="D26" s="7" t="n">
        <v>5</v>
      </c>
      <c r="E26" s="7" t="n">
        <v>17</v>
      </c>
      <c r="F26" s="7" t="n">
        <v>80</v>
      </c>
      <c r="G26" s="7"/>
      <c r="H26" s="7"/>
      <c r="I26" s="7"/>
      <c r="J26" s="8"/>
      <c r="K26" s="8" t="n">
        <v>2817</v>
      </c>
      <c r="L26" s="7" t="n">
        <v>2817</v>
      </c>
      <c r="M26" s="7" t="n">
        <v>387</v>
      </c>
      <c r="N26" s="7" t="n">
        <v>167</v>
      </c>
      <c r="O26" s="7" t="n">
        <v>1</v>
      </c>
      <c r="P26" s="7" t="n">
        <v>135</v>
      </c>
      <c r="Q26" s="10" t="n">
        <f aca="false">AVERAGE(B20:B26)/AVERAGE(B19:B25)</f>
        <v>1.15301724137931</v>
      </c>
      <c r="R26" s="11" t="n">
        <f aca="false">G26/(C26-E26-F26)</f>
        <v>0</v>
      </c>
      <c r="S26" s="11" t="n">
        <f aca="false">E26/C26</f>
        <v>0.0246376811594203</v>
      </c>
    </row>
    <row r="27" customFormat="false" ht="15" hidden="false" customHeight="false" outlineLevel="0" collapsed="false">
      <c r="A27" s="6" t="n">
        <v>43918</v>
      </c>
      <c r="B27" s="7" t="n">
        <v>55</v>
      </c>
      <c r="C27" s="7" t="n">
        <v>745</v>
      </c>
      <c r="D27" s="7" t="n">
        <v>2</v>
      </c>
      <c r="E27" s="7" t="n">
        <v>19</v>
      </c>
      <c r="F27" s="7" t="n">
        <v>91</v>
      </c>
      <c r="G27" s="7" t="n">
        <v>44</v>
      </c>
      <c r="H27" s="7"/>
      <c r="I27" s="7"/>
      <c r="J27" s="8"/>
      <c r="K27" s="8" t="n">
        <v>3215</v>
      </c>
      <c r="L27" s="7" t="n">
        <v>3215</v>
      </c>
      <c r="M27" s="7" t="n">
        <v>408</v>
      </c>
      <c r="N27" s="7" t="n">
        <v>185</v>
      </c>
      <c r="O27" s="7" t="n">
        <v>1</v>
      </c>
      <c r="P27" s="7" t="n">
        <v>151</v>
      </c>
      <c r="Q27" s="10" t="n">
        <f aca="false">AVERAGE(B21:B27)/AVERAGE(B20:B26)</f>
        <v>0.977570093457944</v>
      </c>
      <c r="R27" s="11" t="n">
        <f aca="false">G27/(C27-E27-F27)</f>
        <v>0.0692913385826772</v>
      </c>
      <c r="S27" s="11" t="n">
        <f aca="false">E27/C27</f>
        <v>0.025503355704698</v>
      </c>
    </row>
    <row r="28" customFormat="false" ht="15" hidden="false" customHeight="false" outlineLevel="0" collapsed="false">
      <c r="A28" s="6" t="n">
        <v>43919</v>
      </c>
      <c r="B28" s="7" t="n">
        <v>75</v>
      </c>
      <c r="C28" s="7" t="n">
        <v>820</v>
      </c>
      <c r="D28" s="7" t="n">
        <v>1</v>
      </c>
      <c r="E28" s="7" t="n">
        <v>20</v>
      </c>
      <c r="F28" s="7" t="n">
        <v>228</v>
      </c>
      <c r="G28" s="7" t="n">
        <v>53</v>
      </c>
      <c r="H28" s="7"/>
      <c r="I28" s="7"/>
      <c r="J28" s="8"/>
      <c r="K28" s="8" t="n">
        <v>3580</v>
      </c>
      <c r="L28" s="7" t="n">
        <v>3580</v>
      </c>
      <c r="M28" s="7" t="n">
        <v>442</v>
      </c>
      <c r="N28" s="7" t="n">
        <v>207</v>
      </c>
      <c r="O28" s="7" t="n">
        <v>1</v>
      </c>
      <c r="P28" s="7" t="n">
        <v>170</v>
      </c>
      <c r="Q28" s="10" t="n">
        <f aca="false">AVERAGE(B22:B28)/AVERAGE(B21:B27)</f>
        <v>1.06500956022945</v>
      </c>
      <c r="R28" s="11" t="n">
        <f aca="false">G28/(C28-E28-F28)</f>
        <v>0.0926573426573427</v>
      </c>
      <c r="S28" s="11" t="n">
        <f aca="false">E28/C28</f>
        <v>0.024390243902439</v>
      </c>
    </row>
    <row r="29" customFormat="false" ht="15" hidden="false" customHeight="false" outlineLevel="0" collapsed="false">
      <c r="A29" s="6" t="n">
        <v>43920</v>
      </c>
      <c r="B29" s="7" t="n">
        <v>146</v>
      </c>
      <c r="C29" s="7" t="n">
        <v>966</v>
      </c>
      <c r="D29" s="7" t="n">
        <v>5</v>
      </c>
      <c r="E29" s="7" t="n">
        <v>25</v>
      </c>
      <c r="F29" s="7" t="n">
        <v>240</v>
      </c>
      <c r="G29" s="7" t="n">
        <v>55</v>
      </c>
      <c r="H29" s="7"/>
      <c r="I29" s="7"/>
      <c r="J29" s="8"/>
      <c r="K29" s="8" t="n">
        <v>4065</v>
      </c>
      <c r="L29" s="7" t="n">
        <v>4065</v>
      </c>
      <c r="M29" s="7" t="n">
        <v>489</v>
      </c>
      <c r="N29" s="7" t="n">
        <v>207</v>
      </c>
      <c r="O29" s="7" t="n">
        <v>1</v>
      </c>
      <c r="P29" s="7" t="n">
        <v>269</v>
      </c>
      <c r="Q29" s="10" t="n">
        <f aca="false">AVERAGE(B23:B29)/AVERAGE(B22:B28)</f>
        <v>1.19748653500898</v>
      </c>
      <c r="R29" s="11" t="n">
        <f aca="false">G29/(C29-E29-F29)</f>
        <v>0.0784593437945792</v>
      </c>
      <c r="S29" s="11" t="n">
        <f aca="false">E29/C29</f>
        <v>0.025879917184265</v>
      </c>
    </row>
    <row r="30" customFormat="false" ht="15" hidden="false" customHeight="false" outlineLevel="0" collapsed="false">
      <c r="A30" s="6" t="n">
        <v>43921</v>
      </c>
      <c r="B30" s="7" t="n">
        <v>88</v>
      </c>
      <c r="C30" s="7" t="n">
        <v>1054</v>
      </c>
      <c r="D30" s="7" t="n">
        <v>3</v>
      </c>
      <c r="E30" s="7" t="n">
        <v>28</v>
      </c>
      <c r="F30" s="7" t="n">
        <v>248</v>
      </c>
      <c r="G30" s="7" t="n">
        <v>55</v>
      </c>
      <c r="H30" s="7"/>
      <c r="I30" s="7"/>
      <c r="J30" s="8"/>
      <c r="K30" s="8" t="n">
        <v>4597</v>
      </c>
      <c r="L30" s="7" t="n">
        <v>4597</v>
      </c>
      <c r="M30" s="7" t="n">
        <v>529</v>
      </c>
      <c r="N30" s="7" t="n">
        <v>295</v>
      </c>
      <c r="O30" s="7" t="n">
        <v>1</v>
      </c>
      <c r="P30" s="7" t="n">
        <v>229</v>
      </c>
      <c r="Q30" s="10" t="n">
        <f aca="false">AVERAGE(B24:B30)/AVERAGE(B23:B29)</f>
        <v>1.00299850074963</v>
      </c>
      <c r="R30" s="11" t="n">
        <f aca="false">G30/(C30-E30-F30)</f>
        <v>0.070694087403599</v>
      </c>
      <c r="S30" s="11" t="n">
        <f aca="false">E30/C30</f>
        <v>0.0265654648956357</v>
      </c>
    </row>
    <row r="31" customFormat="false" ht="15" hidden="false" customHeight="false" outlineLevel="0" collapsed="false">
      <c r="A31" s="6" t="n">
        <v>43922</v>
      </c>
      <c r="B31" s="7" t="n">
        <v>79</v>
      </c>
      <c r="C31" s="7" t="n">
        <v>1133</v>
      </c>
      <c r="D31" s="7" t="n">
        <v>5</v>
      </c>
      <c r="E31" s="7" t="n">
        <v>33</v>
      </c>
      <c r="F31" s="7" t="n">
        <v>256</v>
      </c>
      <c r="G31" s="7" t="n">
        <v>72</v>
      </c>
      <c r="H31" s="7"/>
      <c r="I31" s="7"/>
      <c r="J31" s="8"/>
      <c r="K31" s="8" t="n">
        <v>5144</v>
      </c>
      <c r="L31" s="7" t="n">
        <v>5144</v>
      </c>
      <c r="M31" s="7" t="n">
        <v>580</v>
      </c>
      <c r="N31" s="7" t="n">
        <v>349</v>
      </c>
      <c r="O31" s="7" t="n">
        <v>1</v>
      </c>
      <c r="P31" s="7" t="n">
        <v>203</v>
      </c>
      <c r="Q31" s="10" t="n">
        <f aca="false">AVERAGE(B25:B31)/AVERAGE(B24:B30)</f>
        <v>0.943198804185351</v>
      </c>
      <c r="R31" s="11" t="n">
        <f aca="false">G31/(C31-E31-F31)</f>
        <v>0.0853080568720379</v>
      </c>
      <c r="S31" s="11" t="n">
        <f aca="false">E31/C31</f>
        <v>0.029126213592233</v>
      </c>
    </row>
    <row r="32" customFormat="false" ht="15" hidden="false" customHeight="false" outlineLevel="0" collapsed="false">
      <c r="A32" s="6" t="n">
        <v>43923</v>
      </c>
      <c r="B32" s="7" t="n">
        <v>132</v>
      </c>
      <c r="C32" s="7" t="n">
        <v>1265</v>
      </c>
      <c r="D32" s="7" t="n">
        <v>4</v>
      </c>
      <c r="E32" s="7" t="n">
        <v>37</v>
      </c>
      <c r="F32" s="7" t="n">
        <v>266</v>
      </c>
      <c r="G32" s="7" t="n">
        <v>82</v>
      </c>
      <c r="H32" s="7"/>
      <c r="I32" s="7"/>
      <c r="J32" s="8"/>
      <c r="K32" s="8" t="n">
        <v>6120</v>
      </c>
      <c r="L32" s="7" t="n">
        <v>6120</v>
      </c>
      <c r="M32" s="7" t="n">
        <v>622</v>
      </c>
      <c r="N32" s="7" t="n">
        <v>397</v>
      </c>
      <c r="O32" s="7" t="n">
        <v>103</v>
      </c>
      <c r="P32" s="7" t="n">
        <v>143</v>
      </c>
      <c r="Q32" s="10" t="n">
        <f aca="false">AVERAGE(B26:B32)/AVERAGE(B25:B31)</f>
        <v>1.07131537242472</v>
      </c>
      <c r="R32" s="11" t="n">
        <f aca="false">G32/(C32-E32-F32)</f>
        <v>0.0852390852390852</v>
      </c>
      <c r="S32" s="11" t="n">
        <f aca="false">E32/C32</f>
        <v>0.0292490118577075</v>
      </c>
    </row>
    <row r="33" customFormat="false" ht="15" hidden="false" customHeight="false" outlineLevel="0" collapsed="false">
      <c r="A33" s="6" t="n">
        <v>43924</v>
      </c>
      <c r="B33" s="7" t="n">
        <v>88</v>
      </c>
      <c r="C33" s="7" t="n">
        <v>1353</v>
      </c>
      <c r="D33" s="7" t="n">
        <v>5</v>
      </c>
      <c r="E33" s="7" t="n">
        <v>42</v>
      </c>
      <c r="F33" s="7" t="n">
        <v>279</v>
      </c>
      <c r="G33" s="7" t="n">
        <v>86</v>
      </c>
      <c r="H33" s="7"/>
      <c r="I33" s="7"/>
      <c r="J33" s="8"/>
      <c r="K33" s="8" t="n">
        <v>7135</v>
      </c>
      <c r="L33" s="7" t="n">
        <v>7135</v>
      </c>
      <c r="M33" s="7" t="n">
        <v>656</v>
      </c>
      <c r="N33" s="7" t="n">
        <v>460</v>
      </c>
      <c r="O33" s="7" t="n">
        <v>113</v>
      </c>
      <c r="P33" s="7" t="n">
        <v>124</v>
      </c>
      <c r="Q33" s="10" t="n">
        <f aca="false">AVERAGE(B27:B33)/AVERAGE(B26:B32)</f>
        <v>0.980769230769231</v>
      </c>
      <c r="R33" s="11" t="n">
        <f aca="false">G33/(C33-E33-F33)</f>
        <v>0.0833333333333333</v>
      </c>
      <c r="S33" s="11" t="n">
        <f aca="false">E33/C33</f>
        <v>0.0310421286031042</v>
      </c>
    </row>
    <row r="34" customFormat="false" ht="15" hidden="false" customHeight="false" outlineLevel="0" collapsed="false">
      <c r="A34" s="6" t="n">
        <v>43925</v>
      </c>
      <c r="B34" s="7" t="n">
        <v>98</v>
      </c>
      <c r="C34" s="7" t="n">
        <v>1451</v>
      </c>
      <c r="D34" s="7" t="n">
        <v>1</v>
      </c>
      <c r="E34" s="7" t="n">
        <v>43</v>
      </c>
      <c r="F34" s="7" t="n">
        <v>280</v>
      </c>
      <c r="G34" s="7" t="n">
        <v>87</v>
      </c>
      <c r="H34" s="7"/>
      <c r="I34" s="7"/>
      <c r="J34" s="8" t="n">
        <v>394</v>
      </c>
      <c r="K34" s="8" t="n">
        <v>7494</v>
      </c>
      <c r="L34" s="7" t="n">
        <v>7888</v>
      </c>
      <c r="M34" s="7" t="n">
        <v>674</v>
      </c>
      <c r="N34" s="7" t="n">
        <v>490</v>
      </c>
      <c r="O34" s="7" t="n">
        <v>119</v>
      </c>
      <c r="P34" s="7" t="n">
        <v>168</v>
      </c>
      <c r="Q34" s="10" t="n">
        <f aca="false">AVERAGE(B28:B34)/AVERAGE(B27:B33)</f>
        <v>1.06485671191554</v>
      </c>
      <c r="R34" s="11" t="n">
        <f aca="false">G34/(C34-E34-F34)</f>
        <v>0.0771276595744681</v>
      </c>
      <c r="S34" s="11" t="n">
        <f aca="false">E34/C34</f>
        <v>0.0296347346657478</v>
      </c>
    </row>
    <row r="35" customFormat="false" ht="15" hidden="false" customHeight="false" outlineLevel="0" collapsed="false">
      <c r="A35" s="6" t="n">
        <v>43926</v>
      </c>
      <c r="B35" s="7" t="n">
        <v>103</v>
      </c>
      <c r="C35" s="7" t="n">
        <v>1554</v>
      </c>
      <c r="D35" s="7" t="n">
        <v>3</v>
      </c>
      <c r="E35" s="7" t="n">
        <v>46</v>
      </c>
      <c r="F35" s="7" t="n">
        <v>325</v>
      </c>
      <c r="G35" s="7" t="n">
        <v>94</v>
      </c>
      <c r="H35" s="7"/>
      <c r="I35" s="7"/>
      <c r="J35" s="8" t="n">
        <v>383</v>
      </c>
      <c r="K35" s="8" t="n">
        <v>8125</v>
      </c>
      <c r="L35" s="7" t="n">
        <v>8508</v>
      </c>
      <c r="M35" s="7" t="n">
        <v>695</v>
      </c>
      <c r="N35" s="7" t="n">
        <v>536</v>
      </c>
      <c r="O35" s="7" t="n">
        <v>148</v>
      </c>
      <c r="P35" s="7" t="n">
        <v>175</v>
      </c>
      <c r="Q35" s="10" t="n">
        <f aca="false">AVERAGE(B29:B35)/AVERAGE(B28:B34)</f>
        <v>1.03966005665722</v>
      </c>
      <c r="R35" s="11" t="n">
        <f aca="false">G35/(C35-E35-F35)</f>
        <v>0.0794590025359256</v>
      </c>
      <c r="S35" s="11" t="n">
        <f aca="false">E35/C35</f>
        <v>0.0296010296010296</v>
      </c>
    </row>
    <row r="36" customFormat="false" ht="15" hidden="false" customHeight="false" outlineLevel="0" collapsed="false">
      <c r="A36" s="6" t="n">
        <v>43927</v>
      </c>
      <c r="B36" s="7" t="n">
        <v>74</v>
      </c>
      <c r="C36" s="7" t="n">
        <v>1628</v>
      </c>
      <c r="D36" s="7" t="n">
        <v>7</v>
      </c>
      <c r="E36" s="7" t="n">
        <v>53</v>
      </c>
      <c r="F36" s="7" t="n">
        <v>338</v>
      </c>
      <c r="G36" s="7" t="n">
        <v>96</v>
      </c>
      <c r="H36" s="7"/>
      <c r="I36" s="7"/>
      <c r="J36" s="8" t="n">
        <v>458</v>
      </c>
      <c r="K36" s="8" t="n">
        <v>8707</v>
      </c>
      <c r="L36" s="7" t="n">
        <v>9165</v>
      </c>
      <c r="M36" s="7" t="n">
        <v>718</v>
      </c>
      <c r="N36" s="7" t="n">
        <v>563</v>
      </c>
      <c r="O36" s="7" t="n">
        <v>175</v>
      </c>
      <c r="P36" s="7" t="n">
        <v>172</v>
      </c>
      <c r="Q36" s="10" t="n">
        <f aca="false">AVERAGE(B30:B36)/AVERAGE(B29:B35)</f>
        <v>0.901907356948229</v>
      </c>
      <c r="R36" s="11" t="n">
        <f aca="false">G36/(C36-E36-F36)</f>
        <v>0.0776071139854487</v>
      </c>
      <c r="S36" s="11" t="n">
        <f aca="false">E36/C36</f>
        <v>0.0325552825552826</v>
      </c>
    </row>
    <row r="37" customFormat="false" ht="15" hidden="false" customHeight="false" outlineLevel="0" collapsed="false">
      <c r="A37" s="6" t="n">
        <v>43928</v>
      </c>
      <c r="B37" s="7" t="n">
        <v>87</v>
      </c>
      <c r="C37" s="7" t="n">
        <v>1715</v>
      </c>
      <c r="D37" s="7" t="n">
        <v>7</v>
      </c>
      <c r="E37" s="7" t="n">
        <v>60</v>
      </c>
      <c r="F37" s="7" t="n">
        <v>358</v>
      </c>
      <c r="G37" s="7" t="n">
        <v>98</v>
      </c>
      <c r="H37" s="7" t="n">
        <v>1552</v>
      </c>
      <c r="I37" s="7"/>
      <c r="J37" s="8" t="n">
        <v>418</v>
      </c>
      <c r="K37" s="8" t="n">
        <v>10020</v>
      </c>
      <c r="L37" s="7" t="n">
        <v>10438</v>
      </c>
      <c r="M37" s="7" t="n">
        <v>738</v>
      </c>
      <c r="N37" s="7" t="n">
        <v>588</v>
      </c>
      <c r="O37" s="7" t="n">
        <v>205</v>
      </c>
      <c r="P37" s="7" t="n">
        <v>184</v>
      </c>
      <c r="Q37" s="10" t="n">
        <f aca="false">AVERAGE(B31:B37)/AVERAGE(B30:B36)</f>
        <v>0.998489425981873</v>
      </c>
      <c r="R37" s="11" t="n">
        <f aca="false">G37/(C37-E37-F37)</f>
        <v>0.0755589822667695</v>
      </c>
      <c r="S37" s="11" t="n">
        <f aca="false">E37/C37</f>
        <v>0.0349854227405248</v>
      </c>
    </row>
    <row r="38" customFormat="false" ht="15" hidden="false" customHeight="false" outlineLevel="0" collapsed="false">
      <c r="A38" s="6" t="n">
        <v>43929</v>
      </c>
      <c r="B38" s="7" t="n">
        <v>80</v>
      </c>
      <c r="C38" s="7" t="n">
        <v>1795</v>
      </c>
      <c r="D38" s="7" t="n">
        <v>5</v>
      </c>
      <c r="E38" s="7" t="n">
        <v>65</v>
      </c>
      <c r="F38" s="7" t="n">
        <v>365</v>
      </c>
      <c r="G38" s="7" t="n">
        <v>98</v>
      </c>
      <c r="H38" s="7" t="n">
        <v>1520</v>
      </c>
      <c r="I38" s="7"/>
      <c r="J38" s="8" t="n">
        <v>450</v>
      </c>
      <c r="K38" s="8" t="n">
        <v>11385</v>
      </c>
      <c r="L38" s="7" t="n">
        <v>11835</v>
      </c>
      <c r="M38" s="7" t="n">
        <v>767</v>
      </c>
      <c r="N38" s="7" t="n">
        <v>618</v>
      </c>
      <c r="O38" s="7" t="n">
        <v>224</v>
      </c>
      <c r="P38" s="7" t="n">
        <v>186</v>
      </c>
      <c r="Q38" s="10" t="n">
        <f aca="false">AVERAGE(B32:B38)/AVERAGE(B31:B37)</f>
        <v>1.00151285930408</v>
      </c>
      <c r="R38" s="11" t="n">
        <f aca="false">G38/(C38-E38-F38)</f>
        <v>0.0717948717948718</v>
      </c>
      <c r="S38" s="11" t="n">
        <f aca="false">E38/C38</f>
        <v>0.0362116991643454</v>
      </c>
    </row>
    <row r="39" customFormat="false" ht="15" hidden="false" customHeight="false" outlineLevel="0" collapsed="false">
      <c r="A39" s="6" t="n">
        <v>43930</v>
      </c>
      <c r="B39" s="7" t="n">
        <v>99</v>
      </c>
      <c r="C39" s="7" t="n">
        <v>1894</v>
      </c>
      <c r="D39" s="7" t="n">
        <v>14</v>
      </c>
      <c r="E39" s="7" t="n">
        <v>79</v>
      </c>
      <c r="F39" s="7" t="n">
        <v>375</v>
      </c>
      <c r="G39" s="7" t="n">
        <v>98</v>
      </c>
      <c r="H39" s="7" t="n">
        <v>1529</v>
      </c>
      <c r="I39" s="7" t="n">
        <v>16379</v>
      </c>
      <c r="J39" s="8"/>
      <c r="K39" s="8"/>
      <c r="L39" s="7" t="n">
        <v>12983</v>
      </c>
      <c r="M39" s="7" t="n">
        <v>785</v>
      </c>
      <c r="N39" s="7" t="n">
        <v>641</v>
      </c>
      <c r="O39" s="7" t="n">
        <v>261</v>
      </c>
      <c r="P39" s="7" t="n">
        <v>207</v>
      </c>
      <c r="Q39" s="10" t="n">
        <f aca="false">AVERAGE(B33:B39)/AVERAGE(B32:B38)</f>
        <v>0.950151057401813</v>
      </c>
      <c r="R39" s="11" t="n">
        <f aca="false">G39/(C39-E39-F39)</f>
        <v>0.0680555555555555</v>
      </c>
      <c r="S39" s="11" t="n">
        <f aca="false">E39/C39</f>
        <v>0.0417106652587117</v>
      </c>
    </row>
    <row r="40" customFormat="false" ht="15" hidden="false" customHeight="false" outlineLevel="0" collapsed="false">
      <c r="A40" s="6" t="n">
        <v>43931</v>
      </c>
      <c r="B40" s="7" t="n">
        <v>81</v>
      </c>
      <c r="C40" s="7" t="n">
        <v>1975</v>
      </c>
      <c r="D40" s="7" t="n">
        <v>3</v>
      </c>
      <c r="E40" s="7" t="n">
        <v>82</v>
      </c>
      <c r="F40" s="7" t="n">
        <v>440</v>
      </c>
      <c r="G40" s="7" t="n">
        <v>115</v>
      </c>
      <c r="H40" s="7" t="n">
        <v>1648</v>
      </c>
      <c r="I40" s="7" t="n">
        <v>18027</v>
      </c>
      <c r="J40" s="8" t="n">
        <v>566</v>
      </c>
      <c r="K40" s="8" t="n">
        <v>13584</v>
      </c>
      <c r="L40" s="7" t="n">
        <v>14150</v>
      </c>
      <c r="M40" s="7" t="n">
        <v>790</v>
      </c>
      <c r="N40" s="7" t="n">
        <v>672</v>
      </c>
      <c r="O40" s="7" t="n">
        <v>290</v>
      </c>
      <c r="P40" s="7" t="n">
        <v>223</v>
      </c>
      <c r="Q40" s="10" t="n">
        <f aca="false">AVERAGE(B34:B40)/AVERAGE(B33:B39)</f>
        <v>0.988871224165342</v>
      </c>
      <c r="R40" s="11" t="n">
        <f aca="false">G40/(C40-E40-F40)</f>
        <v>0.0791465932553338</v>
      </c>
      <c r="S40" s="11" t="n">
        <f aca="false">E40/C40</f>
        <v>0.0415189873417722</v>
      </c>
    </row>
    <row r="41" customFormat="false" ht="15" hidden="false" customHeight="false" outlineLevel="0" collapsed="false">
      <c r="A41" s="6" t="n">
        <v>43932</v>
      </c>
      <c r="B41" s="7" t="n">
        <v>167</v>
      </c>
      <c r="C41" s="7" t="n">
        <v>2142</v>
      </c>
      <c r="D41" s="7" t="n">
        <v>7</v>
      </c>
      <c r="E41" s="7" t="n">
        <v>89</v>
      </c>
      <c r="F41" s="7" t="n">
        <v>468</v>
      </c>
      <c r="G41" s="7" t="n">
        <v>83</v>
      </c>
      <c r="H41" s="7" t="n">
        <v>1731</v>
      </c>
      <c r="I41" s="7" t="n">
        <v>19758</v>
      </c>
      <c r="J41" s="8" t="n">
        <v>464</v>
      </c>
      <c r="K41" s="8" t="n">
        <v>15016</v>
      </c>
      <c r="L41" s="7" t="n">
        <v>15480</v>
      </c>
      <c r="M41" s="7" t="n">
        <v>816</v>
      </c>
      <c r="N41" s="7" t="n">
        <v>712</v>
      </c>
      <c r="O41" s="7" t="n">
        <v>304</v>
      </c>
      <c r="P41" s="7" t="n">
        <v>310</v>
      </c>
      <c r="Q41" s="10" t="n">
        <f aca="false">AVERAGE(B35:B41)/AVERAGE(B34:B40)</f>
        <v>1.11093247588424</v>
      </c>
      <c r="R41" s="11" t="n">
        <f aca="false">G41/(C41-E41-F41)</f>
        <v>0.0523659305993691</v>
      </c>
      <c r="S41" s="11" t="n">
        <f aca="false">E41/C41</f>
        <v>0.0415499533146592</v>
      </c>
    </row>
    <row r="42" customFormat="false" ht="15" hidden="false" customHeight="false" outlineLevel="0" collapsed="false">
      <c r="A42" s="6" t="n">
        <v>43933</v>
      </c>
      <c r="B42" s="7" t="n">
        <v>66</v>
      </c>
      <c r="C42" s="7" t="n">
        <v>2208</v>
      </c>
      <c r="D42" s="7" t="n">
        <v>6</v>
      </c>
      <c r="E42" s="7" t="n">
        <v>95</v>
      </c>
      <c r="F42" s="7" t="n">
        <v>515</v>
      </c>
      <c r="G42" s="7" t="n">
        <v>113</v>
      </c>
      <c r="H42" s="7" t="n">
        <v>1435</v>
      </c>
      <c r="I42" s="7" t="n">
        <v>21193</v>
      </c>
      <c r="J42" s="8" t="n">
        <v>477</v>
      </c>
      <c r="K42" s="8" t="n">
        <v>15939</v>
      </c>
      <c r="L42" s="7" t="n">
        <v>16416</v>
      </c>
      <c r="M42" s="7" t="n">
        <v>821</v>
      </c>
      <c r="N42" s="7" t="n">
        <v>766</v>
      </c>
      <c r="O42" s="7" t="n">
        <v>318</v>
      </c>
      <c r="P42" s="7" t="n">
        <v>303</v>
      </c>
      <c r="Q42" s="10" t="n">
        <f aca="false">AVERAGE(B36:B42)/AVERAGE(B35:B41)</f>
        <v>0.946454413892909</v>
      </c>
      <c r="R42" s="11" t="n">
        <f aca="false">G42/(C42-E42-F42)</f>
        <v>0.0707133917396746</v>
      </c>
      <c r="S42" s="11" t="n">
        <f aca="false">E42/C42</f>
        <v>0.0430253623188406</v>
      </c>
    </row>
    <row r="43" customFormat="false" ht="15" hidden="false" customHeight="false" outlineLevel="0" collapsed="false">
      <c r="A43" s="6" t="n">
        <v>43934</v>
      </c>
      <c r="B43" s="7" t="n">
        <v>69</v>
      </c>
      <c r="C43" s="7" t="n">
        <v>2277</v>
      </c>
      <c r="D43" s="7" t="n">
        <v>3</v>
      </c>
      <c r="E43" s="7" t="n">
        <v>98</v>
      </c>
      <c r="F43" s="7" t="n">
        <v>559</v>
      </c>
      <c r="G43" s="7" t="n">
        <v>116</v>
      </c>
      <c r="H43" s="7" t="n">
        <v>1612</v>
      </c>
      <c r="I43" s="7" t="n">
        <v>22805</v>
      </c>
      <c r="J43" s="8" t="n">
        <v>479</v>
      </c>
      <c r="K43" s="8" t="n">
        <v>17245</v>
      </c>
      <c r="L43" s="7" t="n">
        <v>17724</v>
      </c>
      <c r="M43" s="7" t="n">
        <v>830</v>
      </c>
      <c r="N43" s="7" t="n">
        <v>790</v>
      </c>
      <c r="O43" s="7" t="n">
        <v>354</v>
      </c>
      <c r="P43" s="7" t="n">
        <v>303</v>
      </c>
      <c r="Q43" s="10" t="n">
        <f aca="false">AVERAGE(B37:B43)/AVERAGE(B36:B42)</f>
        <v>0.992354740061162</v>
      </c>
      <c r="R43" s="11" t="n">
        <f aca="false">G43/(C43-E43-F43)</f>
        <v>0.0716049382716049</v>
      </c>
      <c r="S43" s="11" t="n">
        <f aca="false">E43/C43</f>
        <v>0.0430390865173474</v>
      </c>
    </row>
    <row r="44" customFormat="false" ht="15" hidden="false" customHeight="false" outlineLevel="0" collapsed="false">
      <c r="A44" s="6" t="n">
        <v>43935</v>
      </c>
      <c r="B44" s="7" t="n">
        <v>166</v>
      </c>
      <c r="C44" s="7" t="n">
        <v>2443</v>
      </c>
      <c r="D44" s="7" t="n">
        <v>7</v>
      </c>
      <c r="E44" s="7" t="n">
        <v>105</v>
      </c>
      <c r="F44" s="7" t="n">
        <v>596</v>
      </c>
      <c r="G44" s="7" t="n">
        <v>117</v>
      </c>
      <c r="H44" s="7" t="n">
        <v>1569</v>
      </c>
      <c r="I44" s="7" t="n">
        <v>24374</v>
      </c>
      <c r="J44" s="8" t="n">
        <v>486</v>
      </c>
      <c r="K44" s="8" t="n">
        <v>18415</v>
      </c>
      <c r="L44" s="7" t="n">
        <v>18901</v>
      </c>
      <c r="M44" s="7" t="n">
        <v>833</v>
      </c>
      <c r="N44" s="7" t="n">
        <v>857</v>
      </c>
      <c r="O44" s="7" t="n">
        <v>393</v>
      </c>
      <c r="P44" s="7" t="n">
        <v>360</v>
      </c>
      <c r="Q44" s="10" t="n">
        <f aca="false">AVERAGE(B38:B44)/AVERAGE(B37:B43)</f>
        <v>1.12172573189522</v>
      </c>
      <c r="R44" s="11" t="n">
        <f aca="false">G44/(C44-E44-F44)</f>
        <v>0.0671641791044776</v>
      </c>
      <c r="S44" s="11" t="n">
        <f aca="false">E44/C44</f>
        <v>0.0429799426934097</v>
      </c>
    </row>
    <row r="45" customFormat="false" ht="15" hidden="false" customHeight="false" outlineLevel="0" collapsed="false">
      <c r="A45" s="6" t="n">
        <v>43936</v>
      </c>
      <c r="B45" s="7" t="n">
        <v>128</v>
      </c>
      <c r="C45" s="7" t="n">
        <v>2571</v>
      </c>
      <c r="D45" s="7" t="n">
        <v>7</v>
      </c>
      <c r="E45" s="7" t="n">
        <v>112</v>
      </c>
      <c r="F45" s="7" t="n">
        <v>631</v>
      </c>
      <c r="G45" s="7" t="n">
        <v>121</v>
      </c>
      <c r="H45" s="7" t="n">
        <v>2083</v>
      </c>
      <c r="I45" s="7" t="n">
        <v>26457</v>
      </c>
      <c r="J45" s="8" t="n">
        <v>497</v>
      </c>
      <c r="K45" s="8" t="n">
        <v>20148</v>
      </c>
      <c r="L45" s="7" t="n">
        <v>20645</v>
      </c>
      <c r="M45" s="7" t="n">
        <v>840</v>
      </c>
      <c r="N45" s="7" t="n">
        <v>903</v>
      </c>
      <c r="O45" s="7" t="n">
        <v>425</v>
      </c>
      <c r="P45" s="7" t="n">
        <v>403</v>
      </c>
      <c r="Q45" s="10" t="n">
        <f aca="false">AVERAGE(B39:B45)/AVERAGE(B38:B44)</f>
        <v>1.06593406593407</v>
      </c>
      <c r="R45" s="11" t="n">
        <f aca="false">G45/(C45-E45-F45)</f>
        <v>0.0661925601750547</v>
      </c>
      <c r="S45" s="11" t="n">
        <f aca="false">E45/C45</f>
        <v>0.043562816024893</v>
      </c>
    </row>
    <row r="46" customFormat="false" ht="15" hidden="false" customHeight="false" outlineLevel="0" collapsed="false">
      <c r="A46" s="6" t="n">
        <v>43937</v>
      </c>
      <c r="B46" s="7" t="n">
        <v>98</v>
      </c>
      <c r="C46" s="7" t="n">
        <v>2669</v>
      </c>
      <c r="D46" s="7" t="n">
        <v>10</v>
      </c>
      <c r="E46" s="7" t="n">
        <v>122</v>
      </c>
      <c r="F46" s="7" t="n">
        <v>666</v>
      </c>
      <c r="G46" s="7" t="n">
        <v>126</v>
      </c>
      <c r="H46" s="7" t="n">
        <v>2193</v>
      </c>
      <c r="I46" s="7" t="n">
        <v>28650</v>
      </c>
      <c r="J46" s="8" t="n">
        <v>508</v>
      </c>
      <c r="K46" s="8" t="n">
        <v>21802</v>
      </c>
      <c r="L46" s="7" t="n">
        <v>22310</v>
      </c>
      <c r="M46" s="7" t="n">
        <v>845</v>
      </c>
      <c r="N46" s="7" t="n">
        <v>951</v>
      </c>
      <c r="O46" s="7" t="n">
        <v>448</v>
      </c>
      <c r="P46" s="7" t="n">
        <v>425</v>
      </c>
      <c r="Q46" s="10" t="n">
        <f aca="false">AVERAGE(B40:B46)/AVERAGE(B39:B45)</f>
        <v>0.998711340206186</v>
      </c>
      <c r="R46" s="11" t="n">
        <f aca="false">G46/(C46-E46-F46)</f>
        <v>0.0669856459330144</v>
      </c>
      <c r="S46" s="11" t="n">
        <f aca="false">E46/C46</f>
        <v>0.0457100037467216</v>
      </c>
    </row>
    <row r="47" customFormat="false" ht="15" hidden="false" customHeight="false" outlineLevel="0" collapsed="false">
      <c r="A47" s="6" t="n">
        <v>43938</v>
      </c>
      <c r="B47" s="7" t="n">
        <v>89</v>
      </c>
      <c r="C47" s="7" t="n">
        <v>2758</v>
      </c>
      <c r="D47" s="7" t="n">
        <v>7</v>
      </c>
      <c r="E47" s="7" t="n">
        <v>129</v>
      </c>
      <c r="F47" s="7" t="n">
        <v>685</v>
      </c>
      <c r="G47" s="7" t="n">
        <v>127</v>
      </c>
      <c r="H47" s="7" t="n">
        <v>2292</v>
      </c>
      <c r="I47" s="7" t="n">
        <v>30942</v>
      </c>
      <c r="J47" s="8" t="n">
        <v>505</v>
      </c>
      <c r="K47" s="8" t="n">
        <v>23291</v>
      </c>
      <c r="L47" s="7" t="n">
        <v>23796</v>
      </c>
      <c r="M47" s="7" t="n">
        <v>851</v>
      </c>
      <c r="N47" s="7" t="n">
        <v>997</v>
      </c>
      <c r="O47" s="7" t="n">
        <v>474</v>
      </c>
      <c r="P47" s="7" t="n">
        <v>436</v>
      </c>
      <c r="Q47" s="10" t="n">
        <f aca="false">AVERAGE(B41:B47)/AVERAGE(B40:B46)</f>
        <v>1.01032258064516</v>
      </c>
      <c r="R47" s="11" t="n">
        <f aca="false">G47/(C47-E47-F47)</f>
        <v>0.0653292181069959</v>
      </c>
      <c r="S47" s="11" t="n">
        <f aca="false">E47/C47</f>
        <v>0.0467730239303843</v>
      </c>
    </row>
    <row r="48" customFormat="false" ht="15" hidden="false" customHeight="false" outlineLevel="0" collapsed="false">
      <c r="A48" s="6" t="n">
        <v>43939</v>
      </c>
      <c r="B48" s="7" t="n">
        <v>81</v>
      </c>
      <c r="C48" s="7" t="n">
        <v>2839</v>
      </c>
      <c r="D48" s="7" t="n">
        <v>3</v>
      </c>
      <c r="E48" s="7" t="n">
        <v>132</v>
      </c>
      <c r="F48" s="7" t="n">
        <v>709</v>
      </c>
      <c r="G48" s="7" t="n">
        <v>123</v>
      </c>
      <c r="H48" s="7" t="n">
        <v>1770</v>
      </c>
      <c r="I48" s="7" t="n">
        <v>32712</v>
      </c>
      <c r="J48" s="8" t="n">
        <v>503</v>
      </c>
      <c r="K48" s="8" t="n">
        <v>24756</v>
      </c>
      <c r="L48" s="7" t="n">
        <v>25259</v>
      </c>
      <c r="M48" s="7" t="n">
        <v>856</v>
      </c>
      <c r="N48" s="7" t="n">
        <v>1184</v>
      </c>
      <c r="O48" s="7" t="n">
        <v>496</v>
      </c>
      <c r="P48" s="7" t="n">
        <v>303</v>
      </c>
      <c r="Q48" s="10" t="n">
        <f aca="false">AVERAGE(B42:B48)/AVERAGE(B41:B47)</f>
        <v>0.890166028097063</v>
      </c>
      <c r="R48" s="11" t="n">
        <f aca="false">G48/(C48-E48-F48)</f>
        <v>0.0615615615615616</v>
      </c>
      <c r="S48" s="11" t="n">
        <f aca="false">E48/C48</f>
        <v>0.0464952448045086</v>
      </c>
    </row>
    <row r="49" customFormat="false" ht="15" hidden="false" customHeight="false" outlineLevel="0" collapsed="false">
      <c r="A49" s="6" t="n">
        <v>43940</v>
      </c>
      <c r="B49" s="7" t="n">
        <v>102</v>
      </c>
      <c r="C49" s="7" t="n">
        <v>2941</v>
      </c>
      <c r="D49" s="7" t="n">
        <v>2</v>
      </c>
      <c r="E49" s="7" t="n">
        <v>134</v>
      </c>
      <c r="F49" s="7" t="n">
        <v>737</v>
      </c>
      <c r="G49" s="7" t="n">
        <v>126</v>
      </c>
      <c r="H49" s="7" t="n">
        <v>1856</v>
      </c>
      <c r="I49" s="7" t="n">
        <v>34568</v>
      </c>
      <c r="J49" s="8" t="n">
        <v>536</v>
      </c>
      <c r="K49" s="8" t="n">
        <v>26122</v>
      </c>
      <c r="L49" s="7" t="n">
        <v>26658</v>
      </c>
      <c r="M49" s="7" t="n">
        <v>858</v>
      </c>
      <c r="N49" s="7" t="n">
        <v>1235</v>
      </c>
      <c r="O49" s="7" t="n">
        <v>538</v>
      </c>
      <c r="P49" s="7" t="n">
        <v>310</v>
      </c>
      <c r="Q49" s="10" t="n">
        <f aca="false">AVERAGE(B43:B49)/AVERAGE(B42:B48)</f>
        <v>1.05164992826399</v>
      </c>
      <c r="R49" s="11" t="n">
        <f aca="false">G49/(C49-E49-F49)</f>
        <v>0.0608695652173913</v>
      </c>
      <c r="S49" s="11" t="n">
        <f aca="false">E49/C49</f>
        <v>0.0455627337640259</v>
      </c>
    </row>
    <row r="50" customFormat="false" ht="15" hidden="false" customHeight="false" outlineLevel="0" collapsed="false">
      <c r="A50" s="6" t="n">
        <v>43941</v>
      </c>
      <c r="B50" s="7" t="n">
        <v>90</v>
      </c>
      <c r="C50" s="7" t="n">
        <v>3031</v>
      </c>
      <c r="D50" s="7" t="n">
        <v>8</v>
      </c>
      <c r="E50" s="7" t="n">
        <v>142</v>
      </c>
      <c r="F50" s="7" t="n">
        <v>840</v>
      </c>
      <c r="G50" s="7" t="n">
        <v>129</v>
      </c>
      <c r="H50" s="7" t="n">
        <v>2043</v>
      </c>
      <c r="I50" s="7" t="n">
        <v>36611</v>
      </c>
      <c r="J50" s="8" t="n">
        <v>566</v>
      </c>
      <c r="K50" s="8" t="n">
        <v>27732</v>
      </c>
      <c r="L50" s="7" t="n">
        <v>28298</v>
      </c>
      <c r="M50" s="7" t="n">
        <v>863</v>
      </c>
      <c r="N50" s="7" t="n">
        <v>1293</v>
      </c>
      <c r="O50" s="7" t="n">
        <v>576</v>
      </c>
      <c r="P50" s="7" t="n">
        <v>299</v>
      </c>
      <c r="Q50" s="10" t="n">
        <f aca="false">AVERAGE(B44:B50)/AVERAGE(B43:B49)</f>
        <v>1.02864938608458</v>
      </c>
      <c r="R50" s="11" t="n">
        <f aca="false">G50/(C50-E50-F50)</f>
        <v>0.0629575402635432</v>
      </c>
      <c r="S50" s="11" t="n">
        <f aca="false">E50/C50</f>
        <v>0.046849224678324</v>
      </c>
    </row>
    <row r="51" customFormat="false" ht="15" hidden="false" customHeight="false" outlineLevel="0" collapsed="false">
      <c r="A51" s="6" t="n">
        <v>43942</v>
      </c>
      <c r="B51" s="7" t="n">
        <v>113</v>
      </c>
      <c r="C51" s="7" t="n">
        <v>3144</v>
      </c>
      <c r="D51" s="7" t="n">
        <v>9</v>
      </c>
      <c r="E51" s="7" t="n">
        <v>151</v>
      </c>
      <c r="F51" s="7" t="n">
        <v>872</v>
      </c>
      <c r="G51" s="7" t="n">
        <v>131</v>
      </c>
      <c r="H51" s="7" t="n">
        <v>2617</v>
      </c>
      <c r="I51" s="7" t="n">
        <v>39228</v>
      </c>
      <c r="J51" s="8" t="n">
        <v>533</v>
      </c>
      <c r="K51" s="8" t="n">
        <v>29829</v>
      </c>
      <c r="L51" s="7" t="n">
        <v>30362</v>
      </c>
      <c r="M51" s="7" t="n">
        <v>866</v>
      </c>
      <c r="N51" s="7" t="n">
        <v>1346</v>
      </c>
      <c r="O51" s="7" t="n">
        <v>618</v>
      </c>
      <c r="P51" s="7" t="n">
        <v>314</v>
      </c>
      <c r="Q51" s="10" t="n">
        <f aca="false">AVERAGE(B45:B51)/AVERAGE(B44:B50)</f>
        <v>0.929708222811671</v>
      </c>
      <c r="R51" s="11" t="n">
        <f aca="false">G51/(C51-E51-F51)</f>
        <v>0.0617633191890618</v>
      </c>
      <c r="S51" s="11" t="n">
        <f aca="false">E51/C51</f>
        <v>0.048027989821883</v>
      </c>
    </row>
    <row r="52" customFormat="false" ht="15" hidden="false" customHeight="false" outlineLevel="0" collapsed="false">
      <c r="A52" s="6" t="n">
        <v>43943</v>
      </c>
      <c r="B52" s="7" t="n">
        <v>144</v>
      </c>
      <c r="C52" s="7" t="n">
        <v>3288</v>
      </c>
      <c r="D52" s="7" t="n">
        <v>8</v>
      </c>
      <c r="E52" s="7" t="n">
        <v>159</v>
      </c>
      <c r="F52" s="7" t="n">
        <v>919</v>
      </c>
      <c r="G52" s="7" t="n">
        <v>136</v>
      </c>
      <c r="H52" s="7" t="n">
        <v>2558</v>
      </c>
      <c r="I52" s="7" t="n">
        <v>41786</v>
      </c>
      <c r="J52" s="8" t="n">
        <v>569</v>
      </c>
      <c r="K52" s="8" t="n">
        <v>31845</v>
      </c>
      <c r="L52" s="7" t="n">
        <v>32414</v>
      </c>
      <c r="M52" s="7" t="n">
        <v>870</v>
      </c>
      <c r="N52" s="7" t="n">
        <v>1408</v>
      </c>
      <c r="O52" s="7" t="n">
        <v>669</v>
      </c>
      <c r="P52" s="7" t="n">
        <v>341</v>
      </c>
      <c r="Q52" s="10" t="n">
        <f aca="false">AVERAGE(B46:B52)/AVERAGE(B45:B51)</f>
        <v>1.0228245363766</v>
      </c>
      <c r="R52" s="11" t="n">
        <f aca="false">G52/(C52-E52-F52)</f>
        <v>0.0615384615384615</v>
      </c>
      <c r="S52" s="11" t="n">
        <f aca="false">E52/C52</f>
        <v>0.0483576642335766</v>
      </c>
    </row>
    <row r="53" customFormat="false" ht="15" hidden="false" customHeight="false" outlineLevel="0" collapsed="false">
      <c r="A53" s="6" t="n">
        <v>43944</v>
      </c>
      <c r="B53" s="7" t="n">
        <v>147</v>
      </c>
      <c r="C53" s="7" t="n">
        <v>3435</v>
      </c>
      <c r="D53" s="7" t="n">
        <v>6</v>
      </c>
      <c r="E53" s="7" t="n">
        <v>165</v>
      </c>
      <c r="F53" s="7" t="n">
        <v>976</v>
      </c>
      <c r="G53" s="7" t="n">
        <v>141</v>
      </c>
      <c r="H53" s="7" t="n">
        <v>2868</v>
      </c>
      <c r="I53" s="7" t="n">
        <v>44654</v>
      </c>
      <c r="J53" s="8" t="n">
        <v>557</v>
      </c>
      <c r="K53" s="8" t="n">
        <v>33874</v>
      </c>
      <c r="L53" s="7" t="n">
        <v>34431</v>
      </c>
      <c r="M53" s="7" t="n">
        <v>875</v>
      </c>
      <c r="N53" s="7" t="n">
        <v>1490</v>
      </c>
      <c r="O53" s="7" t="n">
        <v>722</v>
      </c>
      <c r="P53" s="7" t="n">
        <v>348</v>
      </c>
      <c r="Q53" s="10" t="n">
        <f aca="false">AVERAGE(B47:B53)/AVERAGE(B46:B52)</f>
        <v>1.06834030683403</v>
      </c>
      <c r="R53" s="11" t="n">
        <f aca="false">G53/(C53-E53-F53)</f>
        <v>0.0614646904969486</v>
      </c>
      <c r="S53" s="11" t="n">
        <f aca="false">E53/C53</f>
        <v>0.0480349344978166</v>
      </c>
    </row>
    <row r="54" customFormat="false" ht="15" hidden="false" customHeight="false" outlineLevel="0" collapsed="false">
      <c r="A54" s="6" t="n">
        <v>43945</v>
      </c>
      <c r="B54" s="7" t="n">
        <v>172</v>
      </c>
      <c r="C54" s="7" t="n">
        <v>3607</v>
      </c>
      <c r="D54" s="7" t="n">
        <v>11</v>
      </c>
      <c r="E54" s="7" t="n">
        <v>176</v>
      </c>
      <c r="F54" s="7" t="n">
        <v>1030</v>
      </c>
      <c r="G54" s="7" t="n">
        <v>144</v>
      </c>
      <c r="H54" s="7" t="n">
        <v>2752</v>
      </c>
      <c r="I54" s="7" t="n">
        <v>47406</v>
      </c>
      <c r="J54" s="8" t="n">
        <v>543</v>
      </c>
      <c r="K54" s="8" t="n">
        <v>36067</v>
      </c>
      <c r="L54" s="7" t="n">
        <v>36610</v>
      </c>
      <c r="M54" s="7" t="n">
        <v>887</v>
      </c>
      <c r="N54" s="7" t="n">
        <v>1562</v>
      </c>
      <c r="O54" s="7" t="n">
        <v>755</v>
      </c>
      <c r="P54" s="7" t="n">
        <v>403</v>
      </c>
      <c r="Q54" s="10" t="n">
        <f aca="false">AVERAGE(B48:B54)/AVERAGE(B47:B53)</f>
        <v>1.10835509138381</v>
      </c>
      <c r="R54" s="11" t="n">
        <f aca="false">G54/(C54-E54-F54)</f>
        <v>0.0599750104123282</v>
      </c>
      <c r="S54" s="11" t="n">
        <f aca="false">E54/C54</f>
        <v>0.0487940116440255</v>
      </c>
    </row>
    <row r="55" customFormat="false" ht="15" hidden="false" customHeight="false" outlineLevel="0" collapsed="false">
      <c r="A55" s="6" t="n">
        <v>43946</v>
      </c>
      <c r="B55" s="7" t="n">
        <v>173</v>
      </c>
      <c r="C55" s="7" t="n">
        <v>3780</v>
      </c>
      <c r="D55" s="7" t="n">
        <v>9</v>
      </c>
      <c r="E55" s="7" t="n">
        <v>185</v>
      </c>
      <c r="F55" s="7" t="n">
        <v>1107</v>
      </c>
      <c r="G55" s="7" t="n">
        <v>139</v>
      </c>
      <c r="H55" s="7" t="n">
        <v>2499</v>
      </c>
      <c r="I55" s="7" t="n">
        <v>49905</v>
      </c>
      <c r="J55" s="8" t="n">
        <v>561</v>
      </c>
      <c r="K55" s="8" t="n">
        <v>37654</v>
      </c>
      <c r="L55" s="7" t="n">
        <v>38215</v>
      </c>
      <c r="M55" s="7" t="n">
        <v>888</v>
      </c>
      <c r="N55" s="7" t="n">
        <v>1641</v>
      </c>
      <c r="O55" s="7" t="n">
        <v>797</v>
      </c>
      <c r="P55" s="7" t="n">
        <v>454</v>
      </c>
      <c r="Q55" s="10" t="n">
        <f aca="false">AVERAGE(B49:B55)/AVERAGE(B48:B54)</f>
        <v>1.10836277974087</v>
      </c>
      <c r="R55" s="11" t="n">
        <f aca="false">G55/(C55-E55-F55)</f>
        <v>0.0558681672025723</v>
      </c>
      <c r="S55" s="11" t="n">
        <f aca="false">E55/C55</f>
        <v>0.0489417989417989</v>
      </c>
    </row>
    <row r="56" customFormat="false" ht="15" hidden="false" customHeight="false" outlineLevel="0" collapsed="false">
      <c r="A56" s="6" t="n">
        <v>43947</v>
      </c>
      <c r="B56" s="7" t="n">
        <v>112</v>
      </c>
      <c r="C56" s="7" t="n">
        <v>3892</v>
      </c>
      <c r="D56" s="7" t="n">
        <v>7</v>
      </c>
      <c r="E56" s="7" t="n">
        <v>192</v>
      </c>
      <c r="F56" s="7" t="n">
        <v>1140</v>
      </c>
      <c r="G56" s="7" t="n">
        <v>151</v>
      </c>
      <c r="H56" s="7" t="n">
        <v>1995</v>
      </c>
      <c r="I56" s="7" t="n">
        <v>51900</v>
      </c>
      <c r="J56" s="8" t="n">
        <v>570</v>
      </c>
      <c r="K56" s="8" t="n">
        <v>39420</v>
      </c>
      <c r="L56" s="7" t="n">
        <v>39990</v>
      </c>
      <c r="M56" s="7" t="n">
        <v>900</v>
      </c>
      <c r="N56" s="7" t="n">
        <v>1684</v>
      </c>
      <c r="O56" s="7" t="n">
        <v>829</v>
      </c>
      <c r="P56" s="7" t="n">
        <v>479</v>
      </c>
      <c r="Q56" s="10" t="n">
        <f aca="false">AVERAGE(B50:B56)/AVERAGE(B49:B55)</f>
        <v>1.01062699256111</v>
      </c>
      <c r="R56" s="11" t="n">
        <f aca="false">G56/(C56-E56-F56)</f>
        <v>0.058984375</v>
      </c>
      <c r="S56" s="11" t="n">
        <f aca="false">E56/C56</f>
        <v>0.0493319630010277</v>
      </c>
    </row>
    <row r="57" customFormat="false" ht="15" hidden="false" customHeight="false" outlineLevel="0" collapsed="false">
      <c r="A57" s="6" t="n">
        <v>43948</v>
      </c>
      <c r="B57" s="7" t="n">
        <v>111</v>
      </c>
      <c r="C57" s="7" t="n">
        <v>4003</v>
      </c>
      <c r="D57" s="7" t="n">
        <v>5</v>
      </c>
      <c r="E57" s="7" t="n">
        <v>197</v>
      </c>
      <c r="F57" s="7" t="n">
        <v>1162</v>
      </c>
      <c r="G57" s="7" t="n">
        <v>155</v>
      </c>
      <c r="H57" s="7" t="n">
        <v>1700</v>
      </c>
      <c r="I57" s="7" t="n">
        <v>53600</v>
      </c>
      <c r="J57" s="8" t="n">
        <v>600</v>
      </c>
      <c r="K57" s="8" t="n">
        <v>40959</v>
      </c>
      <c r="L57" s="7" t="n">
        <v>41559</v>
      </c>
      <c r="M57" s="7" t="n">
        <v>905</v>
      </c>
      <c r="N57" s="7" t="n">
        <v>1725</v>
      </c>
      <c r="O57" s="7" t="n">
        <v>897</v>
      </c>
      <c r="P57" s="7" t="n">
        <v>476</v>
      </c>
      <c r="Q57" s="10" t="n">
        <f aca="false">AVERAGE(B51:B57)/AVERAGE(B50:B56)</f>
        <v>1.02208201892744</v>
      </c>
      <c r="R57" s="11" t="n">
        <f aca="false">G57/(C57-E57-F57)</f>
        <v>0.0586232980332829</v>
      </c>
      <c r="S57" s="11" t="n">
        <f aca="false">E57/C57</f>
        <v>0.0492130901823632</v>
      </c>
    </row>
    <row r="58" customFormat="false" ht="15" hidden="false" customHeight="false" outlineLevel="0" collapsed="false">
      <c r="A58" s="6" t="n">
        <v>43949</v>
      </c>
      <c r="B58" s="7" t="n">
        <v>124</v>
      </c>
      <c r="C58" s="7" t="n">
        <v>4127</v>
      </c>
      <c r="D58" s="7" t="n">
        <v>10</v>
      </c>
      <c r="E58" s="7" t="n">
        <v>207</v>
      </c>
      <c r="F58" s="7" t="n">
        <v>1192</v>
      </c>
      <c r="G58" s="7" t="n">
        <v>154</v>
      </c>
      <c r="H58" s="7" t="n">
        <v>2458</v>
      </c>
      <c r="I58" s="7" t="n">
        <v>56058</v>
      </c>
      <c r="J58" s="8" t="n">
        <v>612</v>
      </c>
      <c r="K58" s="8" t="n">
        <v>42710</v>
      </c>
      <c r="L58" s="7" t="n">
        <v>43322</v>
      </c>
      <c r="M58" s="7" t="n">
        <v>909</v>
      </c>
      <c r="N58" s="7" t="n">
        <v>1766</v>
      </c>
      <c r="O58" s="7" t="n">
        <v>984</v>
      </c>
      <c r="P58" s="7" t="n">
        <v>468</v>
      </c>
      <c r="Q58" s="10" t="n">
        <f aca="false">AVERAGE(B52:B58)/AVERAGE(B51:B57)</f>
        <v>1.01131687242798</v>
      </c>
      <c r="R58" s="11" t="n">
        <f aca="false">G58/(C58-E58-F58)</f>
        <v>0.0564516129032258</v>
      </c>
      <c r="S58" s="11" t="n">
        <f aca="false">E58/C58</f>
        <v>0.0501574993942331</v>
      </c>
    </row>
    <row r="59" customFormat="false" ht="15" hidden="false" customHeight="false" outlineLevel="0" collapsed="false">
      <c r="A59" s="6" t="n">
        <v>43950</v>
      </c>
      <c r="B59" s="7" t="n">
        <v>158</v>
      </c>
      <c r="C59" s="7" t="n">
        <v>4285</v>
      </c>
      <c r="D59" s="7" t="n">
        <v>7</v>
      </c>
      <c r="E59" s="7" t="n">
        <v>214</v>
      </c>
      <c r="F59" s="7" t="n">
        <v>1256</v>
      </c>
      <c r="G59" s="7" t="n">
        <v>157</v>
      </c>
      <c r="H59" s="7" t="n">
        <v>2627</v>
      </c>
      <c r="I59" s="7" t="n">
        <v>58685</v>
      </c>
      <c r="J59" s="8" t="n">
        <v>618</v>
      </c>
      <c r="K59" s="8" t="n">
        <v>44828</v>
      </c>
      <c r="L59" s="7" t="n">
        <v>45446</v>
      </c>
      <c r="M59" s="7" t="n">
        <v>912</v>
      </c>
      <c r="N59" s="7" t="n">
        <v>1835</v>
      </c>
      <c r="O59" s="7" t="n">
        <v>1041</v>
      </c>
      <c r="P59" s="7" t="n">
        <v>497</v>
      </c>
      <c r="Q59" s="10" t="n">
        <f aca="false">AVERAGE(B53:B59)/AVERAGE(B52:B58)</f>
        <v>1.01424211597152</v>
      </c>
      <c r="R59" s="11" t="n">
        <f aca="false">G59/(C59-E59-F59)</f>
        <v>0.0557726465364121</v>
      </c>
      <c r="S59" s="11" t="n">
        <f aca="false">E59/C59</f>
        <v>0.0499416569428238</v>
      </c>
    </row>
    <row r="60" customFormat="false" ht="15" hidden="false" customHeight="false" outlineLevel="0" collapsed="false">
      <c r="A60" s="6" t="n">
        <v>43951</v>
      </c>
      <c r="B60" s="7" t="n">
        <v>143</v>
      </c>
      <c r="C60" s="7" t="n">
        <v>4428</v>
      </c>
      <c r="D60" s="7" t="n">
        <v>4</v>
      </c>
      <c r="E60" s="7" t="n">
        <v>218</v>
      </c>
      <c r="F60" s="7" t="n">
        <v>1292</v>
      </c>
      <c r="G60" s="7" t="n">
        <v>157</v>
      </c>
      <c r="H60" s="7" t="n">
        <v>2845</v>
      </c>
      <c r="I60" s="7" t="n">
        <v>61530</v>
      </c>
      <c r="J60" s="8" t="n">
        <v>638</v>
      </c>
      <c r="K60" s="8" t="n">
        <v>46829</v>
      </c>
      <c r="L60" s="7" t="n">
        <v>47467</v>
      </c>
      <c r="M60" s="7" t="n">
        <v>915</v>
      </c>
      <c r="N60" s="7" t="n">
        <v>1904</v>
      </c>
      <c r="O60" s="7" t="n">
        <v>1149</v>
      </c>
      <c r="P60" s="7" t="n">
        <v>460</v>
      </c>
      <c r="Q60" s="10" t="n">
        <f aca="false">AVERAGE(B54:B60)/AVERAGE(B53:B59)</f>
        <v>0.995987963891675</v>
      </c>
      <c r="R60" s="11" t="n">
        <f aca="false">G60/(C60-E60-F60)</f>
        <v>0.0538039753255655</v>
      </c>
      <c r="S60" s="11" t="n">
        <f aca="false">E60/C60</f>
        <v>0.0492321589882566</v>
      </c>
    </row>
    <row r="61" customFormat="false" ht="15" hidden="false" customHeight="false" outlineLevel="0" collapsed="false">
      <c r="A61" s="6" t="n">
        <v>43952</v>
      </c>
      <c r="B61" s="7" t="n">
        <v>105</v>
      </c>
      <c r="C61" s="7" t="n">
        <v>4532</v>
      </c>
      <c r="D61" s="7" t="n">
        <v>7</v>
      </c>
      <c r="E61" s="7" t="n">
        <v>225</v>
      </c>
      <c r="F61" s="7" t="n">
        <v>1320</v>
      </c>
      <c r="G61" s="7" t="n">
        <v>164</v>
      </c>
      <c r="H61" s="7" t="n">
        <v>2336</v>
      </c>
      <c r="I61" s="7" t="n">
        <v>63866</v>
      </c>
      <c r="J61" s="8" t="n">
        <v>656</v>
      </c>
      <c r="K61" s="8" t="n">
        <v>48591</v>
      </c>
      <c r="L61" s="7" t="n">
        <v>49247</v>
      </c>
      <c r="M61" s="7" t="n">
        <v>916</v>
      </c>
      <c r="N61" s="7" t="n">
        <v>1949</v>
      </c>
      <c r="O61" s="7" t="n">
        <v>1224</v>
      </c>
      <c r="P61" s="7" t="n">
        <v>443</v>
      </c>
      <c r="Q61" s="10" t="n">
        <f aca="false">AVERAGE(B55:B61)/AVERAGE(B54:B60)</f>
        <v>0.932527693856999</v>
      </c>
      <c r="R61" s="11" t="n">
        <f aca="false">G61/(C61-E61-F61)</f>
        <v>0.0549045865416806</v>
      </c>
      <c r="S61" s="11" t="n">
        <f aca="false">E61/C61</f>
        <v>0.0496469549867608</v>
      </c>
    </row>
    <row r="62" customFormat="false" ht="15" hidden="false" customHeight="false" outlineLevel="0" collapsed="false">
      <c r="A62" s="6" t="n">
        <v>43953</v>
      </c>
      <c r="B62" s="7" t="n">
        <v>149</v>
      </c>
      <c r="C62" s="7" t="n">
        <v>4681</v>
      </c>
      <c r="D62" s="7" t="n">
        <v>12</v>
      </c>
      <c r="E62" s="7" t="n">
        <v>237</v>
      </c>
      <c r="F62" s="7" t="n">
        <v>1354</v>
      </c>
      <c r="G62" s="7" t="n">
        <v>164</v>
      </c>
      <c r="H62" s="7" t="n">
        <v>1947</v>
      </c>
      <c r="I62" s="7" t="n">
        <v>65813</v>
      </c>
      <c r="J62" s="8" t="n">
        <v>681</v>
      </c>
      <c r="K62" s="8" t="n">
        <v>50098</v>
      </c>
      <c r="L62" s="7" t="n">
        <v>50779</v>
      </c>
      <c r="M62" s="7" t="n">
        <v>917</v>
      </c>
      <c r="N62" s="7" t="n">
        <v>2012</v>
      </c>
      <c r="O62" s="7" t="n">
        <v>1267</v>
      </c>
      <c r="P62" s="7" t="n">
        <v>485</v>
      </c>
      <c r="Q62" s="10" t="n">
        <f aca="false">AVERAGE(B56:B62)/AVERAGE(B55:B61)</f>
        <v>0.974082073434125</v>
      </c>
      <c r="R62" s="11" t="n">
        <f aca="false">G62/(C62-E62-F62)</f>
        <v>0.0530744336569579</v>
      </c>
      <c r="S62" s="11" t="n">
        <f aca="false">E62/C62</f>
        <v>0.0506302072206793</v>
      </c>
    </row>
    <row r="63" customFormat="false" ht="15" hidden="false" customHeight="false" outlineLevel="0" collapsed="false">
      <c r="A63" s="6" t="n">
        <v>43954</v>
      </c>
      <c r="B63" s="7" t="n">
        <v>103</v>
      </c>
      <c r="C63" s="7" t="n">
        <v>4784</v>
      </c>
      <c r="D63" s="7" t="n">
        <v>9</v>
      </c>
      <c r="E63" s="7" t="n">
        <v>246</v>
      </c>
      <c r="F63" s="7" t="n">
        <v>1442</v>
      </c>
      <c r="G63" s="7" t="n">
        <v>146</v>
      </c>
      <c r="H63" s="7" t="n">
        <v>1497</v>
      </c>
      <c r="I63" s="7" t="n">
        <v>67920</v>
      </c>
      <c r="J63" s="8" t="n">
        <v>674</v>
      </c>
      <c r="K63" s="8" t="n">
        <v>51590</v>
      </c>
      <c r="L63" s="7" t="n">
        <v>52264</v>
      </c>
      <c r="M63" s="7" t="n">
        <v>920</v>
      </c>
      <c r="N63" s="7" t="n">
        <v>2076</v>
      </c>
      <c r="O63" s="7" t="n">
        <v>1314</v>
      </c>
      <c r="P63" s="7" t="n">
        <v>473</v>
      </c>
      <c r="Q63" s="10" t="n">
        <f aca="false">AVERAGE(B57:B63)/AVERAGE(B56:B62)</f>
        <v>0.990022172949002</v>
      </c>
      <c r="R63" s="11" t="n">
        <f aca="false">G63/(C63-E63-F63)</f>
        <v>0.0471576227390181</v>
      </c>
      <c r="S63" s="11" t="n">
        <f aca="false">E63/C63</f>
        <v>0.0514214046822742</v>
      </c>
    </row>
    <row r="64" customFormat="false" ht="15" hidden="false" customHeight="false" outlineLevel="0" collapsed="false">
      <c r="A64" s="6" t="n">
        <v>43955</v>
      </c>
      <c r="B64" s="7" t="n">
        <v>104</v>
      </c>
      <c r="C64" s="7" t="n">
        <v>4887</v>
      </c>
      <c r="D64" s="7" t="n">
        <v>14</v>
      </c>
      <c r="E64" s="7" t="n">
        <v>260</v>
      </c>
      <c r="F64" s="7" t="n">
        <v>1472</v>
      </c>
      <c r="G64" s="7" t="n">
        <v>148</v>
      </c>
      <c r="H64" s="7" t="n">
        <v>1798</v>
      </c>
      <c r="I64" s="7" t="n">
        <v>69718</v>
      </c>
      <c r="J64" s="8" t="n">
        <v>692</v>
      </c>
      <c r="K64" s="8" t="n">
        <v>53203</v>
      </c>
      <c r="L64" s="7" t="n">
        <v>53895</v>
      </c>
      <c r="M64" s="7" t="n">
        <v>924</v>
      </c>
      <c r="N64" s="7" t="n">
        <v>2136</v>
      </c>
      <c r="O64" s="7" t="n">
        <v>1378</v>
      </c>
      <c r="P64" s="7" t="n">
        <v>450</v>
      </c>
      <c r="Q64" s="10" t="n">
        <f aca="false">AVERAGE(B58:B64)/AVERAGE(B57:B63)</f>
        <v>0.992161254199328</v>
      </c>
      <c r="R64" s="11" t="n">
        <f aca="false">G64/(C64-E64-F64)</f>
        <v>0.0469096671949287</v>
      </c>
      <c r="S64" s="11" t="n">
        <f aca="false">E64/C64</f>
        <v>0.0532023736443626</v>
      </c>
    </row>
    <row r="65" customFormat="false" ht="15" hidden="false" customHeight="false" outlineLevel="0" collapsed="false">
      <c r="A65" s="6" t="n">
        <v>43956</v>
      </c>
      <c r="B65" s="7" t="n">
        <v>134</v>
      </c>
      <c r="C65" s="7" t="n">
        <v>5020</v>
      </c>
      <c r="D65" s="7" t="n">
        <v>4</v>
      </c>
      <c r="E65" s="7" t="n">
        <v>264</v>
      </c>
      <c r="F65" s="7" t="n">
        <v>1524</v>
      </c>
      <c r="G65" s="7" t="n">
        <v>143</v>
      </c>
      <c r="H65" s="7" t="n">
        <v>2597</v>
      </c>
      <c r="I65" s="7" t="n">
        <v>72315</v>
      </c>
      <c r="J65" s="8" t="n">
        <v>666</v>
      </c>
      <c r="K65" s="8" t="n">
        <v>55227</v>
      </c>
      <c r="L65" s="7" t="n">
        <v>55893</v>
      </c>
      <c r="M65" s="7" t="n">
        <v>929</v>
      </c>
      <c r="N65" s="7" t="n">
        <v>2204</v>
      </c>
      <c r="O65" s="7" t="n">
        <v>1446</v>
      </c>
      <c r="P65" s="7" t="n">
        <v>442</v>
      </c>
      <c r="Q65" s="10" t="n">
        <f aca="false">AVERAGE(B59:B65)/AVERAGE(B58:B64)</f>
        <v>1.01128668171558</v>
      </c>
      <c r="R65" s="11" t="n">
        <f aca="false">G65/(C65-E65-F65)</f>
        <v>0.0442450495049505</v>
      </c>
      <c r="S65" s="11" t="n">
        <f aca="false">E65/C65</f>
        <v>0.052589641434263</v>
      </c>
    </row>
    <row r="66" customFormat="false" ht="15" hidden="false" customHeight="false" outlineLevel="0" collapsed="false">
      <c r="A66" s="6" t="n">
        <v>43957</v>
      </c>
      <c r="B66" s="7" t="n">
        <v>188</v>
      </c>
      <c r="C66" s="7" t="n">
        <v>5208</v>
      </c>
      <c r="D66" s="7" t="n">
        <v>9</v>
      </c>
      <c r="E66" s="7" t="n">
        <v>273</v>
      </c>
      <c r="F66" s="7" t="n">
        <v>1601</v>
      </c>
      <c r="G66" s="7" t="n">
        <v>151</v>
      </c>
      <c r="H66" s="7" t="n">
        <v>2883</v>
      </c>
      <c r="I66" s="7" t="n">
        <v>75198</v>
      </c>
      <c r="J66" s="8" t="n">
        <v>652</v>
      </c>
      <c r="K66" s="8" t="n">
        <v>57176</v>
      </c>
      <c r="L66" s="7" t="n">
        <v>57828</v>
      </c>
      <c r="M66" s="7" t="n">
        <v>927</v>
      </c>
      <c r="N66" s="7" t="n">
        <v>2292</v>
      </c>
      <c r="O66" s="7" t="n">
        <v>1510</v>
      </c>
      <c r="P66" s="7" t="n">
        <v>479</v>
      </c>
      <c r="Q66" s="10" t="n">
        <f aca="false">AVERAGE(B60:B66)/AVERAGE(B59:B65)</f>
        <v>1.03348214285714</v>
      </c>
      <c r="R66" s="11" t="n">
        <f aca="false">G66/(C66-E66-F66)</f>
        <v>0.0452909418116377</v>
      </c>
      <c r="S66" s="11" t="n">
        <f aca="false">E66/C66</f>
        <v>0.0524193548387097</v>
      </c>
    </row>
    <row r="67" customFormat="false" ht="15" hidden="false" customHeight="false" outlineLevel="0" collapsed="false">
      <c r="A67" s="6" t="n">
        <v>43958</v>
      </c>
      <c r="B67" s="7" t="n">
        <v>163</v>
      </c>
      <c r="C67" s="7" t="n">
        <v>5371</v>
      </c>
      <c r="D67" s="7" t="n">
        <v>9</v>
      </c>
      <c r="E67" s="7" t="n">
        <v>282</v>
      </c>
      <c r="F67" s="7" t="n">
        <v>1601</v>
      </c>
      <c r="G67" s="7" t="n">
        <v>151</v>
      </c>
      <c r="H67" s="7" t="n">
        <v>2703</v>
      </c>
      <c r="I67" s="7" t="n">
        <v>77901</v>
      </c>
      <c r="J67" s="8" t="n">
        <v>688</v>
      </c>
      <c r="K67" s="8" t="n">
        <v>59080</v>
      </c>
      <c r="L67" s="7" t="n">
        <v>59768</v>
      </c>
      <c r="M67" s="7" t="n">
        <v>929</v>
      </c>
      <c r="N67" s="7" t="n">
        <v>2374</v>
      </c>
      <c r="O67" s="7" t="n">
        <v>1595</v>
      </c>
      <c r="P67" s="7" t="n">
        <v>473</v>
      </c>
      <c r="Q67" s="10" t="n">
        <f aca="false">AVERAGE(B61:B67)/AVERAGE(B60:B66)</f>
        <v>1.02159827213823</v>
      </c>
      <c r="R67" s="11" t="n">
        <f aca="false">G67/(C67-E67-F67)</f>
        <v>0.0432912844036697</v>
      </c>
      <c r="S67" s="11" t="n">
        <f aca="false">E67/C67</f>
        <v>0.052504189164029</v>
      </c>
    </row>
    <row r="68" customFormat="false" ht="15" hidden="false" customHeight="false" outlineLevel="0" collapsed="false">
      <c r="A68" s="6" t="n">
        <v>43959</v>
      </c>
      <c r="B68" s="7" t="n">
        <v>240</v>
      </c>
      <c r="C68" s="7" t="n">
        <v>5611</v>
      </c>
      <c r="D68" s="7" t="n">
        <v>11</v>
      </c>
      <c r="E68" s="7" t="n">
        <v>293</v>
      </c>
      <c r="F68" s="7" t="n">
        <v>1728</v>
      </c>
      <c r="G68" s="7" t="n">
        <v>157</v>
      </c>
      <c r="H68" s="7" t="n">
        <v>2828</v>
      </c>
      <c r="I68" s="7" t="n">
        <v>80729</v>
      </c>
      <c r="J68" s="8" t="n">
        <v>678</v>
      </c>
      <c r="K68" s="8" t="n">
        <v>61025</v>
      </c>
      <c r="L68" s="7" t="n">
        <v>61703</v>
      </c>
      <c r="M68" s="7" t="n">
        <v>931</v>
      </c>
      <c r="N68" s="7" t="n">
        <v>2469</v>
      </c>
      <c r="O68" s="7" t="n">
        <v>1644</v>
      </c>
      <c r="P68" s="7" t="n">
        <v>567</v>
      </c>
      <c r="Q68" s="10" t="n">
        <f aca="false">AVERAGE(B62:B68)/AVERAGE(B61:B67)</f>
        <v>1.14270613107822</v>
      </c>
      <c r="R68" s="11" t="n">
        <f aca="false">G68/(C68-E68-F68)</f>
        <v>0.0437325905292479</v>
      </c>
      <c r="S68" s="11" t="n">
        <f aca="false">E68/C68</f>
        <v>0.0522188558189271</v>
      </c>
    </row>
    <row r="69" customFormat="false" ht="15" hidden="false" customHeight="false" outlineLevel="0" collapsed="false">
      <c r="A69" s="6" t="n">
        <v>43960</v>
      </c>
      <c r="B69" s="7" t="n">
        <v>165</v>
      </c>
      <c r="C69" s="7" t="n">
        <v>5776</v>
      </c>
      <c r="D69" s="7" t="n">
        <v>7</v>
      </c>
      <c r="E69" s="7" t="n">
        <v>300</v>
      </c>
      <c r="F69" s="7" t="n">
        <v>1757</v>
      </c>
      <c r="G69" s="7" t="n">
        <v>160</v>
      </c>
      <c r="H69" s="7" t="n">
        <v>2289</v>
      </c>
      <c r="I69" s="7" t="n">
        <v>83018</v>
      </c>
      <c r="J69" s="8" t="n">
        <v>698</v>
      </c>
      <c r="K69" s="8" t="n">
        <v>62760</v>
      </c>
      <c r="L69" s="7" t="n">
        <v>63458</v>
      </c>
      <c r="M69" s="7" t="n">
        <v>930</v>
      </c>
      <c r="N69" s="7" t="n">
        <v>2530</v>
      </c>
      <c r="O69" s="7" t="n">
        <v>1703</v>
      </c>
      <c r="P69" s="7" t="n">
        <v>600</v>
      </c>
      <c r="Q69" s="10" t="n">
        <f aca="false">AVERAGE(B63:B69)/AVERAGE(B62:B68)</f>
        <v>1.01480111008326</v>
      </c>
      <c r="R69" s="11" t="n">
        <f aca="false">G69/(C69-E69-F69)</f>
        <v>0.043022317827373</v>
      </c>
      <c r="S69" s="11" t="n">
        <f aca="false">E69/C69</f>
        <v>0.0519390581717452</v>
      </c>
    </row>
    <row r="70" customFormat="false" ht="15" hidden="false" customHeight="false" outlineLevel="0" collapsed="false">
      <c r="A70" s="6" t="n">
        <v>43961</v>
      </c>
      <c r="B70" s="7" t="n">
        <v>258</v>
      </c>
      <c r="C70" s="7" t="n">
        <v>6034</v>
      </c>
      <c r="D70" s="7" t="n">
        <v>5</v>
      </c>
      <c r="E70" s="7" t="n">
        <v>305</v>
      </c>
      <c r="F70" s="7" t="n">
        <v>1837</v>
      </c>
      <c r="G70" s="7" t="n">
        <v>164</v>
      </c>
      <c r="H70" s="7" t="n">
        <v>2140</v>
      </c>
      <c r="I70" s="7" t="n">
        <v>85158</v>
      </c>
      <c r="J70" s="8" t="n">
        <v>713</v>
      </c>
      <c r="K70" s="8" t="n">
        <v>64104</v>
      </c>
      <c r="L70" s="7" t="n">
        <v>64817</v>
      </c>
      <c r="M70" s="7" t="n">
        <v>929</v>
      </c>
      <c r="N70" s="7" t="n">
        <v>2667</v>
      </c>
      <c r="O70" s="7" t="n">
        <v>1768</v>
      </c>
      <c r="P70" s="7" t="n">
        <v>670</v>
      </c>
      <c r="Q70" s="10" t="n">
        <f aca="false">AVERAGE(B64:B70)/AVERAGE(B63:B69)</f>
        <v>1.14129443938013</v>
      </c>
      <c r="R70" s="11" t="n">
        <f aca="false">G70/(C70-E70-F70)</f>
        <v>0.0421377183967112</v>
      </c>
      <c r="S70" s="11" t="n">
        <f aca="false">E70/C70</f>
        <v>0.0505469008949287</v>
      </c>
    </row>
    <row r="71" customFormat="false" ht="15" hidden="false" customHeight="false" outlineLevel="0" collapsed="false">
      <c r="A71" s="6" t="n">
        <v>43962</v>
      </c>
      <c r="B71" s="7" t="n">
        <v>244</v>
      </c>
      <c r="C71" s="7" t="n">
        <v>6278</v>
      </c>
      <c r="D71" s="7" t="n">
        <v>9</v>
      </c>
      <c r="E71" s="7" t="n">
        <v>314</v>
      </c>
      <c r="F71" s="7" t="n">
        <v>1862</v>
      </c>
      <c r="G71" s="7" t="n">
        <v>170</v>
      </c>
      <c r="H71" s="7" t="n">
        <v>2389</v>
      </c>
      <c r="I71" s="7" t="n">
        <v>87547</v>
      </c>
      <c r="J71" s="8" t="n">
        <v>733</v>
      </c>
      <c r="K71" s="8" t="n">
        <v>65976</v>
      </c>
      <c r="L71" s="7" t="n">
        <v>66709</v>
      </c>
      <c r="M71" s="7" t="n">
        <v>929</v>
      </c>
      <c r="N71" s="7" t="n">
        <v>2800</v>
      </c>
      <c r="O71" s="7" t="n">
        <v>1833</v>
      </c>
      <c r="P71" s="7" t="n">
        <v>716</v>
      </c>
      <c r="Q71" s="10" t="n">
        <f aca="false">AVERAGE(B65:B71)/AVERAGE(B64:B70)</f>
        <v>1.11182108626198</v>
      </c>
      <c r="R71" s="11" t="n">
        <f aca="false">G71/(C71-E71-F71)</f>
        <v>0.0414431984397855</v>
      </c>
      <c r="S71" s="11" t="n">
        <f aca="false">E71/C71</f>
        <v>0.0500159286396942</v>
      </c>
    </row>
    <row r="72" customFormat="false" ht="15" hidden="false" customHeight="false" outlineLevel="0" collapsed="false">
      <c r="A72" s="6" t="n">
        <v>43963</v>
      </c>
      <c r="B72" s="7" t="n">
        <v>285</v>
      </c>
      <c r="C72" s="7" t="n">
        <v>6563</v>
      </c>
      <c r="D72" s="7" t="n">
        <v>5</v>
      </c>
      <c r="E72" s="7" t="n">
        <v>319</v>
      </c>
      <c r="F72" s="7" t="n">
        <v>2266</v>
      </c>
      <c r="G72" s="7" t="n">
        <v>147</v>
      </c>
      <c r="H72" s="7" t="n">
        <v>2927</v>
      </c>
      <c r="I72" s="7" t="n">
        <v>90474</v>
      </c>
      <c r="J72" s="8" t="n">
        <v>689</v>
      </c>
      <c r="K72" s="8" t="n">
        <v>68237</v>
      </c>
      <c r="L72" s="7" t="n">
        <v>68926</v>
      </c>
      <c r="M72" s="7" t="n">
        <v>932</v>
      </c>
      <c r="N72" s="7" t="n">
        <v>2973</v>
      </c>
      <c r="O72" s="7" t="n">
        <v>1923</v>
      </c>
      <c r="P72" s="7" t="n">
        <v>735</v>
      </c>
      <c r="Q72" s="10" t="n">
        <f aca="false">AVERAGE(B66:B72)/AVERAGE(B65:B71)</f>
        <v>1.10847701149425</v>
      </c>
      <c r="R72" s="11" t="n">
        <f aca="false">G72/(C72-E72-F72)</f>
        <v>0.0369532428355958</v>
      </c>
      <c r="S72" s="11" t="n">
        <f aca="false">E72/C72</f>
        <v>0.0486058205089136</v>
      </c>
    </row>
    <row r="73" customFormat="false" ht="15" hidden="false" customHeight="false" outlineLevel="0" collapsed="false">
      <c r="A73" s="6" t="n">
        <v>43964</v>
      </c>
      <c r="B73" s="7" t="n">
        <v>316</v>
      </c>
      <c r="C73" s="7" t="n">
        <v>6879</v>
      </c>
      <c r="D73" s="7" t="n">
        <v>10</v>
      </c>
      <c r="E73" s="7" t="n">
        <v>329</v>
      </c>
      <c r="F73" s="7" t="n">
        <v>2385</v>
      </c>
      <c r="G73" s="7" t="n">
        <v>147</v>
      </c>
      <c r="H73" s="7" t="n">
        <v>3199</v>
      </c>
      <c r="I73" s="7" t="n">
        <v>93673</v>
      </c>
      <c r="J73" s="8" t="n">
        <v>712</v>
      </c>
      <c r="K73" s="8" t="n">
        <v>70497</v>
      </c>
      <c r="L73" s="7" t="n">
        <v>71209</v>
      </c>
      <c r="M73" s="7" t="n">
        <v>936</v>
      </c>
      <c r="N73" s="7" t="n">
        <v>3109</v>
      </c>
      <c r="O73" s="7" t="n">
        <v>2036</v>
      </c>
      <c r="P73" s="7" t="n">
        <v>798</v>
      </c>
      <c r="Q73" s="10" t="n">
        <f aca="false">AVERAGE(B67:B73)/AVERAGE(B66:B72)</f>
        <v>1.08295528191834</v>
      </c>
      <c r="R73" s="11" t="n">
        <f aca="false">G73/(C73-E73-F73)</f>
        <v>0.0352941176470588</v>
      </c>
      <c r="S73" s="11" t="n">
        <f aca="false">E73/C73</f>
        <v>0.0478267189998546</v>
      </c>
    </row>
    <row r="74" customFormat="false" ht="15" hidden="false" customHeight="false" outlineLevel="0" collapsed="false">
      <c r="A74" s="6" t="n">
        <v>43965</v>
      </c>
      <c r="B74" s="7" t="n">
        <v>255</v>
      </c>
      <c r="C74" s="7" t="n">
        <v>7134</v>
      </c>
      <c r="D74" s="7" t="n">
        <v>24</v>
      </c>
      <c r="E74" s="7" t="n">
        <v>353</v>
      </c>
      <c r="F74" s="7" t="n">
        <v>2497</v>
      </c>
      <c r="G74" s="7" t="n">
        <v>149</v>
      </c>
      <c r="H74" s="7" t="n">
        <v>3220</v>
      </c>
      <c r="I74" s="7" t="n">
        <v>96893</v>
      </c>
      <c r="J74" s="8" t="n">
        <v>737</v>
      </c>
      <c r="K74" s="8" t="n">
        <v>72972</v>
      </c>
      <c r="L74" s="7" t="n">
        <v>73709</v>
      </c>
      <c r="M74" s="7" t="n">
        <v>935</v>
      </c>
      <c r="N74" s="7" t="n">
        <v>3225</v>
      </c>
      <c r="O74" s="7" t="n">
        <v>2169</v>
      </c>
      <c r="P74" s="7" t="n">
        <v>806</v>
      </c>
      <c r="Q74" s="10" t="n">
        <f aca="false">AVERAGE(B68:B74)/AVERAGE(B67:B73)</f>
        <v>1.05505685218432</v>
      </c>
      <c r="R74" s="11" t="n">
        <f aca="false">G74/(C74-E74-F74)</f>
        <v>0.034780578898226</v>
      </c>
      <c r="S74" s="11" t="n">
        <f aca="false">E74/C74</f>
        <v>0.0494813568825343</v>
      </c>
    </row>
    <row r="75" customFormat="false" ht="15" hidden="false" customHeight="false" outlineLevel="0" collapsed="false">
      <c r="A75" s="6" t="n">
        <v>43966</v>
      </c>
      <c r="B75" s="7" t="n">
        <v>345</v>
      </c>
      <c r="C75" s="7" t="n">
        <v>7479</v>
      </c>
      <c r="D75" s="7" t="n">
        <v>3</v>
      </c>
      <c r="E75" s="7" t="n">
        <v>356</v>
      </c>
      <c r="F75" s="7" t="n">
        <v>2534</v>
      </c>
      <c r="G75" s="7" t="n">
        <v>151</v>
      </c>
      <c r="H75" s="7" t="n">
        <v>3469</v>
      </c>
      <c r="I75" s="7" t="n">
        <v>100362</v>
      </c>
      <c r="J75" s="8" t="n">
        <v>610</v>
      </c>
      <c r="K75" s="8" t="n">
        <v>75647</v>
      </c>
      <c r="L75" s="7" t="n">
        <v>76257</v>
      </c>
      <c r="M75" s="7" t="n">
        <v>937</v>
      </c>
      <c r="N75" s="7" t="n">
        <v>3367</v>
      </c>
      <c r="O75" s="7" t="n">
        <v>2272</v>
      </c>
      <c r="P75" s="7" t="n">
        <v>903</v>
      </c>
      <c r="Q75" s="10" t="n">
        <f aca="false">AVERAGE(B69:B75)/AVERAGE(B68:B74)</f>
        <v>1.05955757231991</v>
      </c>
      <c r="R75" s="11" t="n">
        <f aca="false">G75/(C75-E75-F75)</f>
        <v>0.0329047722815428</v>
      </c>
      <c r="S75" s="11" t="n">
        <f aca="false">E75/C75</f>
        <v>0.047599946516914</v>
      </c>
    </row>
    <row r="76" customFormat="false" ht="15" hidden="false" customHeight="false" outlineLevel="0" collapsed="false">
      <c r="A76" s="6" t="n">
        <v>43967</v>
      </c>
      <c r="B76" s="7" t="n">
        <v>327</v>
      </c>
      <c r="C76" s="7" t="n">
        <v>7805</v>
      </c>
      <c r="D76" s="7" t="n">
        <v>7</v>
      </c>
      <c r="E76" s="7" t="n">
        <v>363</v>
      </c>
      <c r="F76" s="7" t="n">
        <v>2569</v>
      </c>
      <c r="G76" s="7" t="n">
        <v>154</v>
      </c>
      <c r="H76" s="7" t="n">
        <v>2858</v>
      </c>
      <c r="I76" s="7" t="n">
        <v>103220</v>
      </c>
      <c r="J76" s="8" t="n">
        <v>626</v>
      </c>
      <c r="K76" s="8" t="n">
        <v>77581</v>
      </c>
      <c r="L76" s="7" t="n">
        <v>78207</v>
      </c>
      <c r="M76" s="7" t="n">
        <v>987</v>
      </c>
      <c r="N76" s="7" t="n">
        <v>3482</v>
      </c>
      <c r="O76" s="7" t="n">
        <v>2372</v>
      </c>
      <c r="P76" s="7" t="n">
        <v>964</v>
      </c>
      <c r="Q76" s="10" t="n">
        <f aca="false">AVERAGE(B70:B76)/AVERAGE(B69:B75)</f>
        <v>1.08672376873662</v>
      </c>
      <c r="R76" s="11" t="n">
        <f aca="false">G76/(C76-E76-F76)</f>
        <v>0.0316027088036117</v>
      </c>
      <c r="S76" s="11" t="n">
        <f aca="false">E76/C76</f>
        <v>0.0465086483023703</v>
      </c>
    </row>
    <row r="77" customFormat="false" ht="15" hidden="false" customHeight="false" outlineLevel="0" collapsed="false">
      <c r="A77" s="6" t="n">
        <v>43968</v>
      </c>
      <c r="B77" s="7" t="n">
        <v>263</v>
      </c>
      <c r="C77" s="7" t="n">
        <v>8086</v>
      </c>
      <c r="D77" s="7" t="n">
        <v>10</v>
      </c>
      <c r="E77" s="7" t="n">
        <v>373</v>
      </c>
      <c r="F77" s="7" t="n">
        <v>2625</v>
      </c>
      <c r="G77" s="7" t="n">
        <v>159</v>
      </c>
      <c r="H77" s="7" t="n">
        <v>2609</v>
      </c>
      <c r="I77" s="7" t="n">
        <v>105829</v>
      </c>
      <c r="J77" s="8" t="n">
        <v>640</v>
      </c>
      <c r="K77" s="8" t="n">
        <v>79462</v>
      </c>
      <c r="L77" s="7" t="n">
        <v>80102</v>
      </c>
      <c r="M77" s="7" t="n">
        <v>939</v>
      </c>
      <c r="N77" s="7" t="n">
        <v>3561</v>
      </c>
      <c r="O77" s="7" t="n">
        <v>2468</v>
      </c>
      <c r="P77" s="7" t="n">
        <v>1100</v>
      </c>
      <c r="Q77" s="10" t="n">
        <f aca="false">AVERAGE(B71:B77)/AVERAGE(B70:B76)</f>
        <v>1.00246305418719</v>
      </c>
      <c r="R77" s="11" t="n">
        <f aca="false">G77/(C77-E77-F77)</f>
        <v>0.03125</v>
      </c>
      <c r="S77" s="11" t="n">
        <f aca="false">E77/C77</f>
        <v>0.0461291120455108</v>
      </c>
    </row>
    <row r="78" customFormat="false" ht="15" hidden="false" customHeight="false" outlineLevel="0" collapsed="false">
      <c r="A78" s="6" t="n">
        <v>43969</v>
      </c>
      <c r="B78" s="7" t="n">
        <v>303</v>
      </c>
      <c r="C78" s="7" t="n">
        <v>8371</v>
      </c>
      <c r="D78" s="7" t="n">
        <v>9</v>
      </c>
      <c r="E78" s="7" t="n">
        <v>382</v>
      </c>
      <c r="F78" s="7" t="n">
        <v>2872</v>
      </c>
      <c r="G78" s="7" t="n">
        <v>156</v>
      </c>
      <c r="H78" s="7" t="n">
        <v>2805</v>
      </c>
      <c r="I78" s="7" t="n">
        <v>108634</v>
      </c>
      <c r="J78" s="8" t="n">
        <v>657</v>
      </c>
      <c r="K78" s="8" t="n">
        <v>81466</v>
      </c>
      <c r="L78" s="7" t="n">
        <v>82123</v>
      </c>
      <c r="M78" s="7" t="n">
        <v>939</v>
      </c>
      <c r="N78" s="7" t="n">
        <v>3718</v>
      </c>
      <c r="O78" s="7" t="n">
        <v>2607</v>
      </c>
      <c r="P78" s="7" t="n">
        <v>1107</v>
      </c>
      <c r="Q78" s="10" t="n">
        <f aca="false">AVERAGE(B72:B78)/AVERAGE(B71:B77)</f>
        <v>1.02899262899263</v>
      </c>
      <c r="R78" s="11" t="n">
        <f aca="false">G78/(C78-E78-F78)</f>
        <v>0.0304866132499511</v>
      </c>
      <c r="S78" s="11" t="n">
        <f aca="false">E78/C78</f>
        <v>0.0456337355154701</v>
      </c>
    </row>
    <row r="79" customFormat="false" ht="15" hidden="false" customHeight="false" outlineLevel="0" collapsed="false">
      <c r="A79" s="6" t="n">
        <v>43970</v>
      </c>
      <c r="B79" s="7" t="n">
        <v>438</v>
      </c>
      <c r="C79" s="7" t="n">
        <v>8809</v>
      </c>
      <c r="D79" s="7" t="n">
        <v>11</v>
      </c>
      <c r="E79" s="7" t="n">
        <v>393</v>
      </c>
      <c r="F79" s="7" t="n">
        <v>2933</v>
      </c>
      <c r="G79" s="7" t="n">
        <v>161</v>
      </c>
      <c r="H79" s="7" t="n">
        <v>3736</v>
      </c>
      <c r="I79" s="7" t="n">
        <v>112370</v>
      </c>
      <c r="J79" s="8" t="n">
        <v>681</v>
      </c>
      <c r="K79" s="8" t="n">
        <v>84449</v>
      </c>
      <c r="L79" s="7" t="n">
        <v>85130</v>
      </c>
      <c r="M79" s="7" t="n">
        <v>940</v>
      </c>
      <c r="N79" s="7" t="n">
        <v>3879</v>
      </c>
      <c r="O79" s="7" t="n">
        <v>2758</v>
      </c>
      <c r="P79" s="7" t="n">
        <v>1232</v>
      </c>
      <c r="Q79" s="10" t="n">
        <f aca="false">AVERAGE(B73:B79)/AVERAGE(B72:B78)</f>
        <v>1.0730659025788</v>
      </c>
      <c r="R79" s="11" t="n">
        <f aca="false">G79/(C79-E79-F79)</f>
        <v>0.0293634871420755</v>
      </c>
      <c r="S79" s="11" t="n">
        <f aca="false">E79/C79</f>
        <v>0.0446134635032353</v>
      </c>
    </row>
    <row r="80" customFormat="false" ht="15" hidden="false" customHeight="false" outlineLevel="0" collapsed="false">
      <c r="A80" s="6" t="n">
        <v>43971</v>
      </c>
      <c r="B80" s="7" t="n">
        <v>474</v>
      </c>
      <c r="C80" s="7" t="n">
        <v>9283</v>
      </c>
      <c r="D80" s="7" t="n">
        <v>10</v>
      </c>
      <c r="E80" s="7" t="n">
        <v>403</v>
      </c>
      <c r="F80" s="7" t="n">
        <v>3032</v>
      </c>
      <c r="G80" s="7" t="n">
        <v>171</v>
      </c>
      <c r="H80" s="7" t="n">
        <v>4319</v>
      </c>
      <c r="I80" s="7" t="n">
        <v>116689</v>
      </c>
      <c r="J80" s="8" t="n">
        <v>705</v>
      </c>
      <c r="K80" s="8" t="n">
        <v>87447</v>
      </c>
      <c r="L80" s="7" t="n">
        <v>88152</v>
      </c>
      <c r="M80" s="7" t="n">
        <v>945</v>
      </c>
      <c r="N80" s="7" t="n">
        <v>4068</v>
      </c>
      <c r="O80" s="7" t="n">
        <v>2919</v>
      </c>
      <c r="P80" s="7" t="n">
        <v>1351</v>
      </c>
      <c r="Q80" s="10" t="n">
        <f aca="false">AVERAGE(B74:B80)/AVERAGE(B73:B79)</f>
        <v>1.07031597685803</v>
      </c>
      <c r="R80" s="11" t="n">
        <f aca="false">G80/(C80-E80-F80)</f>
        <v>0.0292407660738714</v>
      </c>
      <c r="S80" s="11" t="n">
        <f aca="false">E80/C80</f>
        <v>0.0434126898631908</v>
      </c>
    </row>
    <row r="81" customFormat="false" ht="15" hidden="false" customHeight="false" outlineLevel="0" collapsed="false">
      <c r="A81" s="6" t="n">
        <v>43972</v>
      </c>
      <c r="B81" s="7" t="n">
        <v>648</v>
      </c>
      <c r="C81" s="7" t="n">
        <v>9931</v>
      </c>
      <c r="D81" s="7" t="n">
        <v>13</v>
      </c>
      <c r="E81" s="7" t="n">
        <v>416</v>
      </c>
      <c r="F81" s="7" t="n">
        <v>3062</v>
      </c>
      <c r="G81" s="7" t="n">
        <v>172</v>
      </c>
      <c r="H81" s="7" t="n">
        <v>4589</v>
      </c>
      <c r="I81" s="7" t="n">
        <v>121278</v>
      </c>
      <c r="J81" s="8" t="n">
        <v>731</v>
      </c>
      <c r="K81" s="8" t="n">
        <v>90667</v>
      </c>
      <c r="L81" s="7" t="n">
        <v>91398</v>
      </c>
      <c r="M81" s="7" t="n">
        <v>947</v>
      </c>
      <c r="N81" s="7" t="n">
        <v>4334</v>
      </c>
      <c r="O81" s="7" t="n">
        <v>3154</v>
      </c>
      <c r="P81" s="7" t="n">
        <v>1496</v>
      </c>
      <c r="Q81" s="10" t="n">
        <f aca="false">AVERAGE(B75:B81)/AVERAGE(B74:B80)</f>
        <v>1.16340956340956</v>
      </c>
      <c r="R81" s="11" t="n">
        <f aca="false">G81/(C81-E81-F81)</f>
        <v>0.0266542693320936</v>
      </c>
      <c r="S81" s="11" t="n">
        <f aca="false">E81/C81</f>
        <v>0.0418890343369248</v>
      </c>
    </row>
    <row r="82" customFormat="false" ht="15" hidden="false" customHeight="false" outlineLevel="0" collapsed="false">
      <c r="A82" s="6" t="n">
        <v>43973</v>
      </c>
      <c r="B82" s="7" t="n">
        <v>718</v>
      </c>
      <c r="C82" s="7" t="n">
        <v>10649</v>
      </c>
      <c r="D82" s="7" t="n">
        <v>18</v>
      </c>
      <c r="E82" s="7" t="n">
        <v>433</v>
      </c>
      <c r="F82" s="7" t="n">
        <v>3530</v>
      </c>
      <c r="G82" s="7" t="n">
        <v>173</v>
      </c>
      <c r="H82" s="7" t="n">
        <v>4615</v>
      </c>
      <c r="I82" s="7" t="n">
        <v>125893</v>
      </c>
      <c r="J82" s="8" t="n">
        <v>754</v>
      </c>
      <c r="K82" s="8" t="n">
        <v>93528</v>
      </c>
      <c r="L82" s="7" t="n">
        <v>94282</v>
      </c>
      <c r="M82" s="7" t="n">
        <v>948</v>
      </c>
      <c r="N82" s="7" t="n">
        <v>4648</v>
      </c>
      <c r="O82" s="7" t="n">
        <v>3314</v>
      </c>
      <c r="P82" s="7" t="n">
        <v>1739</v>
      </c>
      <c r="Q82" s="10" t="n">
        <f aca="false">AVERAGE(B76:B82)/AVERAGE(B75:B81)</f>
        <v>1.13330950679056</v>
      </c>
      <c r="R82" s="11" t="n">
        <f aca="false">G82/(C82-E82-F82)</f>
        <v>0.0258749626084355</v>
      </c>
      <c r="S82" s="11" t="n">
        <f aca="false">E82/C82</f>
        <v>0.0406610949384919</v>
      </c>
    </row>
    <row r="83" customFormat="false" ht="15" hidden="false" customHeight="false" outlineLevel="0" collapsed="false">
      <c r="A83" s="6" t="n">
        <v>43974</v>
      </c>
      <c r="B83" s="7" t="n">
        <v>704</v>
      </c>
      <c r="C83" s="7" t="n">
        <v>11353</v>
      </c>
      <c r="D83" s="7" t="n">
        <v>12</v>
      </c>
      <c r="E83" s="7" t="n">
        <v>445</v>
      </c>
      <c r="F83" s="7" t="n">
        <v>3732</v>
      </c>
      <c r="G83" s="7" t="n">
        <v>181</v>
      </c>
      <c r="H83" s="7" t="n">
        <v>3525</v>
      </c>
      <c r="I83" s="7" t="n">
        <v>129418</v>
      </c>
      <c r="J83" s="8" t="n">
        <v>773</v>
      </c>
      <c r="K83" s="8" t="n">
        <v>95859</v>
      </c>
      <c r="L83" s="7" t="n">
        <v>96632</v>
      </c>
      <c r="M83" s="7" t="n">
        <v>951</v>
      </c>
      <c r="N83" s="7" t="n">
        <v>4955</v>
      </c>
      <c r="O83" s="7" t="n">
        <v>3540</v>
      </c>
      <c r="P83" s="7" t="n">
        <v>1907</v>
      </c>
      <c r="Q83" s="10" t="n">
        <f aca="false">AVERAGE(B77:B83)/AVERAGE(B76:B82)</f>
        <v>1.11888994008199</v>
      </c>
      <c r="R83" s="11" t="n">
        <f aca="false">G83/(C83-E83-F83)</f>
        <v>0.0252229654403567</v>
      </c>
      <c r="S83" s="11" t="n">
        <f aca="false">E83/C83</f>
        <v>0.0391966881000617</v>
      </c>
    </row>
    <row r="84" customFormat="false" ht="15" hidden="false" customHeight="false" outlineLevel="0" collapsed="false">
      <c r="A84" s="6" t="n">
        <v>43975</v>
      </c>
      <c r="B84" s="7" t="n">
        <v>723</v>
      </c>
      <c r="C84" s="7" t="n">
        <v>12076</v>
      </c>
      <c r="D84" s="7" t="n">
        <v>8</v>
      </c>
      <c r="E84" s="7" t="n">
        <v>452</v>
      </c>
      <c r="F84" s="7" t="n">
        <v>3999</v>
      </c>
      <c r="G84" s="7" t="n">
        <v>181</v>
      </c>
      <c r="H84" s="7" t="n">
        <v>4050</v>
      </c>
      <c r="I84" s="7" t="n">
        <v>133468</v>
      </c>
      <c r="J84" s="8" t="n">
        <v>793</v>
      </c>
      <c r="K84" s="8" t="n">
        <v>98352</v>
      </c>
      <c r="L84" s="7" t="n">
        <v>99145</v>
      </c>
      <c r="M84" s="7" t="n">
        <v>955</v>
      </c>
      <c r="N84" s="7" t="n">
        <v>5302</v>
      </c>
      <c r="O84" s="7" t="n">
        <v>3766</v>
      </c>
      <c r="P84" s="7" t="n">
        <v>2053</v>
      </c>
      <c r="Q84" s="10" t="n">
        <f aca="false">AVERAGE(B78:B84)/AVERAGE(B77:B83)</f>
        <v>1.12965050732807</v>
      </c>
      <c r="R84" s="11" t="n">
        <f aca="false">G84/(C84-E84-F84)</f>
        <v>0.0237377049180328</v>
      </c>
      <c r="S84" s="11" t="n">
        <f aca="false">E84/C84</f>
        <v>0.0374296124544551</v>
      </c>
    </row>
    <row r="85" customFormat="false" ht="15" hidden="false" customHeight="false" outlineLevel="0" collapsed="false">
      <c r="A85" s="6" t="n">
        <v>43976</v>
      </c>
      <c r="B85" s="7" t="n">
        <v>552</v>
      </c>
      <c r="C85" s="7" t="n">
        <v>12628</v>
      </c>
      <c r="D85" s="7" t="n">
        <v>15</v>
      </c>
      <c r="E85" s="7" t="n">
        <v>467</v>
      </c>
      <c r="F85" s="7" t="n">
        <v>4167</v>
      </c>
      <c r="G85" s="7" t="n">
        <v>203</v>
      </c>
      <c r="H85" s="7" t="n">
        <v>3194</v>
      </c>
      <c r="I85" s="7" t="n">
        <v>136662</v>
      </c>
      <c r="J85" s="8" t="n">
        <v>709</v>
      </c>
      <c r="K85" s="8" t="n">
        <v>100639</v>
      </c>
      <c r="L85" s="7" t="n">
        <v>101348</v>
      </c>
      <c r="M85" s="7" t="n">
        <v>956</v>
      </c>
      <c r="N85" s="7" t="n">
        <v>5563</v>
      </c>
      <c r="O85" s="7" t="n">
        <v>4057</v>
      </c>
      <c r="P85" s="7" t="n">
        <v>2039</v>
      </c>
      <c r="Q85" s="10" t="n">
        <f aca="false">AVERAGE(B79:B85)/AVERAGE(B78:B84)</f>
        <v>1.06212574850299</v>
      </c>
      <c r="R85" s="11" t="n">
        <f aca="false">G85/(C85-E85-F85)</f>
        <v>0.0253940455341506</v>
      </c>
      <c r="S85" s="11" t="n">
        <f aca="false">E85/C85</f>
        <v>0.0369813113715553</v>
      </c>
    </row>
    <row r="86" customFormat="false" ht="15" hidden="false" customHeight="false" outlineLevel="0" collapsed="false">
      <c r="A86" s="6" t="n">
        <v>43977</v>
      </c>
      <c r="B86" s="7" t="n">
        <v>600</v>
      </c>
      <c r="C86" s="7" t="n">
        <v>13228</v>
      </c>
      <c r="D86" s="7" t="n">
        <v>23</v>
      </c>
      <c r="E86" s="7" t="n">
        <v>490</v>
      </c>
      <c r="F86" s="7" t="n">
        <v>4349</v>
      </c>
      <c r="G86" s="7" t="n">
        <v>250</v>
      </c>
      <c r="H86" s="7" t="n">
        <v>3556</v>
      </c>
      <c r="I86" s="7" t="n">
        <v>140218</v>
      </c>
      <c r="J86" s="8" t="n">
        <v>727</v>
      </c>
      <c r="K86" s="8" t="n">
        <v>103173</v>
      </c>
      <c r="L86" s="7" t="n">
        <v>103900</v>
      </c>
      <c r="M86" s="12" t="n">
        <v>959</v>
      </c>
      <c r="N86" s="12" t="n">
        <v>5813</v>
      </c>
      <c r="O86" s="12" t="n">
        <v>4354</v>
      </c>
      <c r="P86" s="12" t="n">
        <v>2102</v>
      </c>
      <c r="Q86" s="10" t="n">
        <f aca="false">AVERAGE(B80:B86)/AVERAGE(B79:B85)</f>
        <v>1.03805496828753</v>
      </c>
      <c r="R86" s="11" t="n">
        <f aca="false">G86/(C86-E86-F86)</f>
        <v>0.0298009297890094</v>
      </c>
      <c r="S86" s="11" t="n">
        <f aca="false">E86/C86</f>
        <v>0.0370426368309646</v>
      </c>
    </row>
    <row r="87" customFormat="false" ht="15" hidden="false" customHeight="false" outlineLevel="0" collapsed="false">
      <c r="A87" s="6" t="n">
        <v>43978</v>
      </c>
      <c r="B87" s="7" t="n">
        <v>706</v>
      </c>
      <c r="C87" s="7" t="n">
        <v>13933</v>
      </c>
      <c r="D87" s="7" t="n">
        <v>10</v>
      </c>
      <c r="E87" s="7" t="n">
        <v>500</v>
      </c>
      <c r="F87" s="7" t="n">
        <v>4617</v>
      </c>
      <c r="G87" s="7" t="n">
        <v>254</v>
      </c>
      <c r="H87" s="7" t="n">
        <v>4863</v>
      </c>
      <c r="I87" s="7" t="n">
        <v>145081</v>
      </c>
      <c r="J87" s="8" t="n">
        <v>642</v>
      </c>
      <c r="K87" s="8" t="n">
        <v>106456</v>
      </c>
      <c r="L87" s="7" t="n">
        <v>107098</v>
      </c>
      <c r="M87" s="7" t="n">
        <v>961</v>
      </c>
      <c r="N87" s="7" t="n">
        <v>6091</v>
      </c>
      <c r="O87" s="7" t="n">
        <v>4694</v>
      </c>
      <c r="P87" s="7" t="n">
        <v>2187</v>
      </c>
      <c r="Q87" s="10" t="n">
        <f aca="false">AVERAGE(B81:B87)/AVERAGE(B80:B86)</f>
        <v>1.05250056573885</v>
      </c>
      <c r="R87" s="11" t="n">
        <f aca="false">G87/(C87-E87-F87)</f>
        <v>0.0288112522686025</v>
      </c>
      <c r="S87" s="11" t="n">
        <f aca="false">E87/C87</f>
        <v>0.0358860259814828</v>
      </c>
    </row>
    <row r="88" customFormat="false" ht="15" hidden="false" customHeight="false" outlineLevel="0" collapsed="false">
      <c r="A88" s="6" t="n">
        <v>43979</v>
      </c>
      <c r="B88" s="7" t="n">
        <v>769</v>
      </c>
      <c r="C88" s="7" t="n">
        <v>14702</v>
      </c>
      <c r="D88" s="7" t="n">
        <v>8</v>
      </c>
      <c r="E88" s="7" t="n">
        <v>508</v>
      </c>
      <c r="F88" s="7" t="n">
        <v>4788</v>
      </c>
      <c r="G88" s="7" t="n">
        <v>259</v>
      </c>
      <c r="H88" s="7" t="n">
        <v>5405</v>
      </c>
      <c r="I88" s="7" t="n">
        <v>150486</v>
      </c>
      <c r="J88" s="8" t="n">
        <v>664</v>
      </c>
      <c r="K88" s="8" t="n">
        <v>110132</v>
      </c>
      <c r="L88" s="5" t="n">
        <v>110796</v>
      </c>
      <c r="M88" s="7" t="n">
        <v>967</v>
      </c>
      <c r="N88" s="7" t="n">
        <v>6450</v>
      </c>
      <c r="O88" s="7" t="n">
        <v>5051</v>
      </c>
      <c r="P88" s="7" t="n">
        <v>2234</v>
      </c>
      <c r="Q88" s="10" t="n">
        <f aca="false">AVERAGE(B82:B88)/AVERAGE(B81:B87)</f>
        <v>1.02601591055687</v>
      </c>
      <c r="R88" s="11" t="n">
        <f aca="false">G88/(C88-E88-F88)</f>
        <v>0.0275356155645333</v>
      </c>
      <c r="S88" s="11" t="n">
        <f aca="false">E88/C88</f>
        <v>0.0345531220242144</v>
      </c>
    </row>
    <row r="89" customFormat="false" ht="15" hidden="false" customHeight="false" outlineLevel="0" collapsed="false">
      <c r="A89" s="6" t="n">
        <v>43980</v>
      </c>
      <c r="B89" s="5" t="n">
        <v>717</v>
      </c>
      <c r="C89" s="5" t="n">
        <v>15419</v>
      </c>
      <c r="D89" s="5" t="n">
        <v>12</v>
      </c>
      <c r="E89" s="7" t="n">
        <v>520</v>
      </c>
      <c r="F89" s="7" t="n">
        <v>5100</v>
      </c>
      <c r="G89" s="7" t="n">
        <v>244</v>
      </c>
      <c r="H89" s="5" t="n">
        <v>4921</v>
      </c>
      <c r="I89" s="5" t="n">
        <v>155400</v>
      </c>
      <c r="J89" s="13" t="n">
        <v>798</v>
      </c>
      <c r="K89" s="13" t="n">
        <v>113314</v>
      </c>
      <c r="L89" s="5" t="n">
        <v>114112</v>
      </c>
      <c r="M89" s="5" t="n">
        <v>968</v>
      </c>
      <c r="N89" s="5" t="n">
        <v>6727</v>
      </c>
      <c r="O89" s="5" t="n">
        <v>5408</v>
      </c>
      <c r="P89" s="5" t="n">
        <v>2316</v>
      </c>
      <c r="Q89" s="10" t="n">
        <f aca="false">AVERAGE(B83:B89)/AVERAGE(B82:B88)</f>
        <v>0.999790444258173</v>
      </c>
      <c r="R89" s="11" t="n">
        <f aca="false">G89/(C89-E89-F89)</f>
        <v>0.0249005000510256</v>
      </c>
      <c r="S89" s="11" t="n">
        <f aca="false">E89/C89</f>
        <v>0.0337246254620922</v>
      </c>
    </row>
    <row r="90" customFormat="false" ht="15" hidden="false" customHeight="false" outlineLevel="0" collapsed="false">
      <c r="A90" s="6" t="n">
        <v>43981</v>
      </c>
      <c r="B90" s="7" t="n">
        <v>795</v>
      </c>
      <c r="C90" s="7" t="n">
        <v>16214</v>
      </c>
      <c r="D90" s="7" t="n">
        <v>8</v>
      </c>
      <c r="E90" s="7" t="n">
        <v>528</v>
      </c>
      <c r="F90" s="7" t="n">
        <v>5336</v>
      </c>
      <c r="G90" s="7" t="n">
        <v>256</v>
      </c>
      <c r="H90" s="5" t="n">
        <v>4663</v>
      </c>
      <c r="I90" s="5" t="n">
        <v>160070</v>
      </c>
      <c r="J90" s="13" t="n">
        <v>819</v>
      </c>
      <c r="K90" s="13" t="n">
        <v>116215</v>
      </c>
      <c r="L90" s="5" t="n">
        <v>117034</v>
      </c>
      <c r="M90" s="7" t="n">
        <v>969</v>
      </c>
      <c r="N90" s="7" t="n">
        <v>7030</v>
      </c>
      <c r="O90" s="7" t="n">
        <v>5724</v>
      </c>
      <c r="P90" s="5" t="n">
        <v>2491</v>
      </c>
      <c r="Q90" s="10" t="n">
        <f aca="false">AVERAGE(B84:B90)/AVERAGE(B83:B89)</f>
        <v>1.01907356948229</v>
      </c>
      <c r="R90" s="11" t="n">
        <f aca="false">G90/(C90-E90-F90)</f>
        <v>0.0247342995169082</v>
      </c>
      <c r="S90" s="11" t="n">
        <f aca="false">E90/C90</f>
        <v>0.0325644504748982</v>
      </c>
    </row>
    <row r="91" customFormat="false" ht="15" hidden="false" customHeight="false" outlineLevel="0" collapsed="false">
      <c r="A91" s="6" t="n">
        <v>43982</v>
      </c>
      <c r="B91" s="7" t="n">
        <v>637</v>
      </c>
      <c r="C91" s="7" t="n">
        <v>16851</v>
      </c>
      <c r="D91" s="7" t="n">
        <v>11</v>
      </c>
      <c r="E91" s="7" t="n">
        <v>539</v>
      </c>
      <c r="F91" s="7" t="n">
        <v>5521</v>
      </c>
      <c r="G91" s="7" t="n">
        <v>272</v>
      </c>
      <c r="H91" s="5" t="n">
        <v>4014</v>
      </c>
      <c r="I91" s="5" t="n">
        <v>164084</v>
      </c>
      <c r="J91" s="13" t="n">
        <v>837.570999999996</v>
      </c>
      <c r="K91" s="13" t="n">
        <v>118815.429</v>
      </c>
      <c r="L91" s="5" t="n">
        <v>119653</v>
      </c>
      <c r="M91" s="5" t="n">
        <v>970</v>
      </c>
      <c r="N91" s="5" t="n">
        <v>7308</v>
      </c>
      <c r="O91" s="5" t="n">
        <v>5975</v>
      </c>
      <c r="P91" s="5" t="n">
        <v>2598</v>
      </c>
      <c r="Q91" s="10" t="n">
        <f aca="false">AVERAGE(B85:B91)/AVERAGE(B84:B90)</f>
        <v>0.982311805841218</v>
      </c>
      <c r="R91" s="11" t="n">
        <f aca="false">G91/(C91-E91-F91)</f>
        <v>0.025206190343805</v>
      </c>
      <c r="S91" s="11" t="n">
        <f aca="false">E91/C91</f>
        <v>0.0319862322710818</v>
      </c>
    </row>
    <row r="92" customFormat="false" ht="15" hidden="false" customHeight="false" outlineLevel="0" collapsed="false">
      <c r="A92" s="6" t="n">
        <v>43983</v>
      </c>
      <c r="B92" s="7" t="n">
        <v>564</v>
      </c>
      <c r="C92" s="7" t="n">
        <v>17415</v>
      </c>
      <c r="D92" s="7" t="n">
        <v>17</v>
      </c>
      <c r="E92" s="7" t="n">
        <v>556</v>
      </c>
      <c r="F92" s="7" t="n">
        <v>5709</v>
      </c>
      <c r="G92" s="7" t="n">
        <v>271</v>
      </c>
      <c r="H92" s="5" t="n">
        <v>3715</v>
      </c>
      <c r="I92" s="5" t="n">
        <v>167799</v>
      </c>
      <c r="J92" s="13" t="n">
        <v>732</v>
      </c>
      <c r="K92" s="13" t="n">
        <v>121411</v>
      </c>
      <c r="L92" s="5" t="n">
        <v>122143</v>
      </c>
      <c r="M92" s="7" t="n">
        <v>974</v>
      </c>
      <c r="N92" s="7" t="n">
        <v>7532</v>
      </c>
      <c r="O92" s="7" t="n">
        <v>6263</v>
      </c>
      <c r="P92" s="7" t="n">
        <v>2646</v>
      </c>
      <c r="Q92" s="10" t="n">
        <f aca="false">AVERAGE(B86:B92)/AVERAGE(B85:B91)</f>
        <v>1.00251256281407</v>
      </c>
      <c r="R92" s="11" t="n">
        <f aca="false">G92/(C92-E92-F92)</f>
        <v>0.024304932735426</v>
      </c>
      <c r="S92" s="11" t="n">
        <f aca="false">E92/C92</f>
        <v>0.0319265001435544</v>
      </c>
    </row>
    <row r="93" customFormat="false" ht="15" hidden="false" customHeight="false" outlineLevel="0" collapsed="false">
      <c r="A93" s="6" t="n">
        <v>43984</v>
      </c>
      <c r="B93" s="7" t="n">
        <v>904</v>
      </c>
      <c r="C93" s="7" t="n">
        <v>18319</v>
      </c>
      <c r="D93" s="7" t="n">
        <v>13</v>
      </c>
      <c r="E93" s="7" t="n">
        <v>569</v>
      </c>
      <c r="F93" s="7" t="n">
        <v>5896</v>
      </c>
      <c r="G93" s="7" t="n">
        <v>288</v>
      </c>
      <c r="H93" s="5" t="n">
        <v>5148</v>
      </c>
      <c r="I93" s="5" t="n">
        <v>172947</v>
      </c>
      <c r="J93" s="13" t="n">
        <v>879</v>
      </c>
      <c r="K93" s="13" t="n">
        <v>124692</v>
      </c>
      <c r="L93" s="5" t="n">
        <v>125571</v>
      </c>
      <c r="M93" s="7" t="n">
        <v>974</v>
      </c>
      <c r="N93" s="5" t="n">
        <v>7854</v>
      </c>
      <c r="O93" s="5" t="n">
        <v>6596</v>
      </c>
      <c r="P93" s="5" t="n">
        <v>2895</v>
      </c>
      <c r="Q93" s="10" t="n">
        <f aca="false">AVERAGE(B87:B93)/AVERAGE(B86:B92)</f>
        <v>1.06349206349206</v>
      </c>
      <c r="R93" s="11" t="n">
        <f aca="false">G93/(C93-E93-F93)</f>
        <v>0.0242955964231483</v>
      </c>
      <c r="S93" s="11" t="n">
        <f aca="false">E93/C93</f>
        <v>0.0310606474152519</v>
      </c>
    </row>
    <row r="94" customFormat="false" ht="15" hidden="false" customHeight="false" outlineLevel="0" collapsed="false">
      <c r="A94" s="6" t="n">
        <v>43985</v>
      </c>
      <c r="B94" s="7" t="n">
        <v>949</v>
      </c>
      <c r="C94" s="7" t="n">
        <v>19268</v>
      </c>
      <c r="D94" s="5" t="n">
        <v>14</v>
      </c>
      <c r="E94" s="5" t="n">
        <v>583</v>
      </c>
      <c r="F94" s="7" t="n">
        <v>5993</v>
      </c>
      <c r="G94" s="7" t="n">
        <v>293</v>
      </c>
      <c r="H94" s="5" t="n">
        <v>5501</v>
      </c>
      <c r="I94" s="5" t="n">
        <v>178448</v>
      </c>
      <c r="J94" s="13" t="n">
        <v>902</v>
      </c>
      <c r="K94" s="13" t="n">
        <v>128031</v>
      </c>
      <c r="L94" s="5" t="n">
        <v>128933</v>
      </c>
      <c r="M94" s="7" t="n">
        <v>977</v>
      </c>
      <c r="N94" s="7" t="n">
        <v>8217</v>
      </c>
      <c r="O94" s="7" t="n">
        <v>6941</v>
      </c>
      <c r="P94" s="5" t="n">
        <v>3133</v>
      </c>
      <c r="Q94" s="10" t="n">
        <f aca="false">AVERAGE(B88:B94)/AVERAGE(B87:B93)</f>
        <v>1.04772191673213</v>
      </c>
      <c r="R94" s="11" t="n">
        <f aca="false">G94/(C94-E94-F94)</f>
        <v>0.0230854081311062</v>
      </c>
      <c r="S94" s="11" t="n">
        <f aca="false">E94/C94</f>
        <v>0.030257421631721</v>
      </c>
    </row>
    <row r="95" customFormat="false" ht="15" hidden="false" customHeight="false" outlineLevel="0" collapsed="false">
      <c r="A95" s="6" t="n">
        <v>43986</v>
      </c>
      <c r="B95" s="7" t="n">
        <v>929</v>
      </c>
      <c r="C95" s="5" t="n">
        <v>20197</v>
      </c>
      <c r="D95" s="13" t="n">
        <v>25</v>
      </c>
      <c r="E95" s="14" t="n">
        <v>608</v>
      </c>
      <c r="F95" s="7" t="n">
        <v>6088</v>
      </c>
      <c r="G95" s="7" t="n">
        <v>248</v>
      </c>
      <c r="H95" s="5" t="n">
        <v>5414</v>
      </c>
      <c r="I95" s="5" t="n">
        <v>183862</v>
      </c>
      <c r="J95" s="13" t="n">
        <v>794</v>
      </c>
      <c r="K95" s="13" t="n">
        <v>131608</v>
      </c>
      <c r="L95" s="5" t="n">
        <v>132402</v>
      </c>
      <c r="M95" s="7" t="n">
        <v>978</v>
      </c>
      <c r="N95" s="5" t="n">
        <v>8541</v>
      </c>
      <c r="O95" s="5" t="n">
        <v>7349</v>
      </c>
      <c r="P95" s="5" t="n">
        <v>3329</v>
      </c>
      <c r="Q95" s="10" t="n">
        <f aca="false">AVERAGE(B89:B95)/AVERAGE(B88:B94)</f>
        <v>1.02999062792877</v>
      </c>
      <c r="R95" s="11" t="n">
        <f aca="false">G95/(C95-E95-F95)</f>
        <v>0.018369009702985</v>
      </c>
      <c r="S95" s="11" t="n">
        <f aca="false">E95/C95</f>
        <v>0.0301034807149577</v>
      </c>
    </row>
    <row r="96" customFormat="false" ht="15" hidden="false" customHeight="false" outlineLevel="0" collapsed="false">
      <c r="A96" s="6" t="n">
        <v>43987</v>
      </c>
      <c r="B96" s="7" t="n">
        <v>840</v>
      </c>
      <c r="C96" s="7" t="n">
        <v>21037</v>
      </c>
      <c r="D96" s="7" t="n">
        <v>24</v>
      </c>
      <c r="E96" s="5" t="n">
        <v>632</v>
      </c>
      <c r="F96" s="7" t="n">
        <v>6180</v>
      </c>
      <c r="G96" s="7" t="n">
        <v>249</v>
      </c>
      <c r="H96" s="5" t="n">
        <v>5416</v>
      </c>
      <c r="I96" s="5" t="n">
        <v>189278</v>
      </c>
      <c r="J96" s="13" t="n">
        <v>812</v>
      </c>
      <c r="K96" s="13" t="n">
        <v>134642</v>
      </c>
      <c r="L96" s="5" t="n">
        <v>135454</v>
      </c>
      <c r="M96" s="15" t="n">
        <v>980</v>
      </c>
      <c r="N96" s="15" t="n">
        <v>8883</v>
      </c>
      <c r="O96" s="15" t="n">
        <v>7770</v>
      </c>
      <c r="P96" s="15" t="n">
        <v>3404</v>
      </c>
      <c r="Q96" s="10" t="n">
        <f aca="false">AVERAGE(B90:B96)/AVERAGE(B89:B95)</f>
        <v>1.02238398544131</v>
      </c>
      <c r="R96" s="11" t="n">
        <f aca="false">G96/(C96-E96-F96)</f>
        <v>0.0175043936731107</v>
      </c>
      <c r="S96" s="11" t="n">
        <f aca="false">E96/C96</f>
        <v>0.0300423064125113</v>
      </c>
    </row>
    <row r="97" customFormat="false" ht="15" hidden="false" customHeight="false" outlineLevel="0" collapsed="false">
      <c r="A97" s="6" t="n">
        <v>43988</v>
      </c>
      <c r="B97" s="7" t="n">
        <v>983</v>
      </c>
      <c r="C97" s="7" t="n">
        <v>22020</v>
      </c>
      <c r="D97" s="5" t="n">
        <v>16</v>
      </c>
      <c r="E97" s="5" t="n">
        <v>648</v>
      </c>
      <c r="F97" s="7" t="n">
        <v>6909</v>
      </c>
      <c r="G97" s="7" t="n">
        <v>247</v>
      </c>
      <c r="H97" s="5" t="n">
        <v>4635</v>
      </c>
      <c r="I97" s="5" t="n">
        <v>193923</v>
      </c>
      <c r="J97" s="13" t="n">
        <v>832</v>
      </c>
      <c r="K97" s="13" t="n">
        <v>137840</v>
      </c>
      <c r="L97" s="5" t="n">
        <v>138672</v>
      </c>
      <c r="M97" s="5" t="n">
        <v>983</v>
      </c>
      <c r="N97" s="5" t="n">
        <v>9219</v>
      </c>
      <c r="O97" s="5" t="n">
        <v>8141</v>
      </c>
      <c r="P97" s="5" t="n">
        <v>3677</v>
      </c>
      <c r="Q97" s="10" t="n">
        <f aca="false">AVERAGE(B91:B97)/AVERAGE(B90:B96)</f>
        <v>1.03346386614454</v>
      </c>
      <c r="R97" s="11" t="n">
        <f aca="false">G97/(C97-E97-F97)</f>
        <v>0.0170780612597663</v>
      </c>
      <c r="S97" s="11" t="n">
        <f aca="false">E97/C97</f>
        <v>0.0294277929155313</v>
      </c>
    </row>
    <row r="98" customFormat="false" ht="15" hidden="false" customHeight="false" outlineLevel="0" collapsed="false">
      <c r="A98" s="6" t="n">
        <v>43989</v>
      </c>
      <c r="B98" s="7" t="n">
        <v>774</v>
      </c>
      <c r="C98" s="7" t="n">
        <v>22794</v>
      </c>
      <c r="D98" s="5" t="n">
        <v>15</v>
      </c>
      <c r="E98" s="5" t="n">
        <v>664</v>
      </c>
      <c r="F98" s="7" t="n">
        <v>7305</v>
      </c>
      <c r="G98" s="7" t="n">
        <v>235</v>
      </c>
      <c r="H98" s="5" t="n">
        <v>4607</v>
      </c>
      <c r="I98" s="5" t="n">
        <v>198520</v>
      </c>
      <c r="J98" s="13" t="n">
        <v>847.494000000006</v>
      </c>
      <c r="K98" s="13" t="n">
        <v>140401.506</v>
      </c>
      <c r="L98" s="5" t="n">
        <v>141249</v>
      </c>
      <c r="M98" s="5" t="n">
        <v>985</v>
      </c>
      <c r="N98" s="5" t="n">
        <v>9476</v>
      </c>
      <c r="O98" s="5" t="n">
        <v>8441</v>
      </c>
      <c r="P98" s="5" t="n">
        <v>3892</v>
      </c>
      <c r="Q98" s="10" t="n">
        <f aca="false">AVERAGE(B92:B98)/AVERAGE(B91:B97)</f>
        <v>1.02359627971064</v>
      </c>
      <c r="R98" s="11" t="n">
        <f aca="false">G98/(C98-E98-F98)</f>
        <v>0.0158516020236088</v>
      </c>
      <c r="S98" s="11" t="n">
        <f aca="false">E98/C98</f>
        <v>0.0291304729314732</v>
      </c>
    </row>
    <row r="99" customFormat="false" ht="15" hidden="false" customHeight="false" outlineLevel="0" collapsed="false">
      <c r="A99" s="6" t="n">
        <v>43990</v>
      </c>
      <c r="B99" s="16" t="n">
        <v>826</v>
      </c>
      <c r="C99" s="16" t="n">
        <v>23620</v>
      </c>
      <c r="D99" s="5" t="n">
        <v>29</v>
      </c>
      <c r="E99" s="5" t="n">
        <v>693</v>
      </c>
      <c r="F99" s="7" t="n">
        <v>7568</v>
      </c>
      <c r="G99" s="7" t="n">
        <v>265</v>
      </c>
      <c r="H99" s="5" t="n">
        <v>4531</v>
      </c>
      <c r="I99" s="5" t="n">
        <v>203810</v>
      </c>
      <c r="J99" s="13" t="n">
        <v>866</v>
      </c>
      <c r="K99" s="13" t="n">
        <v>143482</v>
      </c>
      <c r="L99" s="5" t="n">
        <v>144348</v>
      </c>
      <c r="M99" s="5" t="n">
        <v>986</v>
      </c>
      <c r="N99" s="17" t="n">
        <v>9822</v>
      </c>
      <c r="O99" s="17" t="n">
        <v>8919</v>
      </c>
      <c r="P99" s="5" t="n">
        <v>3893</v>
      </c>
      <c r="Q99" s="10" t="n">
        <f aca="false">AVERAGE(B93:B99)/AVERAGE(B92:B98)</f>
        <v>1.04408547871445</v>
      </c>
      <c r="R99" s="11" t="n">
        <f aca="false">G99/(C99-E99-F99)</f>
        <v>0.0172537274562146</v>
      </c>
      <c r="S99" s="11" t="n">
        <f aca="false">E99/C99</f>
        <v>0.0293395427603726</v>
      </c>
    </row>
    <row r="100" customFormat="false" ht="15" hidden="false" customHeight="false" outlineLevel="0" collapsed="false">
      <c r="A100" s="6" t="n">
        <v>43991</v>
      </c>
      <c r="B100" s="16" t="n">
        <v>1141</v>
      </c>
      <c r="C100" s="16" t="n">
        <v>24761</v>
      </c>
      <c r="D100" s="5" t="n">
        <v>24</v>
      </c>
      <c r="E100" s="17" t="n">
        <v>717</v>
      </c>
      <c r="F100" s="7" t="n">
        <v>7991</v>
      </c>
      <c r="G100" s="7" t="n">
        <v>263</v>
      </c>
      <c r="H100" s="5" t="n">
        <v>5468</v>
      </c>
      <c r="I100" s="5" t="n">
        <v>208519</v>
      </c>
      <c r="J100" s="13" t="n">
        <v>739</v>
      </c>
      <c r="K100" s="13" t="n">
        <v>147178</v>
      </c>
      <c r="L100" s="5" t="n">
        <v>147917</v>
      </c>
      <c r="M100" s="17" t="n">
        <v>992</v>
      </c>
      <c r="N100" s="17" t="n">
        <v>10260</v>
      </c>
      <c r="O100" s="17" t="n">
        <v>9406</v>
      </c>
      <c r="P100" s="5" t="n">
        <v>4103</v>
      </c>
      <c r="Q100" s="10" t="n">
        <f aca="false">AVERAGE(B94:B100)/AVERAGE(B93:B99)</f>
        <v>1.03819500402901</v>
      </c>
      <c r="R100" s="11" t="n">
        <f aca="false">G100/(C100-E100-F100)</f>
        <v>0.0163832305488071</v>
      </c>
      <c r="S100" s="11" t="n">
        <f aca="false">E100/C100</f>
        <v>0.0289568272686887</v>
      </c>
    </row>
    <row r="101" customFormat="false" ht="15" hidden="false" customHeight="false" outlineLevel="0" collapsed="false">
      <c r="A101" s="6" t="n">
        <v>43992</v>
      </c>
      <c r="B101" s="16" t="n">
        <v>1226</v>
      </c>
      <c r="C101" s="5" t="n">
        <v>25987</v>
      </c>
      <c r="D101" s="5" t="n">
        <v>18</v>
      </c>
      <c r="E101" s="17" t="n">
        <v>735</v>
      </c>
      <c r="F101" s="7" t="n">
        <v>8332</v>
      </c>
      <c r="G101" s="7" t="n">
        <v>325</v>
      </c>
      <c r="H101" s="5" t="n">
        <v>6288</v>
      </c>
      <c r="I101" s="5" t="n">
        <v>214807</v>
      </c>
      <c r="J101" s="13" t="n">
        <v>757</v>
      </c>
      <c r="K101" s="13" t="n">
        <v>150755</v>
      </c>
      <c r="L101" s="5" t="n">
        <v>151512</v>
      </c>
      <c r="M101" s="5" t="n">
        <v>996</v>
      </c>
      <c r="N101" s="5" t="n">
        <v>10657</v>
      </c>
      <c r="O101" s="5" t="n">
        <v>9948</v>
      </c>
      <c r="P101" s="5" t="n">
        <v>4386</v>
      </c>
      <c r="Q101" s="10" t="n">
        <f aca="false">AVERAGE(B95:B101)/AVERAGE(B94:B100)</f>
        <v>1.04299906861223</v>
      </c>
      <c r="R101" s="11" t="n">
        <f aca="false">G101/(C101-E101-F101)</f>
        <v>0.0192080378250591</v>
      </c>
      <c r="S101" s="11" t="n">
        <f aca="false">E101/C101</f>
        <v>0.0282833724554585</v>
      </c>
    </row>
    <row r="102" customFormat="false" ht="15" hidden="false" customHeight="false" outlineLevel="0" collapsed="false">
      <c r="A102" s="6" t="n">
        <v>43993</v>
      </c>
      <c r="B102" s="16" t="n">
        <v>1386</v>
      </c>
      <c r="C102" s="5" t="n">
        <v>27373</v>
      </c>
      <c r="D102" s="5" t="n">
        <v>30</v>
      </c>
      <c r="E102" s="17" t="n">
        <v>765</v>
      </c>
      <c r="F102" s="7" t="n">
        <v>8743</v>
      </c>
      <c r="G102" s="7" t="n">
        <v>295</v>
      </c>
      <c r="H102" s="5" t="n">
        <v>6498</v>
      </c>
      <c r="I102" s="5" t="n">
        <v>221305</v>
      </c>
      <c r="J102" s="13" t="n">
        <v>777</v>
      </c>
      <c r="K102" s="13" t="n">
        <v>154725</v>
      </c>
      <c r="L102" s="5" t="n">
        <v>155502</v>
      </c>
      <c r="M102" s="5" t="n">
        <v>999</v>
      </c>
      <c r="N102" s="5" t="n">
        <v>11091</v>
      </c>
      <c r="O102" s="5" t="n">
        <v>10542</v>
      </c>
      <c r="P102" s="5" t="n">
        <v>4741</v>
      </c>
      <c r="Q102" s="10" t="n">
        <f aca="false">AVERAGE(B96:B102)/AVERAGE(B95:B101)</f>
        <v>1.06801607382051</v>
      </c>
      <c r="R102" s="11" t="n">
        <f aca="false">G102/(C102-E102-F102)</f>
        <v>0.0165127343968654</v>
      </c>
      <c r="S102" s="11" t="n">
        <f aca="false">E102/C102</f>
        <v>0.0279472472874731</v>
      </c>
    </row>
    <row r="103" customFormat="false" ht="15" hidden="false" customHeight="false" outlineLevel="0" collapsed="false">
      <c r="A103" s="6" t="n">
        <v>43994</v>
      </c>
      <c r="B103" s="16" t="n">
        <v>1391</v>
      </c>
      <c r="C103" s="5" t="n">
        <v>28764</v>
      </c>
      <c r="D103" s="5" t="n">
        <v>20</v>
      </c>
      <c r="E103" s="17" t="n">
        <v>785</v>
      </c>
      <c r="F103" s="7" t="n">
        <v>9083</v>
      </c>
      <c r="G103" s="7" t="n">
        <v>280</v>
      </c>
      <c r="H103" s="5" t="n">
        <v>7019</v>
      </c>
      <c r="I103" s="5" t="n">
        <v>228324</v>
      </c>
      <c r="J103" s="13" t="n">
        <v>797</v>
      </c>
      <c r="K103" s="18" t="n">
        <v>158691</v>
      </c>
      <c r="L103" s="5" t="n">
        <v>159488</v>
      </c>
      <c r="M103" s="5" t="n">
        <v>1005</v>
      </c>
      <c r="N103" s="5" t="n">
        <v>11529</v>
      </c>
      <c r="O103" s="5" t="n">
        <v>11161</v>
      </c>
      <c r="P103" s="5" t="n">
        <v>5069</v>
      </c>
      <c r="Q103" s="10" t="n">
        <f aca="false">AVERAGE(B97:B103)/AVERAGE(B96:B102)</f>
        <v>1.07678372352285</v>
      </c>
      <c r="R103" s="11" t="n">
        <f aca="false">G103/(C103-E103-F103)</f>
        <v>0.0148179508890771</v>
      </c>
      <c r="S103" s="11" t="n">
        <f aca="false">E103/C103</f>
        <v>0.0272910582672785</v>
      </c>
    </row>
    <row r="104" customFormat="false" ht="15" hidden="false" customHeight="false" outlineLevel="0" collapsed="false">
      <c r="A104" s="6" t="n">
        <v>43995</v>
      </c>
      <c r="B104" s="19" t="n">
        <v>1531</v>
      </c>
      <c r="C104" s="5" t="n">
        <v>30295</v>
      </c>
      <c r="D104" s="5" t="n">
        <v>30</v>
      </c>
      <c r="E104" s="5" t="n">
        <v>815</v>
      </c>
      <c r="F104" s="15" t="n">
        <v>9564</v>
      </c>
      <c r="G104" s="15" t="n">
        <v>293</v>
      </c>
      <c r="H104" s="5" t="n">
        <v>6046</v>
      </c>
      <c r="I104" s="5" t="n">
        <v>234370</v>
      </c>
      <c r="J104" s="13" t="n">
        <v>815</v>
      </c>
      <c r="K104" s="18" t="n">
        <v>162346</v>
      </c>
      <c r="L104" s="5" t="n">
        <v>163161</v>
      </c>
      <c r="M104" s="5" t="n">
        <v>1011</v>
      </c>
      <c r="N104" s="5" t="n">
        <v>11950</v>
      </c>
      <c r="O104" s="5" t="n">
        <v>11707</v>
      </c>
      <c r="P104" s="5" t="n">
        <v>5627</v>
      </c>
      <c r="Q104" s="10" t="n">
        <f aca="false">AVERAGE(B98:B104)/AVERAGE(B97:B103)</f>
        <v>1.07092015012295</v>
      </c>
      <c r="R104" s="11" t="n">
        <f aca="false">G104/(C104-E104-F104)</f>
        <v>0.0147117895159671</v>
      </c>
      <c r="S104" s="11" t="n">
        <f aca="false">E104/C104</f>
        <v>0.026902129064202</v>
      </c>
    </row>
    <row r="105" customFormat="false" ht="15" hidden="false" customHeight="false" outlineLevel="0" collapsed="false">
      <c r="A105" s="6" t="n">
        <v>43996</v>
      </c>
      <c r="B105" s="16" t="n">
        <v>1282</v>
      </c>
      <c r="C105" s="5" t="n">
        <v>31577</v>
      </c>
      <c r="D105" s="5" t="n">
        <v>18</v>
      </c>
      <c r="E105" s="5" t="n">
        <v>833</v>
      </c>
      <c r="F105" s="15" t="n">
        <v>9891</v>
      </c>
      <c r="G105" s="20" t="n">
        <v>316</v>
      </c>
      <c r="H105" s="5" t="n">
        <v>5571</v>
      </c>
      <c r="I105" s="5" t="n">
        <v>239941</v>
      </c>
      <c r="J105" s="13" t="n">
        <v>832</v>
      </c>
      <c r="K105" s="13" t="n">
        <v>165611</v>
      </c>
      <c r="L105" s="5" t="n">
        <v>166443</v>
      </c>
      <c r="M105" s="17" t="n">
        <v>1022</v>
      </c>
      <c r="N105" s="17" t="n">
        <v>12386</v>
      </c>
      <c r="O105" s="17" t="n">
        <v>12167</v>
      </c>
      <c r="P105" s="5" t="n">
        <v>6002</v>
      </c>
      <c r="Q105" s="10" t="n">
        <f aca="false">AVERAGE(B99:B105)/AVERAGE(B98:B104)</f>
        <v>1.06138972809668</v>
      </c>
      <c r="R105" s="11" t="n">
        <f aca="false">G105/(C105-E105-F105)</f>
        <v>0.0151536949120031</v>
      </c>
      <c r="S105" s="11" t="n">
        <f aca="false">E105/C105</f>
        <v>0.0263799600975393</v>
      </c>
    </row>
    <row r="106" customFormat="false" ht="15" hidden="false" customHeight="false" outlineLevel="0" collapsed="false">
      <c r="A106" s="6" t="n">
        <v>43997</v>
      </c>
      <c r="B106" s="16" t="n">
        <v>1208</v>
      </c>
      <c r="C106" s="5" t="n">
        <v>32785</v>
      </c>
      <c r="D106" s="5" t="n">
        <v>21</v>
      </c>
      <c r="E106" s="5" t="n">
        <v>854</v>
      </c>
      <c r="F106" s="15" t="n">
        <v>10164</v>
      </c>
      <c r="G106" s="21" t="n">
        <v>324</v>
      </c>
      <c r="H106" s="5" t="n">
        <v>5118</v>
      </c>
      <c r="I106" s="5" t="n">
        <v>245059</v>
      </c>
      <c r="J106" s="13" t="n">
        <v>847</v>
      </c>
      <c r="K106" s="13" t="n">
        <v>168596</v>
      </c>
      <c r="L106" s="5" t="n">
        <v>169443</v>
      </c>
      <c r="M106" s="17" t="n">
        <v>1028</v>
      </c>
      <c r="N106" s="17" t="n">
        <v>12835</v>
      </c>
      <c r="O106" s="17" t="n">
        <v>12828</v>
      </c>
      <c r="P106" s="5" t="n">
        <v>6094</v>
      </c>
      <c r="Q106" s="10" t="n">
        <f aca="false">AVERAGE(B100:B106)/AVERAGE(B99:B105)</f>
        <v>1.04349311169304</v>
      </c>
      <c r="R106" s="11" t="n">
        <f aca="false">G106/(C106-E106-F106)</f>
        <v>0.0148849175357192</v>
      </c>
      <c r="S106" s="11" t="n">
        <f aca="false">E106/C106</f>
        <v>0.0260484977886228</v>
      </c>
    </row>
    <row r="107" customFormat="false" ht="15" hidden="false" customHeight="false" outlineLevel="0" collapsed="false">
      <c r="A107" s="6" t="n">
        <v>43998</v>
      </c>
      <c r="B107" s="16" t="n">
        <v>1374</v>
      </c>
      <c r="C107" s="5" t="n">
        <v>34159</v>
      </c>
      <c r="D107" s="5" t="n">
        <v>24</v>
      </c>
      <c r="E107" s="17" t="n">
        <v>878</v>
      </c>
      <c r="F107" s="15" t="n">
        <v>10512</v>
      </c>
      <c r="G107" s="21" t="n">
        <v>345</v>
      </c>
      <c r="H107" s="17" t="n">
        <v>5556</v>
      </c>
      <c r="I107" s="17" t="n">
        <v>250615</v>
      </c>
      <c r="J107" s="13" t="n">
        <v>863</v>
      </c>
      <c r="K107" s="13" t="n">
        <v>171855</v>
      </c>
      <c r="L107" s="5" t="n">
        <v>172718</v>
      </c>
      <c r="M107" s="17" t="n">
        <v>1030</v>
      </c>
      <c r="N107" s="17" t="n">
        <v>13340</v>
      </c>
      <c r="O107" s="17" t="n">
        <v>13602</v>
      </c>
      <c r="P107" s="5" t="n">
        <v>6187</v>
      </c>
      <c r="Q107" s="10" t="n">
        <f aca="false">AVERAGE(B101:B107)/AVERAGE(B100:B106)</f>
        <v>1.02542280414621</v>
      </c>
      <c r="R107" s="11" t="n">
        <f aca="false">G107/(C107-E107-F107)</f>
        <v>0.015152180596425</v>
      </c>
      <c r="S107" s="11" t="n">
        <f aca="false">E107/C107</f>
        <v>0.0257033285517726</v>
      </c>
    </row>
    <row r="108" customFormat="false" ht="15" hidden="false" customHeight="false" outlineLevel="0" collapsed="false">
      <c r="A108" s="6" t="n">
        <v>43999</v>
      </c>
      <c r="B108" s="22" t="n">
        <v>1393</v>
      </c>
      <c r="C108" s="22" t="n">
        <v>35552</v>
      </c>
      <c r="D108" s="5" t="n">
        <v>35</v>
      </c>
      <c r="E108" s="17" t="n">
        <v>913</v>
      </c>
      <c r="F108" s="15" t="n">
        <v>10721</v>
      </c>
      <c r="G108" s="21" t="n">
        <v>353</v>
      </c>
      <c r="H108" s="5" t="n">
        <v>6477</v>
      </c>
      <c r="I108" s="5" t="n">
        <v>257092</v>
      </c>
      <c r="J108" s="13" t="n">
        <v>882</v>
      </c>
      <c r="K108" s="13" t="n">
        <v>175554</v>
      </c>
      <c r="L108" s="5" t="n">
        <v>176436</v>
      </c>
      <c r="M108" s="17" t="n">
        <v>1036</v>
      </c>
      <c r="N108" s="17" t="n">
        <v>13805</v>
      </c>
      <c r="O108" s="17" t="n">
        <v>14433</v>
      </c>
      <c r="P108" s="5" t="n">
        <v>6278</v>
      </c>
      <c r="Q108" s="10" t="n">
        <f aca="false">AVERAGE(B102:B108)/AVERAGE(B101:B107)</f>
        <v>1.01776973824218</v>
      </c>
      <c r="R108" s="11" t="n">
        <f aca="false">G108/(C108-E108-F108)</f>
        <v>0.0147587590935697</v>
      </c>
      <c r="S108" s="11" t="n">
        <f aca="false">E108/C108</f>
        <v>0.0256806930693069</v>
      </c>
    </row>
    <row r="109" customFormat="false" ht="15" hidden="false" customHeight="false" outlineLevel="0" collapsed="false">
      <c r="A109" s="6" t="n">
        <v>44000</v>
      </c>
      <c r="B109" s="16" t="n">
        <v>1958</v>
      </c>
      <c r="C109" s="22" t="n">
        <v>37510</v>
      </c>
      <c r="D109" s="5" t="n">
        <v>35</v>
      </c>
      <c r="E109" s="17" t="n">
        <v>948</v>
      </c>
      <c r="F109" s="23" t="n">
        <v>11851</v>
      </c>
      <c r="G109" s="5" t="n">
        <v>364</v>
      </c>
      <c r="H109" s="5" t="n">
        <v>7512</v>
      </c>
      <c r="I109" s="5" t="n">
        <v>264604</v>
      </c>
      <c r="J109" s="13" t="n">
        <v>906</v>
      </c>
      <c r="K109" s="13" t="n">
        <v>180447</v>
      </c>
      <c r="L109" s="5" t="n">
        <v>181353</v>
      </c>
      <c r="M109" s="17" t="n">
        <v>1049</v>
      </c>
      <c r="N109" s="17" t="n">
        <v>14420</v>
      </c>
      <c r="O109" s="17" t="n">
        <v>15347</v>
      </c>
      <c r="P109" s="5" t="n">
        <v>6694</v>
      </c>
      <c r="Q109" s="10" t="n">
        <f aca="false">AVERAGE(B103:B109)/AVERAGE(B102:B108)</f>
        <v>1.0598013591218</v>
      </c>
      <c r="R109" s="11" t="n">
        <f aca="false">G109/(C109-E109-F109)</f>
        <v>0.0147302820606208</v>
      </c>
      <c r="S109" s="11" t="n">
        <f aca="false">E109/C109</f>
        <v>0.0252732604638763</v>
      </c>
    </row>
    <row r="110" customFormat="false" ht="15" hidden="false" customHeight="false" outlineLevel="0" collapsed="false">
      <c r="A110" s="6" t="n">
        <v>44001</v>
      </c>
      <c r="B110" s="16" t="n">
        <v>2060</v>
      </c>
      <c r="C110" s="22" t="n">
        <v>39570</v>
      </c>
      <c r="D110" s="5" t="n">
        <v>31</v>
      </c>
      <c r="E110" s="17" t="n">
        <v>979</v>
      </c>
      <c r="F110" s="23" t="n">
        <v>12206</v>
      </c>
      <c r="G110" s="5" t="n">
        <v>364</v>
      </c>
      <c r="H110" s="5" t="n">
        <v>8625</v>
      </c>
      <c r="I110" s="5" t="n">
        <v>273229</v>
      </c>
      <c r="J110" s="13" t="n">
        <v>931</v>
      </c>
      <c r="K110" s="13" t="n">
        <v>185302</v>
      </c>
      <c r="L110" s="5" t="n">
        <v>186233</v>
      </c>
      <c r="M110" s="17" t="n">
        <v>1044</v>
      </c>
      <c r="N110" s="17" t="n">
        <v>15003</v>
      </c>
      <c r="O110" s="17" t="n">
        <v>16383</v>
      </c>
      <c r="P110" s="5" t="n">
        <v>7140</v>
      </c>
      <c r="Q110" s="10" t="n">
        <f aca="false">AVERAGE(B104:B110)/AVERAGE(B103:B109)</f>
        <v>1.06599585676236</v>
      </c>
      <c r="R110" s="11" t="n">
        <f aca="false">G110/(C110-E110-F110)</f>
        <v>0.0137957172635967</v>
      </c>
      <c r="S110" s="11" t="n">
        <f aca="false">E110/C110</f>
        <v>0.0247409653778115</v>
      </c>
    </row>
    <row r="111" customFormat="false" ht="15" hidden="false" customHeight="false" outlineLevel="0" collapsed="false">
      <c r="A111" s="6" t="n">
        <v>44002</v>
      </c>
      <c r="B111" s="16" t="n">
        <v>1634</v>
      </c>
      <c r="C111" s="24" t="n">
        <v>41204</v>
      </c>
      <c r="D111" s="17" t="n">
        <v>12</v>
      </c>
      <c r="E111" s="17" t="n">
        <v>991</v>
      </c>
      <c r="F111" s="23" t="n">
        <v>12728</v>
      </c>
      <c r="G111" s="5" t="n">
        <v>381</v>
      </c>
      <c r="H111" s="5" t="n">
        <v>6443</v>
      </c>
      <c r="I111" s="5" t="n">
        <v>279672</v>
      </c>
      <c r="J111" s="13" t="n">
        <v>950</v>
      </c>
      <c r="K111" s="13" t="n">
        <v>188951</v>
      </c>
      <c r="L111" s="5" t="n">
        <v>189901</v>
      </c>
      <c r="M111" s="5" t="n">
        <v>1046</v>
      </c>
      <c r="N111" s="5" t="n">
        <v>15528</v>
      </c>
      <c r="O111" s="5" t="n">
        <v>17095</v>
      </c>
      <c r="P111" s="5" t="n">
        <v>7535</v>
      </c>
      <c r="Q111" s="10" t="n">
        <f aca="false">AVERAGE(B105:B111)/AVERAGE(B104:B110)</f>
        <v>1.00953174162502</v>
      </c>
      <c r="R111" s="11" t="n">
        <f aca="false">G111/(C111-E111-F111)</f>
        <v>0.013862106603602</v>
      </c>
      <c r="S111" s="11" t="n">
        <f aca="false">E111/C111</f>
        <v>0.0240510630035919</v>
      </c>
    </row>
    <row r="112" customFormat="false" ht="15" hidden="false" customHeight="false" outlineLevel="0" collapsed="false">
      <c r="A112" s="6" t="n">
        <v>44003</v>
      </c>
      <c r="B112" s="16" t="n">
        <v>1581</v>
      </c>
      <c r="C112" s="22" t="n">
        <v>42785</v>
      </c>
      <c r="D112" s="17" t="n">
        <v>19</v>
      </c>
      <c r="E112" s="5" t="n">
        <v>1011</v>
      </c>
      <c r="F112" s="23" t="n">
        <v>13153</v>
      </c>
      <c r="G112" s="5" t="n">
        <v>397</v>
      </c>
      <c r="H112" s="5" t="n">
        <v>5719</v>
      </c>
      <c r="I112" s="13" t="n">
        <v>285391</v>
      </c>
      <c r="J112" s="13" t="n">
        <v>773.268000000011</v>
      </c>
      <c r="K112" s="13" t="n">
        <v>192543.732</v>
      </c>
      <c r="L112" s="5" t="n">
        <v>193317</v>
      </c>
      <c r="M112" s="5" t="n">
        <v>1047</v>
      </c>
      <c r="N112" s="5" t="n">
        <v>16101</v>
      </c>
      <c r="O112" s="5" t="n">
        <v>17750</v>
      </c>
      <c r="P112" s="5" t="n">
        <v>7887</v>
      </c>
      <c r="Q112" s="10" t="n">
        <f aca="false">AVERAGE(B106:B112)/AVERAGE(B105:B111)</f>
        <v>1.02740856173801</v>
      </c>
      <c r="R112" s="11" t="n">
        <f aca="false">G112/(C112-E112-F112)</f>
        <v>0.0138709339296321</v>
      </c>
      <c r="S112" s="11" t="n">
        <f aca="false">E112/C112</f>
        <v>0.0236297767909314</v>
      </c>
    </row>
    <row r="113" customFormat="false" ht="15" hidden="false" customHeight="false" outlineLevel="0" collapsed="false">
      <c r="A113" s="6" t="n">
        <v>44004</v>
      </c>
      <c r="B113" s="16" t="n">
        <v>2146</v>
      </c>
      <c r="C113" s="24" t="n">
        <v>44931</v>
      </c>
      <c r="D113" s="5" t="n">
        <v>32</v>
      </c>
      <c r="E113" s="5" t="n">
        <f aca="false">E112+D113</f>
        <v>1043</v>
      </c>
      <c r="F113" s="23" t="n">
        <v>13576</v>
      </c>
      <c r="G113" s="5" t="n">
        <v>414</v>
      </c>
      <c r="H113" s="5" t="n">
        <v>7120</v>
      </c>
      <c r="I113" s="13" t="n">
        <v>292511</v>
      </c>
      <c r="J113" s="8" t="n">
        <v>790</v>
      </c>
      <c r="K113" s="8" t="n">
        <v>196839</v>
      </c>
      <c r="L113" s="5" t="n">
        <v>197629</v>
      </c>
      <c r="M113" s="22" t="n">
        <v>1050</v>
      </c>
      <c r="N113" s="22" t="n">
        <v>16924</v>
      </c>
      <c r="O113" s="22" t="n">
        <v>18537</v>
      </c>
      <c r="P113" s="22" t="n">
        <f aca="false">44931-O113-N113-M113</f>
        <v>8420</v>
      </c>
      <c r="Q113" s="10" t="n">
        <f aca="false">AVERAGE(B107:B113)/AVERAGE(B106:B112)</f>
        <v>1.08369022127052</v>
      </c>
      <c r="R113" s="11" t="n">
        <f aca="false">G113/(C113-E113-F113)</f>
        <v>0.0136579572446556</v>
      </c>
      <c r="S113" s="11" t="n">
        <f aca="false">E113/C113</f>
        <v>0.023213371614253</v>
      </c>
    </row>
    <row r="114" customFormat="false" ht="15" hidden="false" customHeight="false" outlineLevel="0" collapsed="false">
      <c r="A114" s="6" t="n">
        <v>44005</v>
      </c>
      <c r="B114" s="22" t="n">
        <v>2285</v>
      </c>
      <c r="C114" s="22" t="n">
        <f aca="false">C113+B114</f>
        <v>47216</v>
      </c>
      <c r="D114" s="5" t="n">
        <v>35</v>
      </c>
      <c r="E114" s="5" t="n">
        <f aca="false">E113+D114</f>
        <v>1078</v>
      </c>
      <c r="F114" s="23" t="n">
        <v>13816</v>
      </c>
      <c r="G114" s="5" t="n">
        <v>433</v>
      </c>
      <c r="H114" s="5" t="n">
        <v>7832</v>
      </c>
      <c r="I114" s="22" t="n">
        <v>300343</v>
      </c>
      <c r="J114" s="8" t="n">
        <v>812</v>
      </c>
      <c r="K114" s="25" t="n">
        <v>202380</v>
      </c>
      <c r="L114" s="22" t="n">
        <v>203192</v>
      </c>
      <c r="M114" s="17" t="n">
        <v>1052</v>
      </c>
      <c r="N114" s="22" t="n">
        <v>17655</v>
      </c>
      <c r="O114" s="22" t="n">
        <v>19603</v>
      </c>
      <c r="P114" s="22" t="n">
        <v>8906</v>
      </c>
      <c r="Q114" s="10" t="n">
        <f aca="false">AVERAGE(B108:B114)/AVERAGE(B107:B113)</f>
        <v>1.07500411658159</v>
      </c>
      <c r="R114" s="11" t="n">
        <f aca="false">G114/(C114-E114-F114)</f>
        <v>0.0133964482395891</v>
      </c>
      <c r="S114" s="11" t="n">
        <f aca="false">E114/C114</f>
        <v>0.0228312436462216</v>
      </c>
    </row>
    <row r="115" customFormat="false" ht="15" hidden="false" customHeight="false" outlineLevel="0" collapsed="false">
      <c r="A115" s="6" t="n">
        <v>44006</v>
      </c>
      <c r="B115" s="16" t="n">
        <v>2635</v>
      </c>
      <c r="C115" s="22" t="n">
        <v>49851</v>
      </c>
      <c r="D115" s="5" t="n">
        <v>38</v>
      </c>
      <c r="E115" s="5" t="n">
        <v>1116</v>
      </c>
      <c r="F115" s="23" t="n">
        <v>14788</v>
      </c>
      <c r="G115" s="5" t="n">
        <v>457</v>
      </c>
      <c r="H115" s="5" t="n">
        <v>9258</v>
      </c>
      <c r="I115" s="5" t="n">
        <v>309601</v>
      </c>
      <c r="J115" s="8" t="n">
        <v>832.928000000014</v>
      </c>
      <c r="K115" s="8" t="n">
        <v>207399.072</v>
      </c>
      <c r="L115" s="7" t="n">
        <v>208232</v>
      </c>
      <c r="M115" s="16" t="n">
        <v>1060</v>
      </c>
      <c r="N115" s="16" t="n">
        <v>18460</v>
      </c>
      <c r="O115" s="16" t="n">
        <v>20816</v>
      </c>
      <c r="P115" s="7" t="n">
        <v>9515</v>
      </c>
      <c r="Q115" s="10" t="n">
        <f aca="false">AVERAGE(B109:B115)/AVERAGE(B108:B114)</f>
        <v>1.09512139082485</v>
      </c>
      <c r="R115" s="11" t="n">
        <f aca="false">G115/(C115-E115-F115)</f>
        <v>0.0134621616048546</v>
      </c>
      <c r="S115" s="11" t="n">
        <f aca="false">E115/C115</f>
        <v>0.0223867124029608</v>
      </c>
    </row>
    <row r="116" customFormat="false" ht="15" hidden="false" customHeight="false" outlineLevel="0" collapsed="false">
      <c r="A116" s="6" t="n">
        <v>44007</v>
      </c>
      <c r="B116" s="22" t="n">
        <v>2606</v>
      </c>
      <c r="C116" s="24" t="n">
        <v>52457</v>
      </c>
      <c r="D116" s="5" t="n">
        <v>34</v>
      </c>
      <c r="E116" s="5" t="n">
        <v>1150</v>
      </c>
      <c r="F116" s="23" t="n">
        <v>18416</v>
      </c>
      <c r="G116" s="5" t="n">
        <v>472</v>
      </c>
      <c r="H116" s="5" t="n">
        <v>9120</v>
      </c>
      <c r="I116" s="5" t="n">
        <v>318721</v>
      </c>
      <c r="J116" s="13" t="n">
        <v>852</v>
      </c>
      <c r="K116" s="13" t="n">
        <v>212323</v>
      </c>
      <c r="L116" s="5" t="n">
        <v>213175</v>
      </c>
      <c r="M116" s="5" t="n">
        <v>1061</v>
      </c>
      <c r="N116" s="5" t="n">
        <v>19202</v>
      </c>
      <c r="O116" s="5" t="n">
        <v>22078</v>
      </c>
      <c r="P116" s="5" t="n">
        <v>10116</v>
      </c>
      <c r="Q116" s="10" t="n">
        <f aca="false">AVERAGE(B110:B116)/AVERAGE(B109:B115)</f>
        <v>1.04531785439541</v>
      </c>
      <c r="R116" s="11" t="n">
        <f aca="false">G116/(C116-E116-F116)</f>
        <v>0.0143504302088717</v>
      </c>
      <c r="S116" s="11" t="n">
        <f aca="false">E116/C116</f>
        <v>0.0219227176544598</v>
      </c>
    </row>
    <row r="117" customFormat="false" ht="15" hidden="false" customHeight="false" outlineLevel="0" collapsed="false">
      <c r="A117" s="6" t="n">
        <v>44008</v>
      </c>
      <c r="B117" s="16" t="n">
        <v>2886</v>
      </c>
      <c r="C117" s="5" t="n">
        <v>55343</v>
      </c>
      <c r="D117" s="17" t="n">
        <v>34</v>
      </c>
      <c r="E117" s="17" t="n">
        <v>1184</v>
      </c>
      <c r="F117" s="23" t="n">
        <v>19143</v>
      </c>
      <c r="G117" s="5" t="n">
        <v>507</v>
      </c>
      <c r="H117" s="5" t="n">
        <v>10315</v>
      </c>
      <c r="I117" s="5" t="n">
        <v>329036</v>
      </c>
      <c r="J117" s="13" t="n">
        <v>874</v>
      </c>
      <c r="K117" s="13" t="n">
        <v>217766</v>
      </c>
      <c r="L117" s="5" t="n">
        <v>218640</v>
      </c>
      <c r="M117" s="17" t="n">
        <v>1061</v>
      </c>
      <c r="N117" s="17" t="n">
        <v>20095</v>
      </c>
      <c r="O117" s="17" t="n">
        <v>23464</v>
      </c>
      <c r="P117" s="5" t="n">
        <v>10723</v>
      </c>
      <c r="Q117" s="10" t="n">
        <f aca="false">AVERAGE(B111:B117)/AVERAGE(B110:B116)</f>
        <v>1.05526192546999</v>
      </c>
      <c r="R117" s="11" t="n">
        <f aca="false">G117/(C117-E117-F117)</f>
        <v>0.0144790952707334</v>
      </c>
      <c r="S117" s="11" t="n">
        <f aca="false">E117/C117</f>
        <v>0.0213938528811232</v>
      </c>
    </row>
    <row r="118" customFormat="false" ht="15" hidden="false" customHeight="false" outlineLevel="0" collapsed="false">
      <c r="A118" s="6" t="n">
        <v>44009</v>
      </c>
      <c r="B118" s="24" t="n">
        <v>2401</v>
      </c>
      <c r="C118" s="22" t="n">
        <v>57744</v>
      </c>
      <c r="D118" s="5" t="n">
        <v>23</v>
      </c>
      <c r="E118" s="17" t="n">
        <v>1207</v>
      </c>
      <c r="F118" s="23" t="n">
        <v>20134</v>
      </c>
      <c r="G118" s="5" t="n">
        <v>542</v>
      </c>
      <c r="H118" s="5" t="n">
        <v>7915</v>
      </c>
      <c r="I118" s="5" t="n">
        <v>336951</v>
      </c>
      <c r="J118" s="13" t="n">
        <v>892.883999999991</v>
      </c>
      <c r="K118" s="13" t="n">
        <v>222328.116</v>
      </c>
      <c r="L118" s="5" t="n">
        <v>223221</v>
      </c>
      <c r="M118" s="17" t="n">
        <v>1062</v>
      </c>
      <c r="N118" s="5" t="n">
        <v>20807</v>
      </c>
      <c r="O118" s="5" t="n">
        <v>24743</v>
      </c>
      <c r="P118" s="5" t="n">
        <v>11132</v>
      </c>
      <c r="Q118" s="10" t="n">
        <f aca="false">AVERAGE(B112:B118)/AVERAGE(B111:B117)</f>
        <v>1.04862740125531</v>
      </c>
      <c r="R118" s="11" t="n">
        <f aca="false">G118/(C118-E118-F118)</f>
        <v>0.0148888827843859</v>
      </c>
      <c r="S118" s="11" t="n">
        <f aca="false">E118/C118</f>
        <v>0.0209026045996121</v>
      </c>
    </row>
    <row r="119" customFormat="false" ht="15" hidden="false" customHeight="false" outlineLevel="0" collapsed="false">
      <c r="A119" s="6" t="n">
        <v>44010</v>
      </c>
      <c r="B119" s="16" t="n">
        <v>2189</v>
      </c>
      <c r="C119" s="22" t="n">
        <f aca="false">C118+B119</f>
        <v>59933</v>
      </c>
      <c r="D119" s="5" t="n">
        <v>26</v>
      </c>
      <c r="E119" s="5" t="n">
        <f aca="false">E118+D119</f>
        <v>1233</v>
      </c>
      <c r="F119" s="23" t="n">
        <v>21138</v>
      </c>
      <c r="G119" s="5" t="n">
        <v>535</v>
      </c>
      <c r="H119" s="5" t="n">
        <v>7458</v>
      </c>
      <c r="I119" s="5" t="n">
        <v>344409</v>
      </c>
      <c r="J119" s="13" t="n">
        <v>908</v>
      </c>
      <c r="K119" s="13" t="n">
        <v>226138</v>
      </c>
      <c r="L119" s="5" t="n">
        <v>227046</v>
      </c>
      <c r="M119" s="5" t="n">
        <v>1063</v>
      </c>
      <c r="N119" s="5" t="n">
        <v>21599</v>
      </c>
      <c r="O119" s="5" t="n">
        <v>25600</v>
      </c>
      <c r="P119" s="5" t="n">
        <f aca="false">59933-O119-N119-M119</f>
        <v>11671</v>
      </c>
      <c r="Q119" s="10" t="n">
        <f aca="false">AVERAGE(B113:B119)/AVERAGE(B112:B118)</f>
        <v>1.03675937122128</v>
      </c>
      <c r="R119" s="11" t="n">
        <f aca="false">G119/(C119-E119-F119)</f>
        <v>0.0142431180448325</v>
      </c>
      <c r="S119" s="11" t="n">
        <f aca="false">E119/C119</f>
        <v>0.0205729731533546</v>
      </c>
    </row>
    <row r="120" customFormat="false" ht="15" hidden="false" customHeight="false" outlineLevel="0" collapsed="false">
      <c r="A120" s="6" t="n">
        <v>44011</v>
      </c>
      <c r="B120" s="24" t="n">
        <v>2335</v>
      </c>
      <c r="C120" s="22" t="n">
        <f aca="false">C119+B120</f>
        <v>62268</v>
      </c>
      <c r="D120" s="5" t="n">
        <v>48</v>
      </c>
      <c r="E120" s="5" t="n">
        <f aca="false">E119+D120</f>
        <v>1281</v>
      </c>
      <c r="F120" s="23" t="n">
        <v>22028</v>
      </c>
      <c r="G120" s="5" t="n">
        <v>555</v>
      </c>
      <c r="H120" s="5" t="n">
        <v>7933</v>
      </c>
      <c r="I120" s="5" t="n">
        <v>350402</v>
      </c>
      <c r="J120" s="13" t="n">
        <v>928</v>
      </c>
      <c r="K120" s="13" t="n">
        <f aca="false">L120-J120</f>
        <v>231088</v>
      </c>
      <c r="L120" s="5" t="n">
        <v>232016</v>
      </c>
      <c r="M120" s="5" t="n">
        <v>1064</v>
      </c>
      <c r="N120" s="5" t="n">
        <v>22481</v>
      </c>
      <c r="O120" s="5" t="n">
        <v>27136</v>
      </c>
      <c r="P120" s="5" t="n">
        <v>11587</v>
      </c>
      <c r="Q120" s="10" t="n">
        <f aca="false">AVERAGE(B114:B120)/AVERAGE(B113:B119)</f>
        <v>1.01102169349195</v>
      </c>
      <c r="R120" s="11" t="n">
        <f aca="false">G120/(C120-E120-F120)</f>
        <v>0.0142457455273493</v>
      </c>
      <c r="S120" s="11" t="n">
        <f aca="false">E120/C120</f>
        <v>0.02057236461746</v>
      </c>
    </row>
    <row r="121" customFormat="false" ht="15" hidden="false" customHeight="false" outlineLevel="0" collapsed="false">
      <c r="A121" s="6" t="n">
        <v>44012</v>
      </c>
      <c r="B121" s="22" t="n">
        <v>2262</v>
      </c>
      <c r="C121" s="22" t="n">
        <v>64530</v>
      </c>
      <c r="D121" s="5" t="n">
        <v>27</v>
      </c>
      <c r="E121" s="5" t="n">
        <v>1307</v>
      </c>
      <c r="F121" s="23" t="n">
        <v>23040</v>
      </c>
      <c r="G121" s="5" t="n">
        <v>576</v>
      </c>
      <c r="H121" s="5" t="n">
        <v>10506</v>
      </c>
      <c r="I121" s="5" t="n">
        <v>362908</v>
      </c>
      <c r="J121" s="13" t="n">
        <v>946</v>
      </c>
      <c r="K121" s="13" t="n">
        <f aca="false">L121-J121</f>
        <v>235617</v>
      </c>
      <c r="L121" s="5" t="n">
        <v>236563</v>
      </c>
      <c r="M121" s="22" t="n">
        <v>1065</v>
      </c>
      <c r="N121" s="5" t="n">
        <v>23565</v>
      </c>
      <c r="O121" s="22" t="n">
        <v>28732</v>
      </c>
      <c r="P121" s="22" t="n">
        <f aca="false">64530-O121-N121-M121</f>
        <v>11168</v>
      </c>
      <c r="Q121" s="10" t="n">
        <f aca="false">AVERAGE(B115:B121)/AVERAGE(B114:B120)</f>
        <v>0.998673357558978</v>
      </c>
      <c r="R121" s="11" t="n">
        <f aca="false">G121/(C121-E121-F121)</f>
        <v>0.0143344200283702</v>
      </c>
      <c r="S121" s="11" t="n">
        <f aca="false">E121/C121</f>
        <v>0.0202541453587479</v>
      </c>
    </row>
    <row r="122" customFormat="false" ht="15" hidden="false" customHeight="false" outlineLevel="0" collapsed="false">
      <c r="A122" s="6" t="n">
        <v>44013</v>
      </c>
      <c r="B122" s="24" t="n">
        <v>2667</v>
      </c>
      <c r="C122" s="22" t="n">
        <f aca="false">C121+B122</f>
        <v>67197</v>
      </c>
      <c r="D122" s="5" t="n">
        <v>44</v>
      </c>
      <c r="E122" s="5" t="n">
        <f aca="false">E121+D122</f>
        <v>1351</v>
      </c>
      <c r="F122" s="23" t="n">
        <v>24186</v>
      </c>
      <c r="G122" s="5" t="n">
        <v>594</v>
      </c>
      <c r="H122" s="5" t="n">
        <v>9200</v>
      </c>
      <c r="I122" s="5" t="n">
        <v>372108</v>
      </c>
      <c r="J122" s="13" t="n">
        <v>966</v>
      </c>
      <c r="K122" s="13" t="n">
        <v>240610</v>
      </c>
      <c r="L122" s="5" t="n">
        <v>246576</v>
      </c>
      <c r="M122" s="17" t="n">
        <v>1066</v>
      </c>
      <c r="N122" s="17" t="n">
        <v>24124</v>
      </c>
      <c r="O122" s="17" t="n">
        <v>30493</v>
      </c>
      <c r="P122" s="5" t="n">
        <f aca="false">67197-O122-N122-M122</f>
        <v>11514</v>
      </c>
      <c r="Q122" s="10" t="n">
        <f aca="false">AVERAGE(B116:B122)/AVERAGE(B115:B121)</f>
        <v>1.00184821531708</v>
      </c>
      <c r="R122" s="11" t="n">
        <f aca="false">G122/(C122-E122-F122)</f>
        <v>0.014258281325012</v>
      </c>
      <c r="S122" s="11" t="n">
        <f aca="false">E122/C122</f>
        <v>0.0201050642141762</v>
      </c>
    </row>
    <row r="123" customFormat="false" ht="15" hidden="false" customHeight="false" outlineLevel="0" collapsed="false">
      <c r="A123" s="6" t="n">
        <v>44014</v>
      </c>
      <c r="B123" s="24" t="n">
        <v>2744</v>
      </c>
      <c r="C123" s="22" t="n">
        <f aca="false">C122+B123</f>
        <v>69941</v>
      </c>
      <c r="D123" s="5" t="n">
        <v>34</v>
      </c>
      <c r="E123" s="5" t="n">
        <f aca="false">D123+E122</f>
        <v>1385</v>
      </c>
      <c r="F123" s="23" t="n">
        <v>25224</v>
      </c>
      <c r="G123" s="5" t="n">
        <v>620</v>
      </c>
      <c r="H123" s="5" t="n">
        <v>9323</v>
      </c>
      <c r="I123" s="5" t="n">
        <v>381431</v>
      </c>
      <c r="J123" s="13" t="n">
        <f aca="false">L123-K123</f>
        <v>737.556000000011</v>
      </c>
      <c r="K123" s="13" t="n">
        <f aca="false">L123*0.997</f>
        <v>245114.444</v>
      </c>
      <c r="L123" s="5" t="n">
        <v>245852</v>
      </c>
      <c r="M123" s="5" t="n">
        <v>1067</v>
      </c>
      <c r="N123" s="5" t="n">
        <v>24969</v>
      </c>
      <c r="O123" s="5" t="n">
        <v>32144</v>
      </c>
      <c r="P123" s="5" t="n">
        <f aca="false">69941-O123-N123-M123</f>
        <v>11761</v>
      </c>
      <c r="Q123" s="10" t="n">
        <f aca="false">AVERAGE(B117:B123)/AVERAGE(B116:B122)</f>
        <v>1.00795572466275</v>
      </c>
      <c r="R123" s="11" t="n">
        <f aca="false">G123/(C123-E123-F123)</f>
        <v>0.0143081325579249</v>
      </c>
      <c r="S123" s="11" t="n">
        <f aca="false">E123/C123</f>
        <v>0.0198024048841166</v>
      </c>
    </row>
    <row r="124" customFormat="false" ht="16.5" hidden="false" customHeight="true" outlineLevel="0" collapsed="false">
      <c r="A124" s="6" t="n">
        <v>44015</v>
      </c>
      <c r="B124" s="26" t="n">
        <v>2845</v>
      </c>
      <c r="C124" s="27" t="n">
        <f aca="false">C123+B124</f>
        <v>72786</v>
      </c>
      <c r="D124" s="7" t="n">
        <v>52</v>
      </c>
      <c r="E124" s="7" t="n">
        <f aca="false">E123+D124</f>
        <v>1437</v>
      </c>
      <c r="F124" s="27" t="n">
        <v>25930</v>
      </c>
      <c r="G124" s="7" t="n">
        <v>637</v>
      </c>
      <c r="H124" s="5" t="n">
        <v>8951</v>
      </c>
      <c r="I124" s="5" t="n">
        <v>390382</v>
      </c>
      <c r="J124" s="13" t="n">
        <v>751</v>
      </c>
      <c r="K124" s="13" t="n">
        <v>249794</v>
      </c>
      <c r="L124" s="5" t="n">
        <f aca="false">K124+J124</f>
        <v>250545</v>
      </c>
      <c r="M124" s="17" t="n">
        <v>1068</v>
      </c>
      <c r="N124" s="17" t="n">
        <v>25848</v>
      </c>
      <c r="O124" s="17" t="n">
        <v>33867</v>
      </c>
      <c r="P124" s="5" t="n">
        <f aca="false">72786-O124-N124-M124</f>
        <v>12003</v>
      </c>
      <c r="Q124" s="10" t="n">
        <f aca="false">AVERAGE(B118:B124)/AVERAGE(B117:B123)</f>
        <v>0.997654998856097</v>
      </c>
      <c r="R124" s="11" t="n">
        <f aca="false">G124/(C124-E124-F124)</f>
        <v>0.0140249675246042</v>
      </c>
      <c r="S124" s="11" t="n">
        <f aca="false">E124/C124</f>
        <v>0.0197428076827961</v>
      </c>
    </row>
    <row r="125" customFormat="false" ht="15" hidden="false" customHeight="false" outlineLevel="0" collapsed="false">
      <c r="A125" s="6" t="n">
        <v>44016</v>
      </c>
      <c r="B125" s="26" t="n">
        <v>2590</v>
      </c>
      <c r="C125" s="27" t="n">
        <f aca="false">C124+B125</f>
        <v>75376</v>
      </c>
      <c r="D125" s="7" t="n">
        <v>44</v>
      </c>
      <c r="E125" s="7" t="n">
        <f aca="false">E124+D125</f>
        <v>1481</v>
      </c>
      <c r="F125" s="27" t="n">
        <v>27597</v>
      </c>
      <c r="G125" s="7" t="n">
        <v>658</v>
      </c>
      <c r="H125" s="5" t="n">
        <v>9072</v>
      </c>
      <c r="I125" s="5" t="n">
        <v>399454</v>
      </c>
      <c r="J125" s="13" t="n">
        <v>765</v>
      </c>
      <c r="K125" s="13" t="n">
        <v>254498</v>
      </c>
      <c r="L125" s="5" t="n">
        <v>255263</v>
      </c>
      <c r="M125" s="5" t="n">
        <v>1069</v>
      </c>
      <c r="N125" s="5" t="n">
        <v>26548</v>
      </c>
      <c r="O125" s="5" t="n">
        <v>35186</v>
      </c>
      <c r="P125" s="5" t="n">
        <f aca="false">75376-O125-N125-M125</f>
        <v>12573</v>
      </c>
      <c r="Q125" s="7" t="n">
        <f aca="false">AVERAGE(B119:B125)/AVERAGE(B118:B124)</f>
        <v>1.01083529209425</v>
      </c>
      <c r="R125" s="11" t="n">
        <f aca="false">G125/(C125-E125-F125)</f>
        <v>0.0142122769882068</v>
      </c>
      <c r="S125" s="11" t="n">
        <f aca="false">E125/C125</f>
        <v>0.0196481638717894</v>
      </c>
    </row>
    <row r="126" customFormat="false" ht="15" hidden="false" customHeight="false" outlineLevel="0" collapsed="false">
      <c r="A126" s="6" t="n">
        <v>44017</v>
      </c>
      <c r="B126" s="24" t="n">
        <v>2439</v>
      </c>
      <c r="C126" s="5" t="n">
        <v>77815</v>
      </c>
      <c r="D126" s="5" t="n">
        <v>26</v>
      </c>
      <c r="E126" s="5" t="n">
        <f aca="false">E125+D126</f>
        <v>1507</v>
      </c>
      <c r="F126" s="27" t="n">
        <v>28531</v>
      </c>
      <c r="G126" s="7" t="n">
        <v>676</v>
      </c>
      <c r="H126" s="5" t="n">
        <v>6756</v>
      </c>
      <c r="I126" s="5" t="n">
        <v>406210</v>
      </c>
      <c r="J126" s="13" t="n">
        <v>776</v>
      </c>
      <c r="K126" s="13" t="n">
        <v>258025</v>
      </c>
      <c r="L126" s="5" t="n">
        <v>258801</v>
      </c>
      <c r="M126" s="17" t="n">
        <v>1072</v>
      </c>
      <c r="N126" s="17" t="n">
        <v>27239</v>
      </c>
      <c r="O126" s="17" t="n">
        <v>36235</v>
      </c>
      <c r="P126" s="5" t="n">
        <f aca="false">77815-O126-N126-M126</f>
        <v>13269</v>
      </c>
      <c r="Q126" s="7" t="n">
        <f aca="false">AVERAGE(B120:B126)/AVERAGE(B119:B125)</f>
        <v>1.01417876588022</v>
      </c>
      <c r="R126" s="11" t="n">
        <f aca="false">G126/(C126-E126-F126)</f>
        <v>0.01414906754296</v>
      </c>
      <c r="S126" s="11" t="n">
        <f aca="false">E126/C126</f>
        <v>0.019366446057958</v>
      </c>
    </row>
    <row r="127" customFormat="false" ht="15" hidden="false" customHeight="false" outlineLevel="0" collapsed="false">
      <c r="A127" s="6" t="n">
        <v>44018</v>
      </c>
      <c r="B127" s="5" t="n">
        <v>2632</v>
      </c>
      <c r="C127" s="5" t="n">
        <v>80447</v>
      </c>
      <c r="D127" s="5" t="n">
        <v>75</v>
      </c>
      <c r="E127" s="5" t="n">
        <v>1582</v>
      </c>
      <c r="F127" s="27" t="n">
        <v>30095</v>
      </c>
      <c r="G127" s="7" t="n">
        <v>688</v>
      </c>
      <c r="H127" s="5" t="n">
        <v>8487</v>
      </c>
      <c r="I127" s="28" t="n">
        <v>414697</v>
      </c>
      <c r="J127" s="13" t="n">
        <v>789</v>
      </c>
      <c r="K127" s="13" t="n">
        <f aca="false">L127-J127</f>
        <v>262367</v>
      </c>
      <c r="L127" s="5" t="n">
        <v>263156</v>
      </c>
      <c r="M127" s="5" t="n">
        <v>1073</v>
      </c>
      <c r="N127" s="5" t="n">
        <v>27991</v>
      </c>
      <c r="O127" s="5" t="n">
        <v>38006</v>
      </c>
      <c r="P127" s="5" t="n">
        <f aca="false">80447-O127-N127-M127</f>
        <v>13377</v>
      </c>
      <c r="Q127" s="7" t="n">
        <f aca="false">AVERAGE(B121:B127)/AVERAGE(B120:B126)</f>
        <v>1.01660888043843</v>
      </c>
      <c r="R127" s="11" t="n">
        <f aca="false">G127/(C127-E127-F127)</f>
        <v>0.0141070330120976</v>
      </c>
      <c r="S127" s="11" t="n">
        <f aca="false">E127/C127</f>
        <v>0.0196651211356545</v>
      </c>
    </row>
    <row r="128" customFormat="false" ht="15" hidden="false" customHeight="false" outlineLevel="0" collapsed="false">
      <c r="A128" s="6" t="n">
        <v>44019</v>
      </c>
      <c r="B128" s="5" t="n">
        <v>2979</v>
      </c>
      <c r="C128" s="5" t="n">
        <v>83426</v>
      </c>
      <c r="D128" s="5" t="n">
        <v>62</v>
      </c>
      <c r="E128" s="17" t="n">
        <v>1644</v>
      </c>
      <c r="F128" s="27" t="n">
        <v>36502</v>
      </c>
      <c r="G128" s="5" t="n">
        <v>646</v>
      </c>
      <c r="H128" s="5" t="n">
        <v>9805</v>
      </c>
      <c r="I128" s="28" t="n">
        <v>423782</v>
      </c>
      <c r="J128" s="13" t="n">
        <v>803</v>
      </c>
      <c r="K128" s="13" t="n">
        <v>266938</v>
      </c>
      <c r="L128" s="5" t="n">
        <v>267741</v>
      </c>
      <c r="M128" s="17" t="n">
        <v>1074</v>
      </c>
      <c r="N128" s="17" t="n">
        <v>28792</v>
      </c>
      <c r="O128" s="17" t="n">
        <v>39718</v>
      </c>
      <c r="P128" s="5" t="n">
        <f aca="false">83426-O128-N128-M128</f>
        <v>13842</v>
      </c>
      <c r="Q128" s="7" t="n">
        <f aca="false">AVERAGE(B122:B128)/AVERAGE(B121:B127)</f>
        <v>1.03944111337257</v>
      </c>
      <c r="R128" s="11" t="n">
        <f aca="false">G128/(C128-E128-F128)</f>
        <v>0.0142667844522968</v>
      </c>
      <c r="S128" s="11" t="n">
        <f aca="false">E128/C128</f>
        <v>0.0197060868314434</v>
      </c>
    </row>
    <row r="129" customFormat="false" ht="15" hidden="false" customHeight="false" outlineLevel="0" collapsed="false">
      <c r="A129" s="6" t="n">
        <v>44020</v>
      </c>
      <c r="B129" s="5" t="n">
        <v>3604</v>
      </c>
      <c r="C129" s="17" t="n">
        <v>87030</v>
      </c>
      <c r="D129" s="5" t="n">
        <v>51</v>
      </c>
      <c r="E129" s="29" t="n">
        <v>1695</v>
      </c>
      <c r="F129" s="27" t="n">
        <v>38313</v>
      </c>
      <c r="G129" s="5" t="n">
        <v>671</v>
      </c>
      <c r="H129" s="5" t="n">
        <v>10910</v>
      </c>
      <c r="I129" s="28" t="n">
        <v>434692</v>
      </c>
      <c r="J129" s="13" t="n">
        <v>819</v>
      </c>
      <c r="K129" s="13" t="n">
        <v>272349</v>
      </c>
      <c r="L129" s="5" t="n">
        <v>273168</v>
      </c>
      <c r="M129" s="17" t="n">
        <v>1074</v>
      </c>
      <c r="N129" s="17" t="n">
        <v>29747</v>
      </c>
      <c r="O129" s="17" t="n">
        <v>41495</v>
      </c>
      <c r="P129" s="5" t="n">
        <f aca="false">87030-O129-N129-M129</f>
        <v>14714</v>
      </c>
      <c r="Q129" s="7" t="n">
        <f aca="false">AVERAGE(B123:B129)/AVERAGE(B122:B128)</f>
        <v>1.04958721422523</v>
      </c>
      <c r="R129" s="11" t="n">
        <f aca="false">G129/(C129-E129-F129)</f>
        <v>0.0142699162094339</v>
      </c>
      <c r="S129" s="11" t="n">
        <f aca="false">E129/C129</f>
        <v>0.0194760427438814</v>
      </c>
    </row>
    <row r="130" customFormat="false" ht="15" hidden="false" customHeight="false" outlineLevel="0" collapsed="false">
      <c r="A130" s="6" t="n">
        <v>44021</v>
      </c>
      <c r="B130" s="17" t="n">
        <v>3663</v>
      </c>
      <c r="C130" s="17" t="n">
        <v>90693</v>
      </c>
      <c r="D130" s="5" t="n">
        <v>26</v>
      </c>
      <c r="E130" s="17" t="n">
        <v>1721</v>
      </c>
      <c r="F130" s="27" t="n">
        <v>38984</v>
      </c>
      <c r="G130" s="5" t="n">
        <v>662</v>
      </c>
      <c r="H130" s="5" t="n">
        <v>11041</v>
      </c>
      <c r="I130" s="28" t="n">
        <v>445733</v>
      </c>
      <c r="J130" s="13" t="n">
        <v>836</v>
      </c>
      <c r="K130" s="13" t="n">
        <v>277811</v>
      </c>
      <c r="L130" s="5" t="n">
        <v>278647</v>
      </c>
      <c r="M130" s="17" t="n">
        <v>1076</v>
      </c>
      <c r="N130" s="17" t="n">
        <v>30597</v>
      </c>
      <c r="O130" s="17" t="n">
        <v>43374</v>
      </c>
      <c r="P130" s="5" t="n">
        <f aca="false">90693-O130-N130-M130</f>
        <v>15646</v>
      </c>
      <c r="Q130" s="7" t="n">
        <f aca="false">AVERAGE(B124:B130)/AVERAGE(B123:B129)</f>
        <v>1.04633691322543</v>
      </c>
      <c r="R130" s="11" t="n">
        <f aca="false">G130/(C130-E130-F130)</f>
        <v>0.0132431783628071</v>
      </c>
      <c r="S130" s="11" t="n">
        <f aca="false">E130/C130</f>
        <v>0.018976106204448</v>
      </c>
    </row>
    <row r="131" customFormat="false" ht="15" hidden="false" customHeight="false" outlineLevel="0" collapsed="false">
      <c r="A131" s="6" t="n">
        <v>44022</v>
      </c>
      <c r="B131" s="17" t="n">
        <v>3367</v>
      </c>
      <c r="C131" s="5" t="n">
        <v>94060</v>
      </c>
      <c r="D131" s="5" t="n">
        <v>54</v>
      </c>
      <c r="E131" s="17" t="n">
        <v>1775</v>
      </c>
      <c r="F131" s="27" t="n">
        <v>41408</v>
      </c>
      <c r="G131" s="5" t="n">
        <v>686</v>
      </c>
      <c r="H131" s="5" t="n">
        <v>10309</v>
      </c>
      <c r="I131" s="28" t="n">
        <v>456042</v>
      </c>
      <c r="J131" s="13" t="n">
        <v>851</v>
      </c>
      <c r="K131" s="13" t="n">
        <v>283021</v>
      </c>
      <c r="L131" s="5" t="n">
        <f aca="false">K131+J131</f>
        <v>283872</v>
      </c>
      <c r="M131" s="5" t="n">
        <v>1078</v>
      </c>
      <c r="N131" s="5" t="n">
        <v>31739</v>
      </c>
      <c r="O131" s="5" t="n">
        <v>45328</v>
      </c>
      <c r="P131" s="5" t="n">
        <v>15915</v>
      </c>
      <c r="Q131" s="7" t="n">
        <f aca="false">AVERAGE(B125:B131)/AVERAGE(B124:B130)</f>
        <v>1.02515420200463</v>
      </c>
      <c r="R131" s="11" t="n">
        <f aca="false">G131/(C131-E131-F131)</f>
        <v>0.0134834994201702</v>
      </c>
      <c r="S131" s="11" t="n">
        <f aca="false">E131/C131</f>
        <v>0.0188709334467361</v>
      </c>
    </row>
    <row r="132" customFormat="false" ht="15" hidden="false" customHeight="false" outlineLevel="0" collapsed="false">
      <c r="A132" s="6" t="n">
        <v>44023</v>
      </c>
      <c r="B132" s="17" t="n">
        <v>3449</v>
      </c>
      <c r="C132" s="17" t="n">
        <v>97509</v>
      </c>
      <c r="D132" s="5" t="n">
        <v>36</v>
      </c>
      <c r="E132" s="17" t="n">
        <v>1811</v>
      </c>
      <c r="F132" s="27" t="n">
        <v>42694</v>
      </c>
      <c r="G132" s="5" t="n">
        <v>701</v>
      </c>
      <c r="H132" s="5" t="n">
        <v>10266</v>
      </c>
      <c r="I132" s="5" t="n">
        <v>466308</v>
      </c>
      <c r="J132" s="13" t="n">
        <v>867</v>
      </c>
      <c r="K132" s="13" t="n">
        <v>288165</v>
      </c>
      <c r="L132" s="5" t="n">
        <f aca="false">K132+J132</f>
        <v>289032</v>
      </c>
      <c r="M132" s="17" t="n">
        <v>1080</v>
      </c>
      <c r="N132" s="17" t="n">
        <v>32616</v>
      </c>
      <c r="O132" s="17" t="n">
        <v>46824</v>
      </c>
      <c r="P132" s="17" t="n">
        <v>16989</v>
      </c>
      <c r="Q132" s="7" t="n">
        <f aca="false">AVERAGE(B126:B132)/AVERAGE(B125:B131)</f>
        <v>1.04037792610699</v>
      </c>
      <c r="R132" s="11" t="n">
        <f aca="false">G132/(C132-E132-F132)</f>
        <v>0.0132254169496642</v>
      </c>
      <c r="S132" s="11" t="n">
        <f aca="false">E132/C132</f>
        <v>0.0185726445763981</v>
      </c>
    </row>
    <row r="133" customFormat="false" ht="15" hidden="false" customHeight="false" outlineLevel="0" collapsed="false">
      <c r="A133" s="6" t="n">
        <v>44024</v>
      </c>
      <c r="B133" s="17" t="n">
        <v>2657</v>
      </c>
      <c r="C133" s="17" t="n">
        <v>100166</v>
      </c>
      <c r="D133" s="17" t="n">
        <v>34</v>
      </c>
      <c r="E133" s="17" t="n">
        <v>1845</v>
      </c>
      <c r="F133" s="27" t="n">
        <v>44173</v>
      </c>
      <c r="G133" s="5" t="n">
        <v>735</v>
      </c>
      <c r="H133" s="5" t="n">
        <v>8114</v>
      </c>
      <c r="I133" s="5" t="n">
        <v>474422</v>
      </c>
      <c r="J133" s="13" t="n">
        <v>879</v>
      </c>
      <c r="K133" s="13" t="n">
        <v>292418</v>
      </c>
      <c r="L133" s="5" t="n">
        <f aca="false">K133+J133</f>
        <v>293297</v>
      </c>
      <c r="M133" s="17" t="n">
        <v>1081</v>
      </c>
      <c r="N133" s="17" t="n">
        <v>33376</v>
      </c>
      <c r="O133" s="17" t="n">
        <v>48213</v>
      </c>
      <c r="P133" s="5" t="n">
        <f aca="false">100166-O133-N133-M133</f>
        <v>17496</v>
      </c>
      <c r="Q133" s="7" t="n">
        <f aca="false">AVERAGE(B127:B133)/AVERAGE(B126:B132)</f>
        <v>1.0098495459269</v>
      </c>
      <c r="R133" s="11" t="n">
        <f aca="false">G133/(C133-E133-F133)</f>
        <v>0.0135739085469454</v>
      </c>
      <c r="S133" s="11" t="n">
        <f aca="false">E133/C133</f>
        <v>0.0184194237565641</v>
      </c>
    </row>
    <row r="134" customFormat="false" ht="15" hidden="false" customHeight="false" outlineLevel="0" collapsed="false">
      <c r="A134" s="6" t="n">
        <v>44025</v>
      </c>
      <c r="B134" s="5" t="n">
        <v>3099</v>
      </c>
      <c r="C134" s="5" t="n">
        <v>103265</v>
      </c>
      <c r="D134" s="5" t="n">
        <v>58</v>
      </c>
      <c r="E134" s="5" t="n">
        <v>1903</v>
      </c>
      <c r="F134" s="27" t="n">
        <v>45467</v>
      </c>
      <c r="G134" s="5" t="n">
        <v>752</v>
      </c>
      <c r="H134" s="5" t="n">
        <v>9377</v>
      </c>
      <c r="I134" s="5" t="n">
        <v>483799</v>
      </c>
      <c r="J134" s="13" t="n">
        <v>894</v>
      </c>
      <c r="K134" s="13" t="n">
        <f aca="false">L134-J134</f>
        <v>297192</v>
      </c>
      <c r="L134" s="5" t="n">
        <v>298086</v>
      </c>
      <c r="M134" s="5" t="n">
        <v>1082</v>
      </c>
      <c r="N134" s="5" t="n">
        <v>34293</v>
      </c>
      <c r="O134" s="5" t="n">
        <v>50637</v>
      </c>
      <c r="P134" s="5" t="n">
        <f aca="false">103265-O134-N134-M134</f>
        <v>17253</v>
      </c>
      <c r="Q134" s="7" t="n">
        <f aca="false">AVERAGE(B128:B134)/AVERAGE(B127:B133)</f>
        <v>1.02089391973514</v>
      </c>
      <c r="R134" s="11" t="n">
        <f aca="false">G134/(C134-E134-F134)</f>
        <v>0.0134537972985061</v>
      </c>
      <c r="S134" s="11" t="n">
        <f aca="false">E134/C134</f>
        <v>0.018428315498959</v>
      </c>
    </row>
    <row r="135" customFormat="false" ht="15" hidden="false" customHeight="false" outlineLevel="0" collapsed="false">
      <c r="A135" s="6" t="n">
        <v>44026</v>
      </c>
      <c r="B135" s="5" t="n">
        <v>3645</v>
      </c>
      <c r="C135" s="17" t="n">
        <v>106910</v>
      </c>
      <c r="D135" s="5" t="n">
        <v>65</v>
      </c>
      <c r="E135" s="5" t="n">
        <v>1968</v>
      </c>
      <c r="F135" s="27" t="n">
        <v>47298</v>
      </c>
      <c r="G135" s="5" t="n">
        <v>772</v>
      </c>
      <c r="H135" s="5" t="n">
        <v>11266</v>
      </c>
      <c r="I135" s="5" t="n">
        <v>495065</v>
      </c>
      <c r="J135" s="13" t="n">
        <v>912</v>
      </c>
      <c r="K135" s="13" t="n">
        <f aca="false">L135-J135</f>
        <v>303075</v>
      </c>
      <c r="L135" s="5" t="n">
        <v>303987</v>
      </c>
      <c r="M135" s="5" t="n">
        <v>1083</v>
      </c>
      <c r="N135" s="5" t="n">
        <v>35260</v>
      </c>
      <c r="O135" s="5" t="n">
        <v>53247</v>
      </c>
      <c r="P135" s="5" t="n">
        <f aca="false">106910-O135-N135-M135</f>
        <v>17320</v>
      </c>
      <c r="Q135" s="7" t="n">
        <f aca="false">AVERAGE(B129:B135)/AVERAGE(B128:B134)</f>
        <v>1.02918748356561</v>
      </c>
      <c r="R135" s="11" t="n">
        <f aca="false">G135/(C135-E135-F135)</f>
        <v>0.0133925473596558</v>
      </c>
      <c r="S135" s="11" t="n">
        <f aca="false">E135/C135</f>
        <v>0.0184080067346366</v>
      </c>
    </row>
    <row r="136" customFormat="false" ht="15" hidden="false" customHeight="false" outlineLevel="0" collapsed="false">
      <c r="A136" s="6" t="n">
        <v>44027</v>
      </c>
      <c r="B136" s="17" t="n">
        <v>4250</v>
      </c>
      <c r="C136" s="5" t="n">
        <f aca="false">C135+B136</f>
        <v>111160</v>
      </c>
      <c r="D136" s="5" t="n">
        <v>82</v>
      </c>
      <c r="E136" s="5" t="n">
        <v>2050</v>
      </c>
      <c r="F136" s="15" t="n">
        <v>49120</v>
      </c>
      <c r="G136" s="5" t="n">
        <v>783</v>
      </c>
      <c r="H136" s="5" t="n">
        <v>13163</v>
      </c>
      <c r="I136" s="5" t="n">
        <v>508228</v>
      </c>
      <c r="J136" s="13" t="n">
        <v>932</v>
      </c>
      <c r="K136" s="13" t="n">
        <f aca="false">L136-J136</f>
        <v>308815</v>
      </c>
      <c r="L136" s="5" t="n">
        <v>309747</v>
      </c>
      <c r="M136" s="5" t="n">
        <v>1085</v>
      </c>
      <c r="N136" s="5" t="n">
        <v>36398</v>
      </c>
      <c r="O136" s="5" t="n">
        <v>55836</v>
      </c>
      <c r="P136" s="5" t="n">
        <v>17841</v>
      </c>
      <c r="Q136" s="7" t="n">
        <f aca="false">AVERAGE(B130:B136)/AVERAGE(B129:B135)</f>
        <v>1.02750809061489</v>
      </c>
      <c r="R136" s="11" t="n">
        <f aca="false">G136/(C136-E136-F136)</f>
        <v>0.0130521753625604</v>
      </c>
      <c r="S136" s="11" t="n">
        <f aca="false">E136/C136</f>
        <v>0.018441885570349</v>
      </c>
    </row>
    <row r="137" s="2" customFormat="true" ht="15" hidden="false" customHeight="false" outlineLevel="0" collapsed="false">
      <c r="A137" s="6" t="n">
        <v>44028</v>
      </c>
      <c r="B137" s="13" t="n">
        <v>3624</v>
      </c>
      <c r="C137" s="30" t="n">
        <v>114783</v>
      </c>
      <c r="D137" s="13" t="n">
        <v>62</v>
      </c>
      <c r="E137" s="13" t="n">
        <v>2112</v>
      </c>
      <c r="F137" s="15" t="n">
        <v>49780</v>
      </c>
      <c r="G137" s="13" t="n">
        <v>793</v>
      </c>
      <c r="H137" s="13" t="n">
        <v>11053</v>
      </c>
      <c r="I137" s="13" t="n">
        <v>519281</v>
      </c>
      <c r="J137" s="13" t="n">
        <f aca="false">L137-K137</f>
        <v>949.038000000001</v>
      </c>
      <c r="K137" s="13" t="n">
        <f aca="false">L137*0.997</f>
        <v>315396.962</v>
      </c>
      <c r="L137" s="13" t="n">
        <v>316346</v>
      </c>
      <c r="M137" s="13" t="n">
        <v>1086</v>
      </c>
      <c r="N137" s="13" t="n">
        <v>37225</v>
      </c>
      <c r="O137" s="13" t="n">
        <v>57961</v>
      </c>
      <c r="P137" s="13" t="n">
        <f aca="false">114783-O137-N137-M137</f>
        <v>18511</v>
      </c>
      <c r="Q137" s="7" t="n">
        <f aca="false">AVERAGE(B131:B137)/AVERAGE(B130:B136)</f>
        <v>0.998383754662246</v>
      </c>
      <c r="R137" s="11" t="n">
        <f aca="false">G137/(C137-E137-F137)</f>
        <v>0.0126091173617847</v>
      </c>
      <c r="S137" s="11" t="n">
        <f aca="false">E137/C137</f>
        <v>0.0183999372729411</v>
      </c>
    </row>
    <row r="138" customFormat="false" ht="15" hidden="false" customHeight="false" outlineLevel="0" collapsed="false">
      <c r="A138" s="6" t="n">
        <v>44029</v>
      </c>
      <c r="B138" s="31" t="n">
        <v>4518</v>
      </c>
      <c r="C138" s="13" t="n">
        <f aca="false">C137+B138</f>
        <v>119301</v>
      </c>
      <c r="D138" s="13" t="n">
        <v>66</v>
      </c>
      <c r="E138" s="13" t="n">
        <v>2178</v>
      </c>
      <c r="F138" s="18" t="n">
        <v>49780</v>
      </c>
      <c r="G138" s="13" t="n">
        <v>823</v>
      </c>
      <c r="H138" s="13" t="n">
        <v>12472</v>
      </c>
      <c r="I138" s="13" t="n">
        <v>531753</v>
      </c>
      <c r="J138" s="13" t="n">
        <v>967</v>
      </c>
      <c r="K138" s="13" t="n">
        <v>321616</v>
      </c>
      <c r="L138" s="13" t="n">
        <v>322583</v>
      </c>
      <c r="M138" s="13" t="n">
        <v>1093</v>
      </c>
      <c r="N138" s="13" t="n">
        <v>38304</v>
      </c>
      <c r="O138" s="13" t="n">
        <v>60041</v>
      </c>
      <c r="P138" s="5" t="n">
        <f aca="false">119301-O138-N138-M138</f>
        <v>19863</v>
      </c>
      <c r="Q138" s="7" t="n">
        <f aca="false">AVERAGE(B132:B138)/AVERAGE(B131:B137)</f>
        <v>1.04777717819933</v>
      </c>
      <c r="R138" s="11" t="n">
        <f aca="false">G138/(C138-E138-F138)</f>
        <v>0.0122210177746759</v>
      </c>
      <c r="S138" s="11" t="n">
        <f aca="false">E138/C138</f>
        <v>0.018256343199135</v>
      </c>
    </row>
    <row r="139" customFormat="false" ht="15" hidden="false" customHeight="false" outlineLevel="0" collapsed="false">
      <c r="A139" s="6" t="n">
        <v>44030</v>
      </c>
      <c r="B139" s="13" t="n">
        <f aca="false">3223+82</f>
        <v>3305</v>
      </c>
      <c r="C139" s="13" t="n">
        <f aca="false">C138+B139</f>
        <v>122606</v>
      </c>
      <c r="D139" s="13" t="n">
        <v>42</v>
      </c>
      <c r="E139" s="13" t="n">
        <v>2220</v>
      </c>
      <c r="F139" s="18" t="n">
        <v>52607</v>
      </c>
      <c r="G139" s="13" t="n">
        <v>824</v>
      </c>
      <c r="H139" s="32" t="n">
        <v>9485</v>
      </c>
      <c r="I139" s="13" t="n">
        <v>541238</v>
      </c>
      <c r="J139" s="13" t="n">
        <v>980</v>
      </c>
      <c r="K139" s="13" t="n">
        <f aca="false">L139-J139</f>
        <v>325386</v>
      </c>
      <c r="L139" s="13" t="n">
        <v>326366</v>
      </c>
      <c r="M139" s="13" t="n">
        <v>1093</v>
      </c>
      <c r="N139" s="13" t="n">
        <v>39113</v>
      </c>
      <c r="O139" s="13" t="n">
        <v>62057</v>
      </c>
      <c r="P139" s="13" t="n">
        <v>20261</v>
      </c>
      <c r="Q139" s="7" t="n">
        <f aca="false">AVERAGE(B133:B139)/AVERAGE(B132:B138)</f>
        <v>0.994295222248633</v>
      </c>
      <c r="R139" s="11" t="n">
        <f aca="false">G139/(C139-E139-F139)</f>
        <v>0.0121571578217442</v>
      </c>
      <c r="S139" s="11" t="n">
        <f aca="false">E139/C139</f>
        <v>0.0181067810710732</v>
      </c>
    </row>
    <row r="140" customFormat="false" ht="15" hidden="false" customHeight="false" outlineLevel="0" collapsed="false">
      <c r="A140" s="6" t="n">
        <v>44031</v>
      </c>
      <c r="B140" s="5" t="n">
        <v>4231</v>
      </c>
      <c r="C140" s="13" t="n">
        <f aca="false">C139+B140</f>
        <v>126837</v>
      </c>
      <c r="D140" s="5" t="n">
        <v>40</v>
      </c>
      <c r="E140" s="13" t="n">
        <v>2260</v>
      </c>
      <c r="F140" s="18" t="n">
        <v>55913</v>
      </c>
      <c r="G140" s="5" t="n">
        <v>842</v>
      </c>
      <c r="H140" s="28" t="n">
        <v>11068</v>
      </c>
      <c r="I140" s="5" t="n">
        <v>552306</v>
      </c>
      <c r="J140" s="13" t="n">
        <v>997</v>
      </c>
      <c r="K140" s="13" t="n">
        <v>331436</v>
      </c>
      <c r="L140" s="5" t="n">
        <v>332433</v>
      </c>
      <c r="M140" s="5" t="n">
        <v>1095</v>
      </c>
      <c r="N140" s="5" t="n">
        <v>40138</v>
      </c>
      <c r="O140" s="5" t="n">
        <v>63648</v>
      </c>
      <c r="P140" s="5" t="n">
        <f aca="false">126755-O140-N140-M140</f>
        <v>21874</v>
      </c>
      <c r="Q140" s="7" t="n">
        <f aca="false">AVERAGE(B134:B140)/AVERAGE(B133:B139)</f>
        <v>1.06271416049088</v>
      </c>
      <c r="R140" s="11" t="n">
        <f aca="false">G140/(C140-E140-F140)</f>
        <v>0.0122626121402773</v>
      </c>
      <c r="S140" s="11" t="n">
        <f aca="false">E140/C140</f>
        <v>0.0178181445477266</v>
      </c>
    </row>
    <row r="141" customFormat="false" ht="15" hidden="false" customHeight="false" outlineLevel="0" collapsed="false">
      <c r="A141" s="6" t="n">
        <v>44032</v>
      </c>
      <c r="B141" s="13" t="n">
        <v>3937</v>
      </c>
      <c r="C141" s="13" t="n">
        <v>130774</v>
      </c>
      <c r="D141" s="5" t="n">
        <v>113</v>
      </c>
      <c r="E141" s="13" t="n">
        <f aca="false">E140+D141</f>
        <v>2373</v>
      </c>
      <c r="F141" s="5" t="n">
        <v>58598</v>
      </c>
      <c r="G141" s="5" t="n">
        <v>853</v>
      </c>
      <c r="H141" s="5" t="n">
        <v>11207</v>
      </c>
      <c r="I141" s="5" t="n">
        <v>563513</v>
      </c>
      <c r="J141" s="13" t="n">
        <v>1014</v>
      </c>
      <c r="K141" s="13" t="n">
        <v>337237</v>
      </c>
      <c r="L141" s="5" t="n">
        <v>338251</v>
      </c>
      <c r="M141" s="5" t="n">
        <v>1095</v>
      </c>
      <c r="N141" s="5" t="n">
        <v>41086</v>
      </c>
      <c r="O141" s="5" t="n">
        <v>66293</v>
      </c>
      <c r="P141" s="5" t="n">
        <f aca="false">130744-O141-M141-N141</f>
        <v>22270</v>
      </c>
      <c r="Q141" s="7" t="n">
        <f aca="false">AVERAGE(B135:B141)/AVERAGE(B134:B140)</f>
        <v>1.03141871625675</v>
      </c>
      <c r="R141" s="11" t="n">
        <f aca="false">G141/(C141-E141-F141)</f>
        <v>0.0122201051530736</v>
      </c>
      <c r="S141" s="11" t="n">
        <f aca="false">E141/C141</f>
        <v>0.0181458087999144</v>
      </c>
    </row>
    <row r="142" customFormat="false" ht="15" hidden="false" customHeight="false" outlineLevel="0" collapsed="false">
      <c r="A142" s="6" t="n">
        <v>44033</v>
      </c>
      <c r="B142" s="22" t="n">
        <v>5344</v>
      </c>
      <c r="C142" s="13" t="n">
        <f aca="false">C141+B142</f>
        <v>136118</v>
      </c>
      <c r="D142" s="5" t="n">
        <v>117</v>
      </c>
      <c r="E142" s="13" t="n">
        <f aca="false">E141+D142</f>
        <v>2490</v>
      </c>
      <c r="F142" s="5" t="n">
        <v>60531</v>
      </c>
      <c r="G142" s="5" t="n">
        <v>890</v>
      </c>
      <c r="H142" s="33" t="n">
        <v>14689</v>
      </c>
      <c r="I142" s="5" t="n">
        <v>578202</v>
      </c>
      <c r="J142" s="13" t="n">
        <v>1037</v>
      </c>
      <c r="K142" s="13" t="n">
        <v>344681</v>
      </c>
      <c r="L142" s="5" t="n">
        <v>345718</v>
      </c>
      <c r="M142" s="5" t="n">
        <v>1096</v>
      </c>
      <c r="N142" s="5" t="n">
        <v>42253</v>
      </c>
      <c r="O142" s="5" t="n">
        <v>69442</v>
      </c>
      <c r="P142" s="5" t="n">
        <v>23327</v>
      </c>
      <c r="Q142" s="7" t="n">
        <f aca="false">AVERAGE(B136:B142)/AVERAGE(B135:B141)</f>
        <v>1.06175936023264</v>
      </c>
      <c r="R142" s="11" t="n">
        <f aca="false">G142/(C142-E142-F142)</f>
        <v>0.0121756022818994</v>
      </c>
      <c r="S142" s="11" t="n">
        <f aca="false">E142/C142</f>
        <v>0.0182929517036689</v>
      </c>
    </row>
    <row r="143" customFormat="false" ht="15" hidden="false" customHeight="false" outlineLevel="0" collapsed="false">
      <c r="A143" s="6" t="n">
        <v>44034</v>
      </c>
      <c r="B143" s="22" t="n">
        <v>5782</v>
      </c>
      <c r="C143" s="13" t="n">
        <f aca="false">C142+B143</f>
        <v>141900</v>
      </c>
      <c r="D143" s="5" t="n">
        <v>98</v>
      </c>
      <c r="E143" s="13" t="n">
        <f aca="false">E142+D143</f>
        <v>2588</v>
      </c>
      <c r="F143" s="5" t="n">
        <v>62815</v>
      </c>
      <c r="G143" s="5" t="n">
        <v>902</v>
      </c>
      <c r="H143" s="33" t="n">
        <v>14842</v>
      </c>
      <c r="I143" s="5" t="n">
        <f aca="false">I142+H143</f>
        <v>593044</v>
      </c>
      <c r="J143" s="13" t="n">
        <v>1058</v>
      </c>
      <c r="K143" s="13" t="n">
        <v>351858</v>
      </c>
      <c r="L143" s="5" t="n">
        <v>352916</v>
      </c>
      <c r="M143" s="5" t="n">
        <v>1096</v>
      </c>
      <c r="N143" s="5" t="n">
        <v>43748</v>
      </c>
      <c r="O143" s="5" t="n">
        <v>72527</v>
      </c>
      <c r="P143" s="5" t="n">
        <f aca="false">141900-O143-N143-M143</f>
        <v>24529</v>
      </c>
      <c r="Q143" s="7" t="n">
        <f aca="false">AVERAGE(B137:B143)/AVERAGE(B136:B142)</f>
        <v>1.05244958745592</v>
      </c>
      <c r="R143" s="11" t="n">
        <f aca="false">G143/(C143-E143-F143)</f>
        <v>0.0117913120775978</v>
      </c>
      <c r="S143" s="11" t="n">
        <f aca="false">E143/C143</f>
        <v>0.0182381959126145</v>
      </c>
    </row>
    <row r="144" customFormat="false" ht="15" hidden="false" customHeight="false" outlineLevel="0" collapsed="false">
      <c r="A144" s="6" t="n">
        <v>44035</v>
      </c>
      <c r="B144" s="34" t="n">
        <v>6127</v>
      </c>
      <c r="C144" s="13" t="n">
        <f aca="false">C143+B144</f>
        <v>148027</v>
      </c>
      <c r="D144" s="5" t="n">
        <f aca="false">29+85</f>
        <v>114</v>
      </c>
      <c r="E144" s="13" t="n">
        <f aca="false">E143+D144</f>
        <v>2702</v>
      </c>
      <c r="F144" s="5" t="n">
        <v>65447</v>
      </c>
      <c r="G144" s="5" t="n">
        <v>913</v>
      </c>
      <c r="H144" s="17" t="n">
        <v>16218</v>
      </c>
      <c r="I144" s="5" t="n">
        <v>609262</v>
      </c>
      <c r="J144" s="13" t="n">
        <v>1082</v>
      </c>
      <c r="K144" s="13" t="n">
        <v>359756</v>
      </c>
      <c r="L144" s="5" t="n">
        <v>360838</v>
      </c>
      <c r="M144" s="5" t="n">
        <v>1101</v>
      </c>
      <c r="N144" s="5" t="n">
        <v>45026</v>
      </c>
      <c r="O144" s="5" t="n">
        <v>76114</v>
      </c>
      <c r="P144" s="5" t="n">
        <f aca="false">148027-O144-N144-M144</f>
        <v>25786</v>
      </c>
      <c r="Q144" s="7" t="n">
        <f aca="false">AVERAGE(B138:B144)/AVERAGE(B137:B143)</f>
        <v>1.08142220487297</v>
      </c>
      <c r="R144" s="11" t="n">
        <f aca="false">G144/(C144-E144-F144)</f>
        <v>0.0114299306442325</v>
      </c>
      <c r="S144" s="11" t="n">
        <f aca="false">E144/C144</f>
        <v>0.0182534267397164</v>
      </c>
    </row>
    <row r="145" customFormat="false" ht="15" hidden="false" customHeight="false" outlineLevel="0" collapsed="false">
      <c r="A145" s="6" t="n">
        <v>44036</v>
      </c>
      <c r="B145" s="5" t="n">
        <v>5493</v>
      </c>
      <c r="C145" s="13" t="n">
        <f aca="false">C144+B145</f>
        <v>153520</v>
      </c>
      <c r="D145" s="5" t="n">
        <f aca="false">20+85</f>
        <v>105</v>
      </c>
      <c r="E145" s="13" t="n">
        <f aca="false">E144+D145</f>
        <v>2807</v>
      </c>
      <c r="F145" s="5" t="n">
        <v>68022</v>
      </c>
      <c r="G145" s="5" t="n">
        <v>955</v>
      </c>
      <c r="H145" s="28" t="n">
        <v>14631</v>
      </c>
      <c r="I145" s="5" t="n">
        <f aca="false">I144+H145</f>
        <v>623893</v>
      </c>
      <c r="J145" s="13" t="n">
        <v>736</v>
      </c>
      <c r="K145" s="13" t="n">
        <v>367243</v>
      </c>
      <c r="L145" s="5" t="n">
        <v>367979</v>
      </c>
      <c r="M145" s="5" t="n">
        <v>1105</v>
      </c>
      <c r="N145" s="5" t="n">
        <v>46528</v>
      </c>
      <c r="O145" s="5" t="n">
        <v>79424</v>
      </c>
      <c r="P145" s="28" t="n">
        <f aca="false">153520-O145-N145-M145</f>
        <v>26463</v>
      </c>
      <c r="Q145" s="7" t="n">
        <f aca="false">AVERAGE(B139:B145)/AVERAGE(B138:B144)</f>
        <v>1.02932860064974</v>
      </c>
      <c r="R145" s="11" t="n">
        <f aca="false">G145/(C145-E145-F145)</f>
        <v>0.011549019844965</v>
      </c>
      <c r="S145" s="11" t="n">
        <f aca="false">E145/C145</f>
        <v>0.01828426263679</v>
      </c>
    </row>
    <row r="146" customFormat="false" ht="15" hidden="false" customHeight="false" outlineLevel="0" collapsed="false">
      <c r="A146" s="6" t="n">
        <v>44037</v>
      </c>
      <c r="B146" s="5" t="n">
        <v>4814</v>
      </c>
      <c r="C146" s="13" t="n">
        <f aca="false">C145+B146</f>
        <v>158334</v>
      </c>
      <c r="D146" s="5" t="n">
        <v>86</v>
      </c>
      <c r="E146" s="13" t="n">
        <f aca="false">E145+D146</f>
        <v>2893</v>
      </c>
      <c r="F146" s="5" t="n">
        <v>70518</v>
      </c>
      <c r="G146" s="5" t="n">
        <v>980</v>
      </c>
      <c r="H146" s="5" t="n">
        <v>12951</v>
      </c>
      <c r="I146" s="5" t="n">
        <v>636844</v>
      </c>
      <c r="J146" s="13" t="n">
        <f aca="false">L146-K146</f>
        <v>748.945999999996</v>
      </c>
      <c r="K146" s="13" t="n">
        <f aca="false">L146*0.998</f>
        <v>373724.054</v>
      </c>
      <c r="L146" s="5" t="n">
        <v>374473</v>
      </c>
      <c r="M146" s="5" t="n">
        <v>1107</v>
      </c>
      <c r="N146" s="5" t="n">
        <v>47659</v>
      </c>
      <c r="O146" s="5" t="n">
        <v>81828</v>
      </c>
      <c r="P146" s="5" t="n">
        <f aca="false">158334-O146-N146-M146</f>
        <v>27740</v>
      </c>
      <c r="Q146" s="7" t="n">
        <f aca="false">AVERAGE(B140:B146)/AVERAGE(B139:B145)</f>
        <v>1.04409830795757</v>
      </c>
      <c r="R146" s="11" t="n">
        <f aca="false">G146/(C146-E146-F146)</f>
        <v>0.0115398655252405</v>
      </c>
      <c r="S146" s="11" t="n">
        <f aca="false">E146/C146</f>
        <v>0.0182715020147284</v>
      </c>
    </row>
    <row r="147" customFormat="false" ht="15" hidden="false" customHeight="false" outlineLevel="0" collapsed="false">
      <c r="A147" s="6" t="n">
        <v>44038</v>
      </c>
      <c r="B147" s="5" t="n">
        <v>4192</v>
      </c>
      <c r="C147" s="13" t="n">
        <f aca="false">C146+B147</f>
        <v>162526</v>
      </c>
      <c r="D147" s="5" t="n">
        <v>45</v>
      </c>
      <c r="E147" s="13" t="n">
        <f aca="false">E146+D147</f>
        <v>2938</v>
      </c>
      <c r="F147" s="5" t="n">
        <v>72575</v>
      </c>
      <c r="G147" s="5" t="n">
        <v>993</v>
      </c>
      <c r="H147" s="5" t="n">
        <v>10870</v>
      </c>
      <c r="I147" s="28" t="n">
        <v>647714</v>
      </c>
      <c r="J147" s="13" t="n">
        <f aca="false">L147-K147</f>
        <v>759.397999999987</v>
      </c>
      <c r="K147" s="13" t="n">
        <f aca="false">0.998*L147</f>
        <v>378939.602</v>
      </c>
      <c r="L147" s="5" t="n">
        <v>379699</v>
      </c>
      <c r="M147" s="5" t="n">
        <v>1109</v>
      </c>
      <c r="N147" s="5" t="n">
        <v>46698</v>
      </c>
      <c r="O147" s="5" t="n">
        <v>84358</v>
      </c>
      <c r="P147" s="5" t="n">
        <f aca="false">162526-O147-N147-M147</f>
        <v>30361</v>
      </c>
      <c r="Q147" s="7" t="n">
        <f aca="false">AVERAGE(B141:B147)/AVERAGE(B140:B146)</f>
        <v>0.99890841916704</v>
      </c>
      <c r="R147" s="11" t="n">
        <f aca="false">G147/(C147-E147-F147)</f>
        <v>0.0114120878489421</v>
      </c>
      <c r="S147" s="11" t="n">
        <f aca="false">E147/C147</f>
        <v>0.018077107662774</v>
      </c>
    </row>
    <row r="148" customFormat="false" ht="15" hidden="false" customHeight="false" outlineLevel="0" collapsed="false">
      <c r="A148" s="6" t="n">
        <v>44039</v>
      </c>
      <c r="B148" s="5" t="n">
        <v>4890</v>
      </c>
      <c r="C148" s="13" t="n">
        <f aca="false">C147+B148</f>
        <v>167416</v>
      </c>
      <c r="D148" s="13" t="n">
        <f aca="false">17+104</f>
        <v>121</v>
      </c>
      <c r="E148" s="13" t="n">
        <f aca="false">E147+D148</f>
        <v>3059</v>
      </c>
      <c r="F148" s="5" t="n">
        <v>75083</v>
      </c>
      <c r="G148" s="5" t="n">
        <v>1002</v>
      </c>
      <c r="H148" s="5" t="n">
        <v>12398</v>
      </c>
      <c r="I148" s="28" t="n">
        <f aca="false">I147+H148</f>
        <v>660112</v>
      </c>
      <c r="J148" s="13" t="n">
        <v>771</v>
      </c>
      <c r="K148" s="13" t="n">
        <f aca="false">L148-J148</f>
        <v>384872</v>
      </c>
      <c r="L148" s="5" t="n">
        <v>385643</v>
      </c>
      <c r="M148" s="5" t="n">
        <v>1112</v>
      </c>
      <c r="N148" s="5" t="n">
        <v>49648</v>
      </c>
      <c r="O148" s="5" t="n">
        <v>88238</v>
      </c>
      <c r="P148" s="5" t="n">
        <f aca="false">167416-O148-N148-M148</f>
        <v>28418</v>
      </c>
      <c r="Q148" s="7" t="n">
        <f aca="false">AVERAGE(B142:B148)/AVERAGE(B141:B147)</f>
        <v>1.02670290565721</v>
      </c>
      <c r="R148" s="11" t="n">
        <f aca="false">G148/(C148-E148-F148)</f>
        <v>0.0112238725720815</v>
      </c>
      <c r="S148" s="11" t="n">
        <f aca="false">E148/C148</f>
        <v>0.0182718497634635</v>
      </c>
    </row>
    <row r="149" customFormat="false" ht="15" hidden="false" customHeight="false" outlineLevel="0" collapsed="false">
      <c r="A149" s="6" t="n">
        <v>44040</v>
      </c>
      <c r="B149" s="5" t="n">
        <v>5939</v>
      </c>
      <c r="C149" s="13" t="n">
        <f aca="false">C148+B149</f>
        <v>173355</v>
      </c>
      <c r="D149" s="13" t="n">
        <f aca="false">23+97</f>
        <v>120</v>
      </c>
      <c r="E149" s="13" t="n">
        <v>3178</v>
      </c>
      <c r="F149" s="5" t="n">
        <v>77855</v>
      </c>
      <c r="G149" s="5" t="n">
        <v>1024</v>
      </c>
      <c r="H149" s="5" t="n">
        <v>14899</v>
      </c>
      <c r="I149" s="28" t="n">
        <v>675011</v>
      </c>
      <c r="J149" s="13" t="n">
        <f aca="false">L149-K149</f>
        <v>785.488000000012</v>
      </c>
      <c r="K149" s="13" t="n">
        <f aca="false">0.998*L149</f>
        <v>391958.512</v>
      </c>
      <c r="L149" s="5" t="n">
        <v>392744</v>
      </c>
      <c r="M149" s="5" t="n">
        <v>1119</v>
      </c>
      <c r="N149" s="5" t="n">
        <v>51090</v>
      </c>
      <c r="O149" s="5" t="n">
        <v>92345</v>
      </c>
      <c r="P149" s="5" t="n">
        <f aca="false">173355-O149-N149-M149</f>
        <v>28801</v>
      </c>
      <c r="Q149" s="7" t="n">
        <f aca="false">AVERAGE(B143:B149)/AVERAGE(B142:B148)</f>
        <v>1.01623819660499</v>
      </c>
      <c r="R149" s="11" t="n">
        <f aca="false">G149/(C149-E149-F149)</f>
        <v>0.0110916141331427</v>
      </c>
      <c r="S149" s="11" t="n">
        <f aca="false">E149/C149</f>
        <v>0.0183323238441349</v>
      </c>
    </row>
    <row r="150" customFormat="false" ht="15" hidden="false" customHeight="false" outlineLevel="0" collapsed="false">
      <c r="A150" s="6" t="n">
        <v>44041</v>
      </c>
      <c r="B150" s="13" t="n">
        <v>5641</v>
      </c>
      <c r="C150" s="13" t="n">
        <f aca="false">C149+B150</f>
        <v>178996</v>
      </c>
      <c r="D150" s="5" t="n">
        <v>110</v>
      </c>
      <c r="E150" s="13" t="n">
        <f aca="false">E149+D150</f>
        <v>3288</v>
      </c>
      <c r="F150" s="5" t="n">
        <v>80596</v>
      </c>
      <c r="G150" s="5" t="n">
        <v>1057</v>
      </c>
      <c r="H150" s="5" t="n">
        <v>15812</v>
      </c>
      <c r="I150" s="28" t="n">
        <v>690823</v>
      </c>
      <c r="J150" s="13" t="n">
        <f aca="false">L150-K150</f>
        <v>801.662000000011</v>
      </c>
      <c r="K150" s="13" t="n">
        <f aca="false">0.998*L150</f>
        <v>400029.338</v>
      </c>
      <c r="L150" s="5" t="n">
        <v>400831</v>
      </c>
      <c r="M150" s="5" t="n">
        <v>1115</v>
      </c>
      <c r="N150" s="5" t="n">
        <v>52375</v>
      </c>
      <c r="O150" s="5" t="n">
        <v>96710</v>
      </c>
      <c r="P150" s="5" t="n">
        <f aca="false">178996-O150-N150-M150</f>
        <v>28796</v>
      </c>
      <c r="Q150" s="7" t="n">
        <f aca="false">AVERAGE(B144:B150)/AVERAGE(B143:B149)</f>
        <v>0.996213443617907</v>
      </c>
      <c r="R150" s="11" t="n">
        <f aca="false">G150/(C150-E150-F150)</f>
        <v>0.0111132138951972</v>
      </c>
      <c r="S150" s="11" t="n">
        <f aca="false">E150/C150</f>
        <v>0.0183691255670518</v>
      </c>
    </row>
    <row r="151" customFormat="false" ht="15" hidden="false" customHeight="false" outlineLevel="0" collapsed="false">
      <c r="A151" s="6" t="n">
        <v>44042</v>
      </c>
      <c r="B151" s="5" t="n">
        <v>6377</v>
      </c>
      <c r="C151" s="13" t="n">
        <f aca="false">C150+B151</f>
        <v>185373</v>
      </c>
      <c r="D151" s="5" t="n">
        <f aca="false">23+131</f>
        <v>154</v>
      </c>
      <c r="E151" s="13" t="n">
        <f aca="false">E150+D151</f>
        <v>3442</v>
      </c>
      <c r="F151" s="5" t="n">
        <v>83780</v>
      </c>
      <c r="G151" s="5" t="n">
        <v>1076</v>
      </c>
      <c r="H151" s="5" t="n">
        <v>16685</v>
      </c>
      <c r="I151" s="5" t="n">
        <v>707508</v>
      </c>
      <c r="J151" s="13" t="n">
        <f aca="false">L151-K151</f>
        <v>818.080000000016</v>
      </c>
      <c r="K151" s="13" t="n">
        <f aca="false">0.998*L151</f>
        <v>408221.92</v>
      </c>
      <c r="L151" s="5" t="n">
        <v>409040</v>
      </c>
      <c r="M151" s="5" t="n">
        <v>1117</v>
      </c>
      <c r="N151" s="5" t="n">
        <v>53660</v>
      </c>
      <c r="O151" s="5" t="n">
        <v>100811</v>
      </c>
      <c r="P151" s="5" t="n">
        <f aca="false">185373-O151-N151-M151</f>
        <v>29785</v>
      </c>
      <c r="Q151" s="7" t="n">
        <f aca="false">AVERAGE(B145:B151)/AVERAGE(B144:B150)</f>
        <v>1.00673927108044</v>
      </c>
      <c r="R151" s="11" t="n">
        <f aca="false">G151/(C151-E151-F151)</f>
        <v>0.0109627003290848</v>
      </c>
      <c r="S151" s="11" t="n">
        <f aca="false">E151/C151</f>
        <v>0.0185679683664827</v>
      </c>
    </row>
    <row r="152" customFormat="false" ht="15" hidden="false" customHeight="false" outlineLevel="0" collapsed="false">
      <c r="A152" s="6" t="n">
        <v>44043</v>
      </c>
      <c r="B152" s="5" t="n">
        <v>5929</v>
      </c>
      <c r="C152" s="13" t="n">
        <f aca="false">C151+B152</f>
        <v>191302</v>
      </c>
      <c r="D152" s="5" t="n">
        <f aca="false">25+77</f>
        <v>102</v>
      </c>
      <c r="E152" s="13" t="n">
        <f aca="false">E151+D152</f>
        <v>3544</v>
      </c>
      <c r="F152" s="5" t="n">
        <v>86499</v>
      </c>
      <c r="G152" s="5" t="n">
        <v>1104</v>
      </c>
      <c r="H152" s="5" t="n">
        <v>15442</v>
      </c>
      <c r="I152" s="5" t="n">
        <f aca="false">I151+H152</f>
        <v>722950</v>
      </c>
      <c r="J152" s="13" t="n">
        <f aca="false">L152-K152</f>
        <v>833.976000000024</v>
      </c>
      <c r="K152" s="13" t="n">
        <f aca="false">0.998*L152</f>
        <v>416154.024</v>
      </c>
      <c r="L152" s="5" t="n">
        <v>416988</v>
      </c>
      <c r="M152" s="5" t="n">
        <v>1122</v>
      </c>
      <c r="N152" s="5" t="n">
        <v>54915</v>
      </c>
      <c r="O152" s="5" t="n">
        <v>104695</v>
      </c>
      <c r="P152" s="5" t="n">
        <f aca="false">191302-O152-N152-M152</f>
        <v>30570</v>
      </c>
      <c r="Q152" s="7" t="n">
        <f aca="false">AVERAGE(B146:B152)/AVERAGE(B145:B151)</f>
        <v>1.01167461040004</v>
      </c>
      <c r="R152" s="11" t="n">
        <f aca="false">G152/(C152-E152-F152)</f>
        <v>0.0109027345717418</v>
      </c>
      <c r="S152" s="11" t="n">
        <f aca="false">E152/C152</f>
        <v>0.0185256819060961</v>
      </c>
    </row>
    <row r="153" customFormat="false" ht="15" hidden="false" customHeight="false" outlineLevel="0" collapsed="false">
      <c r="A153" s="6" t="n">
        <v>44044</v>
      </c>
      <c r="B153" s="13" t="n">
        <v>5241</v>
      </c>
      <c r="C153" s="13" t="n">
        <f aca="false">C152+B153</f>
        <v>196543</v>
      </c>
      <c r="D153" s="5" t="n">
        <f aca="false">15+38</f>
        <v>53</v>
      </c>
      <c r="E153" s="13" t="n">
        <v>3596</v>
      </c>
      <c r="F153" s="5" t="n">
        <v>89026</v>
      </c>
      <c r="G153" s="5" t="n">
        <v>1128</v>
      </c>
      <c r="H153" s="5" t="n">
        <v>13057</v>
      </c>
      <c r="I153" s="5" t="n">
        <v>736007</v>
      </c>
      <c r="J153" s="13" t="n">
        <f aca="false">L153-K153</f>
        <v>846.245999999985</v>
      </c>
      <c r="K153" s="13" t="n">
        <f aca="false">0.998*L153</f>
        <v>422276.754</v>
      </c>
      <c r="L153" s="5" t="n">
        <v>423123</v>
      </c>
      <c r="M153" s="5" t="n">
        <v>1123</v>
      </c>
      <c r="N153" s="5" t="n">
        <v>55946</v>
      </c>
      <c r="O153" s="5" t="n">
        <v>107909</v>
      </c>
      <c r="P153" s="5" t="n">
        <f aca="false">196543-O153-N153-M153</f>
        <v>31565</v>
      </c>
      <c r="Q153" s="7" t="n">
        <f aca="false">AVERAGE(B147:B153)/AVERAGE(B146:B152)</f>
        <v>1.01130167804775</v>
      </c>
      <c r="R153" s="11" t="n">
        <f aca="false">G153/(C153-E153-F153)</f>
        <v>0.0108543990146361</v>
      </c>
      <c r="S153" s="11" t="n">
        <f aca="false">E153/C153</f>
        <v>0.0182962506932325</v>
      </c>
    </row>
    <row r="154" customFormat="false" ht="15" hidden="false" customHeight="false" outlineLevel="0" collapsed="false">
      <c r="A154" s="6" t="n">
        <v>44045</v>
      </c>
      <c r="B154" s="5" t="n">
        <v>5376</v>
      </c>
      <c r="C154" s="13" t="n">
        <f aca="false">C153+B154</f>
        <v>201919</v>
      </c>
      <c r="D154" s="5" t="n">
        <f aca="false">15+36</f>
        <v>51</v>
      </c>
      <c r="E154" s="13" t="n">
        <f aca="false">E153+D154</f>
        <v>3647</v>
      </c>
      <c r="F154" s="5" t="n">
        <v>91302</v>
      </c>
      <c r="G154" s="5" t="n">
        <v>1112</v>
      </c>
      <c r="H154" s="5" t="n">
        <v>11900</v>
      </c>
      <c r="I154" s="5" t="n">
        <v>747907</v>
      </c>
      <c r="J154" s="13" t="n">
        <f aca="false">L154-K154</f>
        <v>856.688000000024</v>
      </c>
      <c r="K154" s="13" t="n">
        <f aca="false">0.998*L154</f>
        <v>427487.312</v>
      </c>
      <c r="L154" s="5" t="n">
        <v>428344</v>
      </c>
      <c r="M154" s="5" t="n">
        <v>1123</v>
      </c>
      <c r="N154" s="5" t="n">
        <v>56975</v>
      </c>
      <c r="O154" s="5" t="n">
        <v>110459</v>
      </c>
      <c r="P154" s="5" t="n">
        <f aca="false">201919-O154-N154-M154</f>
        <v>33362</v>
      </c>
      <c r="Q154" s="7" t="n">
        <f aca="false">AVERAGE(B148:B154)/AVERAGE(B147:B153)</f>
        <v>1.03098746368657</v>
      </c>
      <c r="R154" s="11" t="n">
        <f aca="false">G154/(C154-E154-F154)</f>
        <v>0.0103954379732635</v>
      </c>
      <c r="S154" s="11" t="n">
        <f aca="false">E154/C154</f>
        <v>0.0180616980076169</v>
      </c>
    </row>
    <row r="155" customFormat="false" ht="15" hidden="false" customHeight="false" outlineLevel="0" collapsed="false">
      <c r="A155" s="6" t="n">
        <v>44046</v>
      </c>
      <c r="B155" s="35" t="n">
        <v>4824</v>
      </c>
      <c r="C155" s="13" t="n">
        <f aca="false">C154+B155</f>
        <v>206743</v>
      </c>
      <c r="D155" s="5" t="n">
        <v>164</v>
      </c>
      <c r="E155" s="13" t="n">
        <f aca="false">E154+D155</f>
        <v>3811</v>
      </c>
      <c r="F155" s="5" t="n">
        <v>94129</v>
      </c>
      <c r="G155" s="5" t="n">
        <v>1150</v>
      </c>
      <c r="H155" s="5" t="n">
        <v>12839</v>
      </c>
      <c r="I155" s="5" t="n">
        <v>760746</v>
      </c>
      <c r="J155" s="13" t="n">
        <f aca="false">L155-K155</f>
        <v>869.878000000026</v>
      </c>
      <c r="K155" s="13" t="n">
        <f aca="false">0.998*L155</f>
        <v>434069.122</v>
      </c>
      <c r="L155" s="5" t="n">
        <v>434939</v>
      </c>
      <c r="M155" s="5" t="n">
        <v>1123</v>
      </c>
      <c r="N155" s="5" t="n">
        <v>58084</v>
      </c>
      <c r="O155" s="5" t="n">
        <v>114826</v>
      </c>
      <c r="P155" s="5" t="n">
        <f aca="false">206743-M155-N155-O155</f>
        <v>32710</v>
      </c>
      <c r="Q155" s="7" t="n">
        <f aca="false">AVERAGE(B149:B155)/AVERAGE(B148:B154)</f>
        <v>0.998324575432183</v>
      </c>
      <c r="R155" s="11" t="n">
        <f aca="false">G155/(C155-E155-F155)</f>
        <v>0.0105695615010616</v>
      </c>
      <c r="S155" s="11" t="n">
        <f aca="false">E155/C155</f>
        <v>0.0184335140730279</v>
      </c>
    </row>
    <row r="156" customFormat="false" ht="15" hidden="false" customHeight="false" outlineLevel="0" collapsed="false">
      <c r="A156" s="6" t="n">
        <v>44047</v>
      </c>
      <c r="B156" s="5" t="n">
        <v>6792</v>
      </c>
      <c r="C156" s="13" t="n">
        <f aca="false">C155+B156</f>
        <v>213535</v>
      </c>
      <c r="D156" s="36" t="n">
        <f aca="false">116+52</f>
        <v>168</v>
      </c>
      <c r="E156" s="13" t="n">
        <f aca="false">E155+D156</f>
        <v>3979</v>
      </c>
      <c r="F156" s="5" t="n">
        <v>96948</v>
      </c>
      <c r="G156" s="5" t="n">
        <v>1207</v>
      </c>
      <c r="H156" s="5" t="n">
        <v>16532</v>
      </c>
      <c r="I156" s="5" t="n">
        <f aca="false">I155+H156</f>
        <v>777278</v>
      </c>
      <c r="J156" s="13" t="n">
        <f aca="false">L156-K156</f>
        <v>885.761999999988</v>
      </c>
      <c r="K156" s="13" t="n">
        <f aca="false">0.998*L156</f>
        <v>441995.238</v>
      </c>
      <c r="L156" s="5" t="n">
        <v>442881</v>
      </c>
      <c r="M156" s="5" t="n">
        <v>1123</v>
      </c>
      <c r="N156" s="5" t="n">
        <v>59408</v>
      </c>
      <c r="O156" s="5" t="n">
        <v>119544</v>
      </c>
      <c r="P156" s="5" t="n">
        <f aca="false">213535-O156-N156-M156</f>
        <v>33460</v>
      </c>
      <c r="Q156" s="7" t="n">
        <f aca="false">AVERAGE(B150:B156)/AVERAGE(B149:B155)</f>
        <v>1.02168993312483</v>
      </c>
      <c r="R156" s="11" t="n">
        <f aca="false">G156/(C156-E156-F156)</f>
        <v>0.0107185990338164</v>
      </c>
      <c r="S156" s="11" t="n">
        <f aca="false">E156/C156</f>
        <v>0.0186339475964128</v>
      </c>
    </row>
    <row r="157" customFormat="false" ht="15" hidden="false" customHeight="false" outlineLevel="0" collapsed="false">
      <c r="A157" s="6" t="n">
        <v>44048</v>
      </c>
      <c r="B157" s="5" t="n">
        <v>7147</v>
      </c>
      <c r="C157" s="13" t="n">
        <f aca="false">C156+B157</f>
        <v>220682</v>
      </c>
      <c r="D157" s="5" t="n">
        <f aca="false">30+97</f>
        <v>127</v>
      </c>
      <c r="E157" s="13" t="n">
        <f aca="false">E156+D157</f>
        <v>4106</v>
      </c>
      <c r="F157" s="5" t="n">
        <v>99852</v>
      </c>
      <c r="G157" s="5" t="n">
        <v>1219</v>
      </c>
      <c r="H157" s="5" t="n">
        <v>17266</v>
      </c>
      <c r="I157" s="5" t="n">
        <f aca="false">I156+H157</f>
        <v>794544</v>
      </c>
      <c r="J157" s="13" t="n">
        <f aca="false">L157-K157</f>
        <v>902.909999999974</v>
      </c>
      <c r="K157" s="13" t="n">
        <f aca="false">0.998*L157</f>
        <v>450552.09</v>
      </c>
      <c r="L157" s="5" t="n">
        <v>451455</v>
      </c>
      <c r="M157" s="5" t="n">
        <v>1124</v>
      </c>
      <c r="N157" s="5" t="n">
        <v>60922</v>
      </c>
      <c r="O157" s="5" t="n">
        <v>124163</v>
      </c>
      <c r="P157" s="5" t="n">
        <f aca="false">220682-O157-N157-M157</f>
        <v>34473</v>
      </c>
      <c r="Q157" s="7" t="n">
        <f aca="false">AVERAGE(B151:B157)/AVERAGE(B150:B156)</f>
        <v>1.03748133399701</v>
      </c>
      <c r="R157" s="11" t="n">
        <f aca="false">G157/(C157-E157-F157)</f>
        <v>0.0104434392241527</v>
      </c>
      <c r="S157" s="11" t="n">
        <f aca="false">E157/C157</f>
        <v>0.0186059578941645</v>
      </c>
    </row>
    <row r="158" customFormat="false" ht="15" hidden="false" customHeight="false" outlineLevel="0" collapsed="false">
      <c r="A158" s="6" t="n">
        <v>44049</v>
      </c>
      <c r="B158" s="5" t="n">
        <v>7513</v>
      </c>
      <c r="C158" s="13" t="n">
        <f aca="false">C157+B158</f>
        <v>228195</v>
      </c>
      <c r="D158" s="5" t="n">
        <v>145</v>
      </c>
      <c r="E158" s="13" t="n">
        <f aca="false">E157+D158</f>
        <v>4251</v>
      </c>
      <c r="F158" s="5" t="n">
        <v>103297</v>
      </c>
      <c r="G158" s="5" t="n">
        <v>1245</v>
      </c>
      <c r="H158" s="5" t="n">
        <v>18020</v>
      </c>
      <c r="I158" s="5" t="n">
        <v>812564</v>
      </c>
      <c r="J158" s="13" t="n">
        <f aca="false">L158-K158</f>
        <v>919.371999999974</v>
      </c>
      <c r="K158" s="13" t="n">
        <f aca="false">0.998*L158</f>
        <v>458766.628</v>
      </c>
      <c r="L158" s="5" t="n">
        <v>459686</v>
      </c>
      <c r="M158" s="5" t="n">
        <v>1127</v>
      </c>
      <c r="N158" s="5" t="n">
        <v>62150</v>
      </c>
      <c r="O158" s="5" t="n">
        <v>128781</v>
      </c>
      <c r="P158" s="5" t="n">
        <f aca="false">228195-O158-N158-M158</f>
        <v>36137</v>
      </c>
      <c r="Q158" s="7" t="n">
        <f aca="false">AVERAGE(B152:B158)/AVERAGE(B151:B157)</f>
        <v>1.02725135537111</v>
      </c>
      <c r="R158" s="11" t="n">
        <f aca="false">G158/(C158-E158-F158)</f>
        <v>0.0103193614428871</v>
      </c>
      <c r="S158" s="11" t="n">
        <f aca="false">E158/C158</f>
        <v>0.0186288043121015</v>
      </c>
    </row>
    <row r="159" customFormat="false" ht="15" hidden="false" customHeight="false" outlineLevel="0" collapsed="false">
      <c r="A159" s="6" t="n">
        <v>44050</v>
      </c>
      <c r="B159" s="13" t="n">
        <v>7482</v>
      </c>
      <c r="C159" s="13" t="n">
        <f aca="false">C158+B159</f>
        <v>235677</v>
      </c>
      <c r="D159" s="5" t="n">
        <v>160</v>
      </c>
      <c r="E159" s="13" t="n">
        <f aca="false">E158+D159</f>
        <v>4411</v>
      </c>
      <c r="F159" s="5" t="n">
        <v>108242</v>
      </c>
      <c r="G159" s="5" t="n">
        <v>1293</v>
      </c>
      <c r="H159" s="5" t="n">
        <v>17493</v>
      </c>
      <c r="I159" s="5" t="n">
        <f aca="false">I158+H159</f>
        <v>830057</v>
      </c>
      <c r="J159" s="13" t="n">
        <f aca="false">L159-K159</f>
        <v>940.326000000001</v>
      </c>
      <c r="K159" s="13" t="n">
        <f aca="false">0.998*L159</f>
        <v>469222.674</v>
      </c>
      <c r="L159" s="5" t="n">
        <v>470163</v>
      </c>
      <c r="M159" s="5" t="n">
        <v>1130</v>
      </c>
      <c r="N159" s="5" t="n">
        <v>63695</v>
      </c>
      <c r="O159" s="5" t="n">
        <v>133585</v>
      </c>
      <c r="P159" s="5" t="n">
        <f aca="false">235677-O159-N159-M159</f>
        <v>37267</v>
      </c>
      <c r="Q159" s="7" t="n">
        <f aca="false">AVERAGE(B153:B159)/AVERAGE(B152:B158)</f>
        <v>1.03626640511886</v>
      </c>
      <c r="R159" s="11" t="n">
        <f aca="false">G159/(C159-E159-F159)</f>
        <v>0.0105101443620757</v>
      </c>
      <c r="S159" s="11" t="n">
        <f aca="false">E159/C159</f>
        <v>0.0187162939107338</v>
      </c>
    </row>
    <row r="160" customFormat="false" ht="15" hidden="false" customHeight="false" outlineLevel="0" collapsed="false">
      <c r="A160" s="6" t="n">
        <v>44051</v>
      </c>
      <c r="B160" s="13" t="n">
        <v>6134</v>
      </c>
      <c r="C160" s="13" t="n">
        <f aca="false">B160+C159</f>
        <v>241811</v>
      </c>
      <c r="D160" s="5" t="n">
        <v>112</v>
      </c>
      <c r="E160" s="13" t="n">
        <f aca="false">E159+D160</f>
        <v>4523</v>
      </c>
      <c r="F160" s="5" t="n">
        <v>170109</v>
      </c>
      <c r="G160" s="5" t="n">
        <v>1502</v>
      </c>
      <c r="H160" s="5" t="n">
        <v>15163</v>
      </c>
      <c r="I160" s="5" t="n">
        <v>845220</v>
      </c>
      <c r="J160" s="13" t="n">
        <f aca="false">L160-K160</f>
        <v>955.793999999994</v>
      </c>
      <c r="K160" s="13" t="n">
        <f aca="false">0.998*L160</f>
        <v>476941.206</v>
      </c>
      <c r="L160" s="5" t="n">
        <v>477897</v>
      </c>
      <c r="M160" s="5" t="n">
        <v>1130</v>
      </c>
      <c r="N160" s="5" t="n">
        <v>64762</v>
      </c>
      <c r="O160" s="5" t="n">
        <v>136987</v>
      </c>
      <c r="P160" s="5" t="n">
        <f aca="false">241811-O160-N160-M160</f>
        <v>38932</v>
      </c>
      <c r="Q160" s="7" t="n">
        <f aca="false">AVERAGE(B154:B160)/AVERAGE(B153:B159)</f>
        <v>1.02012394366197</v>
      </c>
      <c r="R160" s="11" t="n">
        <f aca="false">G160/(C160-E160-F160)</f>
        <v>0.02235817740663</v>
      </c>
      <c r="S160" s="11" t="n">
        <f aca="false">E160/C160</f>
        <v>0.0187046908536005</v>
      </c>
    </row>
    <row r="161" customFormat="false" ht="15" hidden="false" customHeight="false" outlineLevel="0" collapsed="false">
      <c r="A161" s="6" t="n">
        <v>44052</v>
      </c>
      <c r="B161" s="5" t="n">
        <v>4688</v>
      </c>
      <c r="C161" s="13" t="n">
        <f aca="false">C160+B161</f>
        <v>246499</v>
      </c>
      <c r="D161" s="5" t="n">
        <v>83</v>
      </c>
      <c r="E161" s="13" t="n">
        <f aca="false">E160+D161</f>
        <v>4606</v>
      </c>
      <c r="F161" s="5" t="n">
        <v>174974</v>
      </c>
      <c r="G161" s="5" t="n">
        <v>1565</v>
      </c>
      <c r="H161" s="5" t="n">
        <v>10835</v>
      </c>
      <c r="I161" s="5" t="n">
        <v>856055</v>
      </c>
      <c r="J161" s="13" t="n">
        <f aca="false">L161-K161</f>
        <v>966.102000000014</v>
      </c>
      <c r="K161" s="13" t="n">
        <f aca="false">0.998*L161</f>
        <v>482084.898</v>
      </c>
      <c r="L161" s="5" t="n">
        <v>483051</v>
      </c>
      <c r="M161" s="5" t="n">
        <v>1131</v>
      </c>
      <c r="N161" s="5" t="n">
        <v>65737</v>
      </c>
      <c r="O161" s="5" t="n">
        <v>139746</v>
      </c>
      <c r="P161" s="5" t="n">
        <f aca="false">246499-O161-N161-M161</f>
        <v>39885</v>
      </c>
      <c r="Q161" s="7" t="n">
        <f aca="false">AVERAGE(B155:B161)/AVERAGE(B154:B160)</f>
        <v>0.984801625872581</v>
      </c>
      <c r="R161" s="11" t="n">
        <f aca="false">G161/(C161-E161-F161)</f>
        <v>0.0233864821650055</v>
      </c>
      <c r="S161" s="11" t="n">
        <f aca="false">E161/C161</f>
        <v>0.018685674181234</v>
      </c>
    </row>
    <row r="162" customFormat="false" ht="15" hidden="false" customHeight="false" outlineLevel="0" collapsed="false">
      <c r="A162" s="6" t="n">
        <v>44053</v>
      </c>
      <c r="B162" s="5" t="n">
        <v>7369</v>
      </c>
      <c r="C162" s="13" t="n">
        <f aca="false">C161+B162</f>
        <v>253868</v>
      </c>
      <c r="D162" s="5" t="n">
        <f aca="false">27+131</f>
        <v>158</v>
      </c>
      <c r="E162" s="13" t="n">
        <f aca="false">E161+D162</f>
        <v>4764</v>
      </c>
      <c r="F162" s="5" t="n">
        <v>181398</v>
      </c>
      <c r="G162" s="5" t="n">
        <v>1569</v>
      </c>
      <c r="H162" s="5" t="n">
        <v>16588</v>
      </c>
      <c r="I162" s="5" t="n">
        <v>872643</v>
      </c>
      <c r="J162" s="13" t="n">
        <f aca="false">L162-K162</f>
        <v>983.052000000025</v>
      </c>
      <c r="K162" s="13" t="n">
        <f aca="false">0.998*L162</f>
        <v>490542.948</v>
      </c>
      <c r="L162" s="5" t="n">
        <v>491526</v>
      </c>
      <c r="M162" s="5" t="n">
        <v>1136</v>
      </c>
      <c r="N162" s="5" t="n">
        <v>67245</v>
      </c>
      <c r="O162" s="5" t="n">
        <v>144896</v>
      </c>
      <c r="P162" s="5" t="n">
        <f aca="false">253686-O162-N162-M162</f>
        <v>40409</v>
      </c>
      <c r="R162" s="1" t="n">
        <f aca="false">G162/(C162-E162-F162)</f>
        <v>0.023173721679024</v>
      </c>
      <c r="S162" s="1" t="n">
        <f aca="false">E162/C162</f>
        <v>0.0187656577433942</v>
      </c>
    </row>
    <row r="163" customFormat="false" ht="15" hidden="false" customHeight="false" outlineLevel="0" collapsed="false">
      <c r="A163" s="6" t="n">
        <v>44054</v>
      </c>
      <c r="B163" s="5" t="n">
        <v>7043</v>
      </c>
      <c r="C163" s="13" t="n">
        <f aca="false">C162+B163</f>
        <v>260911</v>
      </c>
      <c r="D163" s="5" t="n">
        <f aca="false">21+220</f>
        <v>241</v>
      </c>
      <c r="E163" s="13" t="n">
        <f aca="false">E162+D163</f>
        <v>5005</v>
      </c>
      <c r="F163" s="5" t="n">
        <v>187283</v>
      </c>
      <c r="G163" s="5" t="n">
        <v>1585</v>
      </c>
      <c r="H163" s="5" t="n">
        <v>19174</v>
      </c>
      <c r="I163" s="5" t="n">
        <f aca="false">I162+H163</f>
        <v>891817</v>
      </c>
      <c r="J163" s="13" t="n">
        <f aca="false">L163-K163</f>
        <v>1003.304</v>
      </c>
      <c r="K163" s="13" t="n">
        <f aca="false">0.998*L163</f>
        <v>500648.696</v>
      </c>
      <c r="L163" s="5" t="n">
        <v>501652</v>
      </c>
      <c r="M163" s="5" t="n">
        <v>1137</v>
      </c>
      <c r="N163" s="5" t="n">
        <v>68717</v>
      </c>
      <c r="O163" s="5" t="n">
        <v>151086</v>
      </c>
      <c r="P163" s="5" t="n">
        <f aca="false">260911-O163-N163-M163</f>
        <v>39971</v>
      </c>
      <c r="R163" s="1" t="n">
        <f aca="false">G163/(C163-E163-F163)</f>
        <v>0.0230972123049123</v>
      </c>
      <c r="S163" s="1" t="n">
        <f aca="false">E163/C163</f>
        <v>0.0191827864674161</v>
      </c>
    </row>
    <row r="164" customFormat="false" ht="15" hidden="false" customHeight="false" outlineLevel="0" collapsed="false">
      <c r="A164" s="6" t="n">
        <v>44055</v>
      </c>
      <c r="B164" s="35" t="n">
        <v>7663</v>
      </c>
      <c r="C164" s="13" t="n">
        <f aca="false">C163+B164</f>
        <v>268574</v>
      </c>
      <c r="D164" s="13" t="n">
        <f aca="false">84+125</f>
        <v>209</v>
      </c>
      <c r="E164" s="13" t="n">
        <f aca="false">E163+D164</f>
        <v>5214</v>
      </c>
      <c r="F164" s="5" t="n">
        <v>192434</v>
      </c>
      <c r="G164" s="5" t="n">
        <v>1662</v>
      </c>
      <c r="H164" s="5" t="n">
        <v>19779</v>
      </c>
      <c r="I164" s="5" t="n">
        <v>911596</v>
      </c>
      <c r="J164" s="13" t="n">
        <f aca="false">L164-K164</f>
        <v>1024.234</v>
      </c>
      <c r="K164" s="13" t="n">
        <f aca="false">0.998*L164</f>
        <v>511092.766</v>
      </c>
      <c r="L164" s="5" t="n">
        <v>512117</v>
      </c>
      <c r="M164" s="5" t="n">
        <v>1142</v>
      </c>
      <c r="N164" s="5" t="n">
        <v>70280</v>
      </c>
      <c r="O164" s="5" t="n">
        <v>156764</v>
      </c>
      <c r="P164" s="5" t="n">
        <f aca="false">268574-O164-N164-M164</f>
        <v>40388</v>
      </c>
      <c r="R164" s="1" t="n">
        <f aca="false">G164/(C164-E164-F164)</f>
        <v>0.0234328736993486</v>
      </c>
      <c r="S164" s="1" t="n">
        <f aca="false">E164/C164</f>
        <v>0.01941364391192</v>
      </c>
    </row>
    <row r="165" customFormat="false" ht="15" hidden="false" customHeight="false" outlineLevel="0" collapsed="false">
      <c r="A165" s="6" t="n">
        <v>44056</v>
      </c>
      <c r="B165" s="5" t="n">
        <v>7498</v>
      </c>
      <c r="C165" s="13" t="n">
        <f aca="false">C164+B165</f>
        <v>276072</v>
      </c>
      <c r="D165" s="13" t="n">
        <f aca="false">33+116</f>
        <v>149</v>
      </c>
      <c r="E165" s="13" t="n">
        <f aca="false">E164+D165</f>
        <v>5363</v>
      </c>
      <c r="F165" s="5" t="n">
        <v>199005</v>
      </c>
      <c r="G165" s="5" t="n">
        <v>1682</v>
      </c>
      <c r="H165" s="5" t="n">
        <v>18501</v>
      </c>
      <c r="I165" s="5" t="n">
        <v>930097</v>
      </c>
      <c r="J165" s="13" t="n">
        <f aca="false">L165-K165</f>
        <v>1045.832</v>
      </c>
      <c r="K165" s="13" t="n">
        <f aca="false">0.998*L165</f>
        <v>521870.168</v>
      </c>
      <c r="L165" s="5" t="n">
        <v>522916</v>
      </c>
      <c r="M165" s="5" t="n">
        <v>1143</v>
      </c>
      <c r="N165" s="5" t="n">
        <v>71620</v>
      </c>
      <c r="O165" s="5" t="n">
        <v>162959</v>
      </c>
      <c r="P165" s="5" t="n">
        <f aca="false">276072-O165-N165-M165</f>
        <v>40350</v>
      </c>
      <c r="R165" s="1" t="n">
        <f aca="false">G165/(C165-E165-F165)</f>
        <v>0.0234575476960839</v>
      </c>
      <c r="S165" s="1" t="n">
        <f aca="false">E165/C165</f>
        <v>0.0194260917441827</v>
      </c>
    </row>
    <row r="166" customFormat="false" ht="15" hidden="false" customHeight="false" outlineLevel="0" collapsed="false">
      <c r="A166" s="6" t="n">
        <v>44057</v>
      </c>
      <c r="B166" s="22" t="n">
        <v>6365</v>
      </c>
      <c r="C166" s="13" t="n">
        <f aca="false">C165+B166</f>
        <v>282437</v>
      </c>
      <c r="D166" s="5" t="n">
        <f aca="false">66+99</f>
        <v>165</v>
      </c>
      <c r="E166" s="13" t="n">
        <f aca="false">E165+D166</f>
        <v>5528</v>
      </c>
      <c r="F166" s="5" t="n">
        <v>205697</v>
      </c>
      <c r="G166" s="5" t="n">
        <v>1718</v>
      </c>
      <c r="H166" s="5" t="n">
        <v>19073</v>
      </c>
      <c r="I166" s="5" t="n">
        <v>949170</v>
      </c>
      <c r="J166" s="13" t="n">
        <f aca="false">L166-K166</f>
        <v>1066.95799999998</v>
      </c>
      <c r="K166" s="13" t="n">
        <f aca="false">0.998*L166</f>
        <v>532412.042</v>
      </c>
      <c r="L166" s="5" t="n">
        <v>533479</v>
      </c>
      <c r="M166" s="5" t="n">
        <v>1148</v>
      </c>
      <c r="N166" s="5" t="n">
        <v>72902</v>
      </c>
      <c r="O166" s="5" t="n">
        <v>168252</v>
      </c>
      <c r="P166" s="5" t="n">
        <f aca="false">282437-O166-N166-M166</f>
        <v>40135</v>
      </c>
      <c r="R166" s="1" t="n">
        <f aca="false">G166/(C166-E166-F166)</f>
        <v>0.0241251474470595</v>
      </c>
      <c r="S166" s="1" t="n">
        <f aca="false">E166/C166</f>
        <v>0.0195725064350634</v>
      </c>
    </row>
    <row r="167" customFormat="false" ht="15" hidden="false" customHeight="false" outlineLevel="0" collapsed="false">
      <c r="A167" s="37" t="n">
        <v>44058</v>
      </c>
      <c r="B167" s="5" t="n">
        <v>6663</v>
      </c>
      <c r="C167" s="13" t="n">
        <f aca="false">C166+B167</f>
        <v>289100</v>
      </c>
      <c r="D167" s="5" t="n">
        <f aca="false">38+72-1</f>
        <v>109</v>
      </c>
      <c r="E167" s="13" t="n">
        <f aca="false">E166+D167</f>
        <v>5637</v>
      </c>
      <c r="F167" s="5" t="n">
        <v>211702</v>
      </c>
      <c r="G167" s="5" t="n">
        <v>1716</v>
      </c>
      <c r="H167" s="5" t="n">
        <v>17756</v>
      </c>
      <c r="I167" s="5" t="n">
        <f aca="false">I166+H167</f>
        <v>966926</v>
      </c>
      <c r="J167" s="13" t="n">
        <f aca="false">L167-K167</f>
        <v>1086.18799999997</v>
      </c>
      <c r="K167" s="13" t="n">
        <f aca="false">0.998*L167</f>
        <v>542007.812</v>
      </c>
      <c r="L167" s="5" t="n">
        <v>543094</v>
      </c>
      <c r="M167" s="5" t="n">
        <v>1151</v>
      </c>
      <c r="N167" s="5" t="n">
        <v>74109</v>
      </c>
      <c r="O167" s="5" t="n">
        <v>171954</v>
      </c>
      <c r="P167" s="5" t="n">
        <f aca="false">289100-O167-N167-M167</f>
        <v>41886</v>
      </c>
      <c r="R167" s="1" t="n">
        <f aca="false">G167/(C167-E167-F167)</f>
        <v>0.0239127102465127</v>
      </c>
      <c r="S167" s="1" t="n">
        <f aca="false">E167/C167</f>
        <v>0.0194984434451747</v>
      </c>
    </row>
    <row r="168" customFormat="false" ht="15" hidden="false" customHeight="false" outlineLevel="0" collapsed="false">
      <c r="A168" s="37" t="n">
        <v>44059</v>
      </c>
      <c r="B168" s="5" t="n">
        <v>5469</v>
      </c>
      <c r="C168" s="13" t="n">
        <f aca="false">C167+B168</f>
        <v>294569</v>
      </c>
      <c r="D168" s="5" t="n">
        <f aca="false">20+46</f>
        <v>66</v>
      </c>
      <c r="E168" s="13" t="n">
        <f aca="false">E167+D168</f>
        <v>5703</v>
      </c>
      <c r="F168" s="5" t="n">
        <v>217850</v>
      </c>
      <c r="G168" s="5" t="n">
        <v>1708</v>
      </c>
      <c r="H168" s="5" t="n">
        <v>14533</v>
      </c>
      <c r="I168" s="5" t="n">
        <v>981459</v>
      </c>
      <c r="J168" s="13" t="n">
        <f aca="false">L168-K168</f>
        <v>1101.25</v>
      </c>
      <c r="K168" s="13" t="n">
        <f aca="false">0.998*L168</f>
        <v>549523.75</v>
      </c>
      <c r="L168" s="5" t="n">
        <v>550625</v>
      </c>
      <c r="M168" s="5" t="n">
        <v>1154</v>
      </c>
      <c r="N168" s="5" t="n">
        <v>75051</v>
      </c>
      <c r="O168" s="5" t="n">
        <v>175520</v>
      </c>
      <c r="P168" s="5" t="n">
        <f aca="false">294569-O168-N168-M168</f>
        <v>42844</v>
      </c>
      <c r="Q168" s="5" t="n">
        <v>75051</v>
      </c>
      <c r="R168" s="1" t="n">
        <f aca="false">G168/(C168-E168-F168)</f>
        <v>0.0240509181029627</v>
      </c>
      <c r="S168" s="1" t="n">
        <f aca="false">E168/C168</f>
        <v>0.0193604893929775</v>
      </c>
    </row>
    <row r="169" customFormat="false" ht="15" hidden="false" customHeight="false" outlineLevel="0" collapsed="false">
      <c r="A169" s="6" t="n">
        <v>44060</v>
      </c>
      <c r="B169" s="5" t="n">
        <v>4557</v>
      </c>
      <c r="C169" s="13" t="n">
        <f aca="false">C168+B169</f>
        <v>299126</v>
      </c>
      <c r="D169" s="5" t="n">
        <f aca="false">47+64</f>
        <v>111</v>
      </c>
      <c r="E169" s="13" t="n">
        <f aca="false">E168+D169</f>
        <v>5814</v>
      </c>
      <c r="F169" s="38" t="n">
        <v>223531</v>
      </c>
      <c r="G169" s="39" t="n">
        <v>1749</v>
      </c>
      <c r="H169" s="39" t="n">
        <v>13483</v>
      </c>
      <c r="I169" s="39" t="n">
        <f aca="false">I168+H169</f>
        <v>994942</v>
      </c>
      <c r="J169" s="40" t="n">
        <f aca="false">L169-K169</f>
        <v>1116.63</v>
      </c>
      <c r="K169" s="40" t="n">
        <f aca="false">0.998*L169</f>
        <v>557198.37</v>
      </c>
      <c r="L169" s="39" t="n">
        <v>558315</v>
      </c>
      <c r="M169" s="39" t="n">
        <v>1157</v>
      </c>
      <c r="N169" s="39" t="n">
        <v>76226</v>
      </c>
      <c r="O169" s="39" t="n">
        <v>180483</v>
      </c>
      <c r="P169" s="39" t="n">
        <f aca="false">299126-O169-N169-M169</f>
        <v>41260</v>
      </c>
      <c r="R169" s="1" t="n">
        <f aca="false">G169/(C169-E169-F169)</f>
        <v>0.0250641292042246</v>
      </c>
      <c r="S169" s="1" t="n">
        <f aca="false">E169/C169</f>
        <v>0.0194366253685738</v>
      </c>
    </row>
    <row r="170" customFormat="false" ht="15" hidden="false" customHeight="false" outlineLevel="0" collapsed="false">
      <c r="A170" s="6" t="n">
        <v>44061</v>
      </c>
      <c r="B170" s="5" t="n">
        <v>6840</v>
      </c>
      <c r="C170" s="13" t="n">
        <f aca="false">C169+B170</f>
        <v>305966</v>
      </c>
      <c r="D170" s="5" t="n">
        <f aca="false">63+170</f>
        <v>233</v>
      </c>
      <c r="E170" s="13" t="n">
        <f aca="false">E169+D170</f>
        <v>6047</v>
      </c>
      <c r="F170" s="28" t="n">
        <v>228725</v>
      </c>
      <c r="G170" s="5" t="n">
        <v>1799</v>
      </c>
      <c r="H170" s="5" t="n">
        <v>18037</v>
      </c>
      <c r="I170" s="5" t="n">
        <f aca="false">I169+H170</f>
        <v>1012979</v>
      </c>
      <c r="J170" s="13" t="n">
        <f aca="false">L170-K170</f>
        <v>1136.43999999994</v>
      </c>
      <c r="K170" s="13" t="n">
        <f aca="false">0.998*L170</f>
        <v>567083.56</v>
      </c>
      <c r="L170" s="5" t="n">
        <v>568220</v>
      </c>
      <c r="M170" s="5" t="n">
        <v>1161</v>
      </c>
      <c r="N170" s="5" t="n">
        <v>77895</v>
      </c>
      <c r="O170" s="5" t="n">
        <v>185880</v>
      </c>
      <c r="P170" s="5" t="n">
        <f aca="false">305966-O170-N170-M170</f>
        <v>41030</v>
      </c>
      <c r="Q170" s="5"/>
      <c r="S170" s="1" t="n">
        <f aca="false">E170/C170</f>
        <v>0.0197636338678154</v>
      </c>
    </row>
    <row r="171" customFormat="false" ht="15" hidden="false" customHeight="false" outlineLevel="0" collapsed="false">
      <c r="A171" s="6" t="n">
        <v>44062</v>
      </c>
      <c r="B171" s="5" t="n">
        <v>6693</v>
      </c>
      <c r="C171" s="13" t="n">
        <f aca="false">C170+B171</f>
        <v>312659</v>
      </c>
      <c r="D171" s="5" t="n">
        <f aca="false">217+66</f>
        <v>283</v>
      </c>
      <c r="E171" s="13" t="n">
        <f aca="false">E170+D171</f>
        <v>6330</v>
      </c>
      <c r="F171" s="28" t="n">
        <v>233651</v>
      </c>
      <c r="G171" s="5" t="n">
        <v>1795</v>
      </c>
      <c r="H171" s="5" t="n">
        <v>18013</v>
      </c>
      <c r="I171" s="5" t="n">
        <f aca="false">I170+H171</f>
        <v>1030992</v>
      </c>
      <c r="J171" s="13" t="n">
        <f aca="false">L171-K171</f>
        <v>1156.08600000001</v>
      </c>
      <c r="K171" s="13" t="n">
        <f aca="false">0.998*L171</f>
        <v>576886.914</v>
      </c>
      <c r="L171" s="5" t="n">
        <v>578043</v>
      </c>
      <c r="M171" s="5" t="n">
        <v>1163</v>
      </c>
      <c r="N171" s="28" t="n">
        <v>79219</v>
      </c>
      <c r="O171" s="5" t="n">
        <v>191037</v>
      </c>
      <c r="P171" s="13" t="n">
        <f aca="false">C171-O171-N171-M171</f>
        <v>41240</v>
      </c>
      <c r="S171" s="1" t="n">
        <f aca="false">E171/C171</f>
        <v>0.0202456989883547</v>
      </c>
    </row>
    <row r="172" customFormat="false" ht="15" hidden="false" customHeight="false" outlineLevel="0" collapsed="false">
      <c r="A172" s="6" t="n">
        <v>44063</v>
      </c>
      <c r="B172" s="13" t="n">
        <v>8225</v>
      </c>
      <c r="C172" s="13" t="n">
        <f aca="false">C171+B172</f>
        <v>320884</v>
      </c>
      <c r="D172" s="5" t="n">
        <f aca="false">111+75</f>
        <v>186</v>
      </c>
      <c r="E172" s="13" t="n">
        <f aca="false">E171+D172</f>
        <v>6516</v>
      </c>
      <c r="F172" s="28" t="n">
        <v>239806</v>
      </c>
      <c r="G172" s="5" t="n">
        <v>1832</v>
      </c>
      <c r="H172" s="5" t="n">
        <v>21695</v>
      </c>
      <c r="I172" s="5" t="n">
        <f aca="false">I171+H172</f>
        <v>1052687</v>
      </c>
      <c r="J172" s="13" t="n">
        <f aca="false">L172-K172</f>
        <v>1178.90599999996</v>
      </c>
      <c r="K172" s="13" t="n">
        <f aca="false">0.998*L172</f>
        <v>588274.094</v>
      </c>
      <c r="L172" s="5" t="n">
        <v>589453</v>
      </c>
      <c r="M172" s="5" t="n">
        <v>1172</v>
      </c>
      <c r="N172" s="5" t="n">
        <v>80662</v>
      </c>
      <c r="O172" s="5" t="n">
        <v>196370</v>
      </c>
      <c r="P172" s="13" t="n">
        <f aca="false">C172-O172-N172-M172</f>
        <v>42680</v>
      </c>
      <c r="S172" s="1" t="n">
        <f aca="false">E172/C172</f>
        <v>0.020306403560165</v>
      </c>
    </row>
    <row r="173" customFormat="false" ht="15" hidden="false" customHeight="false" outlineLevel="0" collapsed="false">
      <c r="A173" s="6" t="n">
        <v>44064</v>
      </c>
      <c r="B173" s="13" t="n">
        <v>8159</v>
      </c>
      <c r="C173" s="13" t="n">
        <f aca="false">C172+B173</f>
        <v>329043</v>
      </c>
      <c r="D173" s="5" t="n">
        <f aca="false">50+164</f>
        <v>214</v>
      </c>
      <c r="E173" s="13" t="n">
        <f aca="false">E172+D173</f>
        <v>6730</v>
      </c>
      <c r="F173" s="38" t="n">
        <v>245781</v>
      </c>
      <c r="G173" s="39" t="n">
        <v>1853</v>
      </c>
      <c r="H173" s="39" t="n">
        <v>21032</v>
      </c>
      <c r="I173" s="39" t="n">
        <f aca="false">I172+H173</f>
        <v>1073719</v>
      </c>
      <c r="J173" s="40" t="n">
        <f aca="false">L173-K173</f>
        <v>1201.01199999999</v>
      </c>
      <c r="K173" s="40" t="n">
        <f aca="false">0.998*L173</f>
        <v>599304.988</v>
      </c>
      <c r="L173" s="39" t="n">
        <v>600506</v>
      </c>
      <c r="M173" s="39" t="n">
        <v>1175</v>
      </c>
      <c r="N173" s="39" t="n">
        <v>82187</v>
      </c>
      <c r="O173" s="39" t="n">
        <v>201933</v>
      </c>
      <c r="P173" s="13" t="n">
        <f aca="false">C173-O173-N173-M173</f>
        <v>43748</v>
      </c>
      <c r="S173" s="1" t="n">
        <f aca="false">E173/C173</f>
        <v>0.0204532538300465</v>
      </c>
    </row>
    <row r="174" customFormat="false" ht="15" hidden="false" customHeight="false" outlineLevel="0" collapsed="false">
      <c r="A174" s="6" t="n">
        <v>44065</v>
      </c>
      <c r="B174" s="5" t="n">
        <v>7759</v>
      </c>
      <c r="C174" s="13" t="n">
        <f aca="false">C173+B174</f>
        <v>336802</v>
      </c>
      <c r="D174" s="5" t="n">
        <v>118</v>
      </c>
      <c r="E174" s="13" t="n">
        <f aca="false">E173+D174</f>
        <v>6848</v>
      </c>
      <c r="F174" s="38" t="n">
        <v>251400</v>
      </c>
      <c r="G174" s="39" t="n">
        <v>1907</v>
      </c>
      <c r="H174" s="39" t="n">
        <v>18837</v>
      </c>
      <c r="I174" s="39" t="n">
        <f aca="false">I173+H174</f>
        <v>1092556</v>
      </c>
      <c r="J174" s="40" t="n">
        <f aca="false">L174-K174</f>
        <v>1220.32200000004</v>
      </c>
      <c r="K174" s="40" t="n">
        <f aca="false">0.998*L174</f>
        <v>608940.678</v>
      </c>
      <c r="L174" s="39" t="n">
        <v>610161</v>
      </c>
      <c r="M174" s="39" t="n">
        <v>1178</v>
      </c>
      <c r="N174" s="39" t="n">
        <v>83443</v>
      </c>
      <c r="O174" s="39" t="n">
        <v>205996</v>
      </c>
      <c r="P174" s="13" t="n">
        <f aca="false">C174-O174-N174-M174</f>
        <v>46185</v>
      </c>
      <c r="S174" s="1" t="n">
        <f aca="false">E174/C174</f>
        <v>0.0203324208288549</v>
      </c>
    </row>
    <row r="175" customFormat="false" ht="15" hidden="false" customHeight="false" outlineLevel="0" collapsed="false">
      <c r="A175" s="6" t="n">
        <v>44066</v>
      </c>
      <c r="B175" s="5" t="n">
        <v>5352</v>
      </c>
      <c r="C175" s="13" t="n">
        <f aca="false">C174+B175</f>
        <v>342154</v>
      </c>
      <c r="D175" s="5" t="n">
        <f aca="false">99+37</f>
        <v>136</v>
      </c>
      <c r="E175" s="13" t="n">
        <f aca="false">E174+D175</f>
        <v>6984</v>
      </c>
      <c r="F175" s="28" t="n">
        <v>256789</v>
      </c>
      <c r="G175" s="5" t="n">
        <v>1922</v>
      </c>
      <c r="H175" s="5" t="n">
        <v>13322</v>
      </c>
      <c r="I175" s="5" t="n">
        <f aca="false">I174+H175</f>
        <v>1105878</v>
      </c>
      <c r="J175" s="13" t="n">
        <f aca="false">L175-K175</f>
        <v>1234.40399999998</v>
      </c>
      <c r="K175" s="13" t="n">
        <f aca="false">0.998*L175</f>
        <v>615967.596</v>
      </c>
      <c r="L175" s="5" t="n">
        <v>617202</v>
      </c>
      <c r="M175" s="5" t="n">
        <v>1179</v>
      </c>
      <c r="N175" s="5" t="n">
        <v>84223</v>
      </c>
      <c r="O175" s="5" t="n">
        <v>209236</v>
      </c>
      <c r="P175" s="13" t="n">
        <f aca="false">C175-O175-N175-M175</f>
        <v>47516</v>
      </c>
      <c r="Q175" s="5"/>
      <c r="R175" s="5"/>
      <c r="S175" s="1" t="n">
        <f aca="false">E175/C175</f>
        <v>0.0204118613256019</v>
      </c>
    </row>
    <row r="176" customFormat="false" ht="15" hidden="false" customHeight="false" outlineLevel="0" collapsed="false">
      <c r="A176" s="6" t="n">
        <v>44067</v>
      </c>
      <c r="B176" s="5" t="n">
        <v>8713</v>
      </c>
      <c r="C176" s="13" t="n">
        <f aca="false">C175+B176</f>
        <v>350867</v>
      </c>
      <c r="D176" s="5" t="n">
        <f aca="false">95+286</f>
        <v>381</v>
      </c>
      <c r="E176" s="13" t="n">
        <f aca="false">D176+E175</f>
        <v>7365</v>
      </c>
      <c r="F176" s="5" t="n">
        <v>263202</v>
      </c>
      <c r="G176" s="5" t="n">
        <v>1960</v>
      </c>
      <c r="H176" s="5" t="n">
        <v>21220</v>
      </c>
      <c r="I176" s="5" t="n">
        <f aca="false">I175+H176</f>
        <v>1127098</v>
      </c>
      <c r="J176" s="13" t="n">
        <f aca="false">L176-K176</f>
        <v>1256.78599999996</v>
      </c>
      <c r="K176" s="13" t="n">
        <f aca="false">0.998*L176</f>
        <v>627136.214</v>
      </c>
      <c r="L176" s="5" t="n">
        <v>628393</v>
      </c>
      <c r="M176" s="5" t="n">
        <v>1180</v>
      </c>
      <c r="N176" s="5" t="n">
        <v>85600</v>
      </c>
      <c r="O176" s="5" t="n">
        <v>213348</v>
      </c>
      <c r="P176" s="13" t="n">
        <f aca="false">C176-O176-N176-M176</f>
        <v>50739</v>
      </c>
      <c r="S176" s="1" t="n">
        <f aca="false">E176/C176</f>
        <v>0.0209908597844767</v>
      </c>
    </row>
    <row r="177" s="42" customFormat="true" ht="15" hidden="false" customHeight="false" outlineLevel="0" collapsed="false">
      <c r="A177" s="6" t="n">
        <v>44068</v>
      </c>
      <c r="B177" s="5" t="n">
        <v>8771</v>
      </c>
      <c r="C177" s="13" t="n">
        <f aca="false">C176+B177</f>
        <v>359638</v>
      </c>
      <c r="D177" s="5" t="n">
        <f aca="false">36+162</f>
        <v>198</v>
      </c>
      <c r="E177" s="13" t="n">
        <f aca="false">E176+D177</f>
        <v>7563</v>
      </c>
      <c r="F177" s="5" t="n">
        <v>268801</v>
      </c>
      <c r="G177" s="5" t="n">
        <v>1990</v>
      </c>
      <c r="H177" s="5" t="n">
        <v>21476</v>
      </c>
      <c r="I177" s="5" t="n">
        <f aca="false">H177+I176</f>
        <v>1148574</v>
      </c>
      <c r="J177" s="13" t="n">
        <f aca="false">L177-K177</f>
        <v>1278.20400000003</v>
      </c>
      <c r="K177" s="13" t="n">
        <f aca="false">0.998*L177</f>
        <v>637823.796</v>
      </c>
      <c r="L177" s="5" t="n">
        <v>639102</v>
      </c>
      <c r="M177" s="5" t="n">
        <v>1183</v>
      </c>
      <c r="N177" s="5" t="n">
        <v>87216</v>
      </c>
      <c r="O177" s="5" t="n">
        <v>219449</v>
      </c>
      <c r="P177" s="5" t="n">
        <f aca="false">C177-O177-N177-M177</f>
        <v>51790</v>
      </c>
      <c r="Q177" s="41"/>
      <c r="S177" s="42" t="n">
        <f aca="false">E177/C177</f>
        <v>0.0210294796434192</v>
      </c>
    </row>
    <row r="178" customFormat="false" ht="15" hidden="false" customHeight="false" outlineLevel="0" collapsed="false">
      <c r="A178" s="6" t="n">
        <v>44069</v>
      </c>
      <c r="B178" s="5" t="n">
        <v>10550</v>
      </c>
      <c r="C178" s="13" t="n">
        <f aca="false">C177+B178</f>
        <v>370188</v>
      </c>
      <c r="D178" s="5" t="n">
        <f aca="false">98+178</f>
        <v>276</v>
      </c>
      <c r="E178" s="13" t="n">
        <f aca="false">E177+D178</f>
        <v>7839</v>
      </c>
      <c r="F178" s="5" t="n">
        <v>274458</v>
      </c>
      <c r="G178" s="5" t="n">
        <v>2022</v>
      </c>
      <c r="H178" s="5" t="n">
        <v>24237</v>
      </c>
      <c r="I178" s="5" t="n">
        <f aca="false">H178+I177</f>
        <v>1172811</v>
      </c>
      <c r="J178" s="13" t="n">
        <f aca="false">L178-K178</f>
        <v>1301.79000000004</v>
      </c>
      <c r="K178" s="13" t="n">
        <f aca="false">0.998*L178</f>
        <v>649593.21</v>
      </c>
      <c r="L178" s="5" t="n">
        <v>650895</v>
      </c>
      <c r="M178" s="5" t="n">
        <v>1187</v>
      </c>
      <c r="N178" s="5" t="n">
        <v>88811</v>
      </c>
      <c r="O178" s="5" t="n">
        <v>226073</v>
      </c>
      <c r="P178" s="5" t="n">
        <f aca="false">C178-O178-N178-M178</f>
        <v>54117</v>
      </c>
      <c r="S178" s="1" t="n">
        <f aca="false">E178/C178</f>
        <v>0.0211757269279393</v>
      </c>
    </row>
    <row r="179" customFormat="false" ht="15" hidden="false" customHeight="false" outlineLevel="0" collapsed="false">
      <c r="A179" s="6" t="n">
        <v>44070</v>
      </c>
      <c r="B179" s="5" t="n">
        <v>10104</v>
      </c>
      <c r="C179" s="13" t="n">
        <f aca="false">C178+B179</f>
        <v>380292</v>
      </c>
      <c r="D179" s="5" t="n">
        <f aca="false">105+106</f>
        <v>211</v>
      </c>
      <c r="E179" s="13" t="n">
        <f aca="false">E178+D179</f>
        <v>8050</v>
      </c>
      <c r="F179" s="5" t="n">
        <v>274458</v>
      </c>
      <c r="G179" s="5" t="n">
        <v>2075</v>
      </c>
      <c r="H179" s="5" t="n">
        <v>24067</v>
      </c>
      <c r="I179" s="5" t="n">
        <f aca="false">I178+H179</f>
        <v>1196878</v>
      </c>
      <c r="J179" s="13" t="n">
        <f aca="false">L179-K179</f>
        <v>1326.45799999998</v>
      </c>
      <c r="K179" s="13" t="n">
        <f aca="false">0.998*L179</f>
        <v>661902.542</v>
      </c>
      <c r="L179" s="5" t="n">
        <v>663229</v>
      </c>
      <c r="M179" s="5" t="n">
        <v>1187</v>
      </c>
      <c r="N179" s="5" t="n">
        <v>90269</v>
      </c>
      <c r="O179" s="5" t="n">
        <v>232379</v>
      </c>
      <c r="P179" s="5" t="n">
        <f aca="false">C179-O179-N179-M179</f>
        <v>56457</v>
      </c>
      <c r="S179" s="1" t="n">
        <f aca="false">E179/C179</f>
        <v>0.0211679446320196</v>
      </c>
    </row>
    <row r="180" customFormat="false" ht="15" hidden="false" customHeight="false" outlineLevel="0" collapsed="false">
      <c r="A180" s="6" t="n">
        <v>44071</v>
      </c>
      <c r="B180" s="39" t="n">
        <v>11717</v>
      </c>
      <c r="C180" s="40" t="n">
        <f aca="false">C179+B180</f>
        <v>392009</v>
      </c>
      <c r="D180" s="39" t="n">
        <f aca="false">80+142</f>
        <v>222</v>
      </c>
      <c r="E180" s="40" t="n">
        <f aca="false">E179+D180</f>
        <v>8272</v>
      </c>
      <c r="F180" s="39" t="n">
        <v>287220</v>
      </c>
      <c r="G180" s="39" t="n">
        <v>2114</v>
      </c>
      <c r="H180" s="39" t="n">
        <v>25481</v>
      </c>
      <c r="I180" s="39" t="n">
        <f aca="false">I179+H180</f>
        <v>1222359</v>
      </c>
      <c r="J180" s="40" t="n">
        <f aca="false">L180-K180</f>
        <v>1352.29399999999</v>
      </c>
      <c r="K180" s="40" t="n">
        <f aca="false">0.998*L180</f>
        <v>674794.706</v>
      </c>
      <c r="L180" s="39" t="n">
        <v>676147</v>
      </c>
      <c r="M180" s="39" t="n">
        <v>1190</v>
      </c>
      <c r="N180" s="39" t="n">
        <v>92043</v>
      </c>
      <c r="O180" s="39" t="n">
        <v>239019</v>
      </c>
      <c r="P180" s="39" t="n">
        <f aca="false">C180-O180-N180-M180</f>
        <v>59757</v>
      </c>
      <c r="S180" s="1" t="n">
        <f aca="false">E180/C180</f>
        <v>0.0211015563418187</v>
      </c>
    </row>
    <row r="181" customFormat="false" ht="15" hidden="false" customHeight="false" outlineLevel="0" collapsed="false">
      <c r="A181" s="43" t="n">
        <v>44072</v>
      </c>
      <c r="B181" s="39" t="n">
        <v>9230</v>
      </c>
      <c r="C181" s="40" t="n">
        <f aca="false">C180+B181</f>
        <v>401239</v>
      </c>
      <c r="D181" s="39" t="n">
        <f aca="false">34+47</f>
        <v>81</v>
      </c>
      <c r="E181" s="40" t="n">
        <f aca="false">E180+D181</f>
        <v>8353</v>
      </c>
      <c r="F181" s="39" t="n">
        <v>294007</v>
      </c>
      <c r="G181" s="39" t="n">
        <v>2192</v>
      </c>
      <c r="H181" s="39" t="n">
        <v>19910</v>
      </c>
      <c r="I181" s="39" t="n">
        <f aca="false">I180+H181</f>
        <v>1242269</v>
      </c>
      <c r="J181" s="40" t="n">
        <f aca="false">L181-K181</f>
        <v>1371.69799999997</v>
      </c>
      <c r="K181" s="40" t="n">
        <f aca="false">0.998*L181</f>
        <v>684477.302</v>
      </c>
      <c r="L181" s="40" t="n">
        <v>685849</v>
      </c>
      <c r="M181" s="39" t="n">
        <v>1191</v>
      </c>
      <c r="N181" s="39" t="n">
        <v>93278</v>
      </c>
      <c r="O181" s="39" t="n">
        <v>244308</v>
      </c>
      <c r="P181" s="39" t="n">
        <f aca="false">C181-O181-N181-M181</f>
        <v>62462</v>
      </c>
      <c r="Q181" s="5"/>
      <c r="R181" s="5"/>
      <c r="S181" s="5" t="n">
        <f aca="false">E181/C181</f>
        <v>0.0208180161948365</v>
      </c>
      <c r="T181" s="5"/>
    </row>
    <row r="182" customFormat="false" ht="15" hidden="false" customHeight="false" outlineLevel="0" collapsed="false">
      <c r="A182" s="6" t="n">
        <v>44073</v>
      </c>
      <c r="B182" s="5" t="n">
        <v>7187</v>
      </c>
      <c r="C182" s="13" t="n">
        <f aca="false">C181+B182</f>
        <v>408426</v>
      </c>
      <c r="D182" s="5" t="n">
        <f aca="false">48+56</f>
        <v>104</v>
      </c>
      <c r="E182" s="13" t="n">
        <f aca="false">E181+D182</f>
        <v>8457</v>
      </c>
      <c r="F182" s="5" t="n">
        <v>300195</v>
      </c>
      <c r="G182" s="5" t="n">
        <v>2232</v>
      </c>
      <c r="H182" s="5" t="n">
        <v>15637</v>
      </c>
      <c r="I182" s="5" t="n">
        <f aca="false">I181+H182</f>
        <v>1257906</v>
      </c>
      <c r="J182" s="13" t="n">
        <f aca="false">L182-K182</f>
        <v>1386.30200000003</v>
      </c>
      <c r="K182" s="13" t="n">
        <f aca="false">0.998*L182</f>
        <v>691764.698</v>
      </c>
      <c r="L182" s="5" t="n">
        <v>693151</v>
      </c>
      <c r="M182" s="5" t="n">
        <v>1191</v>
      </c>
      <c r="N182" s="5" t="n">
        <v>94301</v>
      </c>
      <c r="O182" s="5" t="n">
        <v>247931</v>
      </c>
      <c r="P182" s="5" t="n">
        <f aca="false">C182-O182-N182-M182</f>
        <v>65003</v>
      </c>
    </row>
    <row r="183" customFormat="false" ht="15" hidden="false" customHeight="false" outlineLevel="0" collapsed="false">
      <c r="A183" s="6" t="n">
        <v>44074</v>
      </c>
      <c r="B183" s="5" t="n">
        <v>9309</v>
      </c>
      <c r="C183" s="13" t="n">
        <f aca="false">C182+B183</f>
        <v>417735</v>
      </c>
      <c r="D183" s="5" t="n">
        <f aca="false">41+162</f>
        <v>203</v>
      </c>
      <c r="E183" s="13" t="n">
        <f aca="false">E182+D183</f>
        <v>8660</v>
      </c>
      <c r="F183" s="5" t="n">
        <v>300195</v>
      </c>
      <c r="G183" s="5" t="n">
        <v>2273</v>
      </c>
      <c r="H183" s="5"/>
      <c r="I183" s="5"/>
      <c r="J183" s="13"/>
      <c r="K183" s="13"/>
      <c r="L183" s="5"/>
      <c r="M183" s="5" t="n">
        <v>1197</v>
      </c>
      <c r="N183" s="5" t="n">
        <v>95857</v>
      </c>
      <c r="O183" s="5" t="n">
        <v>255688</v>
      </c>
      <c r="P183" s="5" t="n">
        <f aca="false">C183-O183-N183-M183</f>
        <v>64993</v>
      </c>
    </row>
  </sheetData>
  <autoFilter ref="A1:Q8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68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0" ySplit="1" topLeftCell="A4352" activePane="bottomLeft" state="frozen"/>
      <selection pane="topLeft" activeCell="A1" activeCellId="0" sqref="A1"/>
      <selection pane="bottomLeft" activeCell="D4345" activeCellId="0" sqref="D4345"/>
    </sheetView>
  </sheetViews>
  <sheetFormatPr defaultRowHeight="15" zeroHeight="false" outlineLevelRow="0" outlineLevelCol="0"/>
  <cols>
    <col collapsed="false" customWidth="true" hidden="false" outlineLevel="0" max="1" min="1" style="44" width="22.71"/>
    <col collapsed="false" customWidth="false" hidden="false" outlineLevel="0" max="5" min="2" style="5" width="11.43"/>
    <col collapsed="false" customWidth="true" hidden="false" outlineLevel="0" max="1025" min="6" style="0" width="10.53"/>
  </cols>
  <sheetData>
    <row r="1" customFormat="false" ht="15" hidden="false" customHeight="false" outlineLevel="0" collapsed="false">
      <c r="A1" s="44" t="s">
        <v>19</v>
      </c>
      <c r="B1" s="5" t="s">
        <v>20</v>
      </c>
      <c r="C1" s="5" t="s">
        <v>21</v>
      </c>
      <c r="D1" s="5" t="s">
        <v>22</v>
      </c>
      <c r="E1" s="45" t="s">
        <v>23</v>
      </c>
    </row>
    <row r="2" customFormat="false" ht="15" hidden="false" customHeight="false" outlineLevel="0" collapsed="false">
      <c r="A2" s="44" t="s">
        <v>24</v>
      </c>
      <c r="B2" s="46" t="n">
        <v>43893</v>
      </c>
      <c r="C2" s="47" t="n">
        <v>0</v>
      </c>
      <c r="D2" s="47" t="n">
        <v>0</v>
      </c>
      <c r="E2" s="47"/>
    </row>
    <row r="3" customFormat="false" ht="15" hidden="false" customHeight="false" outlineLevel="0" collapsed="false">
      <c r="A3" s="48" t="s">
        <v>25</v>
      </c>
      <c r="B3" s="46" t="n">
        <v>43893</v>
      </c>
      <c r="C3" s="47" t="n">
        <v>0</v>
      </c>
      <c r="D3" s="47" t="n">
        <v>0</v>
      </c>
      <c r="E3" s="47"/>
    </row>
    <row r="4" customFormat="false" ht="15" hidden="false" customHeight="false" outlineLevel="0" collapsed="false">
      <c r="A4" s="48" t="s">
        <v>26</v>
      </c>
      <c r="B4" s="46" t="n">
        <v>43893</v>
      </c>
      <c r="C4" s="47" t="n">
        <v>0</v>
      </c>
      <c r="D4" s="47" t="n">
        <v>0</v>
      </c>
      <c r="E4" s="47"/>
    </row>
    <row r="5" customFormat="false" ht="15" hidden="false" customHeight="false" outlineLevel="0" collapsed="false">
      <c r="A5" s="48" t="s">
        <v>27</v>
      </c>
      <c r="B5" s="46" t="n">
        <v>43893</v>
      </c>
      <c r="C5" s="47" t="n">
        <v>0</v>
      </c>
      <c r="D5" s="47" t="n">
        <v>0</v>
      </c>
      <c r="E5" s="47"/>
    </row>
    <row r="6" customFormat="false" ht="15" hidden="false" customHeight="false" outlineLevel="0" collapsed="false">
      <c r="A6" s="48" t="s">
        <v>28</v>
      </c>
      <c r="B6" s="46" t="n">
        <v>43893</v>
      </c>
      <c r="C6" s="47" t="n">
        <v>1</v>
      </c>
      <c r="D6" s="47" t="n">
        <v>1</v>
      </c>
      <c r="E6" s="47"/>
    </row>
    <row r="7" customFormat="false" ht="15" hidden="false" customHeight="false" outlineLevel="0" collapsed="false">
      <c r="A7" s="48" t="s">
        <v>29</v>
      </c>
      <c r="B7" s="46" t="n">
        <v>43893</v>
      </c>
      <c r="C7" s="47" t="n">
        <v>0</v>
      </c>
      <c r="D7" s="47" t="n">
        <v>0</v>
      </c>
      <c r="E7" s="47"/>
    </row>
    <row r="8" customFormat="false" ht="15" hidden="false" customHeight="false" outlineLevel="0" collapsed="false">
      <c r="A8" s="48" t="s">
        <v>30</v>
      </c>
      <c r="B8" s="46" t="n">
        <v>43893</v>
      </c>
      <c r="C8" s="47" t="n">
        <v>0</v>
      </c>
      <c r="D8" s="47" t="n">
        <v>0</v>
      </c>
      <c r="E8" s="47"/>
    </row>
    <row r="9" customFormat="false" ht="15" hidden="false" customHeight="false" outlineLevel="0" collapsed="false">
      <c r="A9" s="48" t="s">
        <v>31</v>
      </c>
      <c r="B9" s="46" t="n">
        <v>43893</v>
      </c>
      <c r="C9" s="47" t="n">
        <v>0</v>
      </c>
      <c r="D9" s="47" t="n">
        <v>0</v>
      </c>
      <c r="E9" s="47"/>
    </row>
    <row r="10" customFormat="false" ht="15" hidden="false" customHeight="false" outlineLevel="0" collapsed="false">
      <c r="A10" s="48" t="s">
        <v>32</v>
      </c>
      <c r="B10" s="46" t="n">
        <v>43893</v>
      </c>
      <c r="C10" s="47" t="n">
        <v>0</v>
      </c>
      <c r="D10" s="47" t="n">
        <v>0</v>
      </c>
      <c r="E10" s="47"/>
    </row>
    <row r="11" customFormat="false" ht="15" hidden="false" customHeight="false" outlineLevel="0" collapsed="false">
      <c r="A11" s="48" t="s">
        <v>33</v>
      </c>
      <c r="B11" s="46" t="n">
        <v>43893</v>
      </c>
      <c r="C11" s="47" t="n">
        <v>0</v>
      </c>
      <c r="D11" s="47" t="n">
        <v>0</v>
      </c>
      <c r="E11" s="47"/>
    </row>
    <row r="12" customFormat="false" ht="15" hidden="false" customHeight="false" outlineLevel="0" collapsed="false">
      <c r="A12" s="48" t="s">
        <v>34</v>
      </c>
      <c r="B12" s="46" t="n">
        <v>43893</v>
      </c>
      <c r="C12" s="47" t="n">
        <v>0</v>
      </c>
      <c r="D12" s="47" t="n">
        <v>0</v>
      </c>
      <c r="E12" s="47"/>
    </row>
    <row r="13" customFormat="false" ht="15" hidden="false" customHeight="false" outlineLevel="0" collapsed="false">
      <c r="A13" s="48" t="s">
        <v>35</v>
      </c>
      <c r="B13" s="46" t="n">
        <v>43893</v>
      </c>
      <c r="C13" s="47" t="n">
        <v>0</v>
      </c>
      <c r="D13" s="47" t="n">
        <v>0</v>
      </c>
      <c r="E13" s="47"/>
    </row>
    <row r="14" customFormat="false" ht="15" hidden="false" customHeight="false" outlineLevel="0" collapsed="false">
      <c r="A14" s="48" t="s">
        <v>36</v>
      </c>
      <c r="B14" s="46" t="n">
        <v>43893</v>
      </c>
      <c r="C14" s="47" t="n">
        <v>0</v>
      </c>
      <c r="D14" s="47" t="n">
        <v>0</v>
      </c>
      <c r="E14" s="47"/>
    </row>
    <row r="15" customFormat="false" ht="15" hidden="false" customHeight="false" outlineLevel="0" collapsed="false">
      <c r="A15" s="48" t="s">
        <v>37</v>
      </c>
      <c r="B15" s="46" t="n">
        <v>43893</v>
      </c>
      <c r="C15" s="47" t="n">
        <v>0</v>
      </c>
      <c r="D15" s="47" t="n">
        <v>0</v>
      </c>
      <c r="E15" s="47"/>
    </row>
    <row r="16" customFormat="false" ht="15" hidden="false" customHeight="false" outlineLevel="0" collapsed="false">
      <c r="A16" s="48" t="s">
        <v>38</v>
      </c>
      <c r="B16" s="46" t="n">
        <v>43893</v>
      </c>
      <c r="C16" s="47" t="n">
        <v>0</v>
      </c>
      <c r="D16" s="47" t="n">
        <v>0</v>
      </c>
      <c r="E16" s="47"/>
    </row>
    <row r="17" customFormat="false" ht="15" hidden="false" customHeight="false" outlineLevel="0" collapsed="false">
      <c r="A17" s="48" t="s">
        <v>39</v>
      </c>
      <c r="B17" s="46" t="n">
        <v>43893</v>
      </c>
      <c r="C17" s="47" t="n">
        <v>0</v>
      </c>
      <c r="D17" s="47" t="n">
        <v>0</v>
      </c>
      <c r="E17" s="47"/>
    </row>
    <row r="18" customFormat="false" ht="15" hidden="false" customHeight="false" outlineLevel="0" collapsed="false">
      <c r="A18" s="48" t="s">
        <v>40</v>
      </c>
      <c r="B18" s="46" t="n">
        <v>43893</v>
      </c>
      <c r="C18" s="47" t="n">
        <v>0</v>
      </c>
      <c r="D18" s="47" t="n">
        <v>0</v>
      </c>
      <c r="E18" s="47"/>
    </row>
    <row r="19" customFormat="false" ht="15" hidden="false" customHeight="false" outlineLevel="0" collapsed="false">
      <c r="A19" s="48" t="s">
        <v>41</v>
      </c>
      <c r="B19" s="46" t="n">
        <v>43893</v>
      </c>
      <c r="C19" s="47" t="n">
        <v>0</v>
      </c>
      <c r="D19" s="47" t="n">
        <v>0</v>
      </c>
      <c r="E19" s="47"/>
    </row>
    <row r="20" customFormat="false" ht="15" hidden="false" customHeight="false" outlineLevel="0" collapsed="false">
      <c r="A20" s="48" t="s">
        <v>42</v>
      </c>
      <c r="B20" s="46" t="n">
        <v>43893</v>
      </c>
      <c r="C20" s="47" t="n">
        <v>0</v>
      </c>
      <c r="D20" s="47" t="n">
        <v>0</v>
      </c>
      <c r="E20" s="47"/>
    </row>
    <row r="21" customFormat="false" ht="15" hidden="false" customHeight="false" outlineLevel="0" collapsed="false">
      <c r="A21" s="48" t="s">
        <v>43</v>
      </c>
      <c r="B21" s="46" t="n">
        <v>43893</v>
      </c>
      <c r="C21" s="47" t="n">
        <v>0</v>
      </c>
      <c r="D21" s="47" t="n">
        <v>0</v>
      </c>
      <c r="E21" s="47"/>
    </row>
    <row r="22" customFormat="false" ht="15" hidden="false" customHeight="false" outlineLevel="0" collapsed="false">
      <c r="A22" s="48" t="s">
        <v>44</v>
      </c>
      <c r="B22" s="46" t="n">
        <v>43893</v>
      </c>
      <c r="C22" s="47" t="n">
        <v>0</v>
      </c>
      <c r="D22" s="47" t="n">
        <v>0</v>
      </c>
      <c r="E22" s="47"/>
    </row>
    <row r="23" customFormat="false" ht="15" hidden="false" customHeight="false" outlineLevel="0" collapsed="false">
      <c r="A23" s="48" t="s">
        <v>45</v>
      </c>
      <c r="B23" s="46" t="n">
        <v>43893</v>
      </c>
      <c r="C23" s="47" t="n">
        <v>0</v>
      </c>
      <c r="D23" s="47" t="n">
        <v>0</v>
      </c>
      <c r="E23" s="47"/>
    </row>
    <row r="24" customFormat="false" ht="15" hidden="false" customHeight="false" outlineLevel="0" collapsed="false">
      <c r="A24" s="48" t="s">
        <v>46</v>
      </c>
      <c r="B24" s="46" t="n">
        <v>43893</v>
      </c>
      <c r="C24" s="47" t="n">
        <v>0</v>
      </c>
      <c r="D24" s="47" t="n">
        <v>0</v>
      </c>
      <c r="E24" s="47"/>
    </row>
    <row r="25" customFormat="false" ht="15" hidden="false" customHeight="false" outlineLevel="0" collapsed="false">
      <c r="A25" s="48" t="s">
        <v>47</v>
      </c>
      <c r="B25" s="46" t="n">
        <v>43893</v>
      </c>
      <c r="C25" s="47" t="n">
        <v>0</v>
      </c>
      <c r="D25" s="47" t="n">
        <v>0</v>
      </c>
      <c r="E25" s="47"/>
    </row>
    <row r="26" customFormat="false" ht="15" hidden="false" customHeight="false" outlineLevel="0" collapsed="false">
      <c r="A26" s="44" t="s">
        <v>24</v>
      </c>
      <c r="B26" s="46" t="n">
        <v>43894</v>
      </c>
      <c r="C26" s="47" t="n">
        <v>0</v>
      </c>
      <c r="D26" s="47" t="n">
        <v>0</v>
      </c>
      <c r="E26" s="47"/>
    </row>
    <row r="27" customFormat="false" ht="15" hidden="false" customHeight="false" outlineLevel="0" collapsed="false">
      <c r="A27" s="48" t="s">
        <v>25</v>
      </c>
      <c r="B27" s="46" t="n">
        <v>43894</v>
      </c>
      <c r="C27" s="47" t="n">
        <v>0</v>
      </c>
      <c r="D27" s="47" t="n">
        <v>0</v>
      </c>
      <c r="E27" s="47"/>
    </row>
    <row r="28" customFormat="false" ht="15" hidden="false" customHeight="false" outlineLevel="0" collapsed="false">
      <c r="A28" s="48" t="s">
        <v>26</v>
      </c>
      <c r="B28" s="46" t="n">
        <v>43894</v>
      </c>
      <c r="C28" s="47" t="n">
        <v>0</v>
      </c>
      <c r="D28" s="47" t="n">
        <v>0</v>
      </c>
      <c r="E28" s="47"/>
    </row>
    <row r="29" customFormat="false" ht="15" hidden="false" customHeight="false" outlineLevel="0" collapsed="false">
      <c r="A29" s="48" t="s">
        <v>27</v>
      </c>
      <c r="B29" s="46" t="n">
        <v>43894</v>
      </c>
      <c r="C29" s="47" t="n">
        <v>0</v>
      </c>
      <c r="D29" s="47" t="n">
        <v>0</v>
      </c>
      <c r="E29" s="47"/>
    </row>
    <row r="30" customFormat="false" ht="15" hidden="false" customHeight="false" outlineLevel="0" collapsed="false">
      <c r="A30" s="48" t="s">
        <v>28</v>
      </c>
      <c r="B30" s="46" t="n">
        <v>43894</v>
      </c>
      <c r="C30" s="47" t="n">
        <v>0</v>
      </c>
      <c r="D30" s="47" t="n">
        <v>1</v>
      </c>
      <c r="E30" s="47"/>
    </row>
    <row r="31" customFormat="false" ht="15" hidden="false" customHeight="false" outlineLevel="0" collapsed="false">
      <c r="A31" s="48" t="s">
        <v>29</v>
      </c>
      <c r="B31" s="46" t="n">
        <v>43894</v>
      </c>
      <c r="C31" s="47" t="n">
        <v>0</v>
      </c>
      <c r="D31" s="47" t="n">
        <v>0</v>
      </c>
      <c r="E31" s="47"/>
    </row>
    <row r="32" customFormat="false" ht="15" hidden="false" customHeight="false" outlineLevel="0" collapsed="false">
      <c r="A32" s="48" t="s">
        <v>30</v>
      </c>
      <c r="B32" s="46" t="n">
        <v>43894</v>
      </c>
      <c r="C32" s="47" t="n">
        <v>0</v>
      </c>
      <c r="D32" s="47" t="n">
        <v>0</v>
      </c>
      <c r="E32" s="47"/>
    </row>
    <row r="33" customFormat="false" ht="15" hidden="false" customHeight="false" outlineLevel="0" collapsed="false">
      <c r="A33" s="48" t="s">
        <v>31</v>
      </c>
      <c r="B33" s="46" t="n">
        <v>43894</v>
      </c>
      <c r="C33" s="47" t="n">
        <v>0</v>
      </c>
      <c r="D33" s="47" t="n">
        <v>0</v>
      </c>
      <c r="E33" s="47"/>
    </row>
    <row r="34" customFormat="false" ht="15" hidden="false" customHeight="false" outlineLevel="0" collapsed="false">
      <c r="A34" s="48" t="s">
        <v>32</v>
      </c>
      <c r="B34" s="46" t="n">
        <v>43894</v>
      </c>
      <c r="C34" s="47" t="n">
        <v>0</v>
      </c>
      <c r="D34" s="47" t="n">
        <v>0</v>
      </c>
      <c r="E34" s="47"/>
    </row>
    <row r="35" customFormat="false" ht="15" hidden="false" customHeight="false" outlineLevel="0" collapsed="false">
      <c r="A35" s="48" t="s">
        <v>33</v>
      </c>
      <c r="B35" s="46" t="n">
        <v>43894</v>
      </c>
      <c r="C35" s="47" t="n">
        <v>0</v>
      </c>
      <c r="D35" s="47" t="n">
        <v>0</v>
      </c>
      <c r="E35" s="47"/>
    </row>
    <row r="36" customFormat="false" ht="15" hidden="false" customHeight="false" outlineLevel="0" collapsed="false">
      <c r="A36" s="48" t="s">
        <v>34</v>
      </c>
      <c r="B36" s="46" t="n">
        <v>43894</v>
      </c>
      <c r="C36" s="47" t="n">
        <v>0</v>
      </c>
      <c r="D36" s="47" t="n">
        <v>0</v>
      </c>
      <c r="E36" s="47"/>
    </row>
    <row r="37" customFormat="false" ht="15" hidden="false" customHeight="false" outlineLevel="0" collapsed="false">
      <c r="A37" s="48" t="s">
        <v>35</v>
      </c>
      <c r="B37" s="46" t="n">
        <v>43894</v>
      </c>
      <c r="C37" s="47" t="n">
        <v>0</v>
      </c>
      <c r="D37" s="47" t="n">
        <v>0</v>
      </c>
      <c r="E37" s="47"/>
    </row>
    <row r="38" customFormat="false" ht="15" hidden="false" customHeight="false" outlineLevel="0" collapsed="false">
      <c r="A38" s="48" t="s">
        <v>36</v>
      </c>
      <c r="B38" s="46" t="n">
        <v>43894</v>
      </c>
      <c r="C38" s="47" t="n">
        <v>0</v>
      </c>
      <c r="D38" s="47" t="n">
        <v>0</v>
      </c>
      <c r="E38" s="47"/>
    </row>
    <row r="39" customFormat="false" ht="15" hidden="false" customHeight="false" outlineLevel="0" collapsed="false">
      <c r="A39" s="48" t="s">
        <v>37</v>
      </c>
      <c r="B39" s="46" t="n">
        <v>43894</v>
      </c>
      <c r="C39" s="47" t="n">
        <v>0</v>
      </c>
      <c r="D39" s="47" t="n">
        <v>0</v>
      </c>
      <c r="E39" s="47"/>
    </row>
    <row r="40" customFormat="false" ht="15" hidden="false" customHeight="false" outlineLevel="0" collapsed="false">
      <c r="A40" s="48" t="s">
        <v>38</v>
      </c>
      <c r="B40" s="46" t="n">
        <v>43894</v>
      </c>
      <c r="C40" s="47" t="n">
        <v>0</v>
      </c>
      <c r="D40" s="47" t="n">
        <v>0</v>
      </c>
      <c r="E40" s="47"/>
    </row>
    <row r="41" customFormat="false" ht="15" hidden="false" customHeight="false" outlineLevel="0" collapsed="false">
      <c r="A41" s="48" t="s">
        <v>39</v>
      </c>
      <c r="B41" s="46" t="n">
        <v>43894</v>
      </c>
      <c r="C41" s="47" t="n">
        <v>0</v>
      </c>
      <c r="D41" s="47" t="n">
        <v>0</v>
      </c>
      <c r="E41" s="47"/>
    </row>
    <row r="42" customFormat="false" ht="15" hidden="false" customHeight="false" outlineLevel="0" collapsed="false">
      <c r="A42" s="48" t="s">
        <v>40</v>
      </c>
      <c r="B42" s="46" t="n">
        <v>43894</v>
      </c>
      <c r="C42" s="47" t="n">
        <v>0</v>
      </c>
      <c r="D42" s="47" t="n">
        <v>0</v>
      </c>
      <c r="E42" s="47"/>
    </row>
    <row r="43" customFormat="false" ht="15" hidden="false" customHeight="false" outlineLevel="0" collapsed="false">
      <c r="A43" s="48" t="s">
        <v>41</v>
      </c>
      <c r="B43" s="46" t="n">
        <v>43894</v>
      </c>
      <c r="C43" s="47" t="n">
        <v>0</v>
      </c>
      <c r="D43" s="47" t="n">
        <v>0</v>
      </c>
      <c r="E43" s="47"/>
    </row>
    <row r="44" customFormat="false" ht="15" hidden="false" customHeight="false" outlineLevel="0" collapsed="false">
      <c r="A44" s="48" t="s">
        <v>42</v>
      </c>
      <c r="B44" s="46" t="n">
        <v>43894</v>
      </c>
      <c r="C44" s="47" t="n">
        <v>0</v>
      </c>
      <c r="D44" s="47" t="n">
        <v>0</v>
      </c>
      <c r="E44" s="47"/>
    </row>
    <row r="45" customFormat="false" ht="15" hidden="false" customHeight="false" outlineLevel="0" collapsed="false">
      <c r="A45" s="48" t="s">
        <v>43</v>
      </c>
      <c r="B45" s="46" t="n">
        <v>43894</v>
      </c>
      <c r="C45" s="47" t="n">
        <v>0</v>
      </c>
      <c r="D45" s="47" t="n">
        <v>0</v>
      </c>
      <c r="E45" s="47"/>
    </row>
    <row r="46" customFormat="false" ht="15" hidden="false" customHeight="false" outlineLevel="0" collapsed="false">
      <c r="A46" s="48" t="s">
        <v>44</v>
      </c>
      <c r="B46" s="46" t="n">
        <v>43894</v>
      </c>
      <c r="C46" s="47" t="n">
        <v>0</v>
      </c>
      <c r="D46" s="47" t="n">
        <v>0</v>
      </c>
      <c r="E46" s="47"/>
    </row>
    <row r="47" customFormat="false" ht="15" hidden="false" customHeight="false" outlineLevel="0" collapsed="false">
      <c r="A47" s="48" t="s">
        <v>45</v>
      </c>
      <c r="B47" s="46" t="n">
        <v>43894</v>
      </c>
      <c r="C47" s="47" t="n">
        <v>0</v>
      </c>
      <c r="D47" s="47" t="n">
        <v>0</v>
      </c>
      <c r="E47" s="47"/>
    </row>
    <row r="48" customFormat="false" ht="15" hidden="false" customHeight="false" outlineLevel="0" collapsed="false">
      <c r="A48" s="48" t="s">
        <v>46</v>
      </c>
      <c r="B48" s="46" t="n">
        <v>43894</v>
      </c>
      <c r="C48" s="47" t="n">
        <v>0</v>
      </c>
      <c r="D48" s="47" t="n">
        <v>0</v>
      </c>
      <c r="E48" s="47"/>
    </row>
    <row r="49" customFormat="false" ht="15" hidden="false" customHeight="false" outlineLevel="0" collapsed="false">
      <c r="A49" s="48" t="s">
        <v>47</v>
      </c>
      <c r="B49" s="46" t="n">
        <v>43894</v>
      </c>
      <c r="C49" s="47" t="n">
        <v>0</v>
      </c>
      <c r="D49" s="47" t="n">
        <v>0</v>
      </c>
      <c r="E49" s="47"/>
    </row>
    <row r="50" customFormat="false" ht="15" hidden="false" customHeight="false" outlineLevel="0" collapsed="false">
      <c r="A50" s="44" t="s">
        <v>24</v>
      </c>
      <c r="B50" s="46" t="n">
        <v>43895</v>
      </c>
      <c r="C50" s="47" t="n">
        <v>0</v>
      </c>
      <c r="D50" s="47" t="n">
        <v>0</v>
      </c>
      <c r="E50" s="47"/>
    </row>
    <row r="51" customFormat="false" ht="15" hidden="false" customHeight="false" outlineLevel="0" collapsed="false">
      <c r="A51" s="48" t="s">
        <v>25</v>
      </c>
      <c r="B51" s="46" t="n">
        <v>43895</v>
      </c>
      <c r="C51" s="47" t="n">
        <v>0</v>
      </c>
      <c r="D51" s="47" t="n">
        <v>0</v>
      </c>
      <c r="E51" s="47"/>
    </row>
    <row r="52" customFormat="false" ht="15" hidden="false" customHeight="false" outlineLevel="0" collapsed="false">
      <c r="A52" s="48" t="s">
        <v>26</v>
      </c>
      <c r="B52" s="46" t="n">
        <v>43895</v>
      </c>
      <c r="C52" s="47" t="n">
        <v>0</v>
      </c>
      <c r="D52" s="47" t="n">
        <v>0</v>
      </c>
      <c r="E52" s="47"/>
    </row>
    <row r="53" customFormat="false" ht="15" hidden="false" customHeight="false" outlineLevel="0" collapsed="false">
      <c r="A53" s="48" t="s">
        <v>27</v>
      </c>
      <c r="B53" s="46" t="n">
        <v>43895</v>
      </c>
      <c r="C53" s="47" t="n">
        <v>0</v>
      </c>
      <c r="D53" s="47" t="n">
        <v>0</v>
      </c>
      <c r="E53" s="47"/>
    </row>
    <row r="54" customFormat="false" ht="15" hidden="false" customHeight="false" outlineLevel="0" collapsed="false">
      <c r="A54" s="48" t="s">
        <v>28</v>
      </c>
      <c r="B54" s="46" t="n">
        <v>43895</v>
      </c>
      <c r="C54" s="47" t="n">
        <v>1</v>
      </c>
      <c r="D54" s="47" t="n">
        <v>2</v>
      </c>
      <c r="E54" s="47"/>
    </row>
    <row r="55" customFormat="false" ht="15" hidden="false" customHeight="false" outlineLevel="0" collapsed="false">
      <c r="A55" s="48" t="s">
        <v>29</v>
      </c>
      <c r="B55" s="46" t="n">
        <v>43895</v>
      </c>
      <c r="C55" s="47" t="n">
        <v>0</v>
      </c>
      <c r="D55" s="47" t="n">
        <v>0</v>
      </c>
      <c r="E55" s="47"/>
    </row>
    <row r="56" customFormat="false" ht="15" hidden="false" customHeight="false" outlineLevel="0" collapsed="false">
      <c r="A56" s="48" t="s">
        <v>30</v>
      </c>
      <c r="B56" s="46" t="n">
        <v>43895</v>
      </c>
      <c r="C56" s="47" t="n">
        <v>0</v>
      </c>
      <c r="D56" s="47" t="n">
        <v>0</v>
      </c>
      <c r="E56" s="47"/>
    </row>
    <row r="57" customFormat="false" ht="15" hidden="false" customHeight="false" outlineLevel="0" collapsed="false">
      <c r="A57" s="48" t="s">
        <v>31</v>
      </c>
      <c r="B57" s="46" t="n">
        <v>43895</v>
      </c>
      <c r="C57" s="47" t="n">
        <v>0</v>
      </c>
      <c r="D57" s="47" t="n">
        <v>0</v>
      </c>
      <c r="E57" s="47"/>
    </row>
    <row r="58" customFormat="false" ht="15" hidden="false" customHeight="false" outlineLevel="0" collapsed="false">
      <c r="A58" s="48" t="s">
        <v>32</v>
      </c>
      <c r="B58" s="46" t="n">
        <v>43895</v>
      </c>
      <c r="C58" s="47" t="n">
        <v>0</v>
      </c>
      <c r="D58" s="47" t="n">
        <v>0</v>
      </c>
      <c r="E58" s="47"/>
    </row>
    <row r="59" customFormat="false" ht="15" hidden="false" customHeight="false" outlineLevel="0" collapsed="false">
      <c r="A59" s="48" t="s">
        <v>33</v>
      </c>
      <c r="B59" s="46" t="n">
        <v>43895</v>
      </c>
      <c r="C59" s="47" t="n">
        <v>0</v>
      </c>
      <c r="D59" s="47" t="n">
        <v>0</v>
      </c>
      <c r="E59" s="47"/>
    </row>
    <row r="60" customFormat="false" ht="15" hidden="false" customHeight="false" outlineLevel="0" collapsed="false">
      <c r="A60" s="48" t="s">
        <v>34</v>
      </c>
      <c r="B60" s="46" t="n">
        <v>43895</v>
      </c>
      <c r="C60" s="47" t="n">
        <v>0</v>
      </c>
      <c r="D60" s="47" t="n">
        <v>0</v>
      </c>
      <c r="E60" s="47"/>
    </row>
    <row r="61" customFormat="false" ht="15" hidden="false" customHeight="false" outlineLevel="0" collapsed="false">
      <c r="A61" s="48" t="s">
        <v>35</v>
      </c>
      <c r="B61" s="46" t="n">
        <v>43895</v>
      </c>
      <c r="C61" s="47" t="n">
        <v>0</v>
      </c>
      <c r="D61" s="47" t="n">
        <v>0</v>
      </c>
      <c r="E61" s="47"/>
    </row>
    <row r="62" customFormat="false" ht="15" hidden="false" customHeight="false" outlineLevel="0" collapsed="false">
      <c r="A62" s="48" t="s">
        <v>36</v>
      </c>
      <c r="B62" s="46" t="n">
        <v>43895</v>
      </c>
      <c r="C62" s="47" t="n">
        <v>0</v>
      </c>
      <c r="D62" s="47" t="n">
        <v>0</v>
      </c>
      <c r="E62" s="47"/>
    </row>
    <row r="63" customFormat="false" ht="15" hidden="false" customHeight="false" outlineLevel="0" collapsed="false">
      <c r="A63" s="48" t="s">
        <v>37</v>
      </c>
      <c r="B63" s="46" t="n">
        <v>43895</v>
      </c>
      <c r="C63" s="47" t="n">
        <v>0</v>
      </c>
      <c r="D63" s="47" t="n">
        <v>0</v>
      </c>
      <c r="E63" s="47"/>
    </row>
    <row r="64" customFormat="false" ht="15" hidden="false" customHeight="false" outlineLevel="0" collapsed="false">
      <c r="A64" s="48" t="s">
        <v>38</v>
      </c>
      <c r="B64" s="46" t="n">
        <v>43895</v>
      </c>
      <c r="C64" s="47" t="n">
        <v>0</v>
      </c>
      <c r="D64" s="47" t="n">
        <v>0</v>
      </c>
      <c r="E64" s="47"/>
    </row>
    <row r="65" customFormat="false" ht="15" hidden="false" customHeight="false" outlineLevel="0" collapsed="false">
      <c r="A65" s="48" t="s">
        <v>39</v>
      </c>
      <c r="B65" s="46" t="n">
        <v>43895</v>
      </c>
      <c r="C65" s="47" t="n">
        <v>0</v>
      </c>
      <c r="D65" s="47" t="n">
        <v>0</v>
      </c>
      <c r="E65" s="47"/>
    </row>
    <row r="66" customFormat="false" ht="15" hidden="false" customHeight="false" outlineLevel="0" collapsed="false">
      <c r="A66" s="48" t="s">
        <v>40</v>
      </c>
      <c r="B66" s="46" t="n">
        <v>43895</v>
      </c>
      <c r="C66" s="47" t="n">
        <v>0</v>
      </c>
      <c r="D66" s="47" t="n">
        <v>0</v>
      </c>
      <c r="E66" s="47"/>
    </row>
    <row r="67" customFormat="false" ht="15" hidden="false" customHeight="false" outlineLevel="0" collapsed="false">
      <c r="A67" s="48" t="s">
        <v>41</v>
      </c>
      <c r="B67" s="46" t="n">
        <v>43895</v>
      </c>
      <c r="C67" s="47" t="n">
        <v>0</v>
      </c>
      <c r="D67" s="47" t="n">
        <v>0</v>
      </c>
      <c r="E67" s="47"/>
    </row>
    <row r="68" customFormat="false" ht="15" hidden="false" customHeight="false" outlineLevel="0" collapsed="false">
      <c r="A68" s="48" t="s">
        <v>42</v>
      </c>
      <c r="B68" s="46" t="n">
        <v>43895</v>
      </c>
      <c r="C68" s="47" t="n">
        <v>0</v>
      </c>
      <c r="D68" s="47" t="n">
        <v>0</v>
      </c>
      <c r="E68" s="47"/>
    </row>
    <row r="69" customFormat="false" ht="15" hidden="false" customHeight="false" outlineLevel="0" collapsed="false">
      <c r="A69" s="48" t="s">
        <v>43</v>
      </c>
      <c r="B69" s="46" t="n">
        <v>43895</v>
      </c>
      <c r="C69" s="47" t="n">
        <v>0</v>
      </c>
      <c r="D69" s="47" t="n">
        <v>0</v>
      </c>
      <c r="E69" s="47"/>
    </row>
    <row r="70" customFormat="false" ht="15" hidden="false" customHeight="false" outlineLevel="0" collapsed="false">
      <c r="A70" s="48" t="s">
        <v>44</v>
      </c>
      <c r="B70" s="46" t="n">
        <v>43895</v>
      </c>
      <c r="C70" s="47" t="n">
        <v>0</v>
      </c>
      <c r="D70" s="47" t="n">
        <v>0</v>
      </c>
      <c r="E70" s="47"/>
    </row>
    <row r="71" customFormat="false" ht="15" hidden="false" customHeight="false" outlineLevel="0" collapsed="false">
      <c r="A71" s="48" t="s">
        <v>45</v>
      </c>
      <c r="B71" s="46" t="n">
        <v>43895</v>
      </c>
      <c r="C71" s="47" t="n">
        <v>0</v>
      </c>
      <c r="D71" s="47" t="n">
        <v>0</v>
      </c>
      <c r="E71" s="47"/>
    </row>
    <row r="72" customFormat="false" ht="15" hidden="false" customHeight="false" outlineLevel="0" collapsed="false">
      <c r="A72" s="48" t="s">
        <v>46</v>
      </c>
      <c r="B72" s="46" t="n">
        <v>43895</v>
      </c>
      <c r="C72" s="47" t="n">
        <v>0</v>
      </c>
      <c r="D72" s="47" t="n">
        <v>0</v>
      </c>
      <c r="E72" s="47"/>
    </row>
    <row r="73" customFormat="false" ht="15" hidden="false" customHeight="false" outlineLevel="0" collapsed="false">
      <c r="A73" s="48" t="s">
        <v>47</v>
      </c>
      <c r="B73" s="46" t="n">
        <v>43895</v>
      </c>
      <c r="C73" s="47" t="n">
        <v>0</v>
      </c>
      <c r="D73" s="47" t="n">
        <v>0</v>
      </c>
      <c r="E73" s="47"/>
    </row>
    <row r="74" customFormat="false" ht="15" hidden="false" customHeight="false" outlineLevel="0" collapsed="false">
      <c r="A74" s="44" t="s">
        <v>24</v>
      </c>
      <c r="B74" s="46" t="n">
        <v>43896</v>
      </c>
      <c r="C74" s="47" t="n">
        <v>1</v>
      </c>
      <c r="D74" s="47" t="n">
        <v>1</v>
      </c>
      <c r="E74" s="47"/>
    </row>
    <row r="75" customFormat="false" ht="15" hidden="false" customHeight="false" outlineLevel="0" collapsed="false">
      <c r="A75" s="48" t="s">
        <v>25</v>
      </c>
      <c r="B75" s="46" t="n">
        <v>43896</v>
      </c>
      <c r="C75" s="47" t="n">
        <v>0</v>
      </c>
      <c r="D75" s="47" t="n">
        <v>0</v>
      </c>
      <c r="E75" s="47"/>
    </row>
    <row r="76" customFormat="false" ht="15" hidden="false" customHeight="false" outlineLevel="0" collapsed="false">
      <c r="A76" s="48" t="s">
        <v>26</v>
      </c>
      <c r="B76" s="46" t="n">
        <v>43896</v>
      </c>
      <c r="C76" s="47" t="n">
        <v>0</v>
      </c>
      <c r="D76" s="47" t="n">
        <v>0</v>
      </c>
      <c r="E76" s="47"/>
    </row>
    <row r="77" customFormat="false" ht="15" hidden="false" customHeight="false" outlineLevel="0" collapsed="false">
      <c r="A77" s="48" t="s">
        <v>27</v>
      </c>
      <c r="B77" s="46" t="n">
        <v>43896</v>
      </c>
      <c r="C77" s="47" t="n">
        <v>0</v>
      </c>
      <c r="D77" s="47" t="n">
        <v>0</v>
      </c>
      <c r="E77" s="47"/>
    </row>
    <row r="78" customFormat="false" ht="15" hidden="false" customHeight="false" outlineLevel="0" collapsed="false">
      <c r="A78" s="48" t="s">
        <v>28</v>
      </c>
      <c r="B78" s="46" t="n">
        <v>43896</v>
      </c>
      <c r="C78" s="47" t="n">
        <v>4</v>
      </c>
      <c r="D78" s="47" t="n">
        <v>6</v>
      </c>
      <c r="E78" s="47"/>
    </row>
    <row r="79" customFormat="false" ht="15" hidden="false" customHeight="false" outlineLevel="0" collapsed="false">
      <c r="A79" s="48" t="s">
        <v>29</v>
      </c>
      <c r="B79" s="46" t="n">
        <v>43896</v>
      </c>
      <c r="C79" s="47" t="n">
        <v>1</v>
      </c>
      <c r="D79" s="47" t="n">
        <v>1</v>
      </c>
      <c r="E79" s="47"/>
    </row>
    <row r="80" customFormat="false" ht="15" hidden="false" customHeight="false" outlineLevel="0" collapsed="false">
      <c r="A80" s="48" t="s">
        <v>30</v>
      </c>
      <c r="B80" s="46" t="n">
        <v>43896</v>
      </c>
      <c r="C80" s="47" t="n">
        <v>0</v>
      </c>
      <c r="D80" s="47" t="n">
        <v>0</v>
      </c>
      <c r="E80" s="47"/>
    </row>
    <row r="81" customFormat="false" ht="15" hidden="false" customHeight="false" outlineLevel="0" collapsed="false">
      <c r="A81" s="48" t="s">
        <v>31</v>
      </c>
      <c r="B81" s="46" t="n">
        <v>43896</v>
      </c>
      <c r="C81" s="47" t="n">
        <v>0</v>
      </c>
      <c r="D81" s="47" t="n">
        <v>0</v>
      </c>
      <c r="E81" s="47"/>
    </row>
    <row r="82" customFormat="false" ht="15" hidden="false" customHeight="false" outlineLevel="0" collapsed="false">
      <c r="A82" s="48" t="s">
        <v>32</v>
      </c>
      <c r="B82" s="46" t="n">
        <v>43896</v>
      </c>
      <c r="C82" s="47" t="n">
        <v>0</v>
      </c>
      <c r="D82" s="47" t="n">
        <v>0</v>
      </c>
      <c r="E82" s="47"/>
    </row>
    <row r="83" customFormat="false" ht="15" hidden="false" customHeight="false" outlineLevel="0" collapsed="false">
      <c r="A83" s="48" t="s">
        <v>33</v>
      </c>
      <c r="B83" s="46" t="n">
        <v>43896</v>
      </c>
      <c r="C83" s="47" t="n">
        <v>0</v>
      </c>
      <c r="D83" s="47" t="n">
        <v>0</v>
      </c>
      <c r="E83" s="47"/>
    </row>
    <row r="84" customFormat="false" ht="15" hidden="false" customHeight="false" outlineLevel="0" collapsed="false">
      <c r="A84" s="48" t="s">
        <v>34</v>
      </c>
      <c r="B84" s="46" t="n">
        <v>43896</v>
      </c>
      <c r="C84" s="47" t="n">
        <v>0</v>
      </c>
      <c r="D84" s="47" t="n">
        <v>0</v>
      </c>
      <c r="E84" s="47"/>
    </row>
    <row r="85" customFormat="false" ht="15" hidden="false" customHeight="false" outlineLevel="0" collapsed="false">
      <c r="A85" s="48" t="s">
        <v>35</v>
      </c>
      <c r="B85" s="46" t="n">
        <v>43896</v>
      </c>
      <c r="C85" s="47" t="n">
        <v>0</v>
      </c>
      <c r="D85" s="47" t="n">
        <v>0</v>
      </c>
      <c r="E85" s="47"/>
    </row>
    <row r="86" customFormat="false" ht="15" hidden="false" customHeight="false" outlineLevel="0" collapsed="false">
      <c r="A86" s="48" t="s">
        <v>36</v>
      </c>
      <c r="B86" s="46" t="n">
        <v>43896</v>
      </c>
      <c r="C86" s="47" t="n">
        <v>0</v>
      </c>
      <c r="D86" s="47" t="n">
        <v>0</v>
      </c>
      <c r="E86" s="47"/>
    </row>
    <row r="87" customFormat="false" ht="15" hidden="false" customHeight="false" outlineLevel="0" collapsed="false">
      <c r="A87" s="48" t="s">
        <v>37</v>
      </c>
      <c r="B87" s="46" t="n">
        <v>43896</v>
      </c>
      <c r="C87" s="47" t="n">
        <v>0</v>
      </c>
      <c r="D87" s="47" t="n">
        <v>0</v>
      </c>
      <c r="E87" s="47"/>
    </row>
    <row r="88" customFormat="false" ht="15" hidden="false" customHeight="false" outlineLevel="0" collapsed="false">
      <c r="A88" s="48" t="s">
        <v>38</v>
      </c>
      <c r="B88" s="46" t="n">
        <v>43896</v>
      </c>
      <c r="C88" s="47" t="n">
        <v>0</v>
      </c>
      <c r="D88" s="47" t="n">
        <v>0</v>
      </c>
      <c r="E88" s="47"/>
    </row>
    <row r="89" customFormat="false" ht="15" hidden="false" customHeight="false" outlineLevel="0" collapsed="false">
      <c r="A89" s="48" t="s">
        <v>39</v>
      </c>
      <c r="B89" s="46" t="n">
        <v>43896</v>
      </c>
      <c r="C89" s="47" t="n">
        <v>0</v>
      </c>
      <c r="D89" s="47" t="n">
        <v>0</v>
      </c>
      <c r="E89" s="47"/>
    </row>
    <row r="90" customFormat="false" ht="15" hidden="false" customHeight="false" outlineLevel="0" collapsed="false">
      <c r="A90" s="48" t="s">
        <v>40</v>
      </c>
      <c r="B90" s="46" t="n">
        <v>43896</v>
      </c>
      <c r="C90" s="47" t="n">
        <v>0</v>
      </c>
      <c r="D90" s="47" t="n">
        <v>0</v>
      </c>
      <c r="E90" s="47"/>
    </row>
    <row r="91" customFormat="false" ht="15" hidden="false" customHeight="false" outlineLevel="0" collapsed="false">
      <c r="A91" s="48" t="s">
        <v>41</v>
      </c>
      <c r="B91" s="46" t="n">
        <v>43896</v>
      </c>
      <c r="C91" s="47" t="n">
        <v>0</v>
      </c>
      <c r="D91" s="47" t="n">
        <v>0</v>
      </c>
      <c r="E91" s="47"/>
    </row>
    <row r="92" customFormat="false" ht="15" hidden="false" customHeight="false" outlineLevel="0" collapsed="false">
      <c r="A92" s="48" t="s">
        <v>42</v>
      </c>
      <c r="B92" s="46" t="n">
        <v>43896</v>
      </c>
      <c r="C92" s="47" t="n">
        <v>0</v>
      </c>
      <c r="D92" s="47" t="n">
        <v>0</v>
      </c>
      <c r="E92" s="47"/>
    </row>
    <row r="93" customFormat="false" ht="15" hidden="false" customHeight="false" outlineLevel="0" collapsed="false">
      <c r="A93" s="48" t="s">
        <v>43</v>
      </c>
      <c r="B93" s="46" t="n">
        <v>43896</v>
      </c>
      <c r="C93" s="47" t="n">
        <v>0</v>
      </c>
      <c r="D93" s="47" t="n">
        <v>0</v>
      </c>
      <c r="E93" s="47"/>
    </row>
    <row r="94" customFormat="false" ht="15" hidden="false" customHeight="false" outlineLevel="0" collapsed="false">
      <c r="A94" s="48" t="s">
        <v>44</v>
      </c>
      <c r="B94" s="46" t="n">
        <v>43896</v>
      </c>
      <c r="C94" s="47" t="n">
        <v>0</v>
      </c>
      <c r="D94" s="47" t="n">
        <v>0</v>
      </c>
      <c r="E94" s="47"/>
    </row>
    <row r="95" customFormat="false" ht="15" hidden="false" customHeight="false" outlineLevel="0" collapsed="false">
      <c r="A95" s="48" t="s">
        <v>45</v>
      </c>
      <c r="B95" s="46" t="n">
        <v>43896</v>
      </c>
      <c r="C95" s="47" t="n">
        <v>0</v>
      </c>
      <c r="D95" s="47" t="n">
        <v>0</v>
      </c>
      <c r="E95" s="47"/>
    </row>
    <row r="96" customFormat="false" ht="15" hidden="false" customHeight="false" outlineLevel="0" collapsed="false">
      <c r="A96" s="48" t="s">
        <v>46</v>
      </c>
      <c r="B96" s="46" t="n">
        <v>43896</v>
      </c>
      <c r="C96" s="47" t="n">
        <v>0</v>
      </c>
      <c r="D96" s="47" t="n">
        <v>0</v>
      </c>
      <c r="E96" s="47"/>
    </row>
    <row r="97" customFormat="false" ht="15" hidden="false" customHeight="false" outlineLevel="0" collapsed="false">
      <c r="A97" s="48" t="s">
        <v>47</v>
      </c>
      <c r="B97" s="46" t="n">
        <v>43896</v>
      </c>
      <c r="C97" s="47" t="n">
        <v>0</v>
      </c>
      <c r="D97" s="47" t="n">
        <v>0</v>
      </c>
      <c r="E97" s="47"/>
    </row>
    <row r="98" customFormat="false" ht="15" hidden="false" customHeight="false" outlineLevel="0" collapsed="false">
      <c r="A98" s="44" t="s">
        <v>24</v>
      </c>
      <c r="B98" s="46" t="n">
        <v>43897</v>
      </c>
      <c r="C98" s="47" t="n">
        <v>0</v>
      </c>
      <c r="D98" s="47" t="n">
        <v>1</v>
      </c>
      <c r="E98" s="47"/>
    </row>
    <row r="99" customFormat="false" ht="15" hidden="false" customHeight="false" outlineLevel="0" collapsed="false">
      <c r="A99" s="48" t="s">
        <v>25</v>
      </c>
      <c r="B99" s="46" t="n">
        <v>43897</v>
      </c>
      <c r="C99" s="47" t="n">
        <v>0</v>
      </c>
      <c r="D99" s="47" t="n">
        <v>0</v>
      </c>
      <c r="E99" s="47"/>
    </row>
    <row r="100" customFormat="false" ht="15" hidden="false" customHeight="false" outlineLevel="0" collapsed="false">
      <c r="A100" s="48" t="s">
        <v>26</v>
      </c>
      <c r="B100" s="46" t="n">
        <v>43897</v>
      </c>
      <c r="C100" s="47" t="n">
        <v>0</v>
      </c>
      <c r="D100" s="47" t="n">
        <v>0</v>
      </c>
      <c r="E100" s="47"/>
    </row>
    <row r="101" customFormat="false" ht="15" hidden="false" customHeight="false" outlineLevel="0" collapsed="false">
      <c r="A101" s="48" t="s">
        <v>27</v>
      </c>
      <c r="B101" s="46" t="n">
        <v>43897</v>
      </c>
      <c r="C101" s="47" t="n">
        <v>0</v>
      </c>
      <c r="D101" s="47" t="n">
        <v>0</v>
      </c>
      <c r="E101" s="47"/>
    </row>
    <row r="102" customFormat="false" ht="15" hidden="false" customHeight="false" outlineLevel="0" collapsed="false">
      <c r="A102" s="48" t="s">
        <v>28</v>
      </c>
      <c r="B102" s="46" t="n">
        <v>43897</v>
      </c>
      <c r="C102" s="47" t="n">
        <v>1</v>
      </c>
      <c r="D102" s="47" t="n">
        <v>7</v>
      </c>
      <c r="E102" s="47" t="n">
        <v>1</v>
      </c>
    </row>
    <row r="103" customFormat="false" ht="15" hidden="false" customHeight="false" outlineLevel="0" collapsed="false">
      <c r="A103" s="48" t="s">
        <v>29</v>
      </c>
      <c r="B103" s="46" t="n">
        <v>43897</v>
      </c>
      <c r="C103" s="47" t="n">
        <v>0</v>
      </c>
      <c r="D103" s="47" t="n">
        <v>1</v>
      </c>
      <c r="E103" s="47"/>
    </row>
    <row r="104" customFormat="false" ht="15" hidden="false" customHeight="false" outlineLevel="0" collapsed="false">
      <c r="A104" s="48" t="s">
        <v>30</v>
      </c>
      <c r="B104" s="46" t="n">
        <v>43897</v>
      </c>
      <c r="C104" s="47" t="n">
        <v>0</v>
      </c>
      <c r="D104" s="47" t="n">
        <v>0</v>
      </c>
      <c r="E104" s="47"/>
    </row>
    <row r="105" customFormat="false" ht="15" hidden="false" customHeight="false" outlineLevel="0" collapsed="false">
      <c r="A105" s="48" t="s">
        <v>31</v>
      </c>
      <c r="B105" s="46" t="n">
        <v>43897</v>
      </c>
      <c r="C105" s="47" t="n">
        <v>0</v>
      </c>
      <c r="D105" s="47" t="n">
        <v>0</v>
      </c>
      <c r="E105" s="47"/>
    </row>
    <row r="106" customFormat="false" ht="15" hidden="false" customHeight="false" outlineLevel="0" collapsed="false">
      <c r="A106" s="48" t="s">
        <v>32</v>
      </c>
      <c r="B106" s="46" t="n">
        <v>43897</v>
      </c>
      <c r="C106" s="47" t="n">
        <v>0</v>
      </c>
      <c r="D106" s="47" t="n">
        <v>0</v>
      </c>
      <c r="E106" s="47"/>
    </row>
    <row r="107" customFormat="false" ht="15" hidden="false" customHeight="false" outlineLevel="0" collapsed="false">
      <c r="A107" s="48" t="s">
        <v>33</v>
      </c>
      <c r="B107" s="46" t="n">
        <v>43897</v>
      </c>
      <c r="C107" s="47" t="n">
        <v>0</v>
      </c>
      <c r="D107" s="47" t="n">
        <v>0</v>
      </c>
      <c r="E107" s="47"/>
    </row>
    <row r="108" customFormat="false" ht="15" hidden="false" customHeight="false" outlineLevel="0" collapsed="false">
      <c r="A108" s="48" t="s">
        <v>34</v>
      </c>
      <c r="B108" s="46" t="n">
        <v>43897</v>
      </c>
      <c r="C108" s="47" t="n">
        <v>0</v>
      </c>
      <c r="D108" s="47" t="n">
        <v>0</v>
      </c>
      <c r="E108" s="47"/>
    </row>
    <row r="109" customFormat="false" ht="15" hidden="false" customHeight="false" outlineLevel="0" collapsed="false">
      <c r="A109" s="48" t="s">
        <v>35</v>
      </c>
      <c r="B109" s="46" t="n">
        <v>43897</v>
      </c>
      <c r="C109" s="47" t="n">
        <v>0</v>
      </c>
      <c r="D109" s="47" t="n">
        <v>0</v>
      </c>
      <c r="E109" s="47"/>
    </row>
    <row r="110" customFormat="false" ht="15" hidden="false" customHeight="false" outlineLevel="0" collapsed="false">
      <c r="A110" s="48" t="s">
        <v>36</v>
      </c>
      <c r="B110" s="46" t="n">
        <v>43897</v>
      </c>
      <c r="C110" s="47" t="n">
        <v>0</v>
      </c>
      <c r="D110" s="47" t="n">
        <v>0</v>
      </c>
      <c r="E110" s="47"/>
    </row>
    <row r="111" customFormat="false" ht="15" hidden="false" customHeight="false" outlineLevel="0" collapsed="false">
      <c r="A111" s="48" t="s">
        <v>37</v>
      </c>
      <c r="B111" s="46" t="n">
        <v>43897</v>
      </c>
      <c r="C111" s="47" t="n">
        <v>0</v>
      </c>
      <c r="D111" s="47" t="n">
        <v>0</v>
      </c>
      <c r="E111" s="47"/>
    </row>
    <row r="112" customFormat="false" ht="15" hidden="false" customHeight="false" outlineLevel="0" collapsed="false">
      <c r="A112" s="48" t="s">
        <v>38</v>
      </c>
      <c r="B112" s="46" t="n">
        <v>43897</v>
      </c>
      <c r="C112" s="47" t="n">
        <v>0</v>
      </c>
      <c r="D112" s="47" t="n">
        <v>0</v>
      </c>
      <c r="E112" s="47"/>
    </row>
    <row r="113" customFormat="false" ht="15" hidden="false" customHeight="false" outlineLevel="0" collapsed="false">
      <c r="A113" s="48" t="s">
        <v>39</v>
      </c>
      <c r="B113" s="46" t="n">
        <v>43897</v>
      </c>
      <c r="C113" s="47" t="n">
        <v>0</v>
      </c>
      <c r="D113" s="47" t="n">
        <v>0</v>
      </c>
      <c r="E113" s="47"/>
    </row>
    <row r="114" customFormat="false" ht="15" hidden="false" customHeight="false" outlineLevel="0" collapsed="false">
      <c r="A114" s="48" t="s">
        <v>40</v>
      </c>
      <c r="B114" s="46" t="n">
        <v>43897</v>
      </c>
      <c r="C114" s="47" t="n">
        <v>0</v>
      </c>
      <c r="D114" s="47" t="n">
        <v>0</v>
      </c>
      <c r="E114" s="47"/>
    </row>
    <row r="115" customFormat="false" ht="15" hidden="false" customHeight="false" outlineLevel="0" collapsed="false">
      <c r="A115" s="48" t="s">
        <v>41</v>
      </c>
      <c r="B115" s="46" t="n">
        <v>43897</v>
      </c>
      <c r="C115" s="47" t="n">
        <v>0</v>
      </c>
      <c r="D115" s="47" t="n">
        <v>0</v>
      </c>
      <c r="E115" s="47"/>
    </row>
    <row r="116" customFormat="false" ht="15" hidden="false" customHeight="false" outlineLevel="0" collapsed="false">
      <c r="A116" s="48" t="s">
        <v>42</v>
      </c>
      <c r="B116" s="46" t="n">
        <v>43897</v>
      </c>
      <c r="C116" s="47" t="n">
        <v>0</v>
      </c>
      <c r="D116" s="47" t="n">
        <v>0</v>
      </c>
      <c r="E116" s="47"/>
    </row>
    <row r="117" customFormat="false" ht="15" hidden="false" customHeight="false" outlineLevel="0" collapsed="false">
      <c r="A117" s="48" t="s">
        <v>43</v>
      </c>
      <c r="B117" s="46" t="n">
        <v>43897</v>
      </c>
      <c r="C117" s="47" t="n">
        <v>0</v>
      </c>
      <c r="D117" s="47" t="n">
        <v>0</v>
      </c>
      <c r="E117" s="47"/>
    </row>
    <row r="118" customFormat="false" ht="15" hidden="false" customHeight="false" outlineLevel="0" collapsed="false">
      <c r="A118" s="48" t="s">
        <v>44</v>
      </c>
      <c r="B118" s="46" t="n">
        <v>43897</v>
      </c>
      <c r="C118" s="47" t="n">
        <v>0</v>
      </c>
      <c r="D118" s="47" t="n">
        <v>0</v>
      </c>
      <c r="E118" s="47"/>
    </row>
    <row r="119" customFormat="false" ht="15" hidden="false" customHeight="false" outlineLevel="0" collapsed="false">
      <c r="A119" s="48" t="s">
        <v>45</v>
      </c>
      <c r="B119" s="46" t="n">
        <v>43897</v>
      </c>
      <c r="C119" s="47" t="n">
        <v>0</v>
      </c>
      <c r="D119" s="47" t="n">
        <v>0</v>
      </c>
      <c r="E119" s="47"/>
    </row>
    <row r="120" customFormat="false" ht="15" hidden="false" customHeight="false" outlineLevel="0" collapsed="false">
      <c r="A120" s="48" t="s">
        <v>46</v>
      </c>
      <c r="B120" s="46" t="n">
        <v>43897</v>
      </c>
      <c r="C120" s="47" t="n">
        <v>0</v>
      </c>
      <c r="D120" s="47" t="n">
        <v>0</v>
      </c>
      <c r="E120" s="47"/>
    </row>
    <row r="121" customFormat="false" ht="15" hidden="false" customHeight="false" outlineLevel="0" collapsed="false">
      <c r="A121" s="48" t="s">
        <v>47</v>
      </c>
      <c r="B121" s="46" t="n">
        <v>43897</v>
      </c>
      <c r="C121" s="47" t="n">
        <v>0</v>
      </c>
      <c r="D121" s="47" t="n">
        <v>0</v>
      </c>
      <c r="E121" s="47"/>
    </row>
    <row r="122" customFormat="false" ht="15" hidden="false" customHeight="false" outlineLevel="0" collapsed="false">
      <c r="A122" s="44" t="s">
        <v>24</v>
      </c>
      <c r="B122" s="46" t="n">
        <v>43898</v>
      </c>
      <c r="C122" s="47" t="n">
        <v>1</v>
      </c>
      <c r="D122" s="47" t="n">
        <v>2</v>
      </c>
      <c r="E122" s="47"/>
    </row>
    <row r="123" customFormat="false" ht="15" hidden="false" customHeight="false" outlineLevel="0" collapsed="false">
      <c r="A123" s="48" t="s">
        <v>25</v>
      </c>
      <c r="B123" s="46" t="n">
        <v>43898</v>
      </c>
      <c r="C123" s="47" t="n">
        <v>0</v>
      </c>
      <c r="D123" s="47" t="n">
        <v>0</v>
      </c>
      <c r="E123" s="47"/>
    </row>
    <row r="124" customFormat="false" ht="15" hidden="false" customHeight="false" outlineLevel="0" collapsed="false">
      <c r="A124" s="48" t="s">
        <v>26</v>
      </c>
      <c r="B124" s="46" t="n">
        <v>43898</v>
      </c>
      <c r="C124" s="47" t="n">
        <v>0</v>
      </c>
      <c r="D124" s="47" t="n">
        <v>0</v>
      </c>
      <c r="E124" s="47"/>
    </row>
    <row r="125" customFormat="false" ht="15" hidden="false" customHeight="false" outlineLevel="0" collapsed="false">
      <c r="A125" s="48" t="s">
        <v>27</v>
      </c>
      <c r="B125" s="46" t="n">
        <v>43898</v>
      </c>
      <c r="C125" s="47" t="n">
        <v>0</v>
      </c>
      <c r="D125" s="47" t="n">
        <v>0</v>
      </c>
      <c r="E125" s="47"/>
    </row>
    <row r="126" customFormat="false" ht="15" hidden="false" customHeight="false" outlineLevel="0" collapsed="false">
      <c r="A126" s="48" t="s">
        <v>28</v>
      </c>
      <c r="B126" s="46" t="n">
        <v>43898</v>
      </c>
      <c r="C126" s="47" t="n">
        <v>2</v>
      </c>
      <c r="D126" s="47" t="n">
        <v>9</v>
      </c>
      <c r="E126" s="47"/>
    </row>
    <row r="127" customFormat="false" ht="15" hidden="false" customHeight="false" outlineLevel="0" collapsed="false">
      <c r="A127" s="48" t="s">
        <v>29</v>
      </c>
      <c r="B127" s="46" t="n">
        <v>43898</v>
      </c>
      <c r="C127" s="47" t="n">
        <v>0</v>
      </c>
      <c r="D127" s="47" t="n">
        <v>1</v>
      </c>
      <c r="E127" s="47"/>
    </row>
    <row r="128" customFormat="false" ht="15" hidden="false" customHeight="false" outlineLevel="0" collapsed="false">
      <c r="A128" s="48" t="s">
        <v>30</v>
      </c>
      <c r="B128" s="46" t="n">
        <v>43898</v>
      </c>
      <c r="C128" s="47" t="n">
        <v>0</v>
      </c>
      <c r="D128" s="47" t="n">
        <v>0</v>
      </c>
      <c r="E128" s="47"/>
    </row>
    <row r="129" customFormat="false" ht="15" hidden="false" customHeight="false" outlineLevel="0" collapsed="false">
      <c r="A129" s="48" t="s">
        <v>31</v>
      </c>
      <c r="B129" s="46" t="n">
        <v>43898</v>
      </c>
      <c r="C129" s="47" t="n">
        <v>0</v>
      </c>
      <c r="D129" s="47" t="n">
        <v>0</v>
      </c>
      <c r="E129" s="47"/>
    </row>
    <row r="130" customFormat="false" ht="15" hidden="false" customHeight="false" outlineLevel="0" collapsed="false">
      <c r="A130" s="48" t="s">
        <v>32</v>
      </c>
      <c r="B130" s="46" t="n">
        <v>43898</v>
      </c>
      <c r="C130" s="47" t="n">
        <v>0</v>
      </c>
      <c r="D130" s="47" t="n">
        <v>0</v>
      </c>
      <c r="E130" s="47"/>
    </row>
    <row r="131" customFormat="false" ht="15" hidden="false" customHeight="false" outlineLevel="0" collapsed="false">
      <c r="A131" s="48" t="s">
        <v>33</v>
      </c>
      <c r="B131" s="46" t="n">
        <v>43898</v>
      </c>
      <c r="C131" s="47" t="n">
        <v>0</v>
      </c>
      <c r="D131" s="47" t="n">
        <v>0</v>
      </c>
      <c r="E131" s="47"/>
    </row>
    <row r="132" customFormat="false" ht="15" hidden="false" customHeight="false" outlineLevel="0" collapsed="false">
      <c r="A132" s="48" t="s">
        <v>34</v>
      </c>
      <c r="B132" s="46" t="n">
        <v>43898</v>
      </c>
      <c r="C132" s="47" t="n">
        <v>0</v>
      </c>
      <c r="D132" s="47" t="n">
        <v>0</v>
      </c>
      <c r="E132" s="47"/>
    </row>
    <row r="133" customFormat="false" ht="15" hidden="false" customHeight="false" outlineLevel="0" collapsed="false">
      <c r="A133" s="48" t="s">
        <v>35</v>
      </c>
      <c r="B133" s="46" t="n">
        <v>43898</v>
      </c>
      <c r="C133" s="47" t="n">
        <v>0</v>
      </c>
      <c r="D133" s="47" t="n">
        <v>0</v>
      </c>
      <c r="E133" s="47"/>
    </row>
    <row r="134" customFormat="false" ht="15" hidden="false" customHeight="false" outlineLevel="0" collapsed="false">
      <c r="A134" s="48" t="s">
        <v>36</v>
      </c>
      <c r="B134" s="46" t="n">
        <v>43898</v>
      </c>
      <c r="C134" s="47" t="n">
        <v>0</v>
      </c>
      <c r="D134" s="47" t="n">
        <v>0</v>
      </c>
      <c r="E134" s="47"/>
    </row>
    <row r="135" customFormat="false" ht="15" hidden="false" customHeight="false" outlineLevel="0" collapsed="false">
      <c r="A135" s="48" t="s">
        <v>37</v>
      </c>
      <c r="B135" s="46" t="n">
        <v>43898</v>
      </c>
      <c r="C135" s="47" t="n">
        <v>0</v>
      </c>
      <c r="D135" s="47" t="n">
        <v>0</v>
      </c>
      <c r="E135" s="47"/>
    </row>
    <row r="136" customFormat="false" ht="15" hidden="false" customHeight="false" outlineLevel="0" collapsed="false">
      <c r="A136" s="48" t="s">
        <v>38</v>
      </c>
      <c r="B136" s="46" t="n">
        <v>43898</v>
      </c>
      <c r="C136" s="47" t="n">
        <v>0</v>
      </c>
      <c r="D136" s="47" t="n">
        <v>0</v>
      </c>
      <c r="E136" s="47"/>
    </row>
    <row r="137" customFormat="false" ht="15" hidden="false" customHeight="false" outlineLevel="0" collapsed="false">
      <c r="A137" s="48" t="s">
        <v>39</v>
      </c>
      <c r="B137" s="46" t="n">
        <v>43898</v>
      </c>
      <c r="C137" s="47" t="n">
        <v>0</v>
      </c>
      <c r="D137" s="47" t="n">
        <v>0</v>
      </c>
      <c r="E137" s="47"/>
    </row>
    <row r="138" customFormat="false" ht="15" hidden="false" customHeight="false" outlineLevel="0" collapsed="false">
      <c r="A138" s="48" t="s">
        <v>40</v>
      </c>
      <c r="B138" s="46" t="n">
        <v>43898</v>
      </c>
      <c r="C138" s="47" t="n">
        <v>0</v>
      </c>
      <c r="D138" s="47" t="n">
        <v>0</v>
      </c>
      <c r="E138" s="47"/>
    </row>
    <row r="139" customFormat="false" ht="15" hidden="false" customHeight="false" outlineLevel="0" collapsed="false">
      <c r="A139" s="48" t="s">
        <v>41</v>
      </c>
      <c r="B139" s="46" t="n">
        <v>43898</v>
      </c>
      <c r="C139" s="47" t="n">
        <v>0</v>
      </c>
      <c r="D139" s="47" t="n">
        <v>0</v>
      </c>
      <c r="E139" s="47"/>
    </row>
    <row r="140" customFormat="false" ht="15" hidden="false" customHeight="false" outlineLevel="0" collapsed="false">
      <c r="A140" s="48" t="s">
        <v>42</v>
      </c>
      <c r="B140" s="46" t="n">
        <v>43898</v>
      </c>
      <c r="C140" s="47" t="n">
        <v>0</v>
      </c>
      <c r="D140" s="47" t="n">
        <v>0</v>
      </c>
      <c r="E140" s="47"/>
    </row>
    <row r="141" customFormat="false" ht="15" hidden="false" customHeight="false" outlineLevel="0" collapsed="false">
      <c r="A141" s="48" t="s">
        <v>43</v>
      </c>
      <c r="B141" s="46" t="n">
        <v>43898</v>
      </c>
      <c r="C141" s="47" t="n">
        <v>0</v>
      </c>
      <c r="D141" s="47" t="n">
        <v>0</v>
      </c>
      <c r="E141" s="47"/>
    </row>
    <row r="142" customFormat="false" ht="15" hidden="false" customHeight="false" outlineLevel="0" collapsed="false">
      <c r="A142" s="48" t="s">
        <v>44</v>
      </c>
      <c r="B142" s="46" t="n">
        <v>43898</v>
      </c>
      <c r="C142" s="47" t="n">
        <v>0</v>
      </c>
      <c r="D142" s="47" t="n">
        <v>0</v>
      </c>
      <c r="E142" s="47"/>
    </row>
    <row r="143" customFormat="false" ht="15" hidden="false" customHeight="false" outlineLevel="0" collapsed="false">
      <c r="A143" s="48" t="s">
        <v>45</v>
      </c>
      <c r="B143" s="46" t="n">
        <v>43898</v>
      </c>
      <c r="C143" s="47" t="n">
        <v>0</v>
      </c>
      <c r="D143" s="47" t="n">
        <v>0</v>
      </c>
      <c r="E143" s="47"/>
    </row>
    <row r="144" customFormat="false" ht="15" hidden="false" customHeight="false" outlineLevel="0" collapsed="false">
      <c r="A144" s="48" t="s">
        <v>46</v>
      </c>
      <c r="B144" s="46" t="n">
        <v>43898</v>
      </c>
      <c r="C144" s="47" t="n">
        <v>0</v>
      </c>
      <c r="D144" s="47" t="n">
        <v>0</v>
      </c>
      <c r="E144" s="47"/>
    </row>
    <row r="145" customFormat="false" ht="15" hidden="false" customHeight="false" outlineLevel="0" collapsed="false">
      <c r="A145" s="48" t="s">
        <v>47</v>
      </c>
      <c r="B145" s="46" t="n">
        <v>43898</v>
      </c>
      <c r="C145" s="47" t="n">
        <v>0</v>
      </c>
      <c r="D145" s="47" t="n">
        <v>0</v>
      </c>
      <c r="E145" s="47"/>
    </row>
    <row r="146" customFormat="false" ht="15" hidden="false" customHeight="false" outlineLevel="0" collapsed="false">
      <c r="A146" s="44" t="s">
        <v>24</v>
      </c>
      <c r="B146" s="46" t="n">
        <v>43899</v>
      </c>
      <c r="C146" s="47" t="n">
        <v>0</v>
      </c>
      <c r="D146" s="47" t="n">
        <v>2</v>
      </c>
      <c r="E146" s="47"/>
    </row>
    <row r="147" customFormat="false" ht="15" hidden="false" customHeight="false" outlineLevel="0" collapsed="false">
      <c r="A147" s="48" t="s">
        <v>25</v>
      </c>
      <c r="B147" s="46" t="n">
        <v>43899</v>
      </c>
      <c r="C147" s="47" t="n">
        <v>0</v>
      </c>
      <c r="D147" s="47" t="n">
        <v>0</v>
      </c>
      <c r="E147" s="47"/>
    </row>
    <row r="148" customFormat="false" ht="15" hidden="false" customHeight="false" outlineLevel="0" collapsed="false">
      <c r="A148" s="48" t="s">
        <v>26</v>
      </c>
      <c r="B148" s="46" t="n">
        <v>43899</v>
      </c>
      <c r="C148" s="47" t="n">
        <v>2</v>
      </c>
      <c r="D148" s="47" t="n">
        <v>2</v>
      </c>
      <c r="E148" s="47"/>
    </row>
    <row r="149" customFormat="false" ht="15" hidden="false" customHeight="false" outlineLevel="0" collapsed="false">
      <c r="A149" s="48" t="s">
        <v>27</v>
      </c>
      <c r="B149" s="46" t="n">
        <v>43899</v>
      </c>
      <c r="C149" s="47" t="n">
        <v>0</v>
      </c>
      <c r="D149" s="47" t="n">
        <v>0</v>
      </c>
      <c r="E149" s="47"/>
    </row>
    <row r="150" customFormat="false" ht="15" hidden="false" customHeight="false" outlineLevel="0" collapsed="false">
      <c r="A150" s="48" t="s">
        <v>28</v>
      </c>
      <c r="B150" s="46" t="n">
        <v>43899</v>
      </c>
      <c r="C150" s="47" t="n">
        <v>1</v>
      </c>
      <c r="D150" s="47" t="n">
        <v>10</v>
      </c>
      <c r="E150" s="47"/>
    </row>
    <row r="151" customFormat="false" ht="15" hidden="false" customHeight="false" outlineLevel="0" collapsed="false">
      <c r="A151" s="48" t="s">
        <v>29</v>
      </c>
      <c r="B151" s="46" t="n">
        <v>43899</v>
      </c>
      <c r="C151" s="47" t="n">
        <v>0</v>
      </c>
      <c r="D151" s="47" t="n">
        <v>1</v>
      </c>
      <c r="E151" s="47"/>
    </row>
    <row r="152" customFormat="false" ht="15" hidden="false" customHeight="false" outlineLevel="0" collapsed="false">
      <c r="A152" s="48" t="s">
        <v>30</v>
      </c>
      <c r="B152" s="46" t="n">
        <v>43899</v>
      </c>
      <c r="C152" s="47" t="n">
        <v>0</v>
      </c>
      <c r="D152" s="47" t="n">
        <v>0</v>
      </c>
      <c r="E152" s="47"/>
    </row>
    <row r="153" customFormat="false" ht="15" hidden="false" customHeight="false" outlineLevel="0" collapsed="false">
      <c r="A153" s="48" t="s">
        <v>31</v>
      </c>
      <c r="B153" s="46" t="n">
        <v>43899</v>
      </c>
      <c r="C153" s="47" t="n">
        <v>0</v>
      </c>
      <c r="D153" s="47" t="n">
        <v>0</v>
      </c>
      <c r="E153" s="47"/>
    </row>
    <row r="154" customFormat="false" ht="15" hidden="false" customHeight="false" outlineLevel="0" collapsed="false">
      <c r="A154" s="48" t="s">
        <v>32</v>
      </c>
      <c r="B154" s="46" t="n">
        <v>43899</v>
      </c>
      <c r="C154" s="47" t="n">
        <v>0</v>
      </c>
      <c r="D154" s="47" t="n">
        <v>0</v>
      </c>
      <c r="E154" s="47"/>
    </row>
    <row r="155" customFormat="false" ht="15" hidden="false" customHeight="false" outlineLevel="0" collapsed="false">
      <c r="A155" s="48" t="s">
        <v>33</v>
      </c>
      <c r="B155" s="46" t="n">
        <v>43899</v>
      </c>
      <c r="C155" s="47" t="n">
        <v>0</v>
      </c>
      <c r="D155" s="47" t="n">
        <v>0</v>
      </c>
      <c r="E155" s="47"/>
    </row>
    <row r="156" customFormat="false" ht="15" hidden="false" customHeight="false" outlineLevel="0" collapsed="false">
      <c r="A156" s="48" t="s">
        <v>34</v>
      </c>
      <c r="B156" s="46" t="n">
        <v>43899</v>
      </c>
      <c r="C156" s="47" t="n">
        <v>0</v>
      </c>
      <c r="D156" s="47" t="n">
        <v>0</v>
      </c>
      <c r="E156" s="47"/>
    </row>
    <row r="157" customFormat="false" ht="15" hidden="false" customHeight="false" outlineLevel="0" collapsed="false">
      <c r="A157" s="48" t="s">
        <v>35</v>
      </c>
      <c r="B157" s="46" t="n">
        <v>43899</v>
      </c>
      <c r="C157" s="47" t="n">
        <v>0</v>
      </c>
      <c r="D157" s="47" t="n">
        <v>0</v>
      </c>
      <c r="E157" s="47"/>
    </row>
    <row r="158" customFormat="false" ht="15" hidden="false" customHeight="false" outlineLevel="0" collapsed="false">
      <c r="A158" s="48" t="s">
        <v>36</v>
      </c>
      <c r="B158" s="46" t="n">
        <v>43899</v>
      </c>
      <c r="C158" s="47" t="n">
        <v>0</v>
      </c>
      <c r="D158" s="47" t="n">
        <v>0</v>
      </c>
      <c r="E158" s="47"/>
    </row>
    <row r="159" customFormat="false" ht="15" hidden="false" customHeight="false" outlineLevel="0" collapsed="false">
      <c r="A159" s="48" t="s">
        <v>37</v>
      </c>
      <c r="B159" s="46" t="n">
        <v>43899</v>
      </c>
      <c r="C159" s="47" t="n">
        <v>0</v>
      </c>
      <c r="D159" s="47" t="n">
        <v>0</v>
      </c>
      <c r="E159" s="47"/>
    </row>
    <row r="160" customFormat="false" ht="15" hidden="false" customHeight="false" outlineLevel="0" collapsed="false">
      <c r="A160" s="48" t="s">
        <v>38</v>
      </c>
      <c r="B160" s="46" t="n">
        <v>43899</v>
      </c>
      <c r="C160" s="47" t="n">
        <v>0</v>
      </c>
      <c r="D160" s="47" t="n">
        <v>0</v>
      </c>
      <c r="E160" s="47"/>
    </row>
    <row r="161" customFormat="false" ht="15" hidden="false" customHeight="false" outlineLevel="0" collapsed="false">
      <c r="A161" s="48" t="s">
        <v>39</v>
      </c>
      <c r="B161" s="46" t="n">
        <v>43899</v>
      </c>
      <c r="C161" s="47" t="n">
        <v>1</v>
      </c>
      <c r="D161" s="47" t="n">
        <v>1</v>
      </c>
      <c r="E161" s="47"/>
    </row>
    <row r="162" customFormat="false" ht="15" hidden="false" customHeight="false" outlineLevel="0" collapsed="false">
      <c r="A162" s="48" t="s">
        <v>40</v>
      </c>
      <c r="B162" s="46" t="n">
        <v>43899</v>
      </c>
      <c r="C162" s="47" t="n">
        <v>0</v>
      </c>
      <c r="D162" s="47" t="n">
        <v>0</v>
      </c>
      <c r="E162" s="47"/>
    </row>
    <row r="163" customFormat="false" ht="15" hidden="false" customHeight="false" outlineLevel="0" collapsed="false">
      <c r="A163" s="48" t="s">
        <v>41</v>
      </c>
      <c r="B163" s="46" t="n">
        <v>43899</v>
      </c>
      <c r="C163" s="47" t="n">
        <v>0</v>
      </c>
      <c r="D163" s="47" t="n">
        <v>0</v>
      </c>
      <c r="E163" s="47"/>
    </row>
    <row r="164" customFormat="false" ht="15" hidden="false" customHeight="false" outlineLevel="0" collapsed="false">
      <c r="A164" s="48" t="s">
        <v>42</v>
      </c>
      <c r="B164" s="46" t="n">
        <v>43899</v>
      </c>
      <c r="C164" s="47" t="n">
        <v>1</v>
      </c>
      <c r="D164" s="47" t="n">
        <v>1</v>
      </c>
      <c r="E164" s="47"/>
    </row>
    <row r="165" customFormat="false" ht="15" hidden="false" customHeight="false" outlineLevel="0" collapsed="false">
      <c r="A165" s="48" t="s">
        <v>43</v>
      </c>
      <c r="B165" s="46" t="n">
        <v>43899</v>
      </c>
      <c r="C165" s="47" t="n">
        <v>0</v>
      </c>
      <c r="D165" s="47" t="n">
        <v>0</v>
      </c>
      <c r="E165" s="47"/>
    </row>
    <row r="166" customFormat="false" ht="15" hidden="false" customHeight="false" outlineLevel="0" collapsed="false">
      <c r="A166" s="48" t="s">
        <v>44</v>
      </c>
      <c r="B166" s="46" t="n">
        <v>43899</v>
      </c>
      <c r="C166" s="47" t="n">
        <v>0</v>
      </c>
      <c r="D166" s="47" t="n">
        <v>0</v>
      </c>
      <c r="E166" s="47"/>
    </row>
    <row r="167" customFormat="false" ht="15" hidden="false" customHeight="false" outlineLevel="0" collapsed="false">
      <c r="A167" s="48" t="s">
        <v>45</v>
      </c>
      <c r="B167" s="46" t="n">
        <v>43899</v>
      </c>
      <c r="C167" s="47" t="n">
        <v>0</v>
      </c>
      <c r="D167" s="47" t="n">
        <v>0</v>
      </c>
      <c r="E167" s="47"/>
    </row>
    <row r="168" customFormat="false" ht="15" hidden="false" customHeight="false" outlineLevel="0" collapsed="false">
      <c r="A168" s="48" t="s">
        <v>46</v>
      </c>
      <c r="B168" s="46" t="n">
        <v>43899</v>
      </c>
      <c r="C168" s="47" t="n">
        <v>0</v>
      </c>
      <c r="D168" s="47" t="n">
        <v>0</v>
      </c>
      <c r="E168" s="47"/>
    </row>
    <row r="169" customFormat="false" ht="15" hidden="false" customHeight="false" outlineLevel="0" collapsed="false">
      <c r="A169" s="48" t="s">
        <v>47</v>
      </c>
      <c r="B169" s="46" t="n">
        <v>43899</v>
      </c>
      <c r="C169" s="47" t="n">
        <v>0</v>
      </c>
      <c r="D169" s="47" t="n">
        <v>0</v>
      </c>
      <c r="E169" s="47"/>
    </row>
    <row r="170" customFormat="false" ht="15" hidden="false" customHeight="false" outlineLevel="0" collapsed="false">
      <c r="A170" s="44" t="s">
        <v>24</v>
      </c>
      <c r="B170" s="46" t="n">
        <v>43900</v>
      </c>
      <c r="C170" s="47" t="n">
        <v>1</v>
      </c>
      <c r="D170" s="47" t="n">
        <v>3</v>
      </c>
      <c r="E170" s="47"/>
    </row>
    <row r="171" customFormat="false" ht="15" hidden="false" customHeight="false" outlineLevel="0" collapsed="false">
      <c r="A171" s="48" t="s">
        <v>25</v>
      </c>
      <c r="B171" s="46" t="n">
        <v>43900</v>
      </c>
      <c r="C171" s="47" t="n">
        <v>0</v>
      </c>
      <c r="D171" s="47" t="n">
        <v>0</v>
      </c>
      <c r="E171" s="47"/>
    </row>
    <row r="172" customFormat="false" ht="15" hidden="false" customHeight="false" outlineLevel="0" collapsed="false">
      <c r="A172" s="48" t="s">
        <v>26</v>
      </c>
      <c r="B172" s="46" t="n">
        <v>43900</v>
      </c>
      <c r="C172" s="47" t="n">
        <v>0</v>
      </c>
      <c r="D172" s="47" t="n">
        <v>2</v>
      </c>
      <c r="E172" s="47"/>
    </row>
    <row r="173" customFormat="false" ht="15" hidden="false" customHeight="false" outlineLevel="0" collapsed="false">
      <c r="A173" s="48" t="s">
        <v>27</v>
      </c>
      <c r="B173" s="46" t="n">
        <v>43900</v>
      </c>
      <c r="C173" s="47" t="n">
        <v>0</v>
      </c>
      <c r="D173" s="47" t="n">
        <v>0</v>
      </c>
      <c r="E173" s="47"/>
    </row>
    <row r="174" customFormat="false" ht="15" hidden="false" customHeight="false" outlineLevel="0" collapsed="false">
      <c r="A174" s="48" t="s">
        <v>28</v>
      </c>
      <c r="B174" s="46" t="n">
        <v>43900</v>
      </c>
      <c r="C174" s="47" t="n">
        <v>1</v>
      </c>
      <c r="D174" s="47" t="n">
        <v>11</v>
      </c>
      <c r="E174" s="47"/>
    </row>
    <row r="175" customFormat="false" ht="15" hidden="false" customHeight="false" outlineLevel="0" collapsed="false">
      <c r="A175" s="48" t="s">
        <v>29</v>
      </c>
      <c r="B175" s="46" t="n">
        <v>43900</v>
      </c>
      <c r="C175" s="47" t="n">
        <v>0</v>
      </c>
      <c r="D175" s="47" t="n">
        <v>1</v>
      </c>
      <c r="E175" s="47"/>
    </row>
    <row r="176" customFormat="false" ht="15" hidden="false" customHeight="false" outlineLevel="0" collapsed="false">
      <c r="A176" s="48" t="s">
        <v>30</v>
      </c>
      <c r="B176" s="46" t="n">
        <v>43900</v>
      </c>
      <c r="C176" s="47" t="n">
        <v>0</v>
      </c>
      <c r="D176" s="47" t="n">
        <v>0</v>
      </c>
      <c r="E176" s="47"/>
    </row>
    <row r="177" customFormat="false" ht="15" hidden="false" customHeight="false" outlineLevel="0" collapsed="false">
      <c r="A177" s="48" t="s">
        <v>31</v>
      </c>
      <c r="B177" s="46" t="n">
        <v>43900</v>
      </c>
      <c r="C177" s="47" t="n">
        <v>0</v>
      </c>
      <c r="D177" s="47" t="n">
        <v>0</v>
      </c>
      <c r="E177" s="47"/>
    </row>
    <row r="178" customFormat="false" ht="15" hidden="false" customHeight="false" outlineLevel="0" collapsed="false">
      <c r="A178" s="48" t="s">
        <v>32</v>
      </c>
      <c r="B178" s="46" t="n">
        <v>43900</v>
      </c>
      <c r="C178" s="47" t="n">
        <v>0</v>
      </c>
      <c r="D178" s="47" t="n">
        <v>0</v>
      </c>
      <c r="E178" s="47"/>
    </row>
    <row r="179" customFormat="false" ht="15" hidden="false" customHeight="false" outlineLevel="0" collapsed="false">
      <c r="A179" s="48" t="s">
        <v>33</v>
      </c>
      <c r="B179" s="46" t="n">
        <v>43900</v>
      </c>
      <c r="C179" s="47" t="n">
        <v>0</v>
      </c>
      <c r="D179" s="47" t="n">
        <v>0</v>
      </c>
      <c r="E179" s="47"/>
    </row>
    <row r="180" customFormat="false" ht="15" hidden="false" customHeight="false" outlineLevel="0" collapsed="false">
      <c r="A180" s="48" t="s">
        <v>34</v>
      </c>
      <c r="B180" s="46" t="n">
        <v>43900</v>
      </c>
      <c r="C180" s="47" t="n">
        <v>0</v>
      </c>
      <c r="D180" s="47" t="n">
        <v>0</v>
      </c>
      <c r="E180" s="47"/>
    </row>
    <row r="181" customFormat="false" ht="15" hidden="false" customHeight="false" outlineLevel="0" collapsed="false">
      <c r="A181" s="48" t="s">
        <v>35</v>
      </c>
      <c r="B181" s="46" t="n">
        <v>43900</v>
      </c>
      <c r="C181" s="47" t="n">
        <v>0</v>
      </c>
      <c r="D181" s="47" t="n">
        <v>0</v>
      </c>
      <c r="E181" s="47"/>
    </row>
    <row r="182" customFormat="false" ht="15" hidden="false" customHeight="false" outlineLevel="0" collapsed="false">
      <c r="A182" s="48" t="s">
        <v>36</v>
      </c>
      <c r="B182" s="46" t="n">
        <v>43900</v>
      </c>
      <c r="C182" s="47" t="n">
        <v>0</v>
      </c>
      <c r="D182" s="47" t="n">
        <v>0</v>
      </c>
      <c r="E182" s="47"/>
    </row>
    <row r="183" customFormat="false" ht="15" hidden="false" customHeight="false" outlineLevel="0" collapsed="false">
      <c r="A183" s="48" t="s">
        <v>37</v>
      </c>
      <c r="B183" s="46" t="n">
        <v>43900</v>
      </c>
      <c r="C183" s="47" t="n">
        <v>0</v>
      </c>
      <c r="D183" s="47" t="n">
        <v>0</v>
      </c>
      <c r="E183" s="47"/>
    </row>
    <row r="184" customFormat="false" ht="15" hidden="false" customHeight="false" outlineLevel="0" collapsed="false">
      <c r="A184" s="48" t="s">
        <v>38</v>
      </c>
      <c r="B184" s="46" t="n">
        <v>43900</v>
      </c>
      <c r="C184" s="47" t="n">
        <v>0</v>
      </c>
      <c r="D184" s="47" t="n">
        <v>0</v>
      </c>
      <c r="E184" s="47"/>
    </row>
    <row r="185" customFormat="false" ht="15" hidden="false" customHeight="false" outlineLevel="0" collapsed="false">
      <c r="A185" s="48" t="s">
        <v>39</v>
      </c>
      <c r="B185" s="46" t="n">
        <v>43900</v>
      </c>
      <c r="C185" s="47" t="n">
        <v>0</v>
      </c>
      <c r="D185" s="47" t="n">
        <v>1</v>
      </c>
      <c r="E185" s="47"/>
    </row>
    <row r="186" customFormat="false" ht="15" hidden="false" customHeight="false" outlineLevel="0" collapsed="false">
      <c r="A186" s="48" t="s">
        <v>40</v>
      </c>
      <c r="B186" s="46" t="n">
        <v>43900</v>
      </c>
      <c r="C186" s="47" t="n">
        <v>0</v>
      </c>
      <c r="D186" s="47" t="n">
        <v>0</v>
      </c>
      <c r="E186" s="47"/>
    </row>
    <row r="187" customFormat="false" ht="15" hidden="false" customHeight="false" outlineLevel="0" collapsed="false">
      <c r="A187" s="48" t="s">
        <v>41</v>
      </c>
      <c r="B187" s="46" t="n">
        <v>43900</v>
      </c>
      <c r="C187" s="47" t="n">
        <v>0</v>
      </c>
      <c r="D187" s="47" t="n">
        <v>0</v>
      </c>
      <c r="E187" s="47"/>
    </row>
    <row r="188" customFormat="false" ht="15" hidden="false" customHeight="false" outlineLevel="0" collapsed="false">
      <c r="A188" s="48" t="s">
        <v>42</v>
      </c>
      <c r="B188" s="46" t="n">
        <v>43900</v>
      </c>
      <c r="C188" s="47" t="n">
        <v>0</v>
      </c>
      <c r="D188" s="47" t="n">
        <v>1</v>
      </c>
      <c r="E188" s="47"/>
    </row>
    <row r="189" customFormat="false" ht="15" hidden="false" customHeight="false" outlineLevel="0" collapsed="false">
      <c r="A189" s="48" t="s">
        <v>43</v>
      </c>
      <c r="B189" s="46" t="n">
        <v>43900</v>
      </c>
      <c r="C189" s="47" t="n">
        <v>0</v>
      </c>
      <c r="D189" s="47" t="n">
        <v>0</v>
      </c>
      <c r="E189" s="47"/>
    </row>
    <row r="190" customFormat="false" ht="15" hidden="false" customHeight="false" outlineLevel="0" collapsed="false">
      <c r="A190" s="48" t="s">
        <v>44</v>
      </c>
      <c r="B190" s="46" t="n">
        <v>43900</v>
      </c>
      <c r="C190" s="47" t="n">
        <v>0</v>
      </c>
      <c r="D190" s="47" t="n">
        <v>0</v>
      </c>
      <c r="E190" s="47"/>
    </row>
    <row r="191" customFormat="false" ht="15" hidden="false" customHeight="false" outlineLevel="0" collapsed="false">
      <c r="A191" s="48" t="s">
        <v>45</v>
      </c>
      <c r="B191" s="46" t="n">
        <v>43900</v>
      </c>
      <c r="C191" s="47" t="n">
        <v>0</v>
      </c>
      <c r="D191" s="47" t="n">
        <v>0</v>
      </c>
      <c r="E191" s="47"/>
    </row>
    <row r="192" customFormat="false" ht="15" hidden="false" customHeight="false" outlineLevel="0" collapsed="false">
      <c r="A192" s="48" t="s">
        <v>46</v>
      </c>
      <c r="B192" s="46" t="n">
        <v>43900</v>
      </c>
      <c r="C192" s="47" t="n">
        <v>0</v>
      </c>
      <c r="D192" s="47" t="n">
        <v>0</v>
      </c>
      <c r="E192" s="47"/>
    </row>
    <row r="193" customFormat="false" ht="15" hidden="false" customHeight="false" outlineLevel="0" collapsed="false">
      <c r="A193" s="48" t="s">
        <v>47</v>
      </c>
      <c r="B193" s="46" t="n">
        <v>43900</v>
      </c>
      <c r="C193" s="47" t="n">
        <v>0</v>
      </c>
      <c r="D193" s="47" t="n">
        <v>0</v>
      </c>
      <c r="E193" s="47"/>
    </row>
    <row r="194" customFormat="false" ht="15" hidden="false" customHeight="false" outlineLevel="0" collapsed="false">
      <c r="A194" s="44" t="s">
        <v>24</v>
      </c>
      <c r="B194" s="46" t="n">
        <v>43901</v>
      </c>
      <c r="C194" s="47" t="n">
        <v>1</v>
      </c>
      <c r="D194" s="47" t="n">
        <v>4</v>
      </c>
      <c r="E194" s="47"/>
    </row>
    <row r="195" customFormat="false" ht="15" hidden="false" customHeight="false" outlineLevel="0" collapsed="false">
      <c r="A195" s="48" t="s">
        <v>25</v>
      </c>
      <c r="B195" s="46" t="n">
        <v>43901</v>
      </c>
      <c r="C195" s="47" t="n">
        <v>0</v>
      </c>
      <c r="D195" s="47" t="n">
        <v>0</v>
      </c>
      <c r="E195" s="47"/>
    </row>
    <row r="196" customFormat="false" ht="15" hidden="false" customHeight="false" outlineLevel="0" collapsed="false">
      <c r="A196" s="48" t="s">
        <v>26</v>
      </c>
      <c r="B196" s="46" t="n">
        <v>43901</v>
      </c>
      <c r="C196" s="47" t="n">
        <v>0</v>
      </c>
      <c r="D196" s="47" t="n">
        <v>2</v>
      </c>
      <c r="E196" s="47"/>
    </row>
    <row r="197" customFormat="false" ht="15" hidden="false" customHeight="false" outlineLevel="0" collapsed="false">
      <c r="A197" s="48" t="s">
        <v>27</v>
      </c>
      <c r="B197" s="46" t="n">
        <v>43901</v>
      </c>
      <c r="C197" s="47" t="n">
        <v>0</v>
      </c>
      <c r="D197" s="47" t="n">
        <v>0</v>
      </c>
      <c r="E197" s="47"/>
    </row>
    <row r="198" customFormat="false" ht="15" hidden="false" customHeight="false" outlineLevel="0" collapsed="false">
      <c r="A198" s="48" t="s">
        <v>28</v>
      </c>
      <c r="B198" s="46" t="n">
        <v>43901</v>
      </c>
      <c r="C198" s="47" t="n">
        <v>1</v>
      </c>
      <c r="D198" s="47" t="n">
        <v>12</v>
      </c>
      <c r="E198" s="47"/>
    </row>
    <row r="199" customFormat="false" ht="15" hidden="false" customHeight="false" outlineLevel="0" collapsed="false">
      <c r="A199" s="48" t="s">
        <v>29</v>
      </c>
      <c r="B199" s="46" t="n">
        <v>43901</v>
      </c>
      <c r="C199" s="47" t="n">
        <v>0</v>
      </c>
      <c r="D199" s="47" t="n">
        <v>1</v>
      </c>
      <c r="E199" s="47"/>
    </row>
    <row r="200" customFormat="false" ht="15" hidden="false" customHeight="false" outlineLevel="0" collapsed="false">
      <c r="A200" s="48" t="s">
        <v>30</v>
      </c>
      <c r="B200" s="46" t="n">
        <v>43901</v>
      </c>
      <c r="C200" s="47" t="n">
        <v>0</v>
      </c>
      <c r="D200" s="47" t="n">
        <v>0</v>
      </c>
      <c r="E200" s="47"/>
    </row>
    <row r="201" customFormat="false" ht="15" hidden="false" customHeight="false" outlineLevel="0" collapsed="false">
      <c r="A201" s="48" t="s">
        <v>31</v>
      </c>
      <c r="B201" s="46" t="n">
        <v>43901</v>
      </c>
      <c r="C201" s="47" t="n">
        <v>0</v>
      </c>
      <c r="D201" s="47" t="n">
        <v>0</v>
      </c>
      <c r="E201" s="47"/>
    </row>
    <row r="202" customFormat="false" ht="15" hidden="false" customHeight="false" outlineLevel="0" collapsed="false">
      <c r="A202" s="48" t="s">
        <v>32</v>
      </c>
      <c r="B202" s="46" t="n">
        <v>43901</v>
      </c>
      <c r="C202" s="47" t="n">
        <v>0</v>
      </c>
      <c r="D202" s="47" t="n">
        <v>0</v>
      </c>
      <c r="E202" s="47"/>
    </row>
    <row r="203" customFormat="false" ht="15" hidden="false" customHeight="false" outlineLevel="0" collapsed="false">
      <c r="A203" s="48" t="s">
        <v>33</v>
      </c>
      <c r="B203" s="46" t="n">
        <v>43901</v>
      </c>
      <c r="C203" s="47" t="n">
        <v>0</v>
      </c>
      <c r="D203" s="47" t="n">
        <v>0</v>
      </c>
      <c r="E203" s="47"/>
    </row>
    <row r="204" customFormat="false" ht="15" hidden="false" customHeight="false" outlineLevel="0" collapsed="false">
      <c r="A204" s="48" t="s">
        <v>34</v>
      </c>
      <c r="B204" s="46" t="n">
        <v>43901</v>
      </c>
      <c r="C204" s="47" t="n">
        <v>0</v>
      </c>
      <c r="D204" s="47" t="n">
        <v>0</v>
      </c>
      <c r="E204" s="47"/>
    </row>
    <row r="205" customFormat="false" ht="15" hidden="false" customHeight="false" outlineLevel="0" collapsed="false">
      <c r="A205" s="48" t="s">
        <v>35</v>
      </c>
      <c r="B205" s="46" t="n">
        <v>43901</v>
      </c>
      <c r="C205" s="47" t="n">
        <v>0</v>
      </c>
      <c r="D205" s="47" t="n">
        <v>0</v>
      </c>
      <c r="E205" s="47"/>
    </row>
    <row r="206" customFormat="false" ht="15" hidden="false" customHeight="false" outlineLevel="0" collapsed="false">
      <c r="A206" s="48" t="s">
        <v>36</v>
      </c>
      <c r="B206" s="46" t="n">
        <v>43901</v>
      </c>
      <c r="C206" s="47" t="n">
        <v>0</v>
      </c>
      <c r="D206" s="47" t="n">
        <v>0</v>
      </c>
      <c r="E206" s="47"/>
    </row>
    <row r="207" customFormat="false" ht="15" hidden="false" customHeight="false" outlineLevel="0" collapsed="false">
      <c r="A207" s="48" t="s">
        <v>37</v>
      </c>
      <c r="B207" s="46" t="n">
        <v>43901</v>
      </c>
      <c r="C207" s="47" t="n">
        <v>0</v>
      </c>
      <c r="D207" s="47" t="n">
        <v>0</v>
      </c>
      <c r="E207" s="47"/>
    </row>
    <row r="208" customFormat="false" ht="15" hidden="false" customHeight="false" outlineLevel="0" collapsed="false">
      <c r="A208" s="48" t="s">
        <v>38</v>
      </c>
      <c r="B208" s="46" t="n">
        <v>43901</v>
      </c>
      <c r="C208" s="47" t="n">
        <v>0</v>
      </c>
      <c r="D208" s="47" t="n">
        <v>0</v>
      </c>
      <c r="E208" s="47"/>
    </row>
    <row r="209" customFormat="false" ht="15" hidden="false" customHeight="false" outlineLevel="0" collapsed="false">
      <c r="A209" s="48" t="s">
        <v>39</v>
      </c>
      <c r="B209" s="46" t="n">
        <v>43901</v>
      </c>
      <c r="C209" s="47" t="n">
        <v>0</v>
      </c>
      <c r="D209" s="47" t="n">
        <v>1</v>
      </c>
      <c r="E209" s="47"/>
    </row>
    <row r="210" customFormat="false" ht="15" hidden="false" customHeight="false" outlineLevel="0" collapsed="false">
      <c r="A210" s="48" t="s">
        <v>40</v>
      </c>
      <c r="B210" s="46" t="n">
        <v>43901</v>
      </c>
      <c r="C210" s="47" t="n">
        <v>0</v>
      </c>
      <c r="D210" s="47" t="n">
        <v>0</v>
      </c>
      <c r="E210" s="47"/>
    </row>
    <row r="211" customFormat="false" ht="15" hidden="false" customHeight="false" outlineLevel="0" collapsed="false">
      <c r="A211" s="48" t="s">
        <v>41</v>
      </c>
      <c r="B211" s="46" t="n">
        <v>43901</v>
      </c>
      <c r="C211" s="47" t="n">
        <v>0</v>
      </c>
      <c r="D211" s="47" t="n">
        <v>0</v>
      </c>
      <c r="E211" s="47"/>
    </row>
    <row r="212" customFormat="false" ht="15" hidden="false" customHeight="false" outlineLevel="0" collapsed="false">
      <c r="A212" s="48" t="s">
        <v>42</v>
      </c>
      <c r="B212" s="46" t="n">
        <v>43901</v>
      </c>
      <c r="C212" s="47" t="n">
        <v>0</v>
      </c>
      <c r="D212" s="47" t="n">
        <v>1</v>
      </c>
      <c r="E212" s="47"/>
    </row>
    <row r="213" customFormat="false" ht="15" hidden="false" customHeight="false" outlineLevel="0" collapsed="false">
      <c r="A213" s="48" t="s">
        <v>43</v>
      </c>
      <c r="B213" s="46" t="n">
        <v>43901</v>
      </c>
      <c r="C213" s="47" t="n">
        <v>0</v>
      </c>
      <c r="D213" s="47" t="n">
        <v>0</v>
      </c>
      <c r="E213" s="47"/>
    </row>
    <row r="214" customFormat="false" ht="15" hidden="false" customHeight="false" outlineLevel="0" collapsed="false">
      <c r="A214" s="48" t="s">
        <v>44</v>
      </c>
      <c r="B214" s="46" t="n">
        <v>43901</v>
      </c>
      <c r="C214" s="47" t="n">
        <v>0</v>
      </c>
      <c r="D214" s="47" t="n">
        <v>0</v>
      </c>
      <c r="E214" s="47"/>
    </row>
    <row r="215" customFormat="false" ht="15" hidden="false" customHeight="false" outlineLevel="0" collapsed="false">
      <c r="A215" s="48" t="s">
        <v>45</v>
      </c>
      <c r="B215" s="46" t="n">
        <v>43901</v>
      </c>
      <c r="C215" s="47" t="n">
        <v>0</v>
      </c>
      <c r="D215" s="47" t="n">
        <v>0</v>
      </c>
      <c r="E215" s="47"/>
    </row>
    <row r="216" customFormat="false" ht="15" hidden="false" customHeight="false" outlineLevel="0" collapsed="false">
      <c r="A216" s="48" t="s">
        <v>46</v>
      </c>
      <c r="B216" s="46" t="n">
        <v>43901</v>
      </c>
      <c r="C216" s="47" t="n">
        <v>0</v>
      </c>
      <c r="D216" s="47" t="n">
        <v>0</v>
      </c>
      <c r="E216" s="47"/>
    </row>
    <row r="217" customFormat="false" ht="15" hidden="false" customHeight="false" outlineLevel="0" collapsed="false">
      <c r="A217" s="48" t="s">
        <v>47</v>
      </c>
      <c r="B217" s="46" t="n">
        <v>43901</v>
      </c>
      <c r="C217" s="47" t="n">
        <v>0</v>
      </c>
      <c r="D217" s="47" t="n">
        <v>0</v>
      </c>
      <c r="E217" s="47"/>
    </row>
    <row r="218" customFormat="false" ht="15" hidden="false" customHeight="false" outlineLevel="0" collapsed="false">
      <c r="A218" s="44" t="s">
        <v>24</v>
      </c>
      <c r="B218" s="46" t="n">
        <v>43902</v>
      </c>
      <c r="C218" s="47" t="n">
        <v>4</v>
      </c>
      <c r="D218" s="47" t="n">
        <v>8</v>
      </c>
      <c r="E218" s="47"/>
    </row>
    <row r="219" customFormat="false" ht="15" hidden="false" customHeight="false" outlineLevel="0" collapsed="false">
      <c r="A219" s="48" t="s">
        <v>25</v>
      </c>
      <c r="B219" s="46" t="n">
        <v>43902</v>
      </c>
      <c r="C219" s="47" t="n">
        <v>0</v>
      </c>
      <c r="D219" s="47" t="n">
        <v>0</v>
      </c>
      <c r="E219" s="47"/>
    </row>
    <row r="220" customFormat="false" ht="15" hidden="false" customHeight="false" outlineLevel="0" collapsed="false">
      <c r="A220" s="48" t="s">
        <v>26</v>
      </c>
      <c r="B220" s="46" t="n">
        <v>43902</v>
      </c>
      <c r="C220" s="47" t="n">
        <v>2</v>
      </c>
      <c r="D220" s="47" t="n">
        <v>4</v>
      </c>
      <c r="E220" s="47"/>
    </row>
    <row r="221" customFormat="false" ht="15" hidden="false" customHeight="false" outlineLevel="0" collapsed="false">
      <c r="A221" s="48" t="s">
        <v>27</v>
      </c>
      <c r="B221" s="46" t="n">
        <v>43902</v>
      </c>
      <c r="C221" s="47" t="n">
        <v>0</v>
      </c>
      <c r="D221" s="47" t="n">
        <v>0</v>
      </c>
      <c r="E221" s="47"/>
    </row>
    <row r="222" customFormat="false" ht="15" hidden="false" customHeight="false" outlineLevel="0" collapsed="false">
      <c r="A222" s="48" t="s">
        <v>28</v>
      </c>
      <c r="B222" s="46" t="n">
        <v>43902</v>
      </c>
      <c r="C222" s="47" t="n">
        <v>2</v>
      </c>
      <c r="D222" s="47" t="n">
        <v>14</v>
      </c>
      <c r="E222" s="47"/>
    </row>
    <row r="223" customFormat="false" ht="15" hidden="false" customHeight="false" outlineLevel="0" collapsed="false">
      <c r="A223" s="48" t="s">
        <v>29</v>
      </c>
      <c r="B223" s="46" t="n">
        <v>43902</v>
      </c>
      <c r="C223" s="47" t="n">
        <v>1</v>
      </c>
      <c r="D223" s="47" t="n">
        <v>2</v>
      </c>
      <c r="E223" s="47"/>
    </row>
    <row r="224" customFormat="false" ht="15" hidden="false" customHeight="false" outlineLevel="0" collapsed="false">
      <c r="A224" s="48" t="s">
        <v>30</v>
      </c>
      <c r="B224" s="46" t="n">
        <v>43902</v>
      </c>
      <c r="C224" s="47" t="n">
        <v>0</v>
      </c>
      <c r="D224" s="47" t="n">
        <v>0</v>
      </c>
      <c r="E224" s="47"/>
    </row>
    <row r="225" customFormat="false" ht="15" hidden="false" customHeight="false" outlineLevel="0" collapsed="false">
      <c r="A225" s="48" t="s">
        <v>31</v>
      </c>
      <c r="B225" s="46" t="n">
        <v>43902</v>
      </c>
      <c r="C225" s="47" t="n">
        <v>1</v>
      </c>
      <c r="D225" s="47" t="n">
        <v>1</v>
      </c>
      <c r="E225" s="47"/>
    </row>
    <row r="226" customFormat="false" ht="15" hidden="false" customHeight="false" outlineLevel="0" collapsed="false">
      <c r="A226" s="48" t="s">
        <v>32</v>
      </c>
      <c r="B226" s="46" t="n">
        <v>43902</v>
      </c>
      <c r="C226" s="47" t="n">
        <v>0</v>
      </c>
      <c r="D226" s="47" t="n">
        <v>0</v>
      </c>
      <c r="E226" s="47"/>
    </row>
    <row r="227" customFormat="false" ht="15" hidden="false" customHeight="false" outlineLevel="0" collapsed="false">
      <c r="A227" s="48" t="s">
        <v>33</v>
      </c>
      <c r="B227" s="46" t="n">
        <v>43902</v>
      </c>
      <c r="C227" s="47" t="n">
        <v>0</v>
      </c>
      <c r="D227" s="47" t="n">
        <v>0</v>
      </c>
      <c r="E227" s="47"/>
    </row>
    <row r="228" customFormat="false" ht="15" hidden="false" customHeight="false" outlineLevel="0" collapsed="false">
      <c r="A228" s="48" t="s">
        <v>34</v>
      </c>
      <c r="B228" s="46" t="n">
        <v>43902</v>
      </c>
      <c r="C228" s="47" t="n">
        <v>0</v>
      </c>
      <c r="D228" s="47" t="n">
        <v>0</v>
      </c>
      <c r="E228" s="47"/>
    </row>
    <row r="229" customFormat="false" ht="15" hidden="false" customHeight="false" outlineLevel="0" collapsed="false">
      <c r="A229" s="48" t="s">
        <v>35</v>
      </c>
      <c r="B229" s="46" t="n">
        <v>43902</v>
      </c>
      <c r="C229" s="47" t="n">
        <v>0</v>
      </c>
      <c r="D229" s="47" t="n">
        <v>0</v>
      </c>
      <c r="E229" s="47"/>
    </row>
    <row r="230" customFormat="false" ht="15" hidden="false" customHeight="false" outlineLevel="0" collapsed="false">
      <c r="A230" s="48" t="s">
        <v>36</v>
      </c>
      <c r="B230" s="46" t="n">
        <v>43902</v>
      </c>
      <c r="C230" s="47" t="n">
        <v>0</v>
      </c>
      <c r="D230" s="47" t="n">
        <v>0</v>
      </c>
      <c r="E230" s="47"/>
    </row>
    <row r="231" customFormat="false" ht="15" hidden="false" customHeight="false" outlineLevel="0" collapsed="false">
      <c r="A231" s="48" t="s">
        <v>37</v>
      </c>
      <c r="B231" s="46" t="n">
        <v>43902</v>
      </c>
      <c r="C231" s="47" t="n">
        <v>0</v>
      </c>
      <c r="D231" s="47" t="n">
        <v>0</v>
      </c>
      <c r="E231" s="47"/>
    </row>
    <row r="232" customFormat="false" ht="15" hidden="false" customHeight="false" outlineLevel="0" collapsed="false">
      <c r="A232" s="48" t="s">
        <v>38</v>
      </c>
      <c r="B232" s="46" t="n">
        <v>43902</v>
      </c>
      <c r="C232" s="47" t="n">
        <v>0</v>
      </c>
      <c r="D232" s="47" t="n">
        <v>0</v>
      </c>
      <c r="E232" s="47"/>
    </row>
    <row r="233" customFormat="false" ht="15" hidden="false" customHeight="false" outlineLevel="0" collapsed="false">
      <c r="A233" s="48" t="s">
        <v>39</v>
      </c>
      <c r="B233" s="46" t="n">
        <v>43902</v>
      </c>
      <c r="C233" s="47" t="n">
        <v>0</v>
      </c>
      <c r="D233" s="47" t="n">
        <v>1</v>
      </c>
      <c r="E233" s="47"/>
    </row>
    <row r="234" customFormat="false" ht="15" hidden="false" customHeight="false" outlineLevel="0" collapsed="false">
      <c r="A234" s="48" t="s">
        <v>40</v>
      </c>
      <c r="B234" s="46" t="n">
        <v>43902</v>
      </c>
      <c r="C234" s="47" t="n">
        <v>0</v>
      </c>
      <c r="D234" s="47" t="n">
        <v>0</v>
      </c>
      <c r="E234" s="47"/>
    </row>
    <row r="235" customFormat="false" ht="15" hidden="false" customHeight="false" outlineLevel="0" collapsed="false">
      <c r="A235" s="48" t="s">
        <v>41</v>
      </c>
      <c r="B235" s="46" t="n">
        <v>43902</v>
      </c>
      <c r="C235" s="47" t="n">
        <v>0</v>
      </c>
      <c r="D235" s="47" t="n">
        <v>0</v>
      </c>
      <c r="E235" s="47"/>
    </row>
    <row r="236" customFormat="false" ht="15" hidden="false" customHeight="false" outlineLevel="0" collapsed="false">
      <c r="A236" s="48" t="s">
        <v>42</v>
      </c>
      <c r="B236" s="46" t="n">
        <v>43902</v>
      </c>
      <c r="C236" s="47" t="n">
        <v>0</v>
      </c>
      <c r="D236" s="47" t="n">
        <v>1</v>
      </c>
      <c r="E236" s="47"/>
    </row>
    <row r="237" customFormat="false" ht="15" hidden="false" customHeight="false" outlineLevel="0" collapsed="false">
      <c r="A237" s="48" t="s">
        <v>43</v>
      </c>
      <c r="B237" s="46" t="n">
        <v>43902</v>
      </c>
      <c r="C237" s="47" t="n">
        <v>0</v>
      </c>
      <c r="D237" s="47" t="n">
        <v>0</v>
      </c>
      <c r="E237" s="47"/>
    </row>
    <row r="238" customFormat="false" ht="15" hidden="false" customHeight="false" outlineLevel="0" collapsed="false">
      <c r="A238" s="48" t="s">
        <v>44</v>
      </c>
      <c r="B238" s="46" t="n">
        <v>43902</v>
      </c>
      <c r="C238" s="47" t="n">
        <v>0</v>
      </c>
      <c r="D238" s="47" t="n">
        <v>0</v>
      </c>
      <c r="E238" s="47"/>
    </row>
    <row r="239" customFormat="false" ht="15" hidden="false" customHeight="false" outlineLevel="0" collapsed="false">
      <c r="A239" s="48" t="s">
        <v>45</v>
      </c>
      <c r="B239" s="46" t="n">
        <v>43902</v>
      </c>
      <c r="C239" s="47" t="n">
        <v>0</v>
      </c>
      <c r="D239" s="47" t="n">
        <v>0</v>
      </c>
      <c r="E239" s="47"/>
    </row>
    <row r="240" customFormat="false" ht="15" hidden="false" customHeight="false" outlineLevel="0" collapsed="false">
      <c r="A240" s="48" t="s">
        <v>46</v>
      </c>
      <c r="B240" s="46" t="n">
        <v>43902</v>
      </c>
      <c r="C240" s="47" t="n">
        <v>0</v>
      </c>
      <c r="D240" s="47" t="n">
        <v>0</v>
      </c>
      <c r="E240" s="47"/>
    </row>
    <row r="241" customFormat="false" ht="15" hidden="false" customHeight="false" outlineLevel="0" collapsed="false">
      <c r="A241" s="48" t="s">
        <v>47</v>
      </c>
      <c r="B241" s="46" t="n">
        <v>43902</v>
      </c>
      <c r="C241" s="47" t="n">
        <v>0</v>
      </c>
      <c r="D241" s="47" t="n">
        <v>0</v>
      </c>
      <c r="E241" s="47"/>
    </row>
    <row r="242" customFormat="false" ht="15" hidden="false" customHeight="false" outlineLevel="0" collapsed="false">
      <c r="A242" s="44" t="s">
        <v>24</v>
      </c>
      <c r="B242" s="46" t="n">
        <v>43903</v>
      </c>
      <c r="C242" s="47" t="n">
        <v>1</v>
      </c>
      <c r="D242" s="47" t="n">
        <v>9</v>
      </c>
      <c r="E242" s="47"/>
    </row>
    <row r="243" customFormat="false" ht="15" hidden="false" customHeight="false" outlineLevel="0" collapsed="false">
      <c r="A243" s="48" t="s">
        <v>25</v>
      </c>
      <c r="B243" s="46" t="n">
        <v>43903</v>
      </c>
      <c r="C243" s="47" t="n">
        <v>0</v>
      </c>
      <c r="D243" s="47" t="n">
        <v>0</v>
      </c>
      <c r="E243" s="47"/>
    </row>
    <row r="244" customFormat="false" ht="15" hidden="false" customHeight="false" outlineLevel="0" collapsed="false">
      <c r="A244" s="48" t="s">
        <v>26</v>
      </c>
      <c r="B244" s="46" t="n">
        <v>43903</v>
      </c>
      <c r="C244" s="47" t="n">
        <v>0</v>
      </c>
      <c r="D244" s="47" t="n">
        <v>4</v>
      </c>
      <c r="E244" s="47" t="n">
        <v>1</v>
      </c>
    </row>
    <row r="245" customFormat="false" ht="15" hidden="false" customHeight="false" outlineLevel="0" collapsed="false">
      <c r="A245" s="48" t="s">
        <v>27</v>
      </c>
      <c r="B245" s="46" t="n">
        <v>43903</v>
      </c>
      <c r="C245" s="47" t="n">
        <v>0</v>
      </c>
      <c r="D245" s="47" t="n">
        <v>0</v>
      </c>
      <c r="E245" s="47"/>
    </row>
    <row r="246" customFormat="false" ht="15" hidden="false" customHeight="false" outlineLevel="0" collapsed="false">
      <c r="A246" s="48" t="s">
        <v>28</v>
      </c>
      <c r="B246" s="46" t="n">
        <v>43903</v>
      </c>
      <c r="C246" s="47" t="n">
        <v>2</v>
      </c>
      <c r="D246" s="47" t="n">
        <v>16</v>
      </c>
      <c r="E246" s="47"/>
    </row>
    <row r="247" customFormat="false" ht="15" hidden="false" customHeight="false" outlineLevel="0" collapsed="false">
      <c r="A247" s="48" t="s">
        <v>29</v>
      </c>
      <c r="B247" s="46" t="n">
        <v>43903</v>
      </c>
      <c r="C247" s="47" t="n">
        <v>0</v>
      </c>
      <c r="D247" s="47" t="n">
        <v>2</v>
      </c>
      <c r="E247" s="47"/>
    </row>
    <row r="248" customFormat="false" ht="15" hidden="false" customHeight="false" outlineLevel="0" collapsed="false">
      <c r="A248" s="48" t="s">
        <v>30</v>
      </c>
      <c r="B248" s="46" t="n">
        <v>43903</v>
      </c>
      <c r="C248" s="47" t="n">
        <v>0</v>
      </c>
      <c r="D248" s="47" t="n">
        <v>0</v>
      </c>
      <c r="E248" s="47"/>
    </row>
    <row r="249" customFormat="false" ht="15" hidden="false" customHeight="false" outlineLevel="0" collapsed="false">
      <c r="A249" s="48" t="s">
        <v>31</v>
      </c>
      <c r="B249" s="46" t="n">
        <v>43903</v>
      </c>
      <c r="C249" s="47" t="n">
        <v>0</v>
      </c>
      <c r="D249" s="47" t="n">
        <v>1</v>
      </c>
      <c r="E249" s="47"/>
    </row>
    <row r="250" customFormat="false" ht="15" hidden="false" customHeight="false" outlineLevel="0" collapsed="false">
      <c r="A250" s="48" t="s">
        <v>32</v>
      </c>
      <c r="B250" s="46" t="n">
        <v>43903</v>
      </c>
      <c r="C250" s="47" t="n">
        <v>0</v>
      </c>
      <c r="D250" s="47" t="n">
        <v>0</v>
      </c>
      <c r="E250" s="47"/>
    </row>
    <row r="251" customFormat="false" ht="15" hidden="false" customHeight="false" outlineLevel="0" collapsed="false">
      <c r="A251" s="48" t="s">
        <v>33</v>
      </c>
      <c r="B251" s="46" t="n">
        <v>43903</v>
      </c>
      <c r="C251" s="47" t="n">
        <v>0</v>
      </c>
      <c r="D251" s="47" t="n">
        <v>0</v>
      </c>
      <c r="E251" s="47"/>
    </row>
    <row r="252" customFormat="false" ht="15" hidden="false" customHeight="false" outlineLevel="0" collapsed="false">
      <c r="A252" s="48" t="s">
        <v>34</v>
      </c>
      <c r="B252" s="46" t="n">
        <v>43903</v>
      </c>
      <c r="C252" s="47" t="n">
        <v>0</v>
      </c>
      <c r="D252" s="47" t="n">
        <v>0</v>
      </c>
      <c r="E252" s="47"/>
    </row>
    <row r="253" customFormat="false" ht="15" hidden="false" customHeight="false" outlineLevel="0" collapsed="false">
      <c r="A253" s="48" t="s">
        <v>35</v>
      </c>
      <c r="B253" s="46" t="n">
        <v>43903</v>
      </c>
      <c r="C253" s="47" t="n">
        <v>0</v>
      </c>
      <c r="D253" s="47" t="n">
        <v>0</v>
      </c>
      <c r="E253" s="47"/>
    </row>
    <row r="254" customFormat="false" ht="15" hidden="false" customHeight="false" outlineLevel="0" collapsed="false">
      <c r="A254" s="48" t="s">
        <v>36</v>
      </c>
      <c r="B254" s="46" t="n">
        <v>43903</v>
      </c>
      <c r="C254" s="47" t="n">
        <v>0</v>
      </c>
      <c r="D254" s="47" t="n">
        <v>0</v>
      </c>
      <c r="E254" s="47"/>
    </row>
    <row r="255" customFormat="false" ht="15" hidden="false" customHeight="false" outlineLevel="0" collapsed="false">
      <c r="A255" s="48" t="s">
        <v>37</v>
      </c>
      <c r="B255" s="46" t="n">
        <v>43903</v>
      </c>
      <c r="C255" s="47" t="n">
        <v>0</v>
      </c>
      <c r="D255" s="47" t="n">
        <v>0</v>
      </c>
      <c r="E255" s="47"/>
    </row>
    <row r="256" customFormat="false" ht="15" hidden="false" customHeight="false" outlineLevel="0" collapsed="false">
      <c r="A256" s="48" t="s">
        <v>38</v>
      </c>
      <c r="B256" s="46" t="n">
        <v>43903</v>
      </c>
      <c r="C256" s="47" t="n">
        <v>0</v>
      </c>
      <c r="D256" s="47" t="n">
        <v>0</v>
      </c>
      <c r="E256" s="47"/>
    </row>
    <row r="257" customFormat="false" ht="15" hidden="false" customHeight="false" outlineLevel="0" collapsed="false">
      <c r="A257" s="48" t="s">
        <v>39</v>
      </c>
      <c r="B257" s="46" t="n">
        <v>43903</v>
      </c>
      <c r="C257" s="47" t="n">
        <v>0</v>
      </c>
      <c r="D257" s="47" t="n">
        <v>1</v>
      </c>
      <c r="E257" s="47"/>
    </row>
    <row r="258" customFormat="false" ht="15" hidden="false" customHeight="false" outlineLevel="0" collapsed="false">
      <c r="A258" s="48" t="s">
        <v>40</v>
      </c>
      <c r="B258" s="46" t="n">
        <v>43903</v>
      </c>
      <c r="C258" s="47" t="n">
        <v>0</v>
      </c>
      <c r="D258" s="47" t="n">
        <v>0</v>
      </c>
      <c r="E258" s="47"/>
    </row>
    <row r="259" customFormat="false" ht="15" hidden="false" customHeight="false" outlineLevel="0" collapsed="false">
      <c r="A259" s="48" t="s">
        <v>41</v>
      </c>
      <c r="B259" s="46" t="n">
        <v>43903</v>
      </c>
      <c r="C259" s="47" t="n">
        <v>0</v>
      </c>
      <c r="D259" s="47" t="n">
        <v>0</v>
      </c>
      <c r="E259" s="47"/>
    </row>
    <row r="260" customFormat="false" ht="15" hidden="false" customHeight="false" outlineLevel="0" collapsed="false">
      <c r="A260" s="48" t="s">
        <v>42</v>
      </c>
      <c r="B260" s="46" t="n">
        <v>43903</v>
      </c>
      <c r="C260" s="47" t="n">
        <v>0</v>
      </c>
      <c r="D260" s="47" t="n">
        <v>1</v>
      </c>
      <c r="E260" s="47"/>
    </row>
    <row r="261" customFormat="false" ht="15" hidden="false" customHeight="false" outlineLevel="0" collapsed="false">
      <c r="A261" s="48" t="s">
        <v>43</v>
      </c>
      <c r="B261" s="46" t="n">
        <v>43903</v>
      </c>
      <c r="C261" s="47" t="n">
        <v>0</v>
      </c>
      <c r="D261" s="47" t="n">
        <v>0</v>
      </c>
      <c r="E261" s="47"/>
    </row>
    <row r="262" customFormat="false" ht="15" hidden="false" customHeight="false" outlineLevel="0" collapsed="false">
      <c r="A262" s="48" t="s">
        <v>44</v>
      </c>
      <c r="B262" s="46" t="n">
        <v>43903</v>
      </c>
      <c r="C262" s="47" t="n">
        <v>0</v>
      </c>
      <c r="D262" s="47" t="n">
        <v>0</v>
      </c>
      <c r="E262" s="47"/>
    </row>
    <row r="263" customFormat="false" ht="15" hidden="false" customHeight="false" outlineLevel="0" collapsed="false">
      <c r="A263" s="48" t="s">
        <v>45</v>
      </c>
      <c r="B263" s="46" t="n">
        <v>43903</v>
      </c>
      <c r="C263" s="47" t="n">
        <v>0</v>
      </c>
      <c r="D263" s="47" t="n">
        <v>0</v>
      </c>
      <c r="E263" s="47"/>
    </row>
    <row r="264" customFormat="false" ht="15" hidden="false" customHeight="false" outlineLevel="0" collapsed="false">
      <c r="A264" s="48" t="s">
        <v>46</v>
      </c>
      <c r="B264" s="46" t="n">
        <v>43903</v>
      </c>
      <c r="C264" s="47" t="n">
        <v>0</v>
      </c>
      <c r="D264" s="47" t="n">
        <v>0</v>
      </c>
      <c r="E264" s="47"/>
    </row>
    <row r="265" customFormat="false" ht="15" hidden="false" customHeight="false" outlineLevel="0" collapsed="false">
      <c r="A265" s="48" t="s">
        <v>47</v>
      </c>
      <c r="B265" s="46" t="n">
        <v>43903</v>
      </c>
      <c r="C265" s="47" t="n">
        <v>0</v>
      </c>
      <c r="D265" s="47" t="n">
        <v>0</v>
      </c>
      <c r="E265" s="47"/>
    </row>
    <row r="266" customFormat="false" ht="15" hidden="false" customHeight="false" outlineLevel="0" collapsed="false">
      <c r="A266" s="44" t="s">
        <v>24</v>
      </c>
      <c r="B266" s="46" t="n">
        <v>43904</v>
      </c>
      <c r="C266" s="47" t="n">
        <v>1</v>
      </c>
      <c r="D266" s="47" t="n">
        <v>10</v>
      </c>
      <c r="E266" s="47"/>
    </row>
    <row r="267" customFormat="false" ht="15" hidden="false" customHeight="false" outlineLevel="0" collapsed="false">
      <c r="A267" s="48" t="s">
        <v>25</v>
      </c>
      <c r="B267" s="46" t="n">
        <v>43904</v>
      </c>
      <c r="C267" s="47" t="n">
        <v>0</v>
      </c>
      <c r="D267" s="47" t="n">
        <v>0</v>
      </c>
      <c r="E267" s="47"/>
    </row>
    <row r="268" customFormat="false" ht="15" hidden="false" customHeight="false" outlineLevel="0" collapsed="false">
      <c r="A268" s="48" t="s">
        <v>26</v>
      </c>
      <c r="B268" s="46" t="n">
        <v>43904</v>
      </c>
      <c r="C268" s="47" t="n">
        <v>1</v>
      </c>
      <c r="D268" s="47" t="n">
        <v>5</v>
      </c>
      <c r="E268" s="47"/>
    </row>
    <row r="269" customFormat="false" ht="15" hidden="false" customHeight="false" outlineLevel="0" collapsed="false">
      <c r="A269" s="48" t="s">
        <v>27</v>
      </c>
      <c r="B269" s="46" t="n">
        <v>43904</v>
      </c>
      <c r="C269" s="47" t="n">
        <v>0</v>
      </c>
      <c r="D269" s="47" t="n">
        <v>0</v>
      </c>
      <c r="E269" s="47"/>
    </row>
    <row r="270" customFormat="false" ht="15" hidden="false" customHeight="false" outlineLevel="0" collapsed="false">
      <c r="A270" s="48" t="s">
        <v>28</v>
      </c>
      <c r="B270" s="46" t="n">
        <v>43904</v>
      </c>
      <c r="C270" s="47" t="n">
        <v>6</v>
      </c>
      <c r="D270" s="47" t="n">
        <v>22</v>
      </c>
      <c r="E270" s="47"/>
    </row>
    <row r="271" customFormat="false" ht="15" hidden="false" customHeight="false" outlineLevel="0" collapsed="false">
      <c r="A271" s="48" t="s">
        <v>29</v>
      </c>
      <c r="B271" s="46" t="n">
        <v>43904</v>
      </c>
      <c r="C271" s="47" t="n">
        <v>0</v>
      </c>
      <c r="D271" s="47" t="n">
        <v>2</v>
      </c>
      <c r="E271" s="47"/>
    </row>
    <row r="272" customFormat="false" ht="15" hidden="false" customHeight="false" outlineLevel="0" collapsed="false">
      <c r="A272" s="48" t="s">
        <v>30</v>
      </c>
      <c r="B272" s="46" t="n">
        <v>43904</v>
      </c>
      <c r="C272" s="47" t="n">
        <v>0</v>
      </c>
      <c r="D272" s="47" t="n">
        <v>0</v>
      </c>
      <c r="E272" s="47"/>
    </row>
    <row r="273" customFormat="false" ht="15" hidden="false" customHeight="false" outlineLevel="0" collapsed="false">
      <c r="A273" s="48" t="s">
        <v>31</v>
      </c>
      <c r="B273" s="46" t="n">
        <v>43904</v>
      </c>
      <c r="C273" s="47" t="n">
        <v>0</v>
      </c>
      <c r="D273" s="47" t="n">
        <v>1</v>
      </c>
      <c r="E273" s="47"/>
    </row>
    <row r="274" customFormat="false" ht="15" hidden="false" customHeight="false" outlineLevel="0" collapsed="false">
      <c r="A274" s="48" t="s">
        <v>32</v>
      </c>
      <c r="B274" s="46" t="n">
        <v>43904</v>
      </c>
      <c r="C274" s="47" t="n">
        <v>0</v>
      </c>
      <c r="D274" s="47" t="n">
        <v>0</v>
      </c>
      <c r="E274" s="47"/>
    </row>
    <row r="275" customFormat="false" ht="15" hidden="false" customHeight="false" outlineLevel="0" collapsed="false">
      <c r="A275" s="48" t="s">
        <v>33</v>
      </c>
      <c r="B275" s="46" t="n">
        <v>43904</v>
      </c>
      <c r="C275" s="47" t="n">
        <v>0</v>
      </c>
      <c r="D275" s="47" t="n">
        <v>0</v>
      </c>
      <c r="E275" s="47"/>
    </row>
    <row r="276" customFormat="false" ht="15" hidden="false" customHeight="false" outlineLevel="0" collapsed="false">
      <c r="A276" s="48" t="s">
        <v>34</v>
      </c>
      <c r="B276" s="46" t="n">
        <v>43904</v>
      </c>
      <c r="C276" s="47" t="n">
        <v>0</v>
      </c>
      <c r="D276" s="47" t="n">
        <v>0</v>
      </c>
      <c r="E276" s="47"/>
    </row>
    <row r="277" customFormat="false" ht="15" hidden="false" customHeight="false" outlineLevel="0" collapsed="false">
      <c r="A277" s="48" t="s">
        <v>35</v>
      </c>
      <c r="B277" s="46" t="n">
        <v>43904</v>
      </c>
      <c r="C277" s="47" t="n">
        <v>0</v>
      </c>
      <c r="D277" s="47" t="n">
        <v>0</v>
      </c>
      <c r="E277" s="47"/>
    </row>
    <row r="278" customFormat="false" ht="15" hidden="false" customHeight="false" outlineLevel="0" collapsed="false">
      <c r="A278" s="48" t="s">
        <v>36</v>
      </c>
      <c r="B278" s="46" t="n">
        <v>43904</v>
      </c>
      <c r="C278" s="47" t="n">
        <v>0</v>
      </c>
      <c r="D278" s="47" t="n">
        <v>0</v>
      </c>
      <c r="E278" s="47"/>
    </row>
    <row r="279" customFormat="false" ht="15" hidden="false" customHeight="false" outlineLevel="0" collapsed="false">
      <c r="A279" s="48" t="s">
        <v>37</v>
      </c>
      <c r="B279" s="46" t="n">
        <v>43904</v>
      </c>
      <c r="C279" s="47" t="n">
        <v>0</v>
      </c>
      <c r="D279" s="47" t="n">
        <v>0</v>
      </c>
      <c r="E279" s="47"/>
    </row>
    <row r="280" customFormat="false" ht="15" hidden="false" customHeight="false" outlineLevel="0" collapsed="false">
      <c r="A280" s="48" t="s">
        <v>38</v>
      </c>
      <c r="B280" s="46" t="n">
        <v>43904</v>
      </c>
      <c r="C280" s="47" t="n">
        <v>0</v>
      </c>
      <c r="D280" s="47" t="n">
        <v>0</v>
      </c>
      <c r="E280" s="47"/>
    </row>
    <row r="281" customFormat="false" ht="15" hidden="false" customHeight="false" outlineLevel="0" collapsed="false">
      <c r="A281" s="48" t="s">
        <v>39</v>
      </c>
      <c r="B281" s="46" t="n">
        <v>43904</v>
      </c>
      <c r="C281" s="47" t="n">
        <v>0</v>
      </c>
      <c r="D281" s="47" t="n">
        <v>1</v>
      </c>
      <c r="E281" s="47"/>
    </row>
    <row r="282" customFormat="false" ht="15" hidden="false" customHeight="false" outlineLevel="0" collapsed="false">
      <c r="A282" s="48" t="s">
        <v>40</v>
      </c>
      <c r="B282" s="46" t="n">
        <v>43904</v>
      </c>
      <c r="C282" s="47" t="n">
        <v>0</v>
      </c>
      <c r="D282" s="47" t="n">
        <v>0</v>
      </c>
      <c r="E282" s="47"/>
    </row>
    <row r="283" customFormat="false" ht="15" hidden="false" customHeight="false" outlineLevel="0" collapsed="false">
      <c r="A283" s="48" t="s">
        <v>41</v>
      </c>
      <c r="B283" s="46" t="n">
        <v>43904</v>
      </c>
      <c r="C283" s="47" t="n">
        <v>0</v>
      </c>
      <c r="D283" s="47" t="n">
        <v>0</v>
      </c>
      <c r="E283" s="47"/>
    </row>
    <row r="284" customFormat="false" ht="15" hidden="false" customHeight="false" outlineLevel="0" collapsed="false">
      <c r="A284" s="48" t="s">
        <v>42</v>
      </c>
      <c r="B284" s="46" t="n">
        <v>43904</v>
      </c>
      <c r="C284" s="47" t="n">
        <v>2</v>
      </c>
      <c r="D284" s="47" t="n">
        <v>3</v>
      </c>
      <c r="E284" s="47"/>
    </row>
    <row r="285" customFormat="false" ht="15" hidden="false" customHeight="false" outlineLevel="0" collapsed="false">
      <c r="A285" s="48" t="s">
        <v>43</v>
      </c>
      <c r="B285" s="46" t="n">
        <v>43904</v>
      </c>
      <c r="C285" s="47" t="n">
        <v>0</v>
      </c>
      <c r="D285" s="47" t="n">
        <v>0</v>
      </c>
      <c r="E285" s="47"/>
    </row>
    <row r="286" customFormat="false" ht="15" hidden="false" customHeight="false" outlineLevel="0" collapsed="false">
      <c r="A286" s="48" t="s">
        <v>44</v>
      </c>
      <c r="B286" s="46" t="n">
        <v>43904</v>
      </c>
      <c r="C286" s="47" t="n">
        <v>1</v>
      </c>
      <c r="D286" s="47" t="n">
        <v>1</v>
      </c>
      <c r="E286" s="47"/>
    </row>
    <row r="287" customFormat="false" ht="15" hidden="false" customHeight="false" outlineLevel="0" collapsed="false">
      <c r="A287" s="48" t="s">
        <v>45</v>
      </c>
      <c r="B287" s="46" t="n">
        <v>43904</v>
      </c>
      <c r="C287" s="47" t="n">
        <v>0</v>
      </c>
      <c r="D287" s="47" t="n">
        <v>0</v>
      </c>
      <c r="E287" s="47"/>
    </row>
    <row r="288" customFormat="false" ht="15" hidden="false" customHeight="false" outlineLevel="0" collapsed="false">
      <c r="A288" s="48" t="s">
        <v>46</v>
      </c>
      <c r="B288" s="46" t="n">
        <v>43904</v>
      </c>
      <c r="C288" s="47" t="n">
        <v>0</v>
      </c>
      <c r="D288" s="47" t="n">
        <v>0</v>
      </c>
      <c r="E288" s="47"/>
    </row>
    <row r="289" customFormat="false" ht="15" hidden="false" customHeight="false" outlineLevel="0" collapsed="false">
      <c r="A289" s="48" t="s">
        <v>47</v>
      </c>
      <c r="B289" s="46" t="n">
        <v>43904</v>
      </c>
      <c r="C289" s="47" t="n">
        <v>0</v>
      </c>
      <c r="D289" s="47" t="n">
        <v>0</v>
      </c>
      <c r="E289" s="47"/>
    </row>
    <row r="290" customFormat="false" ht="15" hidden="false" customHeight="false" outlineLevel="0" collapsed="false">
      <c r="A290" s="44" t="s">
        <v>24</v>
      </c>
      <c r="B290" s="46" t="n">
        <v>43905</v>
      </c>
      <c r="C290" s="47" t="n">
        <v>1</v>
      </c>
      <c r="D290" s="47" t="n">
        <v>11</v>
      </c>
      <c r="E290" s="47"/>
    </row>
    <row r="291" customFormat="false" ht="15" hidden="false" customHeight="false" outlineLevel="0" collapsed="false">
      <c r="A291" s="48" t="s">
        <v>25</v>
      </c>
      <c r="B291" s="46" t="n">
        <v>43905</v>
      </c>
      <c r="C291" s="47" t="n">
        <v>0</v>
      </c>
      <c r="D291" s="47" t="n">
        <v>0</v>
      </c>
      <c r="E291" s="47"/>
    </row>
    <row r="292" customFormat="false" ht="15" hidden="false" customHeight="false" outlineLevel="0" collapsed="false">
      <c r="A292" s="48" t="s">
        <v>26</v>
      </c>
      <c r="B292" s="46" t="n">
        <v>43905</v>
      </c>
      <c r="C292" s="47" t="n">
        <v>2</v>
      </c>
      <c r="D292" s="47" t="n">
        <v>7</v>
      </c>
      <c r="E292" s="47"/>
    </row>
    <row r="293" customFormat="false" ht="15" hidden="false" customHeight="false" outlineLevel="0" collapsed="false">
      <c r="A293" s="48" t="s">
        <v>27</v>
      </c>
      <c r="B293" s="46" t="n">
        <v>43905</v>
      </c>
      <c r="C293" s="47" t="n">
        <v>0</v>
      </c>
      <c r="D293" s="47" t="n">
        <v>0</v>
      </c>
      <c r="E293" s="47"/>
    </row>
    <row r="294" customFormat="false" ht="15" hidden="false" customHeight="false" outlineLevel="0" collapsed="false">
      <c r="A294" s="48" t="s">
        <v>28</v>
      </c>
      <c r="B294" s="46" t="n">
        <v>43905</v>
      </c>
      <c r="C294" s="47" t="n">
        <v>6</v>
      </c>
      <c r="D294" s="47" t="n">
        <v>28</v>
      </c>
      <c r="E294" s="47"/>
    </row>
    <row r="295" customFormat="false" ht="15" hidden="false" customHeight="false" outlineLevel="0" collapsed="false">
      <c r="A295" s="48" t="s">
        <v>29</v>
      </c>
      <c r="B295" s="46" t="n">
        <v>43905</v>
      </c>
      <c r="C295" s="47" t="n">
        <v>0</v>
      </c>
      <c r="D295" s="47" t="n">
        <v>2</v>
      </c>
      <c r="E295" s="47"/>
    </row>
    <row r="296" customFormat="false" ht="15" hidden="false" customHeight="false" outlineLevel="0" collapsed="false">
      <c r="A296" s="48" t="s">
        <v>30</v>
      </c>
      <c r="B296" s="46" t="n">
        <v>43905</v>
      </c>
      <c r="C296" s="47" t="n">
        <v>0</v>
      </c>
      <c r="D296" s="47" t="n">
        <v>0</v>
      </c>
      <c r="E296" s="47"/>
    </row>
    <row r="297" customFormat="false" ht="15" hidden="false" customHeight="false" outlineLevel="0" collapsed="false">
      <c r="A297" s="48" t="s">
        <v>31</v>
      </c>
      <c r="B297" s="46" t="n">
        <v>43905</v>
      </c>
      <c r="C297" s="47" t="n">
        <v>0</v>
      </c>
      <c r="D297" s="47" t="n">
        <v>1</v>
      </c>
      <c r="E297" s="47"/>
    </row>
    <row r="298" customFormat="false" ht="15" hidden="false" customHeight="false" outlineLevel="0" collapsed="false">
      <c r="A298" s="48" t="s">
        <v>32</v>
      </c>
      <c r="B298" s="46" t="n">
        <v>43905</v>
      </c>
      <c r="C298" s="47" t="n">
        <v>0</v>
      </c>
      <c r="D298" s="47" t="n">
        <v>0</v>
      </c>
      <c r="E298" s="47"/>
    </row>
    <row r="299" customFormat="false" ht="15" hidden="false" customHeight="false" outlineLevel="0" collapsed="false">
      <c r="A299" s="48" t="s">
        <v>33</v>
      </c>
      <c r="B299" s="46" t="n">
        <v>43905</v>
      </c>
      <c r="C299" s="47" t="n">
        <v>0</v>
      </c>
      <c r="D299" s="47" t="n">
        <v>0</v>
      </c>
      <c r="E299" s="47"/>
    </row>
    <row r="300" customFormat="false" ht="15" hidden="false" customHeight="false" outlineLevel="0" collapsed="false">
      <c r="A300" s="48" t="s">
        <v>34</v>
      </c>
      <c r="B300" s="46" t="n">
        <v>43905</v>
      </c>
      <c r="C300" s="47" t="n">
        <v>0</v>
      </c>
      <c r="D300" s="47" t="n">
        <v>0</v>
      </c>
      <c r="E300" s="47"/>
    </row>
    <row r="301" customFormat="false" ht="15" hidden="false" customHeight="false" outlineLevel="0" collapsed="false">
      <c r="A301" s="48" t="s">
        <v>35</v>
      </c>
      <c r="B301" s="46" t="n">
        <v>43905</v>
      </c>
      <c r="C301" s="47" t="n">
        <v>0</v>
      </c>
      <c r="D301" s="47" t="n">
        <v>0</v>
      </c>
      <c r="E301" s="47"/>
    </row>
    <row r="302" customFormat="false" ht="15" hidden="false" customHeight="false" outlineLevel="0" collapsed="false">
      <c r="A302" s="48" t="s">
        <v>36</v>
      </c>
      <c r="B302" s="46" t="n">
        <v>43905</v>
      </c>
      <c r="C302" s="47" t="n">
        <v>0</v>
      </c>
      <c r="D302" s="47" t="n">
        <v>0</v>
      </c>
      <c r="E302" s="47"/>
    </row>
    <row r="303" customFormat="false" ht="15" hidden="false" customHeight="false" outlineLevel="0" collapsed="false">
      <c r="A303" s="48" t="s">
        <v>37</v>
      </c>
      <c r="B303" s="46" t="n">
        <v>43905</v>
      </c>
      <c r="C303" s="47" t="n">
        <v>0</v>
      </c>
      <c r="D303" s="47" t="n">
        <v>0</v>
      </c>
      <c r="E303" s="47"/>
    </row>
    <row r="304" customFormat="false" ht="15" hidden="false" customHeight="false" outlineLevel="0" collapsed="false">
      <c r="A304" s="48" t="s">
        <v>38</v>
      </c>
      <c r="B304" s="46" t="n">
        <v>43905</v>
      </c>
      <c r="C304" s="47" t="n">
        <v>0</v>
      </c>
      <c r="D304" s="47" t="n">
        <v>0</v>
      </c>
      <c r="E304" s="47"/>
    </row>
    <row r="305" customFormat="false" ht="15" hidden="false" customHeight="false" outlineLevel="0" collapsed="false">
      <c r="A305" s="48" t="s">
        <v>39</v>
      </c>
      <c r="B305" s="46" t="n">
        <v>43905</v>
      </c>
      <c r="C305" s="47" t="n">
        <v>0</v>
      </c>
      <c r="D305" s="47" t="n">
        <v>1</v>
      </c>
      <c r="E305" s="47"/>
    </row>
    <row r="306" customFormat="false" ht="15" hidden="false" customHeight="false" outlineLevel="0" collapsed="false">
      <c r="A306" s="48" t="s">
        <v>40</v>
      </c>
      <c r="B306" s="46" t="n">
        <v>43905</v>
      </c>
      <c r="C306" s="47" t="n">
        <v>0</v>
      </c>
      <c r="D306" s="47" t="n">
        <v>0</v>
      </c>
      <c r="E306" s="47"/>
    </row>
    <row r="307" customFormat="false" ht="15" hidden="false" customHeight="false" outlineLevel="0" collapsed="false">
      <c r="A307" s="48" t="s">
        <v>41</v>
      </c>
      <c r="B307" s="46" t="n">
        <v>43905</v>
      </c>
      <c r="C307" s="47" t="n">
        <v>0</v>
      </c>
      <c r="D307" s="47" t="n">
        <v>0</v>
      </c>
      <c r="E307" s="47"/>
    </row>
    <row r="308" customFormat="false" ht="15" hidden="false" customHeight="false" outlineLevel="0" collapsed="false">
      <c r="A308" s="48" t="s">
        <v>42</v>
      </c>
      <c r="B308" s="46" t="n">
        <v>43905</v>
      </c>
      <c r="C308" s="47" t="n">
        <v>0</v>
      </c>
      <c r="D308" s="47" t="n">
        <v>3</v>
      </c>
      <c r="E308" s="47"/>
    </row>
    <row r="309" customFormat="false" ht="15" hidden="false" customHeight="false" outlineLevel="0" collapsed="false">
      <c r="A309" s="48" t="s">
        <v>43</v>
      </c>
      <c r="B309" s="46" t="n">
        <v>43905</v>
      </c>
      <c r="C309" s="47" t="n">
        <v>0</v>
      </c>
      <c r="D309" s="47" t="n">
        <v>0</v>
      </c>
      <c r="E309" s="47"/>
    </row>
    <row r="310" customFormat="false" ht="15" hidden="false" customHeight="false" outlineLevel="0" collapsed="false">
      <c r="A310" s="48" t="s">
        <v>44</v>
      </c>
      <c r="B310" s="46" t="n">
        <v>43905</v>
      </c>
      <c r="C310" s="47" t="n">
        <v>0</v>
      </c>
      <c r="D310" s="47" t="n">
        <v>1</v>
      </c>
      <c r="E310" s="47"/>
    </row>
    <row r="311" customFormat="false" ht="15" hidden="false" customHeight="false" outlineLevel="0" collapsed="false">
      <c r="A311" s="48" t="s">
        <v>45</v>
      </c>
      <c r="B311" s="46" t="n">
        <v>43905</v>
      </c>
      <c r="C311" s="47" t="n">
        <v>0</v>
      </c>
      <c r="D311" s="47" t="n">
        <v>0</v>
      </c>
      <c r="E311" s="47"/>
    </row>
    <row r="312" customFormat="false" ht="15" hidden="false" customHeight="false" outlineLevel="0" collapsed="false">
      <c r="A312" s="48" t="s">
        <v>46</v>
      </c>
      <c r="B312" s="46" t="n">
        <v>43905</v>
      </c>
      <c r="C312" s="47" t="n">
        <v>2</v>
      </c>
      <c r="D312" s="47" t="n">
        <v>2</v>
      </c>
      <c r="E312" s="47"/>
    </row>
    <row r="313" customFormat="false" ht="15" hidden="false" customHeight="false" outlineLevel="0" collapsed="false">
      <c r="A313" s="48" t="s">
        <v>47</v>
      </c>
      <c r="B313" s="46" t="n">
        <v>43905</v>
      </c>
      <c r="C313" s="47" t="n">
        <v>0</v>
      </c>
      <c r="D313" s="47" t="n">
        <v>0</v>
      </c>
      <c r="E313" s="47"/>
    </row>
    <row r="314" customFormat="false" ht="15" hidden="false" customHeight="false" outlineLevel="0" collapsed="false">
      <c r="A314" s="44" t="s">
        <v>24</v>
      </c>
      <c r="B314" s="46" t="n">
        <v>43906</v>
      </c>
      <c r="C314" s="47" t="n">
        <v>1</v>
      </c>
      <c r="D314" s="47" t="n">
        <v>12</v>
      </c>
      <c r="E314" s="47"/>
    </row>
    <row r="315" customFormat="false" ht="15" hidden="false" customHeight="false" outlineLevel="0" collapsed="false">
      <c r="A315" s="48" t="s">
        <v>25</v>
      </c>
      <c r="B315" s="46" t="n">
        <v>43906</v>
      </c>
      <c r="C315" s="47" t="n">
        <v>0</v>
      </c>
      <c r="D315" s="47" t="n">
        <v>0</v>
      </c>
      <c r="E315" s="47"/>
    </row>
    <row r="316" customFormat="false" ht="15" hidden="false" customHeight="false" outlineLevel="0" collapsed="false">
      <c r="A316" s="48" t="s">
        <v>26</v>
      </c>
      <c r="B316" s="46" t="n">
        <v>43906</v>
      </c>
      <c r="C316" s="47" t="n">
        <v>3</v>
      </c>
      <c r="D316" s="47" t="n">
        <v>10</v>
      </c>
      <c r="E316" s="47"/>
    </row>
    <row r="317" customFormat="false" ht="15" hidden="false" customHeight="false" outlineLevel="0" collapsed="false">
      <c r="A317" s="48" t="s">
        <v>27</v>
      </c>
      <c r="B317" s="46" t="n">
        <v>43906</v>
      </c>
      <c r="C317" s="47" t="n">
        <v>0</v>
      </c>
      <c r="D317" s="47" t="n">
        <v>0</v>
      </c>
      <c r="E317" s="47"/>
    </row>
    <row r="318" customFormat="false" ht="15" hidden="false" customHeight="false" outlineLevel="0" collapsed="false">
      <c r="A318" s="48" t="s">
        <v>28</v>
      </c>
      <c r="B318" s="46" t="n">
        <v>43906</v>
      </c>
      <c r="C318" s="47" t="n">
        <v>5</v>
      </c>
      <c r="D318" s="47" t="n">
        <v>33</v>
      </c>
      <c r="E318" s="47"/>
    </row>
    <row r="319" customFormat="false" ht="15" hidden="false" customHeight="false" outlineLevel="0" collapsed="false">
      <c r="A319" s="48" t="s">
        <v>29</v>
      </c>
      <c r="B319" s="46" t="n">
        <v>43906</v>
      </c>
      <c r="C319" s="47" t="n">
        <v>0</v>
      </c>
      <c r="D319" s="47" t="n">
        <v>2</v>
      </c>
      <c r="E319" s="47"/>
    </row>
    <row r="320" customFormat="false" ht="15" hidden="false" customHeight="false" outlineLevel="0" collapsed="false">
      <c r="A320" s="48" t="s">
        <v>30</v>
      </c>
      <c r="B320" s="46" t="n">
        <v>43906</v>
      </c>
      <c r="C320" s="47" t="n">
        <v>0</v>
      </c>
      <c r="D320" s="47" t="n">
        <v>0</v>
      </c>
      <c r="E320" s="47"/>
    </row>
    <row r="321" customFormat="false" ht="15" hidden="false" customHeight="false" outlineLevel="0" collapsed="false">
      <c r="A321" s="48" t="s">
        <v>31</v>
      </c>
      <c r="B321" s="46" t="n">
        <v>43906</v>
      </c>
      <c r="C321" s="47" t="n">
        <v>0</v>
      </c>
      <c r="D321" s="47" t="n">
        <v>1</v>
      </c>
      <c r="E321" s="47"/>
    </row>
    <row r="322" customFormat="false" ht="15" hidden="false" customHeight="false" outlineLevel="0" collapsed="false">
      <c r="A322" s="48" t="s">
        <v>32</v>
      </c>
      <c r="B322" s="46" t="n">
        <v>43906</v>
      </c>
      <c r="C322" s="47" t="n">
        <v>0</v>
      </c>
      <c r="D322" s="47" t="n">
        <v>0</v>
      </c>
      <c r="E322" s="47"/>
    </row>
    <row r="323" customFormat="false" ht="15" hidden="false" customHeight="false" outlineLevel="0" collapsed="false">
      <c r="A323" s="48" t="s">
        <v>33</v>
      </c>
      <c r="B323" s="46" t="n">
        <v>43906</v>
      </c>
      <c r="C323" s="47" t="n">
        <v>0</v>
      </c>
      <c r="D323" s="47" t="n">
        <v>0</v>
      </c>
      <c r="E323" s="47"/>
    </row>
    <row r="324" customFormat="false" ht="15" hidden="false" customHeight="false" outlineLevel="0" collapsed="false">
      <c r="A324" s="48" t="s">
        <v>34</v>
      </c>
      <c r="B324" s="46" t="n">
        <v>43906</v>
      </c>
      <c r="C324" s="47" t="n">
        <v>0</v>
      </c>
      <c r="D324" s="47" t="n">
        <v>0</v>
      </c>
      <c r="E324" s="47"/>
    </row>
    <row r="325" customFormat="false" ht="15" hidden="false" customHeight="false" outlineLevel="0" collapsed="false">
      <c r="A325" s="48" t="s">
        <v>35</v>
      </c>
      <c r="B325" s="46" t="n">
        <v>43906</v>
      </c>
      <c r="C325" s="47" t="n">
        <v>0</v>
      </c>
      <c r="D325" s="47" t="n">
        <v>0</v>
      </c>
      <c r="E325" s="47"/>
    </row>
    <row r="326" customFormat="false" ht="15" hidden="false" customHeight="false" outlineLevel="0" collapsed="false">
      <c r="A326" s="48" t="s">
        <v>36</v>
      </c>
      <c r="B326" s="46" t="n">
        <v>43906</v>
      </c>
      <c r="C326" s="47" t="n">
        <v>0</v>
      </c>
      <c r="D326" s="47" t="n">
        <v>0</v>
      </c>
      <c r="E326" s="47"/>
    </row>
    <row r="327" customFormat="false" ht="15" hidden="false" customHeight="false" outlineLevel="0" collapsed="false">
      <c r="A327" s="48" t="s">
        <v>37</v>
      </c>
      <c r="B327" s="46" t="n">
        <v>43906</v>
      </c>
      <c r="C327" s="47" t="n">
        <v>0</v>
      </c>
      <c r="D327" s="47" t="n">
        <v>0</v>
      </c>
      <c r="E327" s="47"/>
    </row>
    <row r="328" customFormat="false" ht="15" hidden="false" customHeight="false" outlineLevel="0" collapsed="false">
      <c r="A328" s="48" t="s">
        <v>38</v>
      </c>
      <c r="B328" s="46" t="n">
        <v>43906</v>
      </c>
      <c r="C328" s="47" t="n">
        <v>0</v>
      </c>
      <c r="D328" s="47" t="n">
        <v>0</v>
      </c>
      <c r="E328" s="47"/>
    </row>
    <row r="329" customFormat="false" ht="15" hidden="false" customHeight="false" outlineLevel="0" collapsed="false">
      <c r="A329" s="48" t="s">
        <v>39</v>
      </c>
      <c r="B329" s="46" t="n">
        <v>43906</v>
      </c>
      <c r="C329" s="47" t="n">
        <v>0</v>
      </c>
      <c r="D329" s="47" t="n">
        <v>1</v>
      </c>
      <c r="E329" s="47"/>
    </row>
    <row r="330" customFormat="false" ht="15" hidden="false" customHeight="false" outlineLevel="0" collapsed="false">
      <c r="A330" s="48" t="s">
        <v>40</v>
      </c>
      <c r="B330" s="46" t="n">
        <v>43906</v>
      </c>
      <c r="C330" s="47" t="n">
        <v>0</v>
      </c>
      <c r="D330" s="47" t="n">
        <v>0</v>
      </c>
      <c r="E330" s="47"/>
    </row>
    <row r="331" customFormat="false" ht="15" hidden="false" customHeight="false" outlineLevel="0" collapsed="false">
      <c r="A331" s="48" t="s">
        <v>41</v>
      </c>
      <c r="B331" s="46" t="n">
        <v>43906</v>
      </c>
      <c r="C331" s="47" t="n">
        <v>0</v>
      </c>
      <c r="D331" s="47" t="n">
        <v>0</v>
      </c>
      <c r="E331" s="47"/>
    </row>
    <row r="332" customFormat="false" ht="15" hidden="false" customHeight="false" outlineLevel="0" collapsed="false">
      <c r="A332" s="48" t="s">
        <v>42</v>
      </c>
      <c r="B332" s="46" t="n">
        <v>43906</v>
      </c>
      <c r="C332" s="47" t="n">
        <v>0</v>
      </c>
      <c r="D332" s="47" t="n">
        <v>3</v>
      </c>
      <c r="E332" s="47"/>
    </row>
    <row r="333" customFormat="false" ht="15" hidden="false" customHeight="false" outlineLevel="0" collapsed="false">
      <c r="A333" s="48" t="s">
        <v>43</v>
      </c>
      <c r="B333" s="46" t="n">
        <v>43906</v>
      </c>
      <c r="C333" s="47" t="n">
        <v>0</v>
      </c>
      <c r="D333" s="47" t="n">
        <v>0</v>
      </c>
      <c r="E333" s="47"/>
    </row>
    <row r="334" customFormat="false" ht="15" hidden="false" customHeight="false" outlineLevel="0" collapsed="false">
      <c r="A334" s="48" t="s">
        <v>44</v>
      </c>
      <c r="B334" s="46" t="n">
        <v>43906</v>
      </c>
      <c r="C334" s="47" t="n">
        <v>0</v>
      </c>
      <c r="D334" s="47" t="n">
        <v>1</v>
      </c>
      <c r="E334" s="47"/>
    </row>
    <row r="335" customFormat="false" ht="15" hidden="false" customHeight="false" outlineLevel="0" collapsed="false">
      <c r="A335" s="48" t="s">
        <v>45</v>
      </c>
      <c r="B335" s="46" t="n">
        <v>43906</v>
      </c>
      <c r="C335" s="47" t="n">
        <v>0</v>
      </c>
      <c r="D335" s="47" t="n">
        <v>0</v>
      </c>
      <c r="E335" s="47"/>
    </row>
    <row r="336" customFormat="false" ht="15" hidden="false" customHeight="false" outlineLevel="0" collapsed="false">
      <c r="A336" s="48" t="s">
        <v>46</v>
      </c>
      <c r="B336" s="46" t="n">
        <v>43906</v>
      </c>
      <c r="C336" s="47" t="n">
        <v>0</v>
      </c>
      <c r="D336" s="47" t="n">
        <v>2</v>
      </c>
      <c r="E336" s="47"/>
    </row>
    <row r="337" customFormat="false" ht="15" hidden="false" customHeight="false" outlineLevel="0" collapsed="false">
      <c r="A337" s="48" t="s">
        <v>47</v>
      </c>
      <c r="B337" s="46" t="n">
        <v>43906</v>
      </c>
      <c r="C337" s="47" t="n">
        <v>0</v>
      </c>
      <c r="D337" s="47" t="n">
        <v>0</v>
      </c>
      <c r="E337" s="47"/>
    </row>
    <row r="338" customFormat="false" ht="15" hidden="false" customHeight="false" outlineLevel="0" collapsed="false">
      <c r="A338" s="44" t="s">
        <v>24</v>
      </c>
      <c r="B338" s="46" t="n">
        <v>43907</v>
      </c>
      <c r="C338" s="47" t="n">
        <v>1</v>
      </c>
      <c r="D338" s="47" t="n">
        <v>13</v>
      </c>
      <c r="E338" s="47"/>
    </row>
    <row r="339" customFormat="false" ht="15" hidden="false" customHeight="false" outlineLevel="0" collapsed="false">
      <c r="A339" s="48" t="s">
        <v>25</v>
      </c>
      <c r="B339" s="46" t="n">
        <v>43907</v>
      </c>
      <c r="C339" s="47" t="n">
        <v>0</v>
      </c>
      <c r="D339" s="47" t="n">
        <v>0</v>
      </c>
      <c r="E339" s="47"/>
    </row>
    <row r="340" customFormat="false" ht="15" hidden="false" customHeight="false" outlineLevel="0" collapsed="false">
      <c r="A340" s="48" t="s">
        <v>26</v>
      </c>
      <c r="B340" s="46" t="n">
        <v>43907</v>
      </c>
      <c r="C340" s="47" t="n">
        <v>1</v>
      </c>
      <c r="D340" s="47" t="n">
        <v>11</v>
      </c>
      <c r="E340" s="47"/>
    </row>
    <row r="341" customFormat="false" ht="15" hidden="false" customHeight="false" outlineLevel="0" collapsed="false">
      <c r="A341" s="48" t="s">
        <v>27</v>
      </c>
      <c r="B341" s="46" t="n">
        <v>43907</v>
      </c>
      <c r="C341" s="47" t="n">
        <v>0</v>
      </c>
      <c r="D341" s="47" t="n">
        <v>0</v>
      </c>
      <c r="E341" s="47"/>
    </row>
    <row r="342" customFormat="false" ht="15" hidden="false" customHeight="false" outlineLevel="0" collapsed="false">
      <c r="A342" s="48" t="s">
        <v>28</v>
      </c>
      <c r="B342" s="46" t="n">
        <v>43907</v>
      </c>
      <c r="C342" s="47" t="n">
        <v>4</v>
      </c>
      <c r="D342" s="47" t="n">
        <v>37</v>
      </c>
      <c r="E342" s="47"/>
    </row>
    <row r="343" customFormat="false" ht="15" hidden="false" customHeight="false" outlineLevel="0" collapsed="false">
      <c r="A343" s="48" t="s">
        <v>29</v>
      </c>
      <c r="B343" s="46" t="n">
        <v>43907</v>
      </c>
      <c r="C343" s="47" t="n">
        <v>2</v>
      </c>
      <c r="D343" s="47" t="n">
        <v>4</v>
      </c>
      <c r="E343" s="47"/>
    </row>
    <row r="344" customFormat="false" ht="15" hidden="false" customHeight="false" outlineLevel="0" collapsed="false">
      <c r="A344" s="48" t="s">
        <v>30</v>
      </c>
      <c r="B344" s="46" t="n">
        <v>43907</v>
      </c>
      <c r="C344" s="47" t="n">
        <v>0</v>
      </c>
      <c r="D344" s="47" t="n">
        <v>0</v>
      </c>
      <c r="E344" s="47"/>
    </row>
    <row r="345" customFormat="false" ht="15" hidden="false" customHeight="false" outlineLevel="0" collapsed="false">
      <c r="A345" s="48" t="s">
        <v>31</v>
      </c>
      <c r="B345" s="46" t="n">
        <v>43907</v>
      </c>
      <c r="C345" s="47" t="n">
        <v>1</v>
      </c>
      <c r="D345" s="47" t="n">
        <v>2</v>
      </c>
      <c r="E345" s="47"/>
    </row>
    <row r="346" customFormat="false" ht="15" hidden="false" customHeight="false" outlineLevel="0" collapsed="false">
      <c r="A346" s="48" t="s">
        <v>32</v>
      </c>
      <c r="B346" s="46" t="n">
        <v>43907</v>
      </c>
      <c r="C346" s="47" t="n">
        <v>0</v>
      </c>
      <c r="D346" s="47" t="n">
        <v>0</v>
      </c>
      <c r="E346" s="47"/>
    </row>
    <row r="347" customFormat="false" ht="15" hidden="false" customHeight="false" outlineLevel="0" collapsed="false">
      <c r="A347" s="48" t="s">
        <v>33</v>
      </c>
      <c r="B347" s="46" t="n">
        <v>43907</v>
      </c>
      <c r="C347" s="47" t="n">
        <v>1</v>
      </c>
      <c r="D347" s="47" t="n">
        <v>1</v>
      </c>
      <c r="E347" s="47"/>
    </row>
    <row r="348" customFormat="false" ht="15" hidden="false" customHeight="false" outlineLevel="0" collapsed="false">
      <c r="A348" s="48" t="s">
        <v>34</v>
      </c>
      <c r="B348" s="46" t="n">
        <v>43907</v>
      </c>
      <c r="C348" s="47" t="n">
        <v>0</v>
      </c>
      <c r="D348" s="47" t="n">
        <v>0</v>
      </c>
      <c r="E348" s="47"/>
    </row>
    <row r="349" customFormat="false" ht="15" hidden="false" customHeight="false" outlineLevel="0" collapsed="false">
      <c r="A349" s="48" t="s">
        <v>35</v>
      </c>
      <c r="B349" s="46" t="n">
        <v>43907</v>
      </c>
      <c r="C349" s="47" t="n">
        <v>0</v>
      </c>
      <c r="D349" s="47" t="n">
        <v>0</v>
      </c>
      <c r="E349" s="47"/>
    </row>
    <row r="350" customFormat="false" ht="15" hidden="false" customHeight="false" outlineLevel="0" collapsed="false">
      <c r="A350" s="48" t="s">
        <v>36</v>
      </c>
      <c r="B350" s="46" t="n">
        <v>43907</v>
      </c>
      <c r="C350" s="47" t="n">
        <v>0</v>
      </c>
      <c r="D350" s="47" t="n">
        <v>0</v>
      </c>
      <c r="E350" s="47"/>
    </row>
    <row r="351" customFormat="false" ht="15" hidden="false" customHeight="false" outlineLevel="0" collapsed="false">
      <c r="A351" s="48" t="s">
        <v>37</v>
      </c>
      <c r="B351" s="46" t="n">
        <v>43907</v>
      </c>
      <c r="C351" s="47" t="n">
        <v>0</v>
      </c>
      <c r="D351" s="47" t="n">
        <v>0</v>
      </c>
      <c r="E351" s="47"/>
    </row>
    <row r="352" customFormat="false" ht="15" hidden="false" customHeight="false" outlineLevel="0" collapsed="false">
      <c r="A352" s="48" t="s">
        <v>38</v>
      </c>
      <c r="B352" s="46" t="n">
        <v>43907</v>
      </c>
      <c r="C352" s="47" t="n">
        <v>0</v>
      </c>
      <c r="D352" s="47" t="n">
        <v>0</v>
      </c>
      <c r="E352" s="47"/>
    </row>
    <row r="353" customFormat="false" ht="15" hidden="false" customHeight="false" outlineLevel="0" collapsed="false">
      <c r="A353" s="48" t="s">
        <v>39</v>
      </c>
      <c r="B353" s="46" t="n">
        <v>43907</v>
      </c>
      <c r="C353" s="47" t="n">
        <v>1</v>
      </c>
      <c r="D353" s="47" t="n">
        <v>2</v>
      </c>
      <c r="E353" s="47"/>
    </row>
    <row r="354" customFormat="false" ht="15" hidden="false" customHeight="false" outlineLevel="0" collapsed="false">
      <c r="A354" s="48" t="s">
        <v>40</v>
      </c>
      <c r="B354" s="46" t="n">
        <v>43907</v>
      </c>
      <c r="C354" s="47" t="n">
        <v>1</v>
      </c>
      <c r="D354" s="47" t="n">
        <v>1</v>
      </c>
      <c r="E354" s="47"/>
    </row>
    <row r="355" customFormat="false" ht="15" hidden="false" customHeight="false" outlineLevel="0" collapsed="false">
      <c r="A355" s="48" t="s">
        <v>41</v>
      </c>
      <c r="B355" s="46" t="n">
        <v>43907</v>
      </c>
      <c r="C355" s="47" t="n">
        <v>0</v>
      </c>
      <c r="D355" s="47" t="n">
        <v>0</v>
      </c>
      <c r="E355" s="47"/>
    </row>
    <row r="356" customFormat="false" ht="15" hidden="false" customHeight="false" outlineLevel="0" collapsed="false">
      <c r="A356" s="48" t="s">
        <v>42</v>
      </c>
      <c r="B356" s="46" t="n">
        <v>43907</v>
      </c>
      <c r="C356" s="47" t="n">
        <v>0</v>
      </c>
      <c r="D356" s="47" t="n">
        <v>3</v>
      </c>
      <c r="E356" s="47"/>
    </row>
    <row r="357" customFormat="false" ht="15" hidden="false" customHeight="false" outlineLevel="0" collapsed="false">
      <c r="A357" s="48" t="s">
        <v>43</v>
      </c>
      <c r="B357" s="46" t="n">
        <v>43907</v>
      </c>
      <c r="C357" s="47" t="n">
        <v>1</v>
      </c>
      <c r="D357" s="47" t="n">
        <v>1</v>
      </c>
      <c r="E357" s="47"/>
    </row>
    <row r="358" customFormat="false" ht="15" hidden="false" customHeight="false" outlineLevel="0" collapsed="false">
      <c r="A358" s="48" t="s">
        <v>44</v>
      </c>
      <c r="B358" s="46" t="n">
        <v>43907</v>
      </c>
      <c r="C358" s="47" t="n">
        <v>0</v>
      </c>
      <c r="D358" s="47" t="n">
        <v>1</v>
      </c>
      <c r="E358" s="47"/>
    </row>
    <row r="359" customFormat="false" ht="15" hidden="false" customHeight="false" outlineLevel="0" collapsed="false">
      <c r="A359" s="48" t="s">
        <v>45</v>
      </c>
      <c r="B359" s="46" t="n">
        <v>43907</v>
      </c>
      <c r="C359" s="47" t="n">
        <v>0</v>
      </c>
      <c r="D359" s="47" t="n">
        <v>0</v>
      </c>
      <c r="E359" s="47"/>
    </row>
    <row r="360" customFormat="false" ht="15" hidden="false" customHeight="false" outlineLevel="0" collapsed="false">
      <c r="A360" s="48" t="s">
        <v>46</v>
      </c>
      <c r="B360" s="46" t="n">
        <v>43907</v>
      </c>
      <c r="C360" s="47" t="n">
        <v>0</v>
      </c>
      <c r="D360" s="47" t="n">
        <v>2</v>
      </c>
      <c r="E360" s="47"/>
    </row>
    <row r="361" customFormat="false" ht="15" hidden="false" customHeight="false" outlineLevel="0" collapsed="false">
      <c r="A361" s="48" t="s">
        <v>47</v>
      </c>
      <c r="B361" s="46" t="n">
        <v>43907</v>
      </c>
      <c r="C361" s="47" t="n">
        <v>0</v>
      </c>
      <c r="D361" s="47" t="n">
        <v>0</v>
      </c>
      <c r="E361" s="47"/>
    </row>
    <row r="362" customFormat="false" ht="15" hidden="false" customHeight="false" outlineLevel="0" collapsed="false">
      <c r="A362" s="44" t="s">
        <v>24</v>
      </c>
      <c r="B362" s="46" t="n">
        <v>43908</v>
      </c>
      <c r="C362" s="47" t="n">
        <v>6</v>
      </c>
      <c r="D362" s="47" t="n">
        <v>19</v>
      </c>
      <c r="E362" s="35"/>
    </row>
    <row r="363" customFormat="false" ht="15" hidden="false" customHeight="false" outlineLevel="0" collapsed="false">
      <c r="A363" s="48" t="s">
        <v>25</v>
      </c>
      <c r="B363" s="46" t="n">
        <v>43908</v>
      </c>
      <c r="C363" s="47" t="n">
        <v>0</v>
      </c>
      <c r="D363" s="47" t="n">
        <v>0</v>
      </c>
      <c r="E363" s="47"/>
    </row>
    <row r="364" customFormat="false" ht="15" hidden="false" customHeight="false" outlineLevel="0" collapsed="false">
      <c r="A364" s="48" t="s">
        <v>26</v>
      </c>
      <c r="B364" s="46" t="n">
        <v>43908</v>
      </c>
      <c r="C364" s="47" t="n">
        <v>1</v>
      </c>
      <c r="D364" s="47" t="n">
        <v>12</v>
      </c>
      <c r="E364" s="47"/>
    </row>
    <row r="365" customFormat="false" ht="15" hidden="false" customHeight="false" outlineLevel="0" collapsed="false">
      <c r="A365" s="48" t="s">
        <v>27</v>
      </c>
      <c r="B365" s="46" t="n">
        <v>43908</v>
      </c>
      <c r="C365" s="47" t="n">
        <v>0</v>
      </c>
      <c r="D365" s="47" t="n">
        <v>0</v>
      </c>
      <c r="E365" s="47"/>
    </row>
    <row r="366" customFormat="false" ht="15" hidden="false" customHeight="false" outlineLevel="0" collapsed="false">
      <c r="A366" s="48" t="s">
        <v>28</v>
      </c>
      <c r="B366" s="46" t="n">
        <v>43908</v>
      </c>
      <c r="C366" s="47" t="n">
        <v>10</v>
      </c>
      <c r="D366" s="47" t="n">
        <v>47</v>
      </c>
      <c r="E366" s="47"/>
    </row>
    <row r="367" customFormat="false" ht="15" hidden="false" customHeight="false" outlineLevel="0" collapsed="false">
      <c r="A367" s="48" t="s">
        <v>29</v>
      </c>
      <c r="B367" s="46" t="n">
        <v>43908</v>
      </c>
      <c r="C367" s="47" t="n">
        <v>1</v>
      </c>
      <c r="D367" s="47" t="n">
        <v>5</v>
      </c>
      <c r="E367" s="47"/>
    </row>
    <row r="368" customFormat="false" ht="15" hidden="false" customHeight="false" outlineLevel="0" collapsed="false">
      <c r="A368" s="48" t="s">
        <v>30</v>
      </c>
      <c r="B368" s="46" t="n">
        <v>43908</v>
      </c>
      <c r="C368" s="47" t="n">
        <v>0</v>
      </c>
      <c r="D368" s="47" t="n">
        <v>0</v>
      </c>
      <c r="E368" s="47"/>
    </row>
    <row r="369" customFormat="false" ht="15" hidden="false" customHeight="false" outlineLevel="0" collapsed="false">
      <c r="A369" s="48" t="s">
        <v>31</v>
      </c>
      <c r="B369" s="46" t="n">
        <v>43908</v>
      </c>
      <c r="C369" s="47" t="n">
        <v>1</v>
      </c>
      <c r="D369" s="47" t="n">
        <v>3</v>
      </c>
      <c r="E369" s="47"/>
    </row>
    <row r="370" customFormat="false" ht="15" hidden="false" customHeight="false" outlineLevel="0" collapsed="false">
      <c r="A370" s="48" t="s">
        <v>32</v>
      </c>
      <c r="B370" s="46" t="n">
        <v>43908</v>
      </c>
      <c r="C370" s="47" t="n">
        <v>0</v>
      </c>
      <c r="D370" s="47" t="n">
        <v>0</v>
      </c>
      <c r="E370" s="47"/>
    </row>
    <row r="371" customFormat="false" ht="15" hidden="false" customHeight="false" outlineLevel="0" collapsed="false">
      <c r="A371" s="48" t="s">
        <v>33</v>
      </c>
      <c r="B371" s="46" t="n">
        <v>43908</v>
      </c>
      <c r="C371" s="47" t="n">
        <v>0</v>
      </c>
      <c r="D371" s="47" t="n">
        <v>1</v>
      </c>
      <c r="E371" s="47"/>
    </row>
    <row r="372" customFormat="false" ht="15" hidden="false" customHeight="false" outlineLevel="0" collapsed="false">
      <c r="A372" s="48" t="s">
        <v>34</v>
      </c>
      <c r="B372" s="46" t="n">
        <v>43908</v>
      </c>
      <c r="C372" s="47" t="n">
        <v>0</v>
      </c>
      <c r="D372" s="47" t="n">
        <v>0</v>
      </c>
      <c r="E372" s="47"/>
    </row>
    <row r="373" customFormat="false" ht="15" hidden="false" customHeight="false" outlineLevel="0" collapsed="false">
      <c r="A373" s="48" t="s">
        <v>35</v>
      </c>
      <c r="B373" s="46" t="n">
        <v>43908</v>
      </c>
      <c r="C373" s="47" t="n">
        <v>0</v>
      </c>
      <c r="D373" s="47" t="n">
        <v>0</v>
      </c>
      <c r="E373" s="47"/>
    </row>
    <row r="374" customFormat="false" ht="15" hidden="false" customHeight="false" outlineLevel="0" collapsed="false">
      <c r="A374" s="48" t="s">
        <v>36</v>
      </c>
      <c r="B374" s="46" t="n">
        <v>43908</v>
      </c>
      <c r="C374" s="47" t="n">
        <v>0</v>
      </c>
      <c r="D374" s="47" t="n">
        <v>0</v>
      </c>
      <c r="E374" s="47"/>
    </row>
    <row r="375" customFormat="false" ht="15" hidden="false" customHeight="false" outlineLevel="0" collapsed="false">
      <c r="A375" s="48" t="s">
        <v>37</v>
      </c>
      <c r="B375" s="46" t="n">
        <v>43908</v>
      </c>
      <c r="C375" s="47" t="n">
        <v>0</v>
      </c>
      <c r="D375" s="47" t="n">
        <v>0</v>
      </c>
      <c r="E375" s="47"/>
    </row>
    <row r="376" customFormat="false" ht="15" hidden="false" customHeight="false" outlineLevel="0" collapsed="false">
      <c r="A376" s="48" t="s">
        <v>38</v>
      </c>
      <c r="B376" s="46" t="n">
        <v>43908</v>
      </c>
      <c r="C376" s="47" t="n">
        <v>0</v>
      </c>
      <c r="D376" s="47" t="n">
        <v>0</v>
      </c>
      <c r="E376" s="47"/>
    </row>
    <row r="377" customFormat="false" ht="15" hidden="false" customHeight="false" outlineLevel="0" collapsed="false">
      <c r="A377" s="48" t="s">
        <v>39</v>
      </c>
      <c r="B377" s="46" t="n">
        <v>43908</v>
      </c>
      <c r="C377" s="47" t="n">
        <v>0</v>
      </c>
      <c r="D377" s="47" t="n">
        <v>2</v>
      </c>
      <c r="E377" s="47"/>
    </row>
    <row r="378" customFormat="false" ht="15" hidden="false" customHeight="false" outlineLevel="0" collapsed="false">
      <c r="A378" s="48" t="s">
        <v>40</v>
      </c>
      <c r="B378" s="46" t="n">
        <v>43908</v>
      </c>
      <c r="C378" s="47" t="n">
        <v>0</v>
      </c>
      <c r="D378" s="47" t="n">
        <v>1</v>
      </c>
      <c r="E378" s="47"/>
    </row>
    <row r="379" customFormat="false" ht="15" hidden="false" customHeight="false" outlineLevel="0" collapsed="false">
      <c r="A379" s="48" t="s">
        <v>41</v>
      </c>
      <c r="B379" s="46" t="n">
        <v>43908</v>
      </c>
      <c r="C379" s="47" t="n">
        <v>0</v>
      </c>
      <c r="D379" s="47" t="n">
        <v>0</v>
      </c>
      <c r="E379" s="47"/>
    </row>
    <row r="380" customFormat="false" ht="15" hidden="false" customHeight="false" outlineLevel="0" collapsed="false">
      <c r="A380" s="48" t="s">
        <v>42</v>
      </c>
      <c r="B380" s="46" t="n">
        <v>43908</v>
      </c>
      <c r="C380" s="47" t="n">
        <v>0</v>
      </c>
      <c r="D380" s="47" t="n">
        <v>3</v>
      </c>
      <c r="E380" s="47"/>
    </row>
    <row r="381" customFormat="false" ht="15" hidden="false" customHeight="false" outlineLevel="0" collapsed="false">
      <c r="A381" s="48" t="s">
        <v>43</v>
      </c>
      <c r="B381" s="46" t="n">
        <v>43908</v>
      </c>
      <c r="C381" s="47" t="n">
        <v>0</v>
      </c>
      <c r="D381" s="47" t="n">
        <v>1</v>
      </c>
      <c r="E381" s="47"/>
    </row>
    <row r="382" customFormat="false" ht="15" hidden="false" customHeight="false" outlineLevel="0" collapsed="false">
      <c r="A382" s="48" t="s">
        <v>44</v>
      </c>
      <c r="B382" s="46" t="n">
        <v>43908</v>
      </c>
      <c r="C382" s="47" t="n">
        <v>0</v>
      </c>
      <c r="D382" s="47" t="n">
        <v>1</v>
      </c>
      <c r="E382" s="47"/>
    </row>
    <row r="383" customFormat="false" ht="15" hidden="false" customHeight="false" outlineLevel="0" collapsed="false">
      <c r="A383" s="48" t="s">
        <v>45</v>
      </c>
      <c r="B383" s="46" t="n">
        <v>43908</v>
      </c>
      <c r="C383" s="47" t="n">
        <v>0</v>
      </c>
      <c r="D383" s="47" t="n">
        <v>0</v>
      </c>
      <c r="E383" s="47"/>
    </row>
    <row r="384" customFormat="false" ht="15" hidden="false" customHeight="false" outlineLevel="0" collapsed="false">
      <c r="A384" s="48" t="s">
        <v>46</v>
      </c>
      <c r="B384" s="46" t="n">
        <v>43908</v>
      </c>
      <c r="C384" s="47" t="n">
        <v>0</v>
      </c>
      <c r="D384" s="47" t="n">
        <v>2</v>
      </c>
      <c r="E384" s="47"/>
    </row>
    <row r="385" customFormat="false" ht="15" hidden="false" customHeight="false" outlineLevel="0" collapsed="false">
      <c r="A385" s="48" t="s">
        <v>47</v>
      </c>
      <c r="B385" s="46" t="n">
        <v>43908</v>
      </c>
      <c r="C385" s="47" t="n">
        <v>0</v>
      </c>
      <c r="D385" s="47" t="n">
        <v>0</v>
      </c>
      <c r="E385" s="47"/>
    </row>
    <row r="386" customFormat="false" ht="15" hidden="false" customHeight="false" outlineLevel="0" collapsed="false">
      <c r="A386" s="44" t="s">
        <v>24</v>
      </c>
      <c r="B386" s="46" t="n">
        <v>43909</v>
      </c>
      <c r="C386" s="47" t="n">
        <v>14</v>
      </c>
      <c r="D386" s="47" t="n">
        <v>33</v>
      </c>
      <c r="E386" s="47"/>
    </row>
    <row r="387" customFormat="false" ht="15" hidden="false" customHeight="false" outlineLevel="0" collapsed="false">
      <c r="A387" s="48" t="s">
        <v>25</v>
      </c>
      <c r="B387" s="46" t="n">
        <v>43909</v>
      </c>
      <c r="C387" s="47" t="n">
        <v>0</v>
      </c>
      <c r="D387" s="47" t="n">
        <v>0</v>
      </c>
      <c r="E387" s="47"/>
    </row>
    <row r="388" customFormat="false" ht="15" hidden="false" customHeight="false" outlineLevel="0" collapsed="false">
      <c r="A388" s="48" t="s">
        <v>26</v>
      </c>
      <c r="B388" s="46" t="n">
        <v>43909</v>
      </c>
      <c r="C388" s="47" t="n">
        <v>2</v>
      </c>
      <c r="D388" s="47" t="n">
        <v>14</v>
      </c>
      <c r="E388" s="47"/>
    </row>
    <row r="389" customFormat="false" ht="15" hidden="false" customHeight="false" outlineLevel="0" collapsed="false">
      <c r="A389" s="48" t="s">
        <v>27</v>
      </c>
      <c r="B389" s="46" t="n">
        <v>43909</v>
      </c>
      <c r="C389" s="47" t="n">
        <v>0</v>
      </c>
      <c r="D389" s="47" t="n">
        <v>0</v>
      </c>
      <c r="E389" s="47"/>
    </row>
    <row r="390" customFormat="false" ht="15" hidden="false" customHeight="false" outlineLevel="0" collapsed="false">
      <c r="A390" s="48" t="s">
        <v>28</v>
      </c>
      <c r="B390" s="46" t="n">
        <v>43909</v>
      </c>
      <c r="C390" s="47" t="n">
        <v>8</v>
      </c>
      <c r="D390" s="47" t="n">
        <v>55</v>
      </c>
      <c r="E390" s="47"/>
    </row>
    <row r="391" customFormat="false" ht="15" hidden="false" customHeight="false" outlineLevel="0" collapsed="false">
      <c r="A391" s="48" t="s">
        <v>29</v>
      </c>
      <c r="B391" s="46" t="n">
        <v>43909</v>
      </c>
      <c r="C391" s="47" t="n">
        <v>3</v>
      </c>
      <c r="D391" s="47" t="n">
        <v>8</v>
      </c>
      <c r="E391" s="47"/>
    </row>
    <row r="392" customFormat="false" ht="15" hidden="false" customHeight="false" outlineLevel="0" collapsed="false">
      <c r="A392" s="48" t="s">
        <v>30</v>
      </c>
      <c r="B392" s="46" t="n">
        <v>43909</v>
      </c>
      <c r="C392" s="47" t="n">
        <v>0</v>
      </c>
      <c r="D392" s="47" t="n">
        <v>0</v>
      </c>
      <c r="E392" s="47"/>
    </row>
    <row r="393" customFormat="false" ht="15" hidden="false" customHeight="false" outlineLevel="0" collapsed="false">
      <c r="A393" s="48" t="s">
        <v>31</v>
      </c>
      <c r="B393" s="46" t="n">
        <v>43909</v>
      </c>
      <c r="C393" s="47" t="n">
        <v>0</v>
      </c>
      <c r="D393" s="47" t="n">
        <v>3</v>
      </c>
      <c r="E393" s="47"/>
    </row>
    <row r="394" customFormat="false" ht="15" hidden="false" customHeight="false" outlineLevel="0" collapsed="false">
      <c r="A394" s="48" t="s">
        <v>32</v>
      </c>
      <c r="B394" s="46" t="n">
        <v>43909</v>
      </c>
      <c r="C394" s="47" t="n">
        <v>0</v>
      </c>
      <c r="D394" s="47" t="n">
        <v>0</v>
      </c>
      <c r="E394" s="47"/>
    </row>
    <row r="395" customFormat="false" ht="15" hidden="false" customHeight="false" outlineLevel="0" collapsed="false">
      <c r="A395" s="48" t="s">
        <v>33</v>
      </c>
      <c r="B395" s="46" t="n">
        <v>43909</v>
      </c>
      <c r="C395" s="47" t="n">
        <v>0</v>
      </c>
      <c r="D395" s="47" t="n">
        <v>1</v>
      </c>
      <c r="E395" s="47"/>
    </row>
    <row r="396" customFormat="false" ht="15" hidden="false" customHeight="false" outlineLevel="0" collapsed="false">
      <c r="A396" s="48" t="s">
        <v>34</v>
      </c>
      <c r="B396" s="46" t="n">
        <v>43909</v>
      </c>
      <c r="C396" s="47" t="n">
        <v>0</v>
      </c>
      <c r="D396" s="47" t="n">
        <v>0</v>
      </c>
      <c r="E396" s="47"/>
    </row>
    <row r="397" customFormat="false" ht="15" hidden="false" customHeight="false" outlineLevel="0" collapsed="false">
      <c r="A397" s="48" t="s">
        <v>35</v>
      </c>
      <c r="B397" s="46" t="n">
        <v>43909</v>
      </c>
      <c r="C397" s="47" t="n">
        <v>0</v>
      </c>
      <c r="D397" s="47" t="n">
        <v>0</v>
      </c>
      <c r="E397" s="47"/>
    </row>
    <row r="398" customFormat="false" ht="15" hidden="false" customHeight="false" outlineLevel="0" collapsed="false">
      <c r="A398" s="48" t="s">
        <v>36</v>
      </c>
      <c r="B398" s="46" t="n">
        <v>43909</v>
      </c>
      <c r="C398" s="47" t="n">
        <v>0</v>
      </c>
      <c r="D398" s="47" t="n">
        <v>0</v>
      </c>
      <c r="E398" s="47"/>
    </row>
    <row r="399" customFormat="false" ht="15" hidden="false" customHeight="false" outlineLevel="0" collapsed="false">
      <c r="A399" s="48" t="s">
        <v>37</v>
      </c>
      <c r="B399" s="46" t="n">
        <v>43909</v>
      </c>
      <c r="C399" s="47" t="n">
        <v>0</v>
      </c>
      <c r="D399" s="47" t="n">
        <v>0</v>
      </c>
      <c r="E399" s="47"/>
    </row>
    <row r="400" customFormat="false" ht="15" hidden="false" customHeight="false" outlineLevel="0" collapsed="false">
      <c r="A400" s="48" t="s">
        <v>38</v>
      </c>
      <c r="B400" s="46" t="n">
        <v>43909</v>
      </c>
      <c r="C400" s="47" t="n">
        <v>0</v>
      </c>
      <c r="D400" s="47" t="n">
        <v>0</v>
      </c>
      <c r="E400" s="47"/>
    </row>
    <row r="401" customFormat="false" ht="15" hidden="false" customHeight="false" outlineLevel="0" collapsed="false">
      <c r="A401" s="48" t="s">
        <v>39</v>
      </c>
      <c r="B401" s="46" t="n">
        <v>43909</v>
      </c>
      <c r="C401" s="47" t="n">
        <v>1</v>
      </c>
      <c r="D401" s="47" t="n">
        <v>3</v>
      </c>
      <c r="E401" s="47"/>
    </row>
    <row r="402" customFormat="false" ht="15" hidden="false" customHeight="false" outlineLevel="0" collapsed="false">
      <c r="A402" s="48" t="s">
        <v>40</v>
      </c>
      <c r="B402" s="46" t="n">
        <v>43909</v>
      </c>
      <c r="C402" s="47" t="n">
        <v>0</v>
      </c>
      <c r="D402" s="47" t="n">
        <v>1</v>
      </c>
      <c r="E402" s="47"/>
    </row>
    <row r="403" customFormat="false" ht="15" hidden="false" customHeight="false" outlineLevel="0" collapsed="false">
      <c r="A403" s="48" t="s">
        <v>41</v>
      </c>
      <c r="B403" s="46" t="n">
        <v>43909</v>
      </c>
      <c r="C403" s="47" t="n">
        <v>0</v>
      </c>
      <c r="D403" s="47" t="n">
        <v>0</v>
      </c>
      <c r="E403" s="47"/>
    </row>
    <row r="404" customFormat="false" ht="15" hidden="false" customHeight="false" outlineLevel="0" collapsed="false">
      <c r="A404" s="48" t="s">
        <v>42</v>
      </c>
      <c r="B404" s="46" t="n">
        <v>43909</v>
      </c>
      <c r="C404" s="47" t="n">
        <v>0</v>
      </c>
      <c r="D404" s="47" t="n">
        <v>3</v>
      </c>
      <c r="E404" s="47"/>
    </row>
    <row r="405" customFormat="false" ht="15" hidden="false" customHeight="false" outlineLevel="0" collapsed="false">
      <c r="A405" s="48" t="s">
        <v>43</v>
      </c>
      <c r="B405" s="46" t="n">
        <v>43909</v>
      </c>
      <c r="C405" s="47" t="n">
        <v>0</v>
      </c>
      <c r="D405" s="47" t="n">
        <v>1</v>
      </c>
      <c r="E405" s="47"/>
    </row>
    <row r="406" customFormat="false" ht="15" hidden="false" customHeight="false" outlineLevel="0" collapsed="false">
      <c r="A406" s="48" t="s">
        <v>44</v>
      </c>
      <c r="B406" s="46" t="n">
        <v>43909</v>
      </c>
      <c r="C406" s="47" t="n">
        <v>1</v>
      </c>
      <c r="D406" s="47" t="n">
        <v>2</v>
      </c>
      <c r="E406" s="47"/>
    </row>
    <row r="407" customFormat="false" ht="15" hidden="false" customHeight="false" outlineLevel="0" collapsed="false">
      <c r="A407" s="48" t="s">
        <v>45</v>
      </c>
      <c r="B407" s="46" t="n">
        <v>43909</v>
      </c>
      <c r="C407" s="47" t="n">
        <v>0</v>
      </c>
      <c r="D407" s="47" t="n">
        <v>0</v>
      </c>
      <c r="E407" s="47"/>
    </row>
    <row r="408" customFormat="false" ht="15" hidden="false" customHeight="false" outlineLevel="0" collapsed="false">
      <c r="A408" s="48" t="s">
        <v>46</v>
      </c>
      <c r="B408" s="46" t="n">
        <v>43909</v>
      </c>
      <c r="C408" s="47" t="n">
        <v>0</v>
      </c>
      <c r="D408" s="47" t="n">
        <v>2</v>
      </c>
      <c r="E408" s="47"/>
    </row>
    <row r="409" customFormat="false" ht="15" hidden="false" customHeight="false" outlineLevel="0" collapsed="false">
      <c r="A409" s="48" t="s">
        <v>47</v>
      </c>
      <c r="B409" s="46" t="n">
        <v>43909</v>
      </c>
      <c r="C409" s="47" t="n">
        <v>1</v>
      </c>
      <c r="D409" s="47" t="n">
        <v>1</v>
      </c>
      <c r="E409" s="47"/>
    </row>
    <row r="410" customFormat="false" ht="15" hidden="false" customHeight="false" outlineLevel="0" collapsed="false">
      <c r="A410" s="44" t="s">
        <v>24</v>
      </c>
      <c r="B410" s="46" t="n">
        <v>43910</v>
      </c>
      <c r="C410" s="47" t="n">
        <v>9</v>
      </c>
      <c r="D410" s="47" t="n">
        <v>42</v>
      </c>
      <c r="E410" s="47"/>
    </row>
    <row r="411" customFormat="false" ht="15" hidden="false" customHeight="false" outlineLevel="0" collapsed="false">
      <c r="A411" s="48" t="s">
        <v>25</v>
      </c>
      <c r="B411" s="46" t="n">
        <v>43910</v>
      </c>
      <c r="C411" s="47" t="n">
        <v>0</v>
      </c>
      <c r="D411" s="47" t="n">
        <v>0</v>
      </c>
      <c r="E411" s="47"/>
    </row>
    <row r="412" customFormat="false" ht="15" hidden="false" customHeight="false" outlineLevel="0" collapsed="false">
      <c r="A412" s="48" t="s">
        <v>26</v>
      </c>
      <c r="B412" s="46" t="n">
        <v>43910</v>
      </c>
      <c r="C412" s="47" t="n">
        <v>1</v>
      </c>
      <c r="D412" s="47" t="n">
        <v>15</v>
      </c>
      <c r="E412" s="47"/>
    </row>
    <row r="413" customFormat="false" ht="15" hidden="false" customHeight="false" outlineLevel="0" collapsed="false">
      <c r="A413" s="48" t="s">
        <v>27</v>
      </c>
      <c r="B413" s="46" t="n">
        <v>43910</v>
      </c>
      <c r="C413" s="47" t="n">
        <v>0</v>
      </c>
      <c r="D413" s="47" t="n">
        <v>0</v>
      </c>
      <c r="E413" s="47"/>
    </row>
    <row r="414" customFormat="false" ht="15" hidden="false" customHeight="false" outlineLevel="0" collapsed="false">
      <c r="A414" s="48" t="s">
        <v>28</v>
      </c>
      <c r="B414" s="46" t="n">
        <v>43910</v>
      </c>
      <c r="C414" s="47" t="n">
        <v>9</v>
      </c>
      <c r="D414" s="47" t="n">
        <v>64</v>
      </c>
      <c r="E414" s="47"/>
    </row>
    <row r="415" customFormat="false" ht="15" hidden="false" customHeight="false" outlineLevel="0" collapsed="false">
      <c r="A415" s="48" t="s">
        <v>29</v>
      </c>
      <c r="B415" s="46" t="n">
        <v>43910</v>
      </c>
      <c r="C415" s="47" t="n">
        <v>5</v>
      </c>
      <c r="D415" s="47" t="n">
        <v>13</v>
      </c>
      <c r="E415" s="47"/>
    </row>
    <row r="416" customFormat="false" ht="15" hidden="false" customHeight="false" outlineLevel="0" collapsed="false">
      <c r="A416" s="48" t="s">
        <v>30</v>
      </c>
      <c r="B416" s="46" t="n">
        <v>43910</v>
      </c>
      <c r="C416" s="47" t="n">
        <v>1</v>
      </c>
      <c r="D416" s="47" t="n">
        <v>1</v>
      </c>
      <c r="E416" s="47"/>
    </row>
    <row r="417" customFormat="false" ht="15" hidden="false" customHeight="false" outlineLevel="0" collapsed="false">
      <c r="A417" s="48" t="s">
        <v>31</v>
      </c>
      <c r="B417" s="46" t="n">
        <v>43910</v>
      </c>
      <c r="C417" s="47" t="n">
        <v>1</v>
      </c>
      <c r="D417" s="47" t="n">
        <v>4</v>
      </c>
      <c r="E417" s="47"/>
    </row>
    <row r="418" customFormat="false" ht="15" hidden="false" customHeight="false" outlineLevel="0" collapsed="false">
      <c r="A418" s="48" t="s">
        <v>32</v>
      </c>
      <c r="B418" s="46" t="n">
        <v>43910</v>
      </c>
      <c r="C418" s="47" t="n">
        <v>0</v>
      </c>
      <c r="D418" s="47" t="n">
        <v>0</v>
      </c>
      <c r="E418" s="47"/>
    </row>
    <row r="419" customFormat="false" ht="15" hidden="false" customHeight="false" outlineLevel="0" collapsed="false">
      <c r="A419" s="48" t="s">
        <v>33</v>
      </c>
      <c r="B419" s="46" t="n">
        <v>43910</v>
      </c>
      <c r="C419" s="47" t="n">
        <v>0</v>
      </c>
      <c r="D419" s="47" t="n">
        <v>1</v>
      </c>
      <c r="E419" s="47"/>
    </row>
    <row r="420" customFormat="false" ht="15" hidden="false" customHeight="false" outlineLevel="0" collapsed="false">
      <c r="A420" s="48" t="s">
        <v>34</v>
      </c>
      <c r="B420" s="46" t="n">
        <v>43910</v>
      </c>
      <c r="C420" s="47" t="n">
        <v>0</v>
      </c>
      <c r="D420" s="47" t="n">
        <v>0</v>
      </c>
      <c r="E420" s="47"/>
    </row>
    <row r="421" customFormat="false" ht="15" hidden="false" customHeight="false" outlineLevel="0" collapsed="false">
      <c r="A421" s="48" t="s">
        <v>35</v>
      </c>
      <c r="B421" s="46" t="n">
        <v>43910</v>
      </c>
      <c r="C421" s="47" t="n">
        <v>0</v>
      </c>
      <c r="D421" s="47" t="n">
        <v>0</v>
      </c>
      <c r="E421" s="47"/>
    </row>
    <row r="422" customFormat="false" ht="15" hidden="false" customHeight="false" outlineLevel="0" collapsed="false">
      <c r="A422" s="48" t="s">
        <v>36</v>
      </c>
      <c r="B422" s="46" t="n">
        <v>43910</v>
      </c>
      <c r="C422" s="47" t="n">
        <v>0</v>
      </c>
      <c r="D422" s="47" t="n">
        <v>0</v>
      </c>
      <c r="E422" s="47"/>
    </row>
    <row r="423" customFormat="false" ht="15" hidden="false" customHeight="false" outlineLevel="0" collapsed="false">
      <c r="A423" s="48" t="s">
        <v>37</v>
      </c>
      <c r="B423" s="46" t="n">
        <v>43910</v>
      </c>
      <c r="C423" s="47" t="n">
        <v>0</v>
      </c>
      <c r="D423" s="47" t="n">
        <v>0</v>
      </c>
      <c r="E423" s="47"/>
    </row>
    <row r="424" customFormat="false" ht="15" hidden="false" customHeight="false" outlineLevel="0" collapsed="false">
      <c r="A424" s="48" t="s">
        <v>38</v>
      </c>
      <c r="B424" s="46" t="n">
        <v>43910</v>
      </c>
      <c r="C424" s="47" t="n">
        <v>2</v>
      </c>
      <c r="D424" s="47" t="n">
        <v>2</v>
      </c>
      <c r="E424" s="47"/>
    </row>
    <row r="425" customFormat="false" ht="15" hidden="false" customHeight="false" outlineLevel="0" collapsed="false">
      <c r="A425" s="48" t="s">
        <v>39</v>
      </c>
      <c r="B425" s="46" t="n">
        <v>43910</v>
      </c>
      <c r="C425" s="47" t="n">
        <v>0</v>
      </c>
      <c r="D425" s="47" t="n">
        <v>3</v>
      </c>
      <c r="E425" s="47"/>
    </row>
    <row r="426" customFormat="false" ht="15" hidden="false" customHeight="false" outlineLevel="0" collapsed="false">
      <c r="A426" s="48" t="s">
        <v>40</v>
      </c>
      <c r="B426" s="46" t="n">
        <v>43910</v>
      </c>
      <c r="C426" s="47" t="n">
        <v>0</v>
      </c>
      <c r="D426" s="47" t="n">
        <v>1</v>
      </c>
      <c r="E426" s="47"/>
    </row>
    <row r="427" customFormat="false" ht="15" hidden="false" customHeight="false" outlineLevel="0" collapsed="false">
      <c r="A427" s="48" t="s">
        <v>41</v>
      </c>
      <c r="B427" s="46" t="n">
        <v>43910</v>
      </c>
      <c r="C427" s="47" t="n">
        <v>0</v>
      </c>
      <c r="D427" s="47" t="n">
        <v>0</v>
      </c>
      <c r="E427" s="47"/>
    </row>
    <row r="428" customFormat="false" ht="15" hidden="false" customHeight="false" outlineLevel="0" collapsed="false">
      <c r="A428" s="48" t="s">
        <v>42</v>
      </c>
      <c r="B428" s="46" t="n">
        <v>43910</v>
      </c>
      <c r="C428" s="47" t="n">
        <v>0</v>
      </c>
      <c r="D428" s="47" t="n">
        <v>3</v>
      </c>
      <c r="E428" s="47"/>
    </row>
    <row r="429" customFormat="false" ht="15" hidden="false" customHeight="false" outlineLevel="0" collapsed="false">
      <c r="A429" s="48" t="s">
        <v>43</v>
      </c>
      <c r="B429" s="46" t="n">
        <v>43910</v>
      </c>
      <c r="C429" s="47" t="n">
        <v>0</v>
      </c>
      <c r="D429" s="47" t="n">
        <v>1</v>
      </c>
      <c r="E429" s="47"/>
    </row>
    <row r="430" customFormat="false" ht="15" hidden="false" customHeight="false" outlineLevel="0" collapsed="false">
      <c r="A430" s="48" t="s">
        <v>44</v>
      </c>
      <c r="B430" s="46" t="n">
        <v>43910</v>
      </c>
      <c r="C430" s="47" t="n">
        <v>0</v>
      </c>
      <c r="D430" s="47" t="n">
        <v>2</v>
      </c>
      <c r="E430" s="47"/>
    </row>
    <row r="431" customFormat="false" ht="15" hidden="false" customHeight="false" outlineLevel="0" collapsed="false">
      <c r="A431" s="48" t="s">
        <v>45</v>
      </c>
      <c r="B431" s="46" t="n">
        <v>43910</v>
      </c>
      <c r="C431" s="47" t="n">
        <v>1</v>
      </c>
      <c r="D431" s="47" t="n">
        <v>1</v>
      </c>
      <c r="E431" s="47"/>
    </row>
    <row r="432" customFormat="false" ht="15" hidden="false" customHeight="false" outlineLevel="0" collapsed="false">
      <c r="A432" s="48" t="s">
        <v>46</v>
      </c>
      <c r="B432" s="46" t="n">
        <v>43910</v>
      </c>
      <c r="C432" s="47" t="n">
        <v>1</v>
      </c>
      <c r="D432" s="47" t="n">
        <v>3</v>
      </c>
      <c r="E432" s="47"/>
    </row>
    <row r="433" customFormat="false" ht="15" hidden="false" customHeight="false" outlineLevel="0" collapsed="false">
      <c r="A433" s="48" t="s">
        <v>47</v>
      </c>
      <c r="B433" s="46" t="n">
        <v>43910</v>
      </c>
      <c r="C433" s="47" t="n">
        <v>0</v>
      </c>
      <c r="D433" s="47" t="n">
        <v>1</v>
      </c>
      <c r="E433" s="47"/>
    </row>
    <row r="434" customFormat="false" ht="15" hidden="false" customHeight="false" outlineLevel="0" collapsed="false">
      <c r="A434" s="44" t="s">
        <v>24</v>
      </c>
      <c r="B434" s="46" t="n">
        <v>43911</v>
      </c>
      <c r="C434" s="47" t="n">
        <v>15</v>
      </c>
      <c r="D434" s="47" t="n">
        <v>57</v>
      </c>
      <c r="E434" s="47" t="n">
        <v>1</v>
      </c>
    </row>
    <row r="435" customFormat="false" ht="15" hidden="false" customHeight="false" outlineLevel="0" collapsed="false">
      <c r="A435" s="48" t="s">
        <v>25</v>
      </c>
      <c r="B435" s="46" t="n">
        <v>43911</v>
      </c>
      <c r="C435" s="47" t="n">
        <v>0</v>
      </c>
      <c r="D435" s="47" t="n">
        <v>0</v>
      </c>
      <c r="E435" s="47"/>
    </row>
    <row r="436" customFormat="false" ht="15" hidden="false" customHeight="false" outlineLevel="0" collapsed="false">
      <c r="A436" s="48" t="s">
        <v>26</v>
      </c>
      <c r="B436" s="46" t="n">
        <v>43911</v>
      </c>
      <c r="C436" s="47" t="n">
        <v>5</v>
      </c>
      <c r="D436" s="47" t="n">
        <v>20</v>
      </c>
      <c r="E436" s="47"/>
    </row>
    <row r="437" customFormat="false" ht="15" hidden="false" customHeight="false" outlineLevel="0" collapsed="false">
      <c r="A437" s="48" t="s">
        <v>27</v>
      </c>
      <c r="B437" s="46" t="n">
        <v>43911</v>
      </c>
      <c r="C437" s="47" t="n">
        <v>0</v>
      </c>
      <c r="D437" s="47" t="n">
        <v>0</v>
      </c>
      <c r="E437" s="47"/>
    </row>
    <row r="438" customFormat="false" ht="15" hidden="false" customHeight="false" outlineLevel="0" collapsed="false">
      <c r="A438" s="48" t="s">
        <v>28</v>
      </c>
      <c r="B438" s="46" t="n">
        <v>43911</v>
      </c>
      <c r="C438" s="47" t="n">
        <v>29</v>
      </c>
      <c r="D438" s="47" t="n">
        <v>93</v>
      </c>
      <c r="E438" s="47"/>
    </row>
    <row r="439" customFormat="false" ht="15" hidden="false" customHeight="false" outlineLevel="0" collapsed="false">
      <c r="A439" s="48" t="s">
        <v>29</v>
      </c>
      <c r="B439" s="46" t="n">
        <v>43911</v>
      </c>
      <c r="C439" s="47" t="n">
        <v>4</v>
      </c>
      <c r="D439" s="47" t="n">
        <v>17</v>
      </c>
      <c r="E439" s="47"/>
    </row>
    <row r="440" customFormat="false" ht="15" hidden="false" customHeight="false" outlineLevel="0" collapsed="false">
      <c r="A440" s="48" t="s">
        <v>30</v>
      </c>
      <c r="B440" s="46" t="n">
        <v>43911</v>
      </c>
      <c r="C440" s="47" t="n">
        <v>2</v>
      </c>
      <c r="D440" s="47" t="n">
        <v>3</v>
      </c>
      <c r="E440" s="47"/>
    </row>
    <row r="441" customFormat="false" ht="15" hidden="false" customHeight="false" outlineLevel="0" collapsed="false">
      <c r="A441" s="48" t="s">
        <v>31</v>
      </c>
      <c r="B441" s="46" t="n">
        <v>43911</v>
      </c>
      <c r="C441" s="47" t="n">
        <v>0</v>
      </c>
      <c r="D441" s="47" t="n">
        <v>4</v>
      </c>
      <c r="E441" s="47"/>
    </row>
    <row r="442" customFormat="false" ht="15" hidden="false" customHeight="false" outlineLevel="0" collapsed="false">
      <c r="A442" s="48" t="s">
        <v>32</v>
      </c>
      <c r="B442" s="46" t="n">
        <v>43911</v>
      </c>
      <c r="C442" s="47" t="n">
        <v>0</v>
      </c>
      <c r="D442" s="47" t="n">
        <v>0</v>
      </c>
      <c r="E442" s="47"/>
    </row>
    <row r="443" customFormat="false" ht="15" hidden="false" customHeight="false" outlineLevel="0" collapsed="false">
      <c r="A443" s="48" t="s">
        <v>33</v>
      </c>
      <c r="B443" s="46" t="n">
        <v>43911</v>
      </c>
      <c r="C443" s="47" t="n">
        <v>0</v>
      </c>
      <c r="D443" s="47" t="n">
        <v>1</v>
      </c>
      <c r="E443" s="47"/>
    </row>
    <row r="444" customFormat="false" ht="15" hidden="false" customHeight="false" outlineLevel="0" collapsed="false">
      <c r="A444" s="48" t="s">
        <v>34</v>
      </c>
      <c r="B444" s="46" t="n">
        <v>43911</v>
      </c>
      <c r="C444" s="47" t="n">
        <v>0</v>
      </c>
      <c r="D444" s="47" t="n">
        <v>0</v>
      </c>
      <c r="E444" s="47"/>
    </row>
    <row r="445" customFormat="false" ht="15" hidden="false" customHeight="false" outlineLevel="0" collapsed="false">
      <c r="A445" s="48" t="s">
        <v>35</v>
      </c>
      <c r="B445" s="46" t="n">
        <v>43911</v>
      </c>
      <c r="C445" s="47" t="n">
        <v>0</v>
      </c>
      <c r="D445" s="47" t="n">
        <v>0</v>
      </c>
      <c r="E445" s="47"/>
    </row>
    <row r="446" customFormat="false" ht="15" hidden="false" customHeight="false" outlineLevel="0" collapsed="false">
      <c r="A446" s="48" t="s">
        <v>36</v>
      </c>
      <c r="B446" s="46" t="n">
        <v>43911</v>
      </c>
      <c r="C446" s="47" t="n">
        <v>5</v>
      </c>
      <c r="D446" s="47" t="n">
        <v>5</v>
      </c>
      <c r="E446" s="47"/>
    </row>
    <row r="447" customFormat="false" ht="15" hidden="false" customHeight="false" outlineLevel="0" collapsed="false">
      <c r="A447" s="48" t="s">
        <v>37</v>
      </c>
      <c r="B447" s="46" t="n">
        <v>43911</v>
      </c>
      <c r="C447" s="47" t="n">
        <v>0</v>
      </c>
      <c r="D447" s="47" t="n">
        <v>0</v>
      </c>
      <c r="E447" s="47"/>
    </row>
    <row r="448" customFormat="false" ht="15" hidden="false" customHeight="false" outlineLevel="0" collapsed="false">
      <c r="A448" s="48" t="s">
        <v>38</v>
      </c>
      <c r="B448" s="46" t="n">
        <v>43911</v>
      </c>
      <c r="C448" s="47" t="n">
        <v>0</v>
      </c>
      <c r="D448" s="47" t="n">
        <v>2</v>
      </c>
      <c r="E448" s="47"/>
    </row>
    <row r="449" customFormat="false" ht="15" hidden="false" customHeight="false" outlineLevel="0" collapsed="false">
      <c r="A449" s="48" t="s">
        <v>39</v>
      </c>
      <c r="B449" s="46" t="n">
        <v>43911</v>
      </c>
      <c r="C449" s="47" t="n">
        <v>1</v>
      </c>
      <c r="D449" s="47" t="n">
        <v>4</v>
      </c>
      <c r="E449" s="47"/>
    </row>
    <row r="450" customFormat="false" ht="15" hidden="false" customHeight="false" outlineLevel="0" collapsed="false">
      <c r="A450" s="48" t="s">
        <v>40</v>
      </c>
      <c r="B450" s="46" t="n">
        <v>43911</v>
      </c>
      <c r="C450" s="47" t="n">
        <v>0</v>
      </c>
      <c r="D450" s="47" t="n">
        <v>1</v>
      </c>
      <c r="E450" s="47"/>
    </row>
    <row r="451" customFormat="false" ht="15" hidden="false" customHeight="false" outlineLevel="0" collapsed="false">
      <c r="A451" s="48" t="s">
        <v>41</v>
      </c>
      <c r="B451" s="46" t="n">
        <v>43911</v>
      </c>
      <c r="C451" s="47" t="n">
        <v>0</v>
      </c>
      <c r="D451" s="47" t="n">
        <v>0</v>
      </c>
      <c r="E451" s="47"/>
    </row>
    <row r="452" customFormat="false" ht="15" hidden="false" customHeight="false" outlineLevel="0" collapsed="false">
      <c r="A452" s="48" t="s">
        <v>42</v>
      </c>
      <c r="B452" s="46" t="n">
        <v>43911</v>
      </c>
      <c r="C452" s="47" t="n">
        <v>0</v>
      </c>
      <c r="D452" s="47" t="n">
        <v>3</v>
      </c>
      <c r="E452" s="47"/>
    </row>
    <row r="453" customFormat="false" ht="15" hidden="false" customHeight="false" outlineLevel="0" collapsed="false">
      <c r="A453" s="48" t="s">
        <v>43</v>
      </c>
      <c r="B453" s="46" t="n">
        <v>43911</v>
      </c>
      <c r="C453" s="47" t="n">
        <v>0</v>
      </c>
      <c r="D453" s="47" t="n">
        <v>1</v>
      </c>
      <c r="E453" s="47"/>
    </row>
    <row r="454" customFormat="false" ht="15" hidden="false" customHeight="false" outlineLevel="0" collapsed="false">
      <c r="A454" s="48" t="s">
        <v>44</v>
      </c>
      <c r="B454" s="46" t="n">
        <v>43911</v>
      </c>
      <c r="C454" s="47" t="n">
        <v>2</v>
      </c>
      <c r="D454" s="47" t="n">
        <v>4</v>
      </c>
      <c r="E454" s="47"/>
    </row>
    <row r="455" customFormat="false" ht="15" hidden="false" customHeight="false" outlineLevel="0" collapsed="false">
      <c r="A455" s="48" t="s">
        <v>45</v>
      </c>
      <c r="B455" s="46" t="n">
        <v>43911</v>
      </c>
      <c r="C455" s="47" t="n">
        <v>0</v>
      </c>
      <c r="D455" s="47" t="n">
        <v>1</v>
      </c>
      <c r="E455" s="47"/>
    </row>
    <row r="456" customFormat="false" ht="15" hidden="false" customHeight="false" outlineLevel="0" collapsed="false">
      <c r="A456" s="48" t="s">
        <v>46</v>
      </c>
      <c r="B456" s="46" t="n">
        <v>43911</v>
      </c>
      <c r="C456" s="47" t="n">
        <v>3</v>
      </c>
      <c r="D456" s="47" t="n">
        <v>6</v>
      </c>
      <c r="E456" s="47"/>
    </row>
    <row r="457" customFormat="false" ht="15" hidden="false" customHeight="false" outlineLevel="0" collapsed="false">
      <c r="A457" s="48" t="s">
        <v>47</v>
      </c>
      <c r="B457" s="46" t="n">
        <v>43911</v>
      </c>
      <c r="C457" s="47" t="n">
        <v>1</v>
      </c>
      <c r="D457" s="47" t="n">
        <v>2</v>
      </c>
      <c r="E457" s="47"/>
    </row>
    <row r="458" customFormat="false" ht="15" hidden="false" customHeight="false" outlineLevel="0" collapsed="false">
      <c r="A458" s="44" t="s">
        <v>24</v>
      </c>
      <c r="B458" s="46" t="n">
        <v>43912</v>
      </c>
      <c r="C458" s="47" t="n">
        <v>8</v>
      </c>
      <c r="D458" s="47" t="n">
        <v>65</v>
      </c>
      <c r="E458" s="47"/>
    </row>
    <row r="459" customFormat="false" ht="15" hidden="false" customHeight="false" outlineLevel="0" collapsed="false">
      <c r="A459" s="48" t="s">
        <v>25</v>
      </c>
      <c r="B459" s="46" t="n">
        <v>43912</v>
      </c>
      <c r="C459" s="47" t="n">
        <v>0</v>
      </c>
      <c r="D459" s="47" t="n">
        <v>0</v>
      </c>
      <c r="E459" s="47"/>
    </row>
    <row r="460" customFormat="false" ht="15" hidden="false" customHeight="false" outlineLevel="0" collapsed="false">
      <c r="A460" s="48" t="s">
        <v>26</v>
      </c>
      <c r="B460" s="46" t="n">
        <v>43912</v>
      </c>
      <c r="C460" s="47" t="n">
        <v>7</v>
      </c>
      <c r="D460" s="47" t="n">
        <v>27</v>
      </c>
      <c r="E460" s="47"/>
    </row>
    <row r="461" customFormat="false" ht="15" hidden="false" customHeight="false" outlineLevel="0" collapsed="false">
      <c r="A461" s="48" t="s">
        <v>27</v>
      </c>
      <c r="B461" s="46" t="n">
        <v>43912</v>
      </c>
      <c r="C461" s="47" t="n">
        <v>0</v>
      </c>
      <c r="D461" s="47" t="n">
        <v>0</v>
      </c>
      <c r="E461" s="47"/>
    </row>
    <row r="462" customFormat="false" ht="15" hidden="false" customHeight="false" outlineLevel="0" collapsed="false">
      <c r="A462" s="48" t="s">
        <v>28</v>
      </c>
      <c r="B462" s="46" t="n">
        <v>43912</v>
      </c>
      <c r="C462" s="47" t="n">
        <v>11</v>
      </c>
      <c r="D462" s="47" t="n">
        <v>104</v>
      </c>
      <c r="E462" s="47"/>
    </row>
    <row r="463" customFormat="false" ht="15" hidden="false" customHeight="false" outlineLevel="0" collapsed="false">
      <c r="A463" s="48" t="s">
        <v>29</v>
      </c>
      <c r="B463" s="46" t="n">
        <v>43912</v>
      </c>
      <c r="C463" s="47" t="n">
        <v>8</v>
      </c>
      <c r="D463" s="47" t="n">
        <v>25</v>
      </c>
      <c r="E463" s="47"/>
    </row>
    <row r="464" customFormat="false" ht="15" hidden="false" customHeight="false" outlineLevel="0" collapsed="false">
      <c r="A464" s="48" t="s">
        <v>30</v>
      </c>
      <c r="B464" s="46" t="n">
        <v>43912</v>
      </c>
      <c r="C464" s="47" t="n">
        <v>0</v>
      </c>
      <c r="D464" s="47" t="n">
        <v>3</v>
      </c>
      <c r="E464" s="47"/>
    </row>
    <row r="465" customFormat="false" ht="15" hidden="false" customHeight="false" outlineLevel="0" collapsed="false">
      <c r="A465" s="48" t="s">
        <v>31</v>
      </c>
      <c r="B465" s="46" t="n">
        <v>43912</v>
      </c>
      <c r="C465" s="47" t="n">
        <v>0</v>
      </c>
      <c r="D465" s="47" t="n">
        <v>4</v>
      </c>
      <c r="E465" s="47"/>
    </row>
    <row r="466" customFormat="false" ht="15" hidden="false" customHeight="false" outlineLevel="0" collapsed="false">
      <c r="A466" s="48" t="s">
        <v>32</v>
      </c>
      <c r="B466" s="46" t="n">
        <v>43912</v>
      </c>
      <c r="C466" s="47" t="n">
        <v>0</v>
      </c>
      <c r="D466" s="47" t="n">
        <v>0</v>
      </c>
      <c r="E466" s="47"/>
    </row>
    <row r="467" customFormat="false" ht="15" hidden="false" customHeight="false" outlineLevel="0" collapsed="false">
      <c r="A467" s="48" t="s">
        <v>33</v>
      </c>
      <c r="B467" s="46" t="n">
        <v>43912</v>
      </c>
      <c r="C467" s="47" t="n">
        <v>0</v>
      </c>
      <c r="D467" s="47" t="n">
        <v>1</v>
      </c>
      <c r="E467" s="47"/>
    </row>
    <row r="468" customFormat="false" ht="15" hidden="false" customHeight="false" outlineLevel="0" collapsed="false">
      <c r="A468" s="48" t="s">
        <v>34</v>
      </c>
      <c r="B468" s="46" t="n">
        <v>43912</v>
      </c>
      <c r="C468" s="47" t="n">
        <v>0</v>
      </c>
      <c r="D468" s="47" t="n">
        <v>0</v>
      </c>
      <c r="E468" s="47"/>
    </row>
    <row r="469" customFormat="false" ht="15" hidden="false" customHeight="false" outlineLevel="0" collapsed="false">
      <c r="A469" s="48" t="s">
        <v>35</v>
      </c>
      <c r="B469" s="46" t="n">
        <v>43912</v>
      </c>
      <c r="C469" s="47" t="n">
        <v>0</v>
      </c>
      <c r="D469" s="47" t="n">
        <v>0</v>
      </c>
      <c r="E469" s="47"/>
    </row>
    <row r="470" customFormat="false" ht="15" hidden="false" customHeight="false" outlineLevel="0" collapsed="false">
      <c r="A470" s="48" t="s">
        <v>36</v>
      </c>
      <c r="B470" s="46" t="n">
        <v>43912</v>
      </c>
      <c r="C470" s="47" t="n">
        <v>0</v>
      </c>
      <c r="D470" s="47" t="n">
        <v>5</v>
      </c>
      <c r="E470" s="47"/>
    </row>
    <row r="471" customFormat="false" ht="15" hidden="false" customHeight="false" outlineLevel="0" collapsed="false">
      <c r="A471" s="48" t="s">
        <v>37</v>
      </c>
      <c r="B471" s="46" t="n">
        <v>43912</v>
      </c>
      <c r="C471" s="47" t="n">
        <v>1</v>
      </c>
      <c r="D471" s="47" t="n">
        <v>1</v>
      </c>
      <c r="E471" s="47"/>
    </row>
    <row r="472" customFormat="false" ht="15" hidden="false" customHeight="false" outlineLevel="0" collapsed="false">
      <c r="A472" s="48" t="s">
        <v>38</v>
      </c>
      <c r="B472" s="46" t="n">
        <v>43912</v>
      </c>
      <c r="C472" s="47" t="n">
        <v>0</v>
      </c>
      <c r="D472" s="47" t="n">
        <v>2</v>
      </c>
      <c r="E472" s="47"/>
    </row>
    <row r="473" customFormat="false" ht="15" hidden="false" customHeight="false" outlineLevel="0" collapsed="false">
      <c r="A473" s="48" t="s">
        <v>39</v>
      </c>
      <c r="B473" s="46" t="n">
        <v>43912</v>
      </c>
      <c r="C473" s="47" t="n">
        <v>0</v>
      </c>
      <c r="D473" s="47" t="n">
        <v>4</v>
      </c>
      <c r="E473" s="47"/>
    </row>
    <row r="474" customFormat="false" ht="15" hidden="false" customHeight="false" outlineLevel="0" collapsed="false">
      <c r="A474" s="48" t="s">
        <v>40</v>
      </c>
      <c r="B474" s="46" t="n">
        <v>43912</v>
      </c>
      <c r="C474" s="47" t="n">
        <v>0</v>
      </c>
      <c r="D474" s="47" t="n">
        <v>1</v>
      </c>
      <c r="E474" s="47"/>
    </row>
    <row r="475" customFormat="false" ht="15" hidden="false" customHeight="false" outlineLevel="0" collapsed="false">
      <c r="A475" s="48" t="s">
        <v>41</v>
      </c>
      <c r="B475" s="46" t="n">
        <v>43912</v>
      </c>
      <c r="C475" s="47" t="n">
        <v>0</v>
      </c>
      <c r="D475" s="47" t="n">
        <v>0</v>
      </c>
      <c r="E475" s="47"/>
    </row>
    <row r="476" customFormat="false" ht="15" hidden="false" customHeight="false" outlineLevel="0" collapsed="false">
      <c r="A476" s="48" t="s">
        <v>42</v>
      </c>
      <c r="B476" s="46" t="n">
        <v>43912</v>
      </c>
      <c r="C476" s="47" t="n">
        <v>0</v>
      </c>
      <c r="D476" s="47" t="n">
        <v>3</v>
      </c>
      <c r="E476" s="47"/>
    </row>
    <row r="477" customFormat="false" ht="15" hidden="false" customHeight="false" outlineLevel="0" collapsed="false">
      <c r="A477" s="48" t="s">
        <v>43</v>
      </c>
      <c r="B477" s="46" t="n">
        <v>43912</v>
      </c>
      <c r="C477" s="47" t="n">
        <v>0</v>
      </c>
      <c r="D477" s="47" t="n">
        <v>1</v>
      </c>
      <c r="E477" s="47"/>
    </row>
    <row r="478" customFormat="false" ht="15" hidden="false" customHeight="false" outlineLevel="0" collapsed="false">
      <c r="A478" s="48" t="s">
        <v>44</v>
      </c>
      <c r="B478" s="46" t="n">
        <v>43912</v>
      </c>
      <c r="C478" s="47" t="n">
        <v>0</v>
      </c>
      <c r="D478" s="47" t="n">
        <v>4</v>
      </c>
      <c r="E478" s="47"/>
    </row>
    <row r="479" customFormat="false" ht="15" hidden="false" customHeight="false" outlineLevel="0" collapsed="false">
      <c r="A479" s="48" t="s">
        <v>45</v>
      </c>
      <c r="B479" s="46" t="n">
        <v>43912</v>
      </c>
      <c r="C479" s="47" t="n">
        <v>0</v>
      </c>
      <c r="D479" s="47" t="n">
        <v>1</v>
      </c>
      <c r="E479" s="47"/>
    </row>
    <row r="480" customFormat="false" ht="15" hidden="false" customHeight="false" outlineLevel="0" collapsed="false">
      <c r="A480" s="48" t="s">
        <v>46</v>
      </c>
      <c r="B480" s="46" t="n">
        <v>43912</v>
      </c>
      <c r="C480" s="47" t="n">
        <v>0</v>
      </c>
      <c r="D480" s="47" t="n">
        <v>6</v>
      </c>
      <c r="E480" s="47"/>
    </row>
    <row r="481" customFormat="false" ht="15" hidden="false" customHeight="false" outlineLevel="0" collapsed="false">
      <c r="A481" s="48" t="s">
        <v>47</v>
      </c>
      <c r="B481" s="46" t="n">
        <v>43912</v>
      </c>
      <c r="C481" s="47" t="n">
        <v>5</v>
      </c>
      <c r="D481" s="47" t="n">
        <v>7</v>
      </c>
      <c r="E481" s="47"/>
    </row>
    <row r="482" customFormat="false" ht="15" hidden="false" customHeight="false" outlineLevel="0" collapsed="false">
      <c r="A482" s="44" t="s">
        <v>24</v>
      </c>
      <c r="B482" s="46" t="n">
        <v>43913</v>
      </c>
      <c r="C482" s="47" t="n">
        <v>5</v>
      </c>
      <c r="D482" s="47" t="n">
        <v>70</v>
      </c>
      <c r="E482" s="47"/>
    </row>
    <row r="483" customFormat="false" ht="15" hidden="false" customHeight="false" outlineLevel="0" collapsed="false">
      <c r="A483" s="48" t="s">
        <v>25</v>
      </c>
      <c r="B483" s="46" t="n">
        <v>43913</v>
      </c>
      <c r="C483" s="47" t="n">
        <v>0</v>
      </c>
      <c r="D483" s="47" t="n">
        <v>0</v>
      </c>
      <c r="E483" s="47"/>
    </row>
    <row r="484" customFormat="false" ht="15" hidden="false" customHeight="false" outlineLevel="0" collapsed="false">
      <c r="A484" s="48" t="s">
        <v>26</v>
      </c>
      <c r="B484" s="46" t="n">
        <v>43913</v>
      </c>
      <c r="C484" s="47" t="n">
        <v>4</v>
      </c>
      <c r="D484" s="47" t="n">
        <v>31</v>
      </c>
      <c r="E484" s="47"/>
    </row>
    <row r="485" customFormat="false" ht="15" hidden="false" customHeight="false" outlineLevel="0" collapsed="false">
      <c r="A485" s="48" t="s">
        <v>27</v>
      </c>
      <c r="B485" s="46" t="n">
        <v>43913</v>
      </c>
      <c r="C485" s="47" t="n">
        <v>0</v>
      </c>
      <c r="D485" s="47" t="n">
        <v>0</v>
      </c>
      <c r="E485" s="47"/>
    </row>
    <row r="486" customFormat="false" ht="15" hidden="false" customHeight="false" outlineLevel="0" collapsed="false">
      <c r="A486" s="48" t="s">
        <v>28</v>
      </c>
      <c r="B486" s="46" t="n">
        <v>43913</v>
      </c>
      <c r="C486" s="47" t="n">
        <v>11</v>
      </c>
      <c r="D486" s="47" t="n">
        <v>115</v>
      </c>
      <c r="E486" s="47"/>
    </row>
    <row r="487" customFormat="false" ht="15" hidden="false" customHeight="false" outlineLevel="0" collapsed="false">
      <c r="A487" s="48" t="s">
        <v>29</v>
      </c>
      <c r="B487" s="46" t="n">
        <v>43913</v>
      </c>
      <c r="C487" s="47" t="n">
        <v>3</v>
      </c>
      <c r="D487" s="47" t="n">
        <v>28</v>
      </c>
      <c r="E487" s="47"/>
    </row>
    <row r="488" customFormat="false" ht="15" hidden="false" customHeight="false" outlineLevel="0" collapsed="false">
      <c r="A488" s="48" t="s">
        <v>30</v>
      </c>
      <c r="B488" s="46" t="n">
        <v>43913</v>
      </c>
      <c r="C488" s="47" t="n">
        <v>0</v>
      </c>
      <c r="D488" s="47" t="n">
        <v>3</v>
      </c>
      <c r="E488" s="47"/>
    </row>
    <row r="489" customFormat="false" ht="15" hidden="false" customHeight="false" outlineLevel="0" collapsed="false">
      <c r="A489" s="48" t="s">
        <v>31</v>
      </c>
      <c r="B489" s="46" t="n">
        <v>43913</v>
      </c>
      <c r="C489" s="47" t="n">
        <v>0</v>
      </c>
      <c r="D489" s="47" t="n">
        <v>4</v>
      </c>
      <c r="E489" s="47"/>
    </row>
    <row r="490" customFormat="false" ht="15" hidden="false" customHeight="false" outlineLevel="0" collapsed="false">
      <c r="A490" s="48" t="s">
        <v>32</v>
      </c>
      <c r="B490" s="46" t="n">
        <v>43913</v>
      </c>
      <c r="C490" s="47" t="n">
        <v>0</v>
      </c>
      <c r="D490" s="47" t="n">
        <v>0</v>
      </c>
      <c r="E490" s="47"/>
    </row>
    <row r="491" customFormat="false" ht="15" hidden="false" customHeight="false" outlineLevel="0" collapsed="false">
      <c r="A491" s="48" t="s">
        <v>33</v>
      </c>
      <c r="B491" s="46" t="n">
        <v>43913</v>
      </c>
      <c r="C491" s="47" t="n">
        <v>0</v>
      </c>
      <c r="D491" s="47" t="n">
        <v>1</v>
      </c>
      <c r="E491" s="47"/>
    </row>
    <row r="492" customFormat="false" ht="15" hidden="false" customHeight="false" outlineLevel="0" collapsed="false">
      <c r="A492" s="48" t="s">
        <v>34</v>
      </c>
      <c r="B492" s="46" t="n">
        <v>43913</v>
      </c>
      <c r="C492" s="47" t="n">
        <v>0</v>
      </c>
      <c r="D492" s="47" t="n">
        <v>0</v>
      </c>
      <c r="E492" s="47"/>
    </row>
    <row r="493" customFormat="false" ht="15" hidden="false" customHeight="false" outlineLevel="0" collapsed="false">
      <c r="A493" s="48" t="s">
        <v>35</v>
      </c>
      <c r="B493" s="46" t="n">
        <v>43913</v>
      </c>
      <c r="C493" s="47" t="n">
        <v>0</v>
      </c>
      <c r="D493" s="47" t="n">
        <v>0</v>
      </c>
      <c r="E493" s="47"/>
    </row>
    <row r="494" customFormat="false" ht="15" hidden="false" customHeight="false" outlineLevel="0" collapsed="false">
      <c r="A494" s="48" t="s">
        <v>36</v>
      </c>
      <c r="B494" s="46" t="n">
        <v>43913</v>
      </c>
      <c r="C494" s="47" t="n">
        <v>0</v>
      </c>
      <c r="D494" s="47" t="n">
        <v>5</v>
      </c>
      <c r="E494" s="47"/>
    </row>
    <row r="495" customFormat="false" ht="15" hidden="false" customHeight="false" outlineLevel="0" collapsed="false">
      <c r="A495" s="48" t="s">
        <v>37</v>
      </c>
      <c r="B495" s="46" t="n">
        <v>43913</v>
      </c>
      <c r="C495" s="47" t="n">
        <v>0</v>
      </c>
      <c r="D495" s="47" t="n">
        <v>1</v>
      </c>
      <c r="E495" s="47"/>
    </row>
    <row r="496" customFormat="false" ht="15" hidden="false" customHeight="false" outlineLevel="0" collapsed="false">
      <c r="A496" s="48" t="s">
        <v>38</v>
      </c>
      <c r="B496" s="46" t="n">
        <v>43913</v>
      </c>
      <c r="C496" s="47" t="n">
        <v>0</v>
      </c>
      <c r="D496" s="47" t="n">
        <v>2</v>
      </c>
      <c r="E496" s="47"/>
    </row>
    <row r="497" customFormat="false" ht="15" hidden="false" customHeight="false" outlineLevel="0" collapsed="false">
      <c r="A497" s="48" t="s">
        <v>39</v>
      </c>
      <c r="B497" s="46" t="n">
        <v>43913</v>
      </c>
      <c r="C497" s="47" t="n">
        <v>0</v>
      </c>
      <c r="D497" s="47" t="n">
        <v>4</v>
      </c>
      <c r="E497" s="47"/>
    </row>
    <row r="498" customFormat="false" ht="15" hidden="false" customHeight="false" outlineLevel="0" collapsed="false">
      <c r="A498" s="48" t="s">
        <v>40</v>
      </c>
      <c r="B498" s="46" t="n">
        <v>43913</v>
      </c>
      <c r="C498" s="47" t="n">
        <v>0</v>
      </c>
      <c r="D498" s="47" t="n">
        <v>1</v>
      </c>
      <c r="E498" s="47"/>
    </row>
    <row r="499" customFormat="false" ht="15" hidden="false" customHeight="false" outlineLevel="0" collapsed="false">
      <c r="A499" s="48" t="s">
        <v>41</v>
      </c>
      <c r="B499" s="46" t="n">
        <v>43913</v>
      </c>
      <c r="C499" s="47" t="n">
        <v>0</v>
      </c>
      <c r="D499" s="47" t="n">
        <v>0</v>
      </c>
      <c r="E499" s="47"/>
    </row>
    <row r="500" customFormat="false" ht="15" hidden="false" customHeight="false" outlineLevel="0" collapsed="false">
      <c r="A500" s="48" t="s">
        <v>42</v>
      </c>
      <c r="B500" s="46" t="n">
        <v>43913</v>
      </c>
      <c r="C500" s="47" t="n">
        <v>0</v>
      </c>
      <c r="D500" s="47" t="n">
        <v>3</v>
      </c>
      <c r="E500" s="47"/>
    </row>
    <row r="501" customFormat="false" ht="15" hidden="false" customHeight="false" outlineLevel="0" collapsed="false">
      <c r="A501" s="48" t="s">
        <v>43</v>
      </c>
      <c r="B501" s="46" t="n">
        <v>43913</v>
      </c>
      <c r="C501" s="47" t="n">
        <v>0</v>
      </c>
      <c r="D501" s="47" t="n">
        <v>1</v>
      </c>
      <c r="E501" s="47"/>
    </row>
    <row r="502" customFormat="false" ht="15" hidden="false" customHeight="false" outlineLevel="0" collapsed="false">
      <c r="A502" s="48" t="s">
        <v>44</v>
      </c>
      <c r="B502" s="46" t="n">
        <v>43913</v>
      </c>
      <c r="C502" s="47" t="n">
        <v>13</v>
      </c>
      <c r="D502" s="47" t="n">
        <v>17</v>
      </c>
      <c r="E502" s="47"/>
    </row>
    <row r="503" customFormat="false" ht="15" hidden="false" customHeight="false" outlineLevel="0" collapsed="false">
      <c r="A503" s="48" t="s">
        <v>45</v>
      </c>
      <c r="B503" s="46" t="n">
        <v>43913</v>
      </c>
      <c r="C503" s="47" t="n">
        <v>0</v>
      </c>
      <c r="D503" s="47" t="n">
        <v>1</v>
      </c>
      <c r="E503" s="47"/>
    </row>
    <row r="504" customFormat="false" ht="15" hidden="false" customHeight="false" outlineLevel="0" collapsed="false">
      <c r="A504" s="48" t="s">
        <v>46</v>
      </c>
      <c r="B504" s="46" t="n">
        <v>43913</v>
      </c>
      <c r="C504" s="47" t="n">
        <v>0</v>
      </c>
      <c r="D504" s="47" t="n">
        <v>6</v>
      </c>
      <c r="E504" s="47"/>
    </row>
    <row r="505" customFormat="false" ht="15" hidden="false" customHeight="false" outlineLevel="0" collapsed="false">
      <c r="A505" s="48" t="s">
        <v>47</v>
      </c>
      <c r="B505" s="46" t="n">
        <v>43913</v>
      </c>
      <c r="C505" s="47" t="n">
        <v>0</v>
      </c>
      <c r="D505" s="47" t="n">
        <v>7</v>
      </c>
      <c r="E505" s="47"/>
    </row>
    <row r="506" customFormat="false" ht="15" hidden="false" customHeight="false" outlineLevel="0" collapsed="false">
      <c r="A506" s="44" t="s">
        <v>24</v>
      </c>
      <c r="B506" s="46" t="n">
        <v>43914</v>
      </c>
      <c r="C506" s="47" t="n">
        <v>28</v>
      </c>
      <c r="D506" s="47" t="n">
        <v>98</v>
      </c>
      <c r="E506" s="47" t="n">
        <v>1</v>
      </c>
    </row>
    <row r="507" customFormat="false" ht="15" hidden="false" customHeight="false" outlineLevel="0" collapsed="false">
      <c r="A507" s="48" t="s">
        <v>25</v>
      </c>
      <c r="B507" s="46" t="n">
        <v>43914</v>
      </c>
      <c r="C507" s="47" t="n">
        <v>0</v>
      </c>
      <c r="D507" s="47" t="n">
        <v>0</v>
      </c>
      <c r="E507" s="47"/>
    </row>
    <row r="508" customFormat="false" ht="15" hidden="false" customHeight="false" outlineLevel="0" collapsed="false">
      <c r="A508" s="48" t="s">
        <v>26</v>
      </c>
      <c r="B508" s="46" t="n">
        <v>43914</v>
      </c>
      <c r="C508" s="47" t="n">
        <v>9</v>
      </c>
      <c r="D508" s="47" t="n">
        <v>40</v>
      </c>
      <c r="E508" s="47" t="n">
        <v>1</v>
      </c>
    </row>
    <row r="509" customFormat="false" ht="15" hidden="false" customHeight="false" outlineLevel="0" collapsed="false">
      <c r="A509" s="48" t="s">
        <v>27</v>
      </c>
      <c r="B509" s="46" t="n">
        <v>43914</v>
      </c>
      <c r="C509" s="47" t="n">
        <v>0</v>
      </c>
      <c r="D509" s="47" t="n">
        <v>0</v>
      </c>
      <c r="E509" s="47"/>
    </row>
    <row r="510" customFormat="false" ht="15" hidden="false" customHeight="false" outlineLevel="0" collapsed="false">
      <c r="A510" s="48" t="s">
        <v>28</v>
      </c>
      <c r="B510" s="46" t="n">
        <v>43914</v>
      </c>
      <c r="C510" s="47" t="n">
        <v>30</v>
      </c>
      <c r="D510" s="47" t="n">
        <v>145</v>
      </c>
      <c r="E510" s="47"/>
    </row>
    <row r="511" customFormat="false" ht="15" hidden="false" customHeight="false" outlineLevel="0" collapsed="false">
      <c r="A511" s="48" t="s">
        <v>29</v>
      </c>
      <c r="B511" s="46" t="n">
        <v>43914</v>
      </c>
      <c r="C511" s="47" t="n">
        <v>7</v>
      </c>
      <c r="D511" s="47" t="n">
        <v>35</v>
      </c>
      <c r="E511" s="47"/>
    </row>
    <row r="512" customFormat="false" ht="15" hidden="false" customHeight="false" outlineLevel="0" collapsed="false">
      <c r="A512" s="48" t="s">
        <v>30</v>
      </c>
      <c r="B512" s="46" t="n">
        <v>43914</v>
      </c>
      <c r="C512" s="47" t="n">
        <v>0</v>
      </c>
      <c r="D512" s="47" t="n">
        <v>3</v>
      </c>
      <c r="E512" s="47"/>
    </row>
    <row r="513" customFormat="false" ht="15" hidden="false" customHeight="false" outlineLevel="0" collapsed="false">
      <c r="A513" s="48" t="s">
        <v>31</v>
      </c>
      <c r="B513" s="46" t="n">
        <v>43914</v>
      </c>
      <c r="C513" s="47" t="n">
        <v>0</v>
      </c>
      <c r="D513" s="47" t="n">
        <v>4</v>
      </c>
      <c r="E513" s="47"/>
    </row>
    <row r="514" customFormat="false" ht="15" hidden="false" customHeight="false" outlineLevel="0" collapsed="false">
      <c r="A514" s="48" t="s">
        <v>32</v>
      </c>
      <c r="B514" s="46" t="n">
        <v>43914</v>
      </c>
      <c r="C514" s="47" t="n">
        <v>0</v>
      </c>
      <c r="D514" s="47" t="n">
        <v>0</v>
      </c>
      <c r="E514" s="47"/>
    </row>
    <row r="515" customFormat="false" ht="15" hidden="false" customHeight="false" outlineLevel="0" collapsed="false">
      <c r="A515" s="48" t="s">
        <v>33</v>
      </c>
      <c r="B515" s="46" t="n">
        <v>43914</v>
      </c>
      <c r="C515" s="47" t="n">
        <v>0</v>
      </c>
      <c r="D515" s="47" t="n">
        <v>1</v>
      </c>
      <c r="E515" s="47"/>
    </row>
    <row r="516" customFormat="false" ht="15" hidden="false" customHeight="false" outlineLevel="0" collapsed="false">
      <c r="A516" s="48" t="s">
        <v>34</v>
      </c>
      <c r="B516" s="46" t="n">
        <v>43914</v>
      </c>
      <c r="C516" s="47" t="n">
        <v>1</v>
      </c>
      <c r="D516" s="47" t="n">
        <v>1</v>
      </c>
      <c r="E516" s="47"/>
    </row>
    <row r="517" customFormat="false" ht="15" hidden="false" customHeight="false" outlineLevel="0" collapsed="false">
      <c r="A517" s="48" t="s">
        <v>35</v>
      </c>
      <c r="B517" s="46" t="n">
        <v>43914</v>
      </c>
      <c r="C517" s="47" t="n">
        <v>0</v>
      </c>
      <c r="D517" s="47" t="n">
        <v>0</v>
      </c>
      <c r="E517" s="47"/>
    </row>
    <row r="518" customFormat="false" ht="15" hidden="false" customHeight="false" outlineLevel="0" collapsed="false">
      <c r="A518" s="48" t="s">
        <v>36</v>
      </c>
      <c r="B518" s="46" t="n">
        <v>43914</v>
      </c>
      <c r="C518" s="47" t="n">
        <v>0</v>
      </c>
      <c r="D518" s="47" t="n">
        <v>5</v>
      </c>
      <c r="E518" s="47"/>
    </row>
    <row r="519" customFormat="false" ht="15" hidden="false" customHeight="false" outlineLevel="0" collapsed="false">
      <c r="A519" s="48" t="s">
        <v>37</v>
      </c>
      <c r="B519" s="46" t="n">
        <v>43914</v>
      </c>
      <c r="C519" s="47" t="n">
        <v>0</v>
      </c>
      <c r="D519" s="47" t="n">
        <v>1</v>
      </c>
      <c r="E519" s="47"/>
    </row>
    <row r="520" customFormat="false" ht="15" hidden="false" customHeight="false" outlineLevel="0" collapsed="false">
      <c r="A520" s="48" t="s">
        <v>38</v>
      </c>
      <c r="B520" s="46" t="n">
        <v>43914</v>
      </c>
      <c r="C520" s="47" t="n">
        <v>1</v>
      </c>
      <c r="D520" s="47" t="n">
        <v>3</v>
      </c>
      <c r="E520" s="47"/>
    </row>
    <row r="521" customFormat="false" ht="15" hidden="false" customHeight="false" outlineLevel="0" collapsed="false">
      <c r="A521" s="48" t="s">
        <v>39</v>
      </c>
      <c r="B521" s="46" t="n">
        <v>43914</v>
      </c>
      <c r="C521" s="47" t="n">
        <v>0</v>
      </c>
      <c r="D521" s="47" t="n">
        <v>4</v>
      </c>
      <c r="E521" s="47"/>
    </row>
    <row r="522" customFormat="false" ht="15" hidden="false" customHeight="false" outlineLevel="0" collapsed="false">
      <c r="A522" s="48" t="s">
        <v>40</v>
      </c>
      <c r="B522" s="46" t="n">
        <v>43914</v>
      </c>
      <c r="C522" s="47" t="n">
        <v>0</v>
      </c>
      <c r="D522" s="47" t="n">
        <v>1</v>
      </c>
      <c r="E522" s="47"/>
    </row>
    <row r="523" customFormat="false" ht="15" hidden="false" customHeight="false" outlineLevel="0" collapsed="false">
      <c r="A523" s="48" t="s">
        <v>41</v>
      </c>
      <c r="B523" s="46" t="n">
        <v>43914</v>
      </c>
      <c r="C523" s="47" t="n">
        <v>0</v>
      </c>
      <c r="D523" s="47" t="n">
        <v>0</v>
      </c>
      <c r="E523" s="47"/>
    </row>
    <row r="524" customFormat="false" ht="15" hidden="false" customHeight="false" outlineLevel="0" collapsed="false">
      <c r="A524" s="48" t="s">
        <v>42</v>
      </c>
      <c r="B524" s="46" t="n">
        <v>43914</v>
      </c>
      <c r="C524" s="47" t="n">
        <v>0</v>
      </c>
      <c r="D524" s="47" t="n">
        <v>3</v>
      </c>
      <c r="E524" s="47"/>
    </row>
    <row r="525" customFormat="false" ht="15" hidden="false" customHeight="false" outlineLevel="0" collapsed="false">
      <c r="A525" s="48" t="s">
        <v>43</v>
      </c>
      <c r="B525" s="46" t="n">
        <v>43914</v>
      </c>
      <c r="C525" s="47" t="n">
        <v>1</v>
      </c>
      <c r="D525" s="47" t="n">
        <v>2</v>
      </c>
      <c r="E525" s="47"/>
    </row>
    <row r="526" customFormat="false" ht="15" hidden="false" customHeight="false" outlineLevel="0" collapsed="false">
      <c r="A526" s="48" t="s">
        <v>44</v>
      </c>
      <c r="B526" s="46" t="n">
        <v>43914</v>
      </c>
      <c r="C526" s="47" t="n">
        <v>3</v>
      </c>
      <c r="D526" s="47" t="n">
        <v>20</v>
      </c>
      <c r="E526" s="47"/>
    </row>
    <row r="527" customFormat="false" ht="15" hidden="false" customHeight="false" outlineLevel="0" collapsed="false">
      <c r="A527" s="48" t="s">
        <v>45</v>
      </c>
      <c r="B527" s="46" t="n">
        <v>43914</v>
      </c>
      <c r="C527" s="47" t="n">
        <v>0</v>
      </c>
      <c r="D527" s="47" t="n">
        <v>1</v>
      </c>
      <c r="E527" s="47"/>
    </row>
    <row r="528" customFormat="false" ht="15" hidden="false" customHeight="false" outlineLevel="0" collapsed="false">
      <c r="A528" s="48" t="s">
        <v>46</v>
      </c>
      <c r="B528" s="46" t="n">
        <v>43914</v>
      </c>
      <c r="C528" s="47" t="n">
        <v>4</v>
      </c>
      <c r="D528" s="47" t="n">
        <v>10</v>
      </c>
      <c r="E528" s="47"/>
    </row>
    <row r="529" customFormat="false" ht="15" hidden="false" customHeight="false" outlineLevel="0" collapsed="false">
      <c r="A529" s="48" t="s">
        <v>47</v>
      </c>
      <c r="B529" s="46" t="n">
        <v>43914</v>
      </c>
      <c r="C529" s="47" t="n">
        <v>0</v>
      </c>
      <c r="D529" s="47" t="n">
        <v>7</v>
      </c>
      <c r="E529" s="47"/>
    </row>
    <row r="530" customFormat="false" ht="15" hidden="false" customHeight="false" outlineLevel="0" collapsed="false">
      <c r="A530" s="44" t="s">
        <v>24</v>
      </c>
      <c r="B530" s="46" t="n">
        <v>43915</v>
      </c>
      <c r="C530" s="47" t="n">
        <v>30</v>
      </c>
      <c r="D530" s="47" t="n">
        <v>128</v>
      </c>
      <c r="E530" s="47"/>
    </row>
    <row r="531" customFormat="false" ht="15" hidden="false" customHeight="false" outlineLevel="0" collapsed="false">
      <c r="A531" s="48" t="s">
        <v>25</v>
      </c>
      <c r="B531" s="46" t="n">
        <v>43915</v>
      </c>
      <c r="C531" s="47" t="n">
        <v>0</v>
      </c>
      <c r="D531" s="47" t="n">
        <v>0</v>
      </c>
      <c r="E531" s="47"/>
    </row>
    <row r="532" customFormat="false" ht="15" hidden="false" customHeight="false" outlineLevel="0" collapsed="false">
      <c r="A532" s="48" t="s">
        <v>26</v>
      </c>
      <c r="B532" s="46" t="n">
        <v>43915</v>
      </c>
      <c r="C532" s="47" t="n">
        <v>12</v>
      </c>
      <c r="D532" s="47" t="n">
        <v>52</v>
      </c>
      <c r="E532" s="47" t="n">
        <v>1</v>
      </c>
    </row>
    <row r="533" customFormat="false" ht="15" hidden="false" customHeight="false" outlineLevel="0" collapsed="false">
      <c r="A533" s="48" t="s">
        <v>27</v>
      </c>
      <c r="B533" s="46" t="n">
        <v>43915</v>
      </c>
      <c r="C533" s="47" t="n">
        <v>0</v>
      </c>
      <c r="D533" s="47" t="n">
        <v>0</v>
      </c>
      <c r="E533" s="47"/>
    </row>
    <row r="534" customFormat="false" ht="15" hidden="false" customHeight="false" outlineLevel="0" collapsed="false">
      <c r="A534" s="48" t="s">
        <v>28</v>
      </c>
      <c r="B534" s="46" t="n">
        <v>43915</v>
      </c>
      <c r="C534" s="47" t="n">
        <v>21</v>
      </c>
      <c r="D534" s="47" t="n">
        <v>166</v>
      </c>
      <c r="E534" s="47" t="n">
        <v>1</v>
      </c>
    </row>
    <row r="535" customFormat="false" ht="15" hidden="false" customHeight="false" outlineLevel="0" collapsed="false">
      <c r="A535" s="48" t="s">
        <v>29</v>
      </c>
      <c r="B535" s="46" t="n">
        <v>43915</v>
      </c>
      <c r="C535" s="47" t="n">
        <v>15</v>
      </c>
      <c r="D535" s="47" t="n">
        <v>50</v>
      </c>
      <c r="E535" s="47"/>
    </row>
    <row r="536" customFormat="false" ht="15" hidden="false" customHeight="false" outlineLevel="0" collapsed="false">
      <c r="A536" s="48" t="s">
        <v>30</v>
      </c>
      <c r="B536" s="46" t="n">
        <v>43915</v>
      </c>
      <c r="C536" s="47" t="n">
        <v>0</v>
      </c>
      <c r="D536" s="47" t="n">
        <v>3</v>
      </c>
      <c r="E536" s="47"/>
    </row>
    <row r="537" customFormat="false" ht="15" hidden="false" customHeight="false" outlineLevel="0" collapsed="false">
      <c r="A537" s="48" t="s">
        <v>31</v>
      </c>
      <c r="B537" s="46" t="n">
        <v>43915</v>
      </c>
      <c r="C537" s="47" t="n">
        <v>3</v>
      </c>
      <c r="D537" s="47" t="n">
        <v>7</v>
      </c>
      <c r="E537" s="47"/>
    </row>
    <row r="538" customFormat="false" ht="15" hidden="false" customHeight="false" outlineLevel="0" collapsed="false">
      <c r="A538" s="48" t="s">
        <v>32</v>
      </c>
      <c r="B538" s="46" t="n">
        <v>43915</v>
      </c>
      <c r="C538" s="47" t="n">
        <v>0</v>
      </c>
      <c r="D538" s="47" t="n">
        <v>0</v>
      </c>
      <c r="E538" s="47"/>
    </row>
    <row r="539" customFormat="false" ht="15" hidden="false" customHeight="false" outlineLevel="0" collapsed="false">
      <c r="A539" s="48" t="s">
        <v>33</v>
      </c>
      <c r="B539" s="46" t="n">
        <v>43915</v>
      </c>
      <c r="C539" s="47" t="n">
        <v>0</v>
      </c>
      <c r="D539" s="47" t="n">
        <v>1</v>
      </c>
      <c r="E539" s="47"/>
    </row>
    <row r="540" customFormat="false" ht="15" hidden="false" customHeight="false" outlineLevel="0" collapsed="false">
      <c r="A540" s="48" t="s">
        <v>34</v>
      </c>
      <c r="B540" s="46" t="n">
        <v>43915</v>
      </c>
      <c r="C540" s="47" t="n">
        <v>0</v>
      </c>
      <c r="D540" s="47" t="n">
        <v>1</v>
      </c>
      <c r="E540" s="47"/>
    </row>
    <row r="541" customFormat="false" ht="15" hidden="false" customHeight="false" outlineLevel="0" collapsed="false">
      <c r="A541" s="48" t="s">
        <v>35</v>
      </c>
      <c r="B541" s="46" t="n">
        <v>43915</v>
      </c>
      <c r="C541" s="47" t="n">
        <v>0</v>
      </c>
      <c r="D541" s="47" t="n">
        <v>0</v>
      </c>
      <c r="E541" s="47"/>
    </row>
    <row r="542" customFormat="false" ht="15" hidden="false" customHeight="false" outlineLevel="0" collapsed="false">
      <c r="A542" s="48" t="s">
        <v>36</v>
      </c>
      <c r="B542" s="46" t="n">
        <v>43915</v>
      </c>
      <c r="C542" s="47" t="n">
        <v>1</v>
      </c>
      <c r="D542" s="47" t="n">
        <v>6</v>
      </c>
      <c r="E542" s="47"/>
    </row>
    <row r="543" customFormat="false" ht="15" hidden="false" customHeight="false" outlineLevel="0" collapsed="false">
      <c r="A543" s="48" t="s">
        <v>37</v>
      </c>
      <c r="B543" s="46" t="n">
        <v>43915</v>
      </c>
      <c r="C543" s="47" t="n">
        <v>0</v>
      </c>
      <c r="D543" s="47" t="n">
        <v>1</v>
      </c>
      <c r="E543" s="47"/>
    </row>
    <row r="544" customFormat="false" ht="15" hidden="false" customHeight="false" outlineLevel="0" collapsed="false">
      <c r="A544" s="48" t="s">
        <v>38</v>
      </c>
      <c r="B544" s="46" t="n">
        <v>43915</v>
      </c>
      <c r="C544" s="47" t="n">
        <v>1</v>
      </c>
      <c r="D544" s="47" t="n">
        <v>4</v>
      </c>
      <c r="E544" s="47"/>
    </row>
    <row r="545" customFormat="false" ht="15" hidden="false" customHeight="false" outlineLevel="0" collapsed="false">
      <c r="A545" s="48" t="s">
        <v>39</v>
      </c>
      <c r="B545" s="46" t="n">
        <v>43915</v>
      </c>
      <c r="C545" s="47" t="n">
        <v>0</v>
      </c>
      <c r="D545" s="47" t="n">
        <v>4</v>
      </c>
      <c r="E545" s="47"/>
    </row>
    <row r="546" customFormat="false" ht="15" hidden="false" customHeight="false" outlineLevel="0" collapsed="false">
      <c r="A546" s="48" t="s">
        <v>40</v>
      </c>
      <c r="B546" s="46" t="n">
        <v>43915</v>
      </c>
      <c r="C546" s="47" t="n">
        <v>0</v>
      </c>
      <c r="D546" s="47" t="n">
        <v>1</v>
      </c>
      <c r="E546" s="47"/>
    </row>
    <row r="547" customFormat="false" ht="15" hidden="false" customHeight="false" outlineLevel="0" collapsed="false">
      <c r="A547" s="48" t="s">
        <v>41</v>
      </c>
      <c r="B547" s="46" t="n">
        <v>43915</v>
      </c>
      <c r="C547" s="47" t="n">
        <v>0</v>
      </c>
      <c r="D547" s="47" t="n">
        <v>0</v>
      </c>
      <c r="E547" s="47"/>
    </row>
    <row r="548" customFormat="false" ht="15" hidden="false" customHeight="false" outlineLevel="0" collapsed="false">
      <c r="A548" s="48" t="s">
        <v>42</v>
      </c>
      <c r="B548" s="46" t="n">
        <v>43915</v>
      </c>
      <c r="C548" s="47" t="n">
        <v>3</v>
      </c>
      <c r="D548" s="47" t="n">
        <v>6</v>
      </c>
      <c r="E548" s="47"/>
    </row>
    <row r="549" customFormat="false" ht="15" hidden="false" customHeight="false" outlineLevel="0" collapsed="false">
      <c r="A549" s="48" t="s">
        <v>43</v>
      </c>
      <c r="B549" s="46" t="n">
        <v>43915</v>
      </c>
      <c r="C549" s="47" t="n">
        <v>5</v>
      </c>
      <c r="D549" s="47" t="n">
        <v>7</v>
      </c>
      <c r="E549" s="47"/>
    </row>
    <row r="550" customFormat="false" ht="15" hidden="false" customHeight="false" outlineLevel="0" collapsed="false">
      <c r="A550" s="48" t="s">
        <v>44</v>
      </c>
      <c r="B550" s="46" t="n">
        <v>43915</v>
      </c>
      <c r="C550" s="47" t="n">
        <v>22</v>
      </c>
      <c r="D550" s="47" t="n">
        <v>42</v>
      </c>
      <c r="E550" s="47"/>
    </row>
    <row r="551" customFormat="false" ht="15" hidden="false" customHeight="false" outlineLevel="0" collapsed="false">
      <c r="A551" s="48" t="s">
        <v>45</v>
      </c>
      <c r="B551" s="46" t="n">
        <v>43915</v>
      </c>
      <c r="C551" s="47" t="n">
        <v>0</v>
      </c>
      <c r="D551" s="47" t="n">
        <v>1</v>
      </c>
      <c r="E551" s="47"/>
    </row>
    <row r="552" customFormat="false" ht="15" hidden="false" customHeight="false" outlineLevel="0" collapsed="false">
      <c r="A552" s="48" t="s">
        <v>46</v>
      </c>
      <c r="B552" s="46" t="n">
        <v>43915</v>
      </c>
      <c r="C552" s="47" t="n">
        <v>1</v>
      </c>
      <c r="D552" s="47" t="n">
        <v>11</v>
      </c>
      <c r="E552" s="47"/>
    </row>
    <row r="553" customFormat="false" ht="15" hidden="false" customHeight="false" outlineLevel="0" collapsed="false">
      <c r="A553" s="48" t="s">
        <v>47</v>
      </c>
      <c r="B553" s="46" t="n">
        <v>43915</v>
      </c>
      <c r="C553" s="47" t="n">
        <v>2</v>
      </c>
      <c r="D553" s="47" t="n">
        <v>9</v>
      </c>
      <c r="E553" s="47"/>
    </row>
    <row r="554" customFormat="false" ht="15" hidden="false" customHeight="false" outlineLevel="0" collapsed="false">
      <c r="A554" s="44" t="s">
        <v>24</v>
      </c>
      <c r="B554" s="46" t="n">
        <v>43916</v>
      </c>
      <c r="C554" s="47" t="n">
        <v>27</v>
      </c>
      <c r="D554" s="47" t="n">
        <v>155</v>
      </c>
      <c r="E554" s="47" t="n">
        <v>2</v>
      </c>
    </row>
    <row r="555" customFormat="false" ht="15" hidden="false" customHeight="false" outlineLevel="0" collapsed="false">
      <c r="A555" s="48" t="s">
        <v>25</v>
      </c>
      <c r="B555" s="46" t="n">
        <v>43916</v>
      </c>
      <c r="C555" s="47" t="n">
        <v>0</v>
      </c>
      <c r="D555" s="47" t="n">
        <v>0</v>
      </c>
      <c r="E555" s="47"/>
    </row>
    <row r="556" customFormat="false" ht="15" hidden="false" customHeight="false" outlineLevel="0" collapsed="false">
      <c r="A556" s="48" t="s">
        <v>26</v>
      </c>
      <c r="B556" s="46" t="n">
        <v>43916</v>
      </c>
      <c r="C556" s="47" t="n">
        <v>3</v>
      </c>
      <c r="D556" s="47" t="n">
        <v>55</v>
      </c>
      <c r="E556" s="47"/>
    </row>
    <row r="557" customFormat="false" ht="15" hidden="false" customHeight="false" outlineLevel="0" collapsed="false">
      <c r="A557" s="48" t="s">
        <v>27</v>
      </c>
      <c r="B557" s="46" t="n">
        <v>43916</v>
      </c>
      <c r="C557" s="47" t="n">
        <v>0</v>
      </c>
      <c r="D557" s="47" t="n">
        <v>0</v>
      </c>
      <c r="E557" s="47" t="n">
        <v>1</v>
      </c>
    </row>
    <row r="558" customFormat="false" ht="15" hidden="false" customHeight="false" outlineLevel="0" collapsed="false">
      <c r="A558" s="48" t="s">
        <v>28</v>
      </c>
      <c r="B558" s="46" t="n">
        <v>43916</v>
      </c>
      <c r="C558" s="47" t="n">
        <v>30</v>
      </c>
      <c r="D558" s="47" t="n">
        <v>196</v>
      </c>
      <c r="E558" s="47" t="n">
        <v>1</v>
      </c>
    </row>
    <row r="559" customFormat="false" ht="15" hidden="false" customHeight="false" outlineLevel="0" collapsed="false">
      <c r="A559" s="48" t="s">
        <v>29</v>
      </c>
      <c r="B559" s="46" t="n">
        <v>43916</v>
      </c>
      <c r="C559" s="47" t="n">
        <v>4</v>
      </c>
      <c r="D559" s="47" t="n">
        <v>54</v>
      </c>
      <c r="E559" s="47"/>
    </row>
    <row r="560" customFormat="false" ht="15" hidden="false" customHeight="false" outlineLevel="0" collapsed="false">
      <c r="A560" s="48" t="s">
        <v>30</v>
      </c>
      <c r="B560" s="46" t="n">
        <v>43916</v>
      </c>
      <c r="C560" s="47" t="n">
        <v>0</v>
      </c>
      <c r="D560" s="47" t="n">
        <v>3</v>
      </c>
      <c r="E560" s="47"/>
    </row>
    <row r="561" customFormat="false" ht="15" hidden="false" customHeight="false" outlineLevel="0" collapsed="false">
      <c r="A561" s="48" t="s">
        <v>31</v>
      </c>
      <c r="B561" s="46" t="n">
        <v>43916</v>
      </c>
      <c r="C561" s="47" t="n">
        <v>0</v>
      </c>
      <c r="D561" s="47" t="n">
        <v>7</v>
      </c>
      <c r="E561" s="47"/>
    </row>
    <row r="562" customFormat="false" ht="15" hidden="false" customHeight="false" outlineLevel="0" collapsed="false">
      <c r="A562" s="48" t="s">
        <v>32</v>
      </c>
      <c r="B562" s="46" t="n">
        <v>43916</v>
      </c>
      <c r="C562" s="47" t="n">
        <v>0</v>
      </c>
      <c r="D562" s="47" t="n">
        <v>0</v>
      </c>
      <c r="E562" s="47"/>
    </row>
    <row r="563" customFormat="false" ht="15" hidden="false" customHeight="false" outlineLevel="0" collapsed="false">
      <c r="A563" s="48" t="s">
        <v>33</v>
      </c>
      <c r="B563" s="46" t="n">
        <v>43916</v>
      </c>
      <c r="C563" s="47" t="n">
        <v>2</v>
      </c>
      <c r="D563" s="47" t="n">
        <v>3</v>
      </c>
      <c r="E563" s="47"/>
    </row>
    <row r="564" customFormat="false" ht="15" hidden="false" customHeight="false" outlineLevel="0" collapsed="false">
      <c r="A564" s="48" t="s">
        <v>34</v>
      </c>
      <c r="B564" s="46" t="n">
        <v>43916</v>
      </c>
      <c r="C564" s="47" t="n">
        <v>0</v>
      </c>
      <c r="D564" s="47" t="n">
        <v>1</v>
      </c>
      <c r="E564" s="47"/>
    </row>
    <row r="565" customFormat="false" ht="15" hidden="false" customHeight="false" outlineLevel="0" collapsed="false">
      <c r="A565" s="48" t="s">
        <v>35</v>
      </c>
      <c r="B565" s="46" t="n">
        <v>43916</v>
      </c>
      <c r="C565" s="47" t="n">
        <v>0</v>
      </c>
      <c r="D565" s="47" t="n">
        <v>0</v>
      </c>
      <c r="E565" s="47"/>
    </row>
    <row r="566" customFormat="false" ht="15" hidden="false" customHeight="false" outlineLevel="0" collapsed="false">
      <c r="A566" s="48" t="s">
        <v>36</v>
      </c>
      <c r="B566" s="46" t="n">
        <v>43916</v>
      </c>
      <c r="C566" s="47" t="n">
        <v>1</v>
      </c>
      <c r="D566" s="47" t="n">
        <v>7</v>
      </c>
      <c r="E566" s="47"/>
    </row>
    <row r="567" customFormat="false" ht="15" hidden="false" customHeight="false" outlineLevel="0" collapsed="false">
      <c r="A567" s="48" t="s">
        <v>37</v>
      </c>
      <c r="B567" s="46" t="n">
        <v>43916</v>
      </c>
      <c r="C567" s="47" t="n">
        <v>0</v>
      </c>
      <c r="D567" s="47" t="n">
        <v>1</v>
      </c>
      <c r="E567" s="47"/>
    </row>
    <row r="568" customFormat="false" ht="15" hidden="false" customHeight="false" outlineLevel="0" collapsed="false">
      <c r="A568" s="48" t="s">
        <v>38</v>
      </c>
      <c r="B568" s="46" t="n">
        <v>43916</v>
      </c>
      <c r="C568" s="47" t="n">
        <v>3</v>
      </c>
      <c r="D568" s="47" t="n">
        <v>7</v>
      </c>
      <c r="E568" s="47"/>
    </row>
    <row r="569" customFormat="false" ht="15" hidden="false" customHeight="false" outlineLevel="0" collapsed="false">
      <c r="A569" s="48" t="s">
        <v>39</v>
      </c>
      <c r="B569" s="46" t="n">
        <v>43916</v>
      </c>
      <c r="C569" s="47" t="n">
        <v>0</v>
      </c>
      <c r="D569" s="47" t="n">
        <v>4</v>
      </c>
      <c r="E569" s="47"/>
    </row>
    <row r="570" customFormat="false" ht="15" hidden="false" customHeight="false" outlineLevel="0" collapsed="false">
      <c r="A570" s="48" t="s">
        <v>40</v>
      </c>
      <c r="B570" s="46" t="n">
        <v>43916</v>
      </c>
      <c r="C570" s="47" t="n">
        <v>0</v>
      </c>
      <c r="D570" s="47" t="n">
        <v>1</v>
      </c>
      <c r="E570" s="47"/>
    </row>
    <row r="571" customFormat="false" ht="15" hidden="false" customHeight="false" outlineLevel="0" collapsed="false">
      <c r="A571" s="48" t="s">
        <v>41</v>
      </c>
      <c r="B571" s="46" t="n">
        <v>43916</v>
      </c>
      <c r="C571" s="47" t="n">
        <v>0</v>
      </c>
      <c r="D571" s="47" t="n">
        <v>0</v>
      </c>
      <c r="E571" s="47"/>
    </row>
    <row r="572" customFormat="false" ht="15" hidden="false" customHeight="false" outlineLevel="0" collapsed="false">
      <c r="A572" s="48" t="s">
        <v>42</v>
      </c>
      <c r="B572" s="46" t="n">
        <v>43916</v>
      </c>
      <c r="C572" s="47" t="n">
        <v>0</v>
      </c>
      <c r="D572" s="47" t="n">
        <v>6</v>
      </c>
      <c r="E572" s="47"/>
    </row>
    <row r="573" customFormat="false" ht="15" hidden="false" customHeight="false" outlineLevel="0" collapsed="false">
      <c r="A573" s="48" t="s">
        <v>43</v>
      </c>
      <c r="B573" s="46" t="n">
        <v>43916</v>
      </c>
      <c r="C573" s="47" t="n">
        <v>2</v>
      </c>
      <c r="D573" s="47" t="n">
        <v>9</v>
      </c>
      <c r="E573" s="47"/>
    </row>
    <row r="574" customFormat="false" ht="15" hidden="false" customHeight="false" outlineLevel="0" collapsed="false">
      <c r="A574" s="48" t="s">
        <v>44</v>
      </c>
      <c r="B574" s="46" t="n">
        <v>43916</v>
      </c>
      <c r="C574" s="47" t="n">
        <v>12</v>
      </c>
      <c r="D574" s="47" t="n">
        <v>54</v>
      </c>
      <c r="E574" s="47"/>
    </row>
    <row r="575" customFormat="false" ht="15" hidden="false" customHeight="false" outlineLevel="0" collapsed="false">
      <c r="A575" s="48" t="s">
        <v>45</v>
      </c>
      <c r="B575" s="46" t="n">
        <v>43916</v>
      </c>
      <c r="C575" s="47" t="n">
        <v>0</v>
      </c>
      <c r="D575" s="47" t="n">
        <v>1</v>
      </c>
      <c r="E575" s="47"/>
    </row>
    <row r="576" customFormat="false" ht="15" hidden="false" customHeight="false" outlineLevel="0" collapsed="false">
      <c r="A576" s="48" t="s">
        <v>46</v>
      </c>
      <c r="B576" s="46" t="n">
        <v>43916</v>
      </c>
      <c r="C576" s="47" t="n">
        <v>3</v>
      </c>
      <c r="D576" s="47" t="n">
        <v>14</v>
      </c>
      <c r="E576" s="47"/>
    </row>
    <row r="577" customFormat="false" ht="15" hidden="false" customHeight="false" outlineLevel="0" collapsed="false">
      <c r="A577" s="48" t="s">
        <v>47</v>
      </c>
      <c r="B577" s="46" t="n">
        <v>43916</v>
      </c>
      <c r="C577" s="47" t="n">
        <v>0</v>
      </c>
      <c r="D577" s="47" t="n">
        <v>9</v>
      </c>
      <c r="E577" s="47"/>
    </row>
    <row r="578" customFormat="false" ht="15" hidden="false" customHeight="false" outlineLevel="0" collapsed="false">
      <c r="A578" s="44" t="s">
        <v>24</v>
      </c>
      <c r="B578" s="46" t="n">
        <v>43917</v>
      </c>
      <c r="C578" s="47" t="n">
        <v>36</v>
      </c>
      <c r="D578" s="47" t="n">
        <v>191</v>
      </c>
      <c r="E578" s="35" t="n">
        <v>1</v>
      </c>
    </row>
    <row r="579" customFormat="false" ht="15" hidden="false" customHeight="false" outlineLevel="0" collapsed="false">
      <c r="A579" s="48" t="s">
        <v>25</v>
      </c>
      <c r="B579" s="46" t="n">
        <v>43917</v>
      </c>
      <c r="C579" s="47" t="n">
        <v>0</v>
      </c>
      <c r="D579" s="47" t="n">
        <v>0</v>
      </c>
      <c r="E579" s="47"/>
    </row>
    <row r="580" customFormat="false" ht="15" hidden="false" customHeight="false" outlineLevel="0" collapsed="false">
      <c r="A580" s="48" t="s">
        <v>26</v>
      </c>
      <c r="B580" s="46" t="n">
        <v>43917</v>
      </c>
      <c r="C580" s="47" t="n">
        <v>3</v>
      </c>
      <c r="D580" s="47" t="n">
        <v>58</v>
      </c>
      <c r="E580" s="47"/>
    </row>
    <row r="581" customFormat="false" ht="15" hidden="false" customHeight="false" outlineLevel="0" collapsed="false">
      <c r="A581" s="48" t="s">
        <v>27</v>
      </c>
      <c r="B581" s="46" t="n">
        <v>43917</v>
      </c>
      <c r="C581" s="47" t="n">
        <v>0</v>
      </c>
      <c r="D581" s="47" t="n">
        <v>0</v>
      </c>
      <c r="E581" s="47"/>
    </row>
    <row r="582" customFormat="false" ht="15" hidden="false" customHeight="false" outlineLevel="0" collapsed="false">
      <c r="A582" s="48" t="s">
        <v>28</v>
      </c>
      <c r="B582" s="46" t="n">
        <v>43917</v>
      </c>
      <c r="C582" s="47" t="n">
        <v>43</v>
      </c>
      <c r="D582" s="47" t="n">
        <v>239</v>
      </c>
      <c r="E582" s="47" t="n">
        <v>3</v>
      </c>
    </row>
    <row r="583" customFormat="false" ht="15" hidden="false" customHeight="false" outlineLevel="0" collapsed="false">
      <c r="A583" s="48" t="s">
        <v>29</v>
      </c>
      <c r="B583" s="46" t="n">
        <v>43917</v>
      </c>
      <c r="C583" s="47" t="n">
        <v>5</v>
      </c>
      <c r="D583" s="47" t="n">
        <v>59</v>
      </c>
      <c r="E583" s="47"/>
    </row>
    <row r="584" customFormat="false" ht="15" hidden="false" customHeight="false" outlineLevel="0" collapsed="false">
      <c r="A584" s="48" t="s">
        <v>30</v>
      </c>
      <c r="B584" s="46" t="n">
        <v>43917</v>
      </c>
      <c r="C584" s="47" t="n">
        <v>2</v>
      </c>
      <c r="D584" s="47" t="n">
        <v>5</v>
      </c>
      <c r="E584" s="47"/>
    </row>
    <row r="585" customFormat="false" ht="15" hidden="false" customHeight="false" outlineLevel="0" collapsed="false">
      <c r="A585" s="48" t="s">
        <v>31</v>
      </c>
      <c r="B585" s="46" t="n">
        <v>43917</v>
      </c>
      <c r="C585" s="47" t="n">
        <v>3</v>
      </c>
      <c r="D585" s="47" t="n">
        <v>10</v>
      </c>
      <c r="E585" s="47"/>
    </row>
    <row r="586" customFormat="false" ht="15" hidden="false" customHeight="false" outlineLevel="0" collapsed="false">
      <c r="A586" s="48" t="s">
        <v>32</v>
      </c>
      <c r="B586" s="46" t="n">
        <v>43917</v>
      </c>
      <c r="C586" s="47" t="n">
        <v>0</v>
      </c>
      <c r="D586" s="47" t="n">
        <v>0</v>
      </c>
      <c r="E586" s="47"/>
    </row>
    <row r="587" customFormat="false" ht="15" hidden="false" customHeight="false" outlineLevel="0" collapsed="false">
      <c r="A587" s="48" t="s">
        <v>33</v>
      </c>
      <c r="B587" s="46" t="n">
        <v>43917</v>
      </c>
      <c r="C587" s="47" t="n">
        <v>0</v>
      </c>
      <c r="D587" s="47" t="n">
        <v>3</v>
      </c>
      <c r="E587" s="47"/>
    </row>
    <row r="588" customFormat="false" ht="15" hidden="false" customHeight="false" outlineLevel="0" collapsed="false">
      <c r="A588" s="48" t="s">
        <v>34</v>
      </c>
      <c r="B588" s="46" t="n">
        <v>43917</v>
      </c>
      <c r="C588" s="47" t="n">
        <v>0</v>
      </c>
      <c r="D588" s="47" t="n">
        <v>1</v>
      </c>
      <c r="E588" s="47"/>
    </row>
    <row r="589" customFormat="false" ht="15" hidden="false" customHeight="false" outlineLevel="0" collapsed="false">
      <c r="A589" s="48" t="s">
        <v>35</v>
      </c>
      <c r="B589" s="46" t="n">
        <v>43917</v>
      </c>
      <c r="C589" s="47" t="n">
        <v>0</v>
      </c>
      <c r="D589" s="47" t="n">
        <v>0</v>
      </c>
      <c r="E589" s="47"/>
    </row>
    <row r="590" customFormat="false" ht="15" hidden="false" customHeight="false" outlineLevel="0" collapsed="false">
      <c r="A590" s="48" t="s">
        <v>36</v>
      </c>
      <c r="B590" s="46" t="n">
        <v>43917</v>
      </c>
      <c r="C590" s="47" t="n">
        <v>1</v>
      </c>
      <c r="D590" s="47" t="n">
        <v>8</v>
      </c>
      <c r="E590" s="47" t="n">
        <v>1</v>
      </c>
    </row>
    <row r="591" customFormat="false" ht="15" hidden="false" customHeight="false" outlineLevel="0" collapsed="false">
      <c r="A591" s="48" t="s">
        <v>37</v>
      </c>
      <c r="B591" s="46" t="n">
        <v>43917</v>
      </c>
      <c r="C591" s="47" t="n">
        <v>0</v>
      </c>
      <c r="D591" s="47" t="n">
        <v>1</v>
      </c>
      <c r="E591" s="47"/>
    </row>
    <row r="592" customFormat="false" ht="15" hidden="false" customHeight="false" outlineLevel="0" collapsed="false">
      <c r="A592" s="48" t="s">
        <v>38</v>
      </c>
      <c r="B592" s="46" t="n">
        <v>43917</v>
      </c>
      <c r="C592" s="47" t="n">
        <v>3</v>
      </c>
      <c r="D592" s="47" t="n">
        <v>10</v>
      </c>
      <c r="E592" s="47"/>
    </row>
    <row r="593" customFormat="false" ht="15" hidden="false" customHeight="false" outlineLevel="0" collapsed="false">
      <c r="A593" s="48" t="s">
        <v>39</v>
      </c>
      <c r="B593" s="46" t="n">
        <v>43917</v>
      </c>
      <c r="C593" s="47" t="n">
        <v>3</v>
      </c>
      <c r="D593" s="47" t="n">
        <v>7</v>
      </c>
      <c r="E593" s="47" t="n">
        <v>1</v>
      </c>
    </row>
    <row r="594" customFormat="false" ht="15" hidden="false" customHeight="false" outlineLevel="0" collapsed="false">
      <c r="A594" s="48" t="s">
        <v>40</v>
      </c>
      <c r="B594" s="46" t="n">
        <v>43917</v>
      </c>
      <c r="C594" s="47" t="n">
        <v>0</v>
      </c>
      <c r="D594" s="47" t="n">
        <v>1</v>
      </c>
      <c r="E594" s="47"/>
    </row>
    <row r="595" customFormat="false" ht="15" hidden="false" customHeight="false" outlineLevel="0" collapsed="false">
      <c r="A595" s="48" t="s">
        <v>41</v>
      </c>
      <c r="B595" s="46" t="n">
        <v>43917</v>
      </c>
      <c r="C595" s="47" t="n">
        <v>0</v>
      </c>
      <c r="D595" s="47" t="n">
        <v>0</v>
      </c>
      <c r="E595" s="47"/>
    </row>
    <row r="596" customFormat="false" ht="15" hidden="false" customHeight="false" outlineLevel="0" collapsed="false">
      <c r="A596" s="48" t="s">
        <v>42</v>
      </c>
      <c r="B596" s="46" t="n">
        <v>43917</v>
      </c>
      <c r="C596" s="47" t="n">
        <v>0</v>
      </c>
      <c r="D596" s="47" t="n">
        <v>6</v>
      </c>
      <c r="E596" s="47"/>
    </row>
    <row r="597" customFormat="false" ht="15" hidden="false" customHeight="false" outlineLevel="0" collapsed="false">
      <c r="A597" s="48" t="s">
        <v>43</v>
      </c>
      <c r="B597" s="46" t="n">
        <v>43917</v>
      </c>
      <c r="C597" s="47" t="n">
        <v>0</v>
      </c>
      <c r="D597" s="47" t="n">
        <v>9</v>
      </c>
      <c r="E597" s="47"/>
    </row>
    <row r="598" customFormat="false" ht="15" hidden="false" customHeight="false" outlineLevel="0" collapsed="false">
      <c r="A598" s="48" t="s">
        <v>44</v>
      </c>
      <c r="B598" s="46" t="n">
        <v>43917</v>
      </c>
      <c r="C598" s="47" t="n">
        <v>9</v>
      </c>
      <c r="D598" s="47" t="n">
        <v>63</v>
      </c>
      <c r="E598" s="47"/>
    </row>
    <row r="599" customFormat="false" ht="15" hidden="false" customHeight="false" outlineLevel="0" collapsed="false">
      <c r="A599" s="48" t="s">
        <v>45</v>
      </c>
      <c r="B599" s="46" t="n">
        <v>43917</v>
      </c>
      <c r="C599" s="47" t="n">
        <v>1</v>
      </c>
      <c r="D599" s="47" t="n">
        <v>2</v>
      </c>
      <c r="E599" s="47"/>
    </row>
    <row r="600" customFormat="false" ht="15" hidden="false" customHeight="false" outlineLevel="0" collapsed="false">
      <c r="A600" s="48" t="s">
        <v>46</v>
      </c>
      <c r="B600" s="46" t="n">
        <v>43917</v>
      </c>
      <c r="C600" s="47" t="n">
        <v>0</v>
      </c>
      <c r="D600" s="47" t="n">
        <v>14</v>
      </c>
      <c r="E600" s="47"/>
    </row>
    <row r="601" customFormat="false" ht="15" hidden="false" customHeight="false" outlineLevel="0" collapsed="false">
      <c r="A601" s="48" t="s">
        <v>47</v>
      </c>
      <c r="B601" s="46" t="n">
        <v>43917</v>
      </c>
      <c r="C601" s="47" t="n">
        <v>6</v>
      </c>
      <c r="D601" s="47" t="n">
        <v>15</v>
      </c>
      <c r="E601" s="47"/>
    </row>
    <row r="602" customFormat="false" ht="15" hidden="false" customHeight="false" outlineLevel="0" collapsed="false">
      <c r="A602" s="44" t="s">
        <v>24</v>
      </c>
      <c r="B602" s="46" t="n">
        <v>43918</v>
      </c>
      <c r="C602" s="47" t="n">
        <v>8</v>
      </c>
      <c r="D602" s="47" t="n">
        <v>199</v>
      </c>
      <c r="E602" s="47" t="n">
        <v>1</v>
      </c>
    </row>
    <row r="603" customFormat="false" ht="15" hidden="false" customHeight="false" outlineLevel="0" collapsed="false">
      <c r="A603" s="48" t="s">
        <v>25</v>
      </c>
      <c r="B603" s="46" t="n">
        <v>43918</v>
      </c>
      <c r="C603" s="47" t="n">
        <v>0</v>
      </c>
      <c r="D603" s="47" t="n">
        <v>0</v>
      </c>
      <c r="E603" s="47"/>
    </row>
    <row r="604" customFormat="false" ht="15" hidden="false" customHeight="false" outlineLevel="0" collapsed="false">
      <c r="A604" s="48" t="s">
        <v>26</v>
      </c>
      <c r="B604" s="46" t="n">
        <v>43918</v>
      </c>
      <c r="C604" s="47" t="n">
        <v>5</v>
      </c>
      <c r="D604" s="47" t="n">
        <v>63</v>
      </c>
      <c r="E604" s="47"/>
    </row>
    <row r="605" customFormat="false" ht="15" hidden="false" customHeight="false" outlineLevel="0" collapsed="false">
      <c r="A605" s="48" t="s">
        <v>27</v>
      </c>
      <c r="B605" s="46" t="n">
        <v>43918</v>
      </c>
      <c r="C605" s="47" t="n">
        <v>0</v>
      </c>
      <c r="D605" s="47" t="n">
        <v>0</v>
      </c>
      <c r="E605" s="47"/>
    </row>
    <row r="606" customFormat="false" ht="15" hidden="false" customHeight="false" outlineLevel="0" collapsed="false">
      <c r="A606" s="48" t="s">
        <v>28</v>
      </c>
      <c r="B606" s="46" t="n">
        <v>43918</v>
      </c>
      <c r="C606" s="47" t="n">
        <v>18</v>
      </c>
      <c r="D606" s="47" t="n">
        <v>257</v>
      </c>
      <c r="E606" s="47" t="n">
        <v>1</v>
      </c>
    </row>
    <row r="607" customFormat="false" ht="15" hidden="false" customHeight="false" outlineLevel="0" collapsed="false">
      <c r="A607" s="48" t="s">
        <v>29</v>
      </c>
      <c r="B607" s="46" t="n">
        <v>43918</v>
      </c>
      <c r="C607" s="47" t="n">
        <v>1</v>
      </c>
      <c r="D607" s="47" t="n">
        <v>60</v>
      </c>
      <c r="E607" s="47"/>
    </row>
    <row r="608" customFormat="false" ht="15" hidden="false" customHeight="false" outlineLevel="0" collapsed="false">
      <c r="A608" s="48" t="s">
        <v>30</v>
      </c>
      <c r="B608" s="46" t="n">
        <v>43918</v>
      </c>
      <c r="C608" s="47" t="n">
        <v>3</v>
      </c>
      <c r="D608" s="47" t="n">
        <v>8</v>
      </c>
      <c r="E608" s="47"/>
    </row>
    <row r="609" customFormat="false" ht="15" hidden="false" customHeight="false" outlineLevel="0" collapsed="false">
      <c r="A609" s="48" t="s">
        <v>31</v>
      </c>
      <c r="B609" s="46" t="n">
        <v>43918</v>
      </c>
      <c r="C609" s="47" t="n">
        <v>0</v>
      </c>
      <c r="D609" s="47" t="n">
        <v>10</v>
      </c>
      <c r="E609" s="47"/>
    </row>
    <row r="610" customFormat="false" ht="15" hidden="false" customHeight="false" outlineLevel="0" collapsed="false">
      <c r="A610" s="48" t="s">
        <v>32</v>
      </c>
      <c r="B610" s="46" t="n">
        <v>43918</v>
      </c>
      <c r="C610" s="47" t="n">
        <v>0</v>
      </c>
      <c r="D610" s="47" t="n">
        <v>0</v>
      </c>
      <c r="E610" s="47"/>
    </row>
    <row r="611" customFormat="false" ht="15" hidden="false" customHeight="false" outlineLevel="0" collapsed="false">
      <c r="A611" s="48" t="s">
        <v>33</v>
      </c>
      <c r="B611" s="46" t="n">
        <v>43918</v>
      </c>
      <c r="C611" s="47" t="n">
        <v>0</v>
      </c>
      <c r="D611" s="47" t="n">
        <v>3</v>
      </c>
      <c r="E611" s="47"/>
    </row>
    <row r="612" customFormat="false" ht="15" hidden="false" customHeight="false" outlineLevel="0" collapsed="false">
      <c r="A612" s="48" t="s">
        <v>34</v>
      </c>
      <c r="B612" s="46" t="n">
        <v>43918</v>
      </c>
      <c r="C612" s="47" t="n">
        <v>0</v>
      </c>
      <c r="D612" s="47" t="n">
        <v>1</v>
      </c>
      <c r="E612" s="47"/>
    </row>
    <row r="613" customFormat="false" ht="15" hidden="false" customHeight="false" outlineLevel="0" collapsed="false">
      <c r="A613" s="48" t="s">
        <v>35</v>
      </c>
      <c r="B613" s="46" t="n">
        <v>43918</v>
      </c>
      <c r="C613" s="47" t="n">
        <v>0</v>
      </c>
      <c r="D613" s="47" t="n">
        <v>0</v>
      </c>
      <c r="E613" s="47"/>
    </row>
    <row r="614" customFormat="false" ht="15" hidden="false" customHeight="false" outlineLevel="0" collapsed="false">
      <c r="A614" s="48" t="s">
        <v>36</v>
      </c>
      <c r="B614" s="46" t="n">
        <v>43918</v>
      </c>
      <c r="C614" s="47" t="n">
        <v>1</v>
      </c>
      <c r="D614" s="47" t="n">
        <v>9</v>
      </c>
      <c r="E614" s="47"/>
    </row>
    <row r="615" customFormat="false" ht="15" hidden="false" customHeight="false" outlineLevel="0" collapsed="false">
      <c r="A615" s="48" t="s">
        <v>37</v>
      </c>
      <c r="B615" s="46" t="n">
        <v>43918</v>
      </c>
      <c r="C615" s="47" t="n">
        <v>0</v>
      </c>
      <c r="D615" s="47" t="n">
        <v>1</v>
      </c>
      <c r="E615" s="47"/>
    </row>
    <row r="616" customFormat="false" ht="15" hidden="false" customHeight="false" outlineLevel="0" collapsed="false">
      <c r="A616" s="48" t="s">
        <v>38</v>
      </c>
      <c r="B616" s="46" t="n">
        <v>43918</v>
      </c>
      <c r="C616" s="47" t="n">
        <v>2</v>
      </c>
      <c r="D616" s="47" t="n">
        <v>12</v>
      </c>
      <c r="E616" s="47"/>
    </row>
    <row r="617" customFormat="false" ht="15" hidden="false" customHeight="false" outlineLevel="0" collapsed="false">
      <c r="A617" s="48" t="s">
        <v>39</v>
      </c>
      <c r="B617" s="46" t="n">
        <v>43918</v>
      </c>
      <c r="C617" s="47" t="n">
        <v>0</v>
      </c>
      <c r="D617" s="47" t="n">
        <v>7</v>
      </c>
      <c r="E617" s="47"/>
    </row>
    <row r="618" customFormat="false" ht="15" hidden="false" customHeight="false" outlineLevel="0" collapsed="false">
      <c r="A618" s="48" t="s">
        <v>40</v>
      </c>
      <c r="B618" s="46" t="n">
        <v>43918</v>
      </c>
      <c r="C618" s="47" t="n">
        <v>0</v>
      </c>
      <c r="D618" s="47" t="n">
        <v>1</v>
      </c>
      <c r="E618" s="47"/>
    </row>
    <row r="619" customFormat="false" ht="15" hidden="false" customHeight="false" outlineLevel="0" collapsed="false">
      <c r="A619" s="48" t="s">
        <v>41</v>
      </c>
      <c r="B619" s="46" t="n">
        <v>43918</v>
      </c>
      <c r="C619" s="47" t="n">
        <v>0</v>
      </c>
      <c r="D619" s="47" t="n">
        <v>0</v>
      </c>
      <c r="E619" s="47"/>
    </row>
    <row r="620" customFormat="false" ht="15" hidden="false" customHeight="false" outlineLevel="0" collapsed="false">
      <c r="A620" s="48" t="s">
        <v>42</v>
      </c>
      <c r="B620" s="46" t="n">
        <v>43918</v>
      </c>
      <c r="C620" s="47" t="n">
        <v>0</v>
      </c>
      <c r="D620" s="47" t="n">
        <v>6</v>
      </c>
      <c r="E620" s="47"/>
    </row>
    <row r="621" customFormat="false" ht="15" hidden="false" customHeight="false" outlineLevel="0" collapsed="false">
      <c r="A621" s="48" t="s">
        <v>43</v>
      </c>
      <c r="B621" s="46" t="n">
        <v>43918</v>
      </c>
      <c r="C621" s="47" t="n">
        <v>0</v>
      </c>
      <c r="D621" s="47" t="n">
        <v>9</v>
      </c>
      <c r="E621" s="47"/>
    </row>
    <row r="622" customFormat="false" ht="15" hidden="false" customHeight="false" outlineLevel="0" collapsed="false">
      <c r="A622" s="48" t="s">
        <v>44</v>
      </c>
      <c r="B622" s="46" t="n">
        <v>43918</v>
      </c>
      <c r="C622" s="47" t="n">
        <v>13</v>
      </c>
      <c r="D622" s="47" t="n">
        <v>76</v>
      </c>
      <c r="E622" s="47"/>
    </row>
    <row r="623" customFormat="false" ht="15" hidden="false" customHeight="false" outlineLevel="0" collapsed="false">
      <c r="A623" s="48" t="s">
        <v>45</v>
      </c>
      <c r="B623" s="46" t="n">
        <v>43918</v>
      </c>
      <c r="C623" s="47" t="n">
        <v>0</v>
      </c>
      <c r="D623" s="47" t="n">
        <v>2</v>
      </c>
      <c r="E623" s="47"/>
    </row>
    <row r="624" customFormat="false" ht="15" hidden="false" customHeight="false" outlineLevel="0" collapsed="false">
      <c r="A624" s="48" t="s">
        <v>46</v>
      </c>
      <c r="B624" s="46" t="n">
        <v>43918</v>
      </c>
      <c r="C624" s="47" t="n">
        <v>4</v>
      </c>
      <c r="D624" s="47" t="n">
        <v>18</v>
      </c>
      <c r="E624" s="47"/>
    </row>
    <row r="625" customFormat="false" ht="15" hidden="false" customHeight="false" outlineLevel="0" collapsed="false">
      <c r="A625" s="48" t="s">
        <v>47</v>
      </c>
      <c r="B625" s="46" t="n">
        <v>43918</v>
      </c>
      <c r="C625" s="47" t="n">
        <v>0</v>
      </c>
      <c r="D625" s="47" t="n">
        <v>15</v>
      </c>
      <c r="E625" s="47"/>
    </row>
    <row r="626" customFormat="false" ht="15" hidden="false" customHeight="false" outlineLevel="0" collapsed="false">
      <c r="A626" s="44" t="s">
        <v>24</v>
      </c>
      <c r="B626" s="46" t="n">
        <v>43919</v>
      </c>
      <c r="C626" s="47" t="n">
        <v>18</v>
      </c>
      <c r="D626" s="47" t="n">
        <v>217</v>
      </c>
      <c r="E626" s="35"/>
    </row>
    <row r="627" customFormat="false" ht="15" hidden="false" customHeight="false" outlineLevel="0" collapsed="false">
      <c r="A627" s="48" t="s">
        <v>25</v>
      </c>
      <c r="B627" s="46" t="n">
        <v>43919</v>
      </c>
      <c r="C627" s="47" t="n">
        <v>0</v>
      </c>
      <c r="D627" s="47" t="n">
        <v>0</v>
      </c>
      <c r="E627" s="47"/>
    </row>
    <row r="628" customFormat="false" ht="15" hidden="false" customHeight="false" outlineLevel="0" collapsed="false">
      <c r="A628" s="48" t="s">
        <v>26</v>
      </c>
      <c r="B628" s="46" t="n">
        <v>43919</v>
      </c>
      <c r="C628" s="47" t="n">
        <v>6</v>
      </c>
      <c r="D628" s="47" t="n">
        <v>69</v>
      </c>
      <c r="E628" s="47"/>
    </row>
    <row r="629" customFormat="false" ht="15" hidden="false" customHeight="false" outlineLevel="0" collapsed="false">
      <c r="A629" s="48" t="s">
        <v>27</v>
      </c>
      <c r="B629" s="46" t="n">
        <v>43919</v>
      </c>
      <c r="C629" s="47" t="n">
        <v>0</v>
      </c>
      <c r="D629" s="47" t="n">
        <v>0</v>
      </c>
      <c r="E629" s="47"/>
    </row>
    <row r="630" customFormat="false" ht="15" hidden="false" customHeight="false" outlineLevel="0" collapsed="false">
      <c r="A630" s="48" t="s">
        <v>28</v>
      </c>
      <c r="B630" s="46" t="n">
        <v>43919</v>
      </c>
      <c r="C630" s="47" t="n">
        <v>1</v>
      </c>
      <c r="D630" s="47" t="n">
        <v>258</v>
      </c>
      <c r="E630" s="47"/>
    </row>
    <row r="631" customFormat="false" ht="15" hidden="false" customHeight="false" outlineLevel="0" collapsed="false">
      <c r="A631" s="48" t="s">
        <v>29</v>
      </c>
      <c r="B631" s="46" t="n">
        <v>43919</v>
      </c>
      <c r="C631" s="47" t="n">
        <v>13</v>
      </c>
      <c r="D631" s="47" t="n">
        <v>73</v>
      </c>
      <c r="E631" s="47"/>
    </row>
    <row r="632" customFormat="false" ht="15" hidden="false" customHeight="false" outlineLevel="0" collapsed="false">
      <c r="A632" s="48" t="s">
        <v>30</v>
      </c>
      <c r="B632" s="46" t="n">
        <v>43919</v>
      </c>
      <c r="C632" s="47" t="n">
        <v>1</v>
      </c>
      <c r="D632" s="47" t="n">
        <v>9</v>
      </c>
      <c r="E632" s="47"/>
    </row>
    <row r="633" customFormat="false" ht="15" hidden="false" customHeight="false" outlineLevel="0" collapsed="false">
      <c r="A633" s="48" t="s">
        <v>31</v>
      </c>
      <c r="B633" s="46" t="n">
        <v>43919</v>
      </c>
      <c r="C633" s="47" t="n">
        <v>0</v>
      </c>
      <c r="D633" s="47" t="n">
        <v>10</v>
      </c>
      <c r="E633" s="47"/>
    </row>
    <row r="634" customFormat="false" ht="15" hidden="false" customHeight="false" outlineLevel="0" collapsed="false">
      <c r="A634" s="48" t="s">
        <v>32</v>
      </c>
      <c r="B634" s="46" t="n">
        <v>43919</v>
      </c>
      <c r="C634" s="47" t="n">
        <v>0</v>
      </c>
      <c r="D634" s="47" t="n">
        <v>0</v>
      </c>
      <c r="E634" s="47"/>
    </row>
    <row r="635" customFormat="false" ht="15" hidden="false" customHeight="false" outlineLevel="0" collapsed="false">
      <c r="A635" s="48" t="s">
        <v>33</v>
      </c>
      <c r="B635" s="46" t="n">
        <v>43919</v>
      </c>
      <c r="C635" s="47" t="n">
        <v>0</v>
      </c>
      <c r="D635" s="47" t="n">
        <v>3</v>
      </c>
      <c r="E635" s="47"/>
    </row>
    <row r="636" customFormat="false" ht="15" hidden="false" customHeight="false" outlineLevel="0" collapsed="false">
      <c r="A636" s="48" t="s">
        <v>34</v>
      </c>
      <c r="B636" s="46" t="n">
        <v>43919</v>
      </c>
      <c r="C636" s="47" t="n">
        <v>2</v>
      </c>
      <c r="D636" s="47" t="n">
        <v>3</v>
      </c>
      <c r="E636" s="47"/>
    </row>
    <row r="637" customFormat="false" ht="15" hidden="false" customHeight="false" outlineLevel="0" collapsed="false">
      <c r="A637" s="48" t="s">
        <v>35</v>
      </c>
      <c r="B637" s="46" t="n">
        <v>43919</v>
      </c>
      <c r="C637" s="47" t="n">
        <v>1</v>
      </c>
      <c r="D637" s="47" t="n">
        <v>1</v>
      </c>
      <c r="E637" s="47"/>
    </row>
    <row r="638" customFormat="false" ht="15" hidden="false" customHeight="false" outlineLevel="0" collapsed="false">
      <c r="A638" s="48" t="s">
        <v>36</v>
      </c>
      <c r="B638" s="46" t="n">
        <v>43919</v>
      </c>
      <c r="C638" s="47" t="n">
        <v>1</v>
      </c>
      <c r="D638" s="47" t="n">
        <v>10</v>
      </c>
      <c r="E638" s="47"/>
    </row>
    <row r="639" customFormat="false" ht="15" hidden="false" customHeight="false" outlineLevel="0" collapsed="false">
      <c r="A639" s="48" t="s">
        <v>37</v>
      </c>
      <c r="B639" s="46" t="n">
        <v>43919</v>
      </c>
      <c r="C639" s="47" t="n">
        <v>1</v>
      </c>
      <c r="D639" s="47" t="n">
        <v>2</v>
      </c>
      <c r="E639" s="47"/>
    </row>
    <row r="640" customFormat="false" ht="15" hidden="false" customHeight="false" outlineLevel="0" collapsed="false">
      <c r="A640" s="48" t="s">
        <v>38</v>
      </c>
      <c r="B640" s="46" t="n">
        <v>43919</v>
      </c>
      <c r="C640" s="47" t="n">
        <v>0</v>
      </c>
      <c r="D640" s="47" t="n">
        <v>12</v>
      </c>
      <c r="E640" s="47"/>
    </row>
    <row r="641" customFormat="false" ht="15" hidden="false" customHeight="false" outlineLevel="0" collapsed="false">
      <c r="A641" s="48" t="s">
        <v>39</v>
      </c>
      <c r="B641" s="46" t="n">
        <v>43919</v>
      </c>
      <c r="C641" s="47" t="n">
        <v>1</v>
      </c>
      <c r="D641" s="47" t="n">
        <v>8</v>
      </c>
      <c r="E641" s="47"/>
    </row>
    <row r="642" customFormat="false" ht="15" hidden="false" customHeight="false" outlineLevel="0" collapsed="false">
      <c r="A642" s="48" t="s">
        <v>40</v>
      </c>
      <c r="B642" s="46" t="n">
        <v>43919</v>
      </c>
      <c r="C642" s="47" t="n">
        <v>0</v>
      </c>
      <c r="D642" s="47" t="n">
        <v>1</v>
      </c>
      <c r="E642" s="47"/>
    </row>
    <row r="643" customFormat="false" ht="15" hidden="false" customHeight="false" outlineLevel="0" collapsed="false">
      <c r="A643" s="48" t="s">
        <v>41</v>
      </c>
      <c r="B643" s="46" t="n">
        <v>43919</v>
      </c>
      <c r="C643" s="47" t="n">
        <v>1</v>
      </c>
      <c r="D643" s="47" t="n">
        <v>1</v>
      </c>
      <c r="E643" s="47"/>
    </row>
    <row r="644" customFormat="false" ht="15" hidden="false" customHeight="false" outlineLevel="0" collapsed="false">
      <c r="A644" s="48" t="s">
        <v>42</v>
      </c>
      <c r="B644" s="46" t="n">
        <v>43919</v>
      </c>
      <c r="C644" s="47" t="n">
        <v>0</v>
      </c>
      <c r="D644" s="47" t="n">
        <v>6</v>
      </c>
      <c r="E644" s="47"/>
    </row>
    <row r="645" customFormat="false" ht="15" hidden="false" customHeight="false" outlineLevel="0" collapsed="false">
      <c r="A645" s="48" t="s">
        <v>43</v>
      </c>
      <c r="B645" s="46" t="n">
        <v>43919</v>
      </c>
      <c r="C645" s="47" t="n">
        <v>0</v>
      </c>
      <c r="D645" s="47" t="n">
        <v>9</v>
      </c>
      <c r="E645" s="47"/>
    </row>
    <row r="646" customFormat="false" ht="15" hidden="false" customHeight="false" outlineLevel="0" collapsed="false">
      <c r="A646" s="48" t="s">
        <v>44</v>
      </c>
      <c r="B646" s="46" t="n">
        <v>43919</v>
      </c>
      <c r="C646" s="47" t="n">
        <v>14</v>
      </c>
      <c r="D646" s="47" t="n">
        <v>90</v>
      </c>
      <c r="E646" s="47"/>
    </row>
    <row r="647" customFormat="false" ht="15" hidden="false" customHeight="false" outlineLevel="0" collapsed="false">
      <c r="A647" s="48" t="s">
        <v>45</v>
      </c>
      <c r="B647" s="46" t="n">
        <v>43919</v>
      </c>
      <c r="C647" s="47" t="n">
        <v>0</v>
      </c>
      <c r="D647" s="47" t="n">
        <v>2</v>
      </c>
      <c r="E647" s="47"/>
    </row>
    <row r="648" customFormat="false" ht="15" hidden="false" customHeight="false" outlineLevel="0" collapsed="false">
      <c r="A648" s="48" t="s">
        <v>46</v>
      </c>
      <c r="B648" s="46" t="n">
        <v>43919</v>
      </c>
      <c r="C648" s="47" t="n">
        <v>3</v>
      </c>
      <c r="D648" s="47" t="n">
        <v>21</v>
      </c>
      <c r="E648" s="47"/>
    </row>
    <row r="649" customFormat="false" ht="15" hidden="false" customHeight="false" outlineLevel="0" collapsed="false">
      <c r="A649" s="48" t="s">
        <v>47</v>
      </c>
      <c r="B649" s="46" t="n">
        <v>43919</v>
      </c>
      <c r="C649" s="47" t="n">
        <v>0</v>
      </c>
      <c r="D649" s="47" t="n">
        <v>15</v>
      </c>
      <c r="E649" s="47"/>
    </row>
    <row r="650" customFormat="false" ht="15" hidden="false" customHeight="false" outlineLevel="0" collapsed="false">
      <c r="A650" s="44" t="s">
        <v>24</v>
      </c>
      <c r="B650" s="46" t="n">
        <v>43920</v>
      </c>
      <c r="C650" s="47" t="n">
        <v>36</v>
      </c>
      <c r="D650" s="47" t="n">
        <v>253</v>
      </c>
      <c r="E650" s="47" t="n">
        <v>2</v>
      </c>
    </row>
    <row r="651" customFormat="false" ht="15" hidden="false" customHeight="false" outlineLevel="0" collapsed="false">
      <c r="A651" s="48" t="s">
        <v>25</v>
      </c>
      <c r="B651" s="46" t="n">
        <v>43920</v>
      </c>
      <c r="C651" s="47" t="n">
        <v>0</v>
      </c>
      <c r="D651" s="47" t="n">
        <v>0</v>
      </c>
      <c r="E651" s="47"/>
    </row>
    <row r="652" customFormat="false" ht="15" hidden="false" customHeight="false" outlineLevel="0" collapsed="false">
      <c r="A652" s="48" t="s">
        <v>26</v>
      </c>
      <c r="B652" s="46" t="n">
        <v>43920</v>
      </c>
      <c r="C652" s="47" t="n">
        <v>12</v>
      </c>
      <c r="D652" s="47" t="n">
        <v>81</v>
      </c>
      <c r="E652" s="47"/>
    </row>
    <row r="653" customFormat="false" ht="15" hidden="false" customHeight="false" outlineLevel="0" collapsed="false">
      <c r="A653" s="48" t="s">
        <v>27</v>
      </c>
      <c r="B653" s="46" t="n">
        <v>43920</v>
      </c>
      <c r="C653" s="47" t="n">
        <v>0</v>
      </c>
      <c r="D653" s="47" t="n">
        <v>0</v>
      </c>
      <c r="E653" s="47"/>
    </row>
    <row r="654" customFormat="false" ht="15" hidden="false" customHeight="false" outlineLevel="0" collapsed="false">
      <c r="A654" s="48" t="s">
        <v>28</v>
      </c>
      <c r="B654" s="46" t="n">
        <v>43920</v>
      </c>
      <c r="C654" s="47" t="n">
        <v>34</v>
      </c>
      <c r="D654" s="47" t="n">
        <v>292</v>
      </c>
      <c r="E654" s="47"/>
    </row>
    <row r="655" customFormat="false" ht="15" hidden="false" customHeight="false" outlineLevel="0" collapsed="false">
      <c r="A655" s="48" t="s">
        <v>29</v>
      </c>
      <c r="B655" s="46" t="n">
        <v>43920</v>
      </c>
      <c r="C655" s="47" t="n">
        <v>8</v>
      </c>
      <c r="D655" s="47" t="n">
        <v>81</v>
      </c>
      <c r="E655" s="47"/>
    </row>
    <row r="656" customFormat="false" ht="15" hidden="false" customHeight="false" outlineLevel="0" collapsed="false">
      <c r="A656" s="48" t="s">
        <v>30</v>
      </c>
      <c r="B656" s="46" t="n">
        <v>43920</v>
      </c>
      <c r="C656" s="47" t="n">
        <v>10</v>
      </c>
      <c r="D656" s="47" t="n">
        <v>19</v>
      </c>
      <c r="E656" s="47"/>
    </row>
    <row r="657" customFormat="false" ht="15" hidden="false" customHeight="false" outlineLevel="0" collapsed="false">
      <c r="A657" s="48" t="s">
        <v>31</v>
      </c>
      <c r="B657" s="46" t="n">
        <v>43920</v>
      </c>
      <c r="C657" s="47" t="n">
        <v>3</v>
      </c>
      <c r="D657" s="47" t="n">
        <v>13</v>
      </c>
      <c r="E657" s="47"/>
    </row>
    <row r="658" customFormat="false" ht="15" hidden="false" customHeight="false" outlineLevel="0" collapsed="false">
      <c r="A658" s="48" t="s">
        <v>32</v>
      </c>
      <c r="B658" s="46" t="n">
        <v>43920</v>
      </c>
      <c r="C658" s="47" t="n">
        <v>0</v>
      </c>
      <c r="D658" s="47" t="n">
        <v>0</v>
      </c>
      <c r="E658" s="47"/>
    </row>
    <row r="659" customFormat="false" ht="15" hidden="false" customHeight="false" outlineLevel="0" collapsed="false">
      <c r="A659" s="48" t="s">
        <v>33</v>
      </c>
      <c r="B659" s="46" t="n">
        <v>43920</v>
      </c>
      <c r="C659" s="47" t="n">
        <v>0</v>
      </c>
      <c r="D659" s="47" t="n">
        <v>3</v>
      </c>
      <c r="E659" s="47"/>
    </row>
    <row r="660" customFormat="false" ht="15" hidden="false" customHeight="false" outlineLevel="0" collapsed="false">
      <c r="A660" s="48" t="s">
        <v>34</v>
      </c>
      <c r="B660" s="46" t="n">
        <v>43920</v>
      </c>
      <c r="C660" s="47" t="n">
        <v>0</v>
      </c>
      <c r="D660" s="47" t="n">
        <v>3</v>
      </c>
      <c r="E660" s="47"/>
    </row>
    <row r="661" customFormat="false" ht="15" hidden="false" customHeight="false" outlineLevel="0" collapsed="false">
      <c r="A661" s="48" t="s">
        <v>35</v>
      </c>
      <c r="B661" s="46" t="n">
        <v>43920</v>
      </c>
      <c r="C661" s="47" t="n">
        <v>0</v>
      </c>
      <c r="D661" s="47" t="n">
        <v>1</v>
      </c>
      <c r="E661" s="47"/>
    </row>
    <row r="662" customFormat="false" ht="15" hidden="false" customHeight="false" outlineLevel="0" collapsed="false">
      <c r="A662" s="48" t="s">
        <v>36</v>
      </c>
      <c r="B662" s="46" t="n">
        <v>43920</v>
      </c>
      <c r="C662" s="47" t="n">
        <v>3</v>
      </c>
      <c r="D662" s="47" t="n">
        <v>13</v>
      </c>
      <c r="E662" s="47"/>
    </row>
    <row r="663" customFormat="false" ht="15" hidden="false" customHeight="false" outlineLevel="0" collapsed="false">
      <c r="A663" s="48" t="s">
        <v>37</v>
      </c>
      <c r="B663" s="46" t="n">
        <v>43920</v>
      </c>
      <c r="C663" s="47" t="n">
        <v>0</v>
      </c>
      <c r="D663" s="47" t="n">
        <v>2</v>
      </c>
      <c r="E663" s="47"/>
    </row>
    <row r="664" customFormat="false" ht="15" hidden="false" customHeight="false" outlineLevel="0" collapsed="false">
      <c r="A664" s="48" t="s">
        <v>38</v>
      </c>
      <c r="B664" s="46" t="n">
        <v>43920</v>
      </c>
      <c r="C664" s="47" t="n">
        <v>8</v>
      </c>
      <c r="D664" s="47" t="n">
        <v>20</v>
      </c>
      <c r="E664" s="47" t="n">
        <v>1</v>
      </c>
    </row>
    <row r="665" customFormat="false" ht="15" hidden="false" customHeight="false" outlineLevel="0" collapsed="false">
      <c r="A665" s="48" t="s">
        <v>39</v>
      </c>
      <c r="B665" s="46" t="n">
        <v>43920</v>
      </c>
      <c r="C665" s="47" t="n">
        <v>0</v>
      </c>
      <c r="D665" s="47" t="n">
        <v>8</v>
      </c>
      <c r="E665" s="47"/>
    </row>
    <row r="666" customFormat="false" ht="15" hidden="false" customHeight="false" outlineLevel="0" collapsed="false">
      <c r="A666" s="48" t="s">
        <v>40</v>
      </c>
      <c r="B666" s="46" t="n">
        <v>43920</v>
      </c>
      <c r="C666" s="47" t="n">
        <v>0</v>
      </c>
      <c r="D666" s="47" t="n">
        <v>1</v>
      </c>
      <c r="E666" s="47"/>
    </row>
    <row r="667" customFormat="false" ht="15" hidden="false" customHeight="false" outlineLevel="0" collapsed="false">
      <c r="A667" s="48" t="s">
        <v>41</v>
      </c>
      <c r="B667" s="46" t="n">
        <v>43920</v>
      </c>
      <c r="C667" s="47" t="n">
        <v>0</v>
      </c>
      <c r="D667" s="47" t="n">
        <v>1</v>
      </c>
      <c r="E667" s="47"/>
    </row>
    <row r="668" customFormat="false" ht="15" hidden="false" customHeight="false" outlineLevel="0" collapsed="false">
      <c r="A668" s="48" t="s">
        <v>42</v>
      </c>
      <c r="B668" s="46" t="n">
        <v>43920</v>
      </c>
      <c r="C668" s="47" t="n">
        <v>0</v>
      </c>
      <c r="D668" s="47" t="n">
        <v>6</v>
      </c>
      <c r="E668" s="47"/>
    </row>
    <row r="669" customFormat="false" ht="15" hidden="false" customHeight="false" outlineLevel="0" collapsed="false">
      <c r="A669" s="48" t="s">
        <v>43</v>
      </c>
      <c r="B669" s="46" t="n">
        <v>43920</v>
      </c>
      <c r="C669" s="47" t="n">
        <v>0</v>
      </c>
      <c r="D669" s="47" t="n">
        <v>9</v>
      </c>
      <c r="E669" s="47"/>
    </row>
    <row r="670" customFormat="false" ht="15" hidden="false" customHeight="false" outlineLevel="0" collapsed="false">
      <c r="A670" s="48" t="s">
        <v>44</v>
      </c>
      <c r="B670" s="46" t="n">
        <v>43920</v>
      </c>
      <c r="C670" s="47" t="n">
        <v>21</v>
      </c>
      <c r="D670" s="47" t="n">
        <v>111</v>
      </c>
      <c r="E670" s="47"/>
    </row>
    <row r="671" customFormat="false" ht="15" hidden="false" customHeight="false" outlineLevel="0" collapsed="false">
      <c r="A671" s="48" t="s">
        <v>45</v>
      </c>
      <c r="B671" s="46" t="n">
        <v>43920</v>
      </c>
      <c r="C671" s="47" t="n">
        <v>0</v>
      </c>
      <c r="D671" s="47" t="n">
        <v>2</v>
      </c>
      <c r="E671" s="47"/>
    </row>
    <row r="672" customFormat="false" ht="15" hidden="false" customHeight="false" outlineLevel="0" collapsed="false">
      <c r="A672" s="48" t="s">
        <v>46</v>
      </c>
      <c r="B672" s="46" t="n">
        <v>43920</v>
      </c>
      <c r="C672" s="47" t="n">
        <v>11</v>
      </c>
      <c r="D672" s="47" t="n">
        <v>32</v>
      </c>
      <c r="E672" s="47"/>
    </row>
    <row r="673" customFormat="false" ht="15" hidden="false" customHeight="false" outlineLevel="0" collapsed="false">
      <c r="A673" s="48" t="s">
        <v>47</v>
      </c>
      <c r="B673" s="46" t="n">
        <v>43920</v>
      </c>
      <c r="C673" s="47" t="n">
        <v>0</v>
      </c>
      <c r="D673" s="47" t="n">
        <v>15</v>
      </c>
      <c r="E673" s="47" t="n">
        <v>1</v>
      </c>
    </row>
    <row r="674" customFormat="false" ht="15" hidden="false" customHeight="false" outlineLevel="0" collapsed="false">
      <c r="A674" s="44" t="s">
        <v>24</v>
      </c>
      <c r="B674" s="46" t="n">
        <v>43921</v>
      </c>
      <c r="C674" s="47" t="n">
        <v>17</v>
      </c>
      <c r="D674" s="47" t="n">
        <v>270</v>
      </c>
      <c r="E674" s="47"/>
    </row>
    <row r="675" customFormat="false" ht="15" hidden="false" customHeight="false" outlineLevel="0" collapsed="false">
      <c r="A675" s="48" t="s">
        <v>25</v>
      </c>
      <c r="B675" s="46" t="n">
        <v>43921</v>
      </c>
      <c r="C675" s="47" t="n">
        <v>0</v>
      </c>
      <c r="D675" s="47" t="n">
        <v>0</v>
      </c>
      <c r="E675" s="47"/>
    </row>
    <row r="676" customFormat="false" ht="15" hidden="false" customHeight="false" outlineLevel="0" collapsed="false">
      <c r="A676" s="48" t="s">
        <v>26</v>
      </c>
      <c r="B676" s="46" t="n">
        <v>43921</v>
      </c>
      <c r="C676" s="47" t="n">
        <v>3</v>
      </c>
      <c r="D676" s="47" t="n">
        <v>84</v>
      </c>
      <c r="E676" s="47" t="n">
        <v>1</v>
      </c>
    </row>
    <row r="677" customFormat="false" ht="15" hidden="false" customHeight="false" outlineLevel="0" collapsed="false">
      <c r="A677" s="48" t="s">
        <v>27</v>
      </c>
      <c r="B677" s="46" t="n">
        <v>43921</v>
      </c>
      <c r="C677" s="47" t="n">
        <v>0</v>
      </c>
      <c r="D677" s="47" t="n">
        <v>0</v>
      </c>
      <c r="E677" s="47"/>
    </row>
    <row r="678" customFormat="false" ht="15" hidden="false" customHeight="false" outlineLevel="0" collapsed="false">
      <c r="A678" s="48" t="s">
        <v>28</v>
      </c>
      <c r="B678" s="46" t="n">
        <v>43921</v>
      </c>
      <c r="C678" s="47" t="n">
        <v>19</v>
      </c>
      <c r="D678" s="47" t="n">
        <v>311</v>
      </c>
      <c r="E678" s="47"/>
    </row>
    <row r="679" customFormat="false" ht="15" hidden="false" customHeight="false" outlineLevel="0" collapsed="false">
      <c r="A679" s="48" t="s">
        <v>29</v>
      </c>
      <c r="B679" s="46" t="n">
        <v>43921</v>
      </c>
      <c r="C679" s="47" t="n">
        <v>14</v>
      </c>
      <c r="D679" s="47" t="n">
        <v>95</v>
      </c>
      <c r="E679" s="47" t="n">
        <v>1</v>
      </c>
    </row>
    <row r="680" customFormat="false" ht="15" hidden="false" customHeight="false" outlineLevel="0" collapsed="false">
      <c r="A680" s="48" t="s">
        <v>30</v>
      </c>
      <c r="B680" s="46" t="n">
        <v>43921</v>
      </c>
      <c r="C680" s="47" t="n">
        <v>1</v>
      </c>
      <c r="D680" s="47" t="n">
        <v>20</v>
      </c>
      <c r="E680" s="47"/>
    </row>
    <row r="681" customFormat="false" ht="15" hidden="false" customHeight="false" outlineLevel="0" collapsed="false">
      <c r="A681" s="48" t="s">
        <v>31</v>
      </c>
      <c r="B681" s="46" t="n">
        <v>43921</v>
      </c>
      <c r="C681" s="47" t="n">
        <v>0</v>
      </c>
      <c r="D681" s="47" t="n">
        <v>13</v>
      </c>
      <c r="E681" s="47"/>
    </row>
    <row r="682" customFormat="false" ht="15" hidden="false" customHeight="false" outlineLevel="0" collapsed="false">
      <c r="A682" s="48" t="s">
        <v>32</v>
      </c>
      <c r="B682" s="46" t="n">
        <v>43921</v>
      </c>
      <c r="C682" s="47" t="n">
        <v>0</v>
      </c>
      <c r="D682" s="47" t="n">
        <v>0</v>
      </c>
      <c r="E682" s="47"/>
    </row>
    <row r="683" customFormat="false" ht="15" hidden="false" customHeight="false" outlineLevel="0" collapsed="false">
      <c r="A683" s="48" t="s">
        <v>33</v>
      </c>
      <c r="B683" s="46" t="n">
        <v>43921</v>
      </c>
      <c r="C683" s="47" t="n">
        <v>0</v>
      </c>
      <c r="D683" s="47" t="n">
        <v>3</v>
      </c>
      <c r="E683" s="47"/>
    </row>
    <row r="684" customFormat="false" ht="15" hidden="false" customHeight="false" outlineLevel="0" collapsed="false">
      <c r="A684" s="48" t="s">
        <v>34</v>
      </c>
      <c r="B684" s="46" t="n">
        <v>43921</v>
      </c>
      <c r="C684" s="47" t="n">
        <v>0</v>
      </c>
      <c r="D684" s="47" t="n">
        <v>3</v>
      </c>
      <c r="E684" s="47"/>
    </row>
    <row r="685" customFormat="false" ht="15" hidden="false" customHeight="false" outlineLevel="0" collapsed="false">
      <c r="A685" s="48" t="s">
        <v>35</v>
      </c>
      <c r="B685" s="46" t="n">
        <v>43921</v>
      </c>
      <c r="C685" s="47" t="n">
        <v>0</v>
      </c>
      <c r="D685" s="47" t="n">
        <v>1</v>
      </c>
      <c r="E685" s="47" t="n">
        <v>1</v>
      </c>
    </row>
    <row r="686" customFormat="false" ht="15" hidden="false" customHeight="false" outlineLevel="0" collapsed="false">
      <c r="A686" s="48" t="s">
        <v>36</v>
      </c>
      <c r="B686" s="46" t="n">
        <v>43921</v>
      </c>
      <c r="C686" s="47" t="n">
        <v>2</v>
      </c>
      <c r="D686" s="47" t="n">
        <v>15</v>
      </c>
      <c r="E686" s="47"/>
    </row>
    <row r="687" customFormat="false" ht="15" hidden="false" customHeight="false" outlineLevel="0" collapsed="false">
      <c r="A687" s="48" t="s">
        <v>37</v>
      </c>
      <c r="B687" s="46" t="n">
        <v>43921</v>
      </c>
      <c r="C687" s="47" t="n">
        <v>1</v>
      </c>
      <c r="D687" s="47" t="n">
        <v>3</v>
      </c>
      <c r="E687" s="47"/>
    </row>
    <row r="688" customFormat="false" ht="15" hidden="false" customHeight="false" outlineLevel="0" collapsed="false">
      <c r="A688" s="48" t="s">
        <v>38</v>
      </c>
      <c r="B688" s="46" t="n">
        <v>43921</v>
      </c>
      <c r="C688" s="47" t="n">
        <v>0</v>
      </c>
      <c r="D688" s="47" t="n">
        <v>20</v>
      </c>
      <c r="E688" s="47"/>
    </row>
    <row r="689" customFormat="false" ht="15" hidden="false" customHeight="false" outlineLevel="0" collapsed="false">
      <c r="A689" s="48" t="s">
        <v>39</v>
      </c>
      <c r="B689" s="46" t="n">
        <v>43921</v>
      </c>
      <c r="C689" s="47" t="n">
        <v>1</v>
      </c>
      <c r="D689" s="47" t="n">
        <v>9</v>
      </c>
      <c r="E689" s="47"/>
    </row>
    <row r="690" customFormat="false" ht="15" hidden="false" customHeight="false" outlineLevel="0" collapsed="false">
      <c r="A690" s="48" t="s">
        <v>40</v>
      </c>
      <c r="B690" s="46" t="n">
        <v>43921</v>
      </c>
      <c r="C690" s="47" t="n">
        <v>0</v>
      </c>
      <c r="D690" s="47" t="n">
        <v>1</v>
      </c>
      <c r="E690" s="47"/>
    </row>
    <row r="691" customFormat="false" ht="15" hidden="false" customHeight="false" outlineLevel="0" collapsed="false">
      <c r="A691" s="48" t="s">
        <v>41</v>
      </c>
      <c r="B691" s="46" t="n">
        <v>43921</v>
      </c>
      <c r="C691" s="47" t="n">
        <v>0</v>
      </c>
      <c r="D691" s="47" t="n">
        <v>1</v>
      </c>
      <c r="E691" s="47"/>
    </row>
    <row r="692" customFormat="false" ht="15" hidden="false" customHeight="false" outlineLevel="0" collapsed="false">
      <c r="A692" s="48" t="s">
        <v>42</v>
      </c>
      <c r="B692" s="46" t="n">
        <v>43921</v>
      </c>
      <c r="C692" s="47" t="n">
        <v>0</v>
      </c>
      <c r="D692" s="47" t="n">
        <v>6</v>
      </c>
      <c r="E692" s="47"/>
    </row>
    <row r="693" customFormat="false" ht="15" hidden="false" customHeight="false" outlineLevel="0" collapsed="false">
      <c r="A693" s="48" t="s">
        <v>43</v>
      </c>
      <c r="B693" s="46" t="n">
        <v>43921</v>
      </c>
      <c r="C693" s="47" t="n">
        <v>0</v>
      </c>
      <c r="D693" s="47" t="n">
        <v>9</v>
      </c>
      <c r="E693" s="47"/>
    </row>
    <row r="694" customFormat="false" ht="15" hidden="false" customHeight="false" outlineLevel="0" collapsed="false">
      <c r="A694" s="48" t="s">
        <v>44</v>
      </c>
      <c r="B694" s="46" t="n">
        <v>43921</v>
      </c>
      <c r="C694" s="47" t="n">
        <v>22</v>
      </c>
      <c r="D694" s="47" t="n">
        <v>133</v>
      </c>
      <c r="E694" s="47"/>
    </row>
    <row r="695" customFormat="false" ht="15" hidden="false" customHeight="false" outlineLevel="0" collapsed="false">
      <c r="A695" s="48" t="s">
        <v>45</v>
      </c>
      <c r="B695" s="46" t="n">
        <v>43921</v>
      </c>
      <c r="C695" s="47" t="n">
        <v>0</v>
      </c>
      <c r="D695" s="47" t="n">
        <v>2</v>
      </c>
      <c r="E695" s="47"/>
    </row>
    <row r="696" customFormat="false" ht="15" hidden="false" customHeight="false" outlineLevel="0" collapsed="false">
      <c r="A696" s="48" t="s">
        <v>46</v>
      </c>
      <c r="B696" s="46" t="n">
        <v>43921</v>
      </c>
      <c r="C696" s="47" t="n">
        <v>7</v>
      </c>
      <c r="D696" s="47" t="n">
        <v>39</v>
      </c>
      <c r="E696" s="47"/>
    </row>
    <row r="697" customFormat="false" ht="15" hidden="false" customHeight="false" outlineLevel="0" collapsed="false">
      <c r="A697" s="48" t="s">
        <v>47</v>
      </c>
      <c r="B697" s="46" t="n">
        <v>43921</v>
      </c>
      <c r="C697" s="47" t="n">
        <v>1</v>
      </c>
      <c r="D697" s="47" t="n">
        <v>16</v>
      </c>
      <c r="E697" s="47"/>
    </row>
    <row r="698" customFormat="false" ht="15" hidden="false" customHeight="false" outlineLevel="0" collapsed="false">
      <c r="A698" s="44" t="s">
        <v>24</v>
      </c>
      <c r="B698" s="46" t="n">
        <v>43922</v>
      </c>
      <c r="C698" s="47" t="n">
        <v>10</v>
      </c>
      <c r="D698" s="47" t="n">
        <v>280</v>
      </c>
      <c r="E698" s="47" t="n">
        <v>2</v>
      </c>
    </row>
    <row r="699" customFormat="false" ht="15" hidden="false" customHeight="false" outlineLevel="0" collapsed="false">
      <c r="A699" s="48" t="s">
        <v>25</v>
      </c>
      <c r="B699" s="46" t="n">
        <v>43922</v>
      </c>
      <c r="C699" s="47" t="n">
        <v>0</v>
      </c>
      <c r="D699" s="47" t="n">
        <v>0</v>
      </c>
      <c r="E699" s="47"/>
    </row>
    <row r="700" customFormat="false" ht="15" hidden="false" customHeight="false" outlineLevel="0" collapsed="false">
      <c r="A700" s="48" t="s">
        <v>26</v>
      </c>
      <c r="B700" s="46" t="n">
        <v>43922</v>
      </c>
      <c r="C700" s="47" t="n">
        <v>12</v>
      </c>
      <c r="D700" s="47" t="n">
        <v>96</v>
      </c>
      <c r="E700" s="47"/>
    </row>
    <row r="701" customFormat="false" ht="15" hidden="false" customHeight="false" outlineLevel="0" collapsed="false">
      <c r="A701" s="48" t="s">
        <v>27</v>
      </c>
      <c r="B701" s="46" t="n">
        <v>43922</v>
      </c>
      <c r="C701" s="47" t="n">
        <v>0</v>
      </c>
      <c r="D701" s="47" t="n">
        <v>0</v>
      </c>
      <c r="E701" s="47"/>
    </row>
    <row r="702" customFormat="false" ht="15" hidden="false" customHeight="false" outlineLevel="0" collapsed="false">
      <c r="A702" s="48" t="s">
        <v>28</v>
      </c>
      <c r="B702" s="46" t="n">
        <v>43922</v>
      </c>
      <c r="C702" s="47" t="n">
        <v>10</v>
      </c>
      <c r="D702" s="47" t="n">
        <v>321</v>
      </c>
      <c r="E702" s="47" t="n">
        <v>1</v>
      </c>
    </row>
    <row r="703" customFormat="false" ht="15" hidden="false" customHeight="false" outlineLevel="0" collapsed="false">
      <c r="A703" s="48" t="s">
        <v>29</v>
      </c>
      <c r="B703" s="46" t="n">
        <v>43922</v>
      </c>
      <c r="C703" s="47" t="n">
        <v>6</v>
      </c>
      <c r="D703" s="47" t="n">
        <v>101</v>
      </c>
      <c r="E703" s="47"/>
    </row>
    <row r="704" customFormat="false" ht="15" hidden="false" customHeight="false" outlineLevel="0" collapsed="false">
      <c r="A704" s="48" t="s">
        <v>30</v>
      </c>
      <c r="B704" s="46" t="n">
        <v>43922</v>
      </c>
      <c r="C704" s="47" t="n">
        <v>1</v>
      </c>
      <c r="D704" s="47" t="n">
        <v>21</v>
      </c>
      <c r="E704" s="47"/>
    </row>
    <row r="705" customFormat="false" ht="15" hidden="false" customHeight="false" outlineLevel="0" collapsed="false">
      <c r="A705" s="48" t="s">
        <v>31</v>
      </c>
      <c r="B705" s="46" t="n">
        <v>43922</v>
      </c>
      <c r="C705" s="47" t="n">
        <v>1</v>
      </c>
      <c r="D705" s="47" t="n">
        <v>14</v>
      </c>
      <c r="E705" s="47"/>
    </row>
    <row r="706" customFormat="false" ht="15" hidden="false" customHeight="false" outlineLevel="0" collapsed="false">
      <c r="A706" s="48" t="s">
        <v>32</v>
      </c>
      <c r="B706" s="46" t="n">
        <v>43922</v>
      </c>
      <c r="C706" s="47" t="n">
        <v>0</v>
      </c>
      <c r="D706" s="47" t="n">
        <v>0</v>
      </c>
      <c r="E706" s="47"/>
    </row>
    <row r="707" customFormat="false" ht="15" hidden="false" customHeight="false" outlineLevel="0" collapsed="false">
      <c r="A707" s="48" t="s">
        <v>33</v>
      </c>
      <c r="B707" s="46" t="n">
        <v>43922</v>
      </c>
      <c r="C707" s="47" t="n">
        <v>0</v>
      </c>
      <c r="D707" s="47" t="n">
        <v>3</v>
      </c>
      <c r="E707" s="47"/>
    </row>
    <row r="708" customFormat="false" ht="15" hidden="false" customHeight="false" outlineLevel="0" collapsed="false">
      <c r="A708" s="48" t="s">
        <v>34</v>
      </c>
      <c r="B708" s="46" t="n">
        <v>43922</v>
      </c>
      <c r="C708" s="47" t="n">
        <v>0</v>
      </c>
      <c r="D708" s="47" t="n">
        <v>3</v>
      </c>
      <c r="E708" s="47"/>
    </row>
    <row r="709" customFormat="false" ht="15" hidden="false" customHeight="false" outlineLevel="0" collapsed="false">
      <c r="A709" s="48" t="s">
        <v>35</v>
      </c>
      <c r="B709" s="46" t="n">
        <v>43922</v>
      </c>
      <c r="C709" s="47" t="n">
        <v>0</v>
      </c>
      <c r="D709" s="47" t="n">
        <v>1</v>
      </c>
      <c r="E709" s="47"/>
    </row>
    <row r="710" customFormat="false" ht="15" hidden="false" customHeight="false" outlineLevel="0" collapsed="false">
      <c r="A710" s="48" t="s">
        <v>36</v>
      </c>
      <c r="B710" s="46" t="n">
        <v>43922</v>
      </c>
      <c r="C710" s="47" t="n">
        <v>10</v>
      </c>
      <c r="D710" s="47" t="n">
        <v>25</v>
      </c>
      <c r="E710" s="47"/>
    </row>
    <row r="711" customFormat="false" ht="15" hidden="false" customHeight="false" outlineLevel="0" collapsed="false">
      <c r="A711" s="48" t="s">
        <v>37</v>
      </c>
      <c r="B711" s="46" t="n">
        <v>43922</v>
      </c>
      <c r="C711" s="47" t="n">
        <v>0</v>
      </c>
      <c r="D711" s="47" t="n">
        <v>3</v>
      </c>
      <c r="E711" s="47"/>
    </row>
    <row r="712" customFormat="false" ht="15" hidden="false" customHeight="false" outlineLevel="0" collapsed="false">
      <c r="A712" s="48" t="s">
        <v>38</v>
      </c>
      <c r="B712" s="46" t="n">
        <v>43922</v>
      </c>
      <c r="C712" s="47" t="n">
        <v>4</v>
      </c>
      <c r="D712" s="47" t="n">
        <v>24</v>
      </c>
      <c r="E712" s="47"/>
    </row>
    <row r="713" customFormat="false" ht="15" hidden="false" customHeight="false" outlineLevel="0" collapsed="false">
      <c r="A713" s="48" t="s">
        <v>39</v>
      </c>
      <c r="B713" s="46" t="n">
        <v>43922</v>
      </c>
      <c r="C713" s="47" t="n">
        <v>0</v>
      </c>
      <c r="D713" s="47" t="n">
        <v>9</v>
      </c>
      <c r="E713" s="47" t="n">
        <v>1</v>
      </c>
    </row>
    <row r="714" customFormat="false" ht="15" hidden="false" customHeight="false" outlineLevel="0" collapsed="false">
      <c r="A714" s="48" t="s">
        <v>40</v>
      </c>
      <c r="B714" s="46" t="n">
        <v>43922</v>
      </c>
      <c r="C714" s="47" t="n">
        <v>2</v>
      </c>
      <c r="D714" s="47" t="n">
        <v>3</v>
      </c>
      <c r="E714" s="47"/>
    </row>
    <row r="715" customFormat="false" ht="15" hidden="false" customHeight="false" outlineLevel="0" collapsed="false">
      <c r="A715" s="48" t="s">
        <v>41</v>
      </c>
      <c r="B715" s="46" t="n">
        <v>43922</v>
      </c>
      <c r="C715" s="47" t="n">
        <v>0</v>
      </c>
      <c r="D715" s="47" t="n">
        <v>1</v>
      </c>
      <c r="E715" s="47"/>
    </row>
    <row r="716" customFormat="false" ht="15" hidden="false" customHeight="false" outlineLevel="0" collapsed="false">
      <c r="A716" s="48" t="s">
        <v>42</v>
      </c>
      <c r="B716" s="46" t="n">
        <v>43922</v>
      </c>
      <c r="C716" s="47" t="n">
        <v>1</v>
      </c>
      <c r="D716" s="47" t="n">
        <v>7</v>
      </c>
      <c r="E716" s="47"/>
    </row>
    <row r="717" customFormat="false" ht="15" hidden="false" customHeight="false" outlineLevel="0" collapsed="false">
      <c r="A717" s="48" t="s">
        <v>43</v>
      </c>
      <c r="B717" s="46" t="n">
        <v>43922</v>
      </c>
      <c r="C717" s="47" t="n">
        <v>10</v>
      </c>
      <c r="D717" s="47" t="n">
        <v>19</v>
      </c>
      <c r="E717" s="47"/>
    </row>
    <row r="718" customFormat="false" ht="15" hidden="false" customHeight="false" outlineLevel="0" collapsed="false">
      <c r="A718" s="48" t="s">
        <v>44</v>
      </c>
      <c r="B718" s="46" t="n">
        <v>43922</v>
      </c>
      <c r="C718" s="47" t="n">
        <v>11</v>
      </c>
      <c r="D718" s="47" t="n">
        <v>144</v>
      </c>
      <c r="E718" s="47" t="n">
        <v>1</v>
      </c>
    </row>
    <row r="719" customFormat="false" ht="15" hidden="false" customHeight="false" outlineLevel="0" collapsed="false">
      <c r="A719" s="48" t="s">
        <v>45</v>
      </c>
      <c r="B719" s="46" t="n">
        <v>43922</v>
      </c>
      <c r="C719" s="47" t="n">
        <v>0</v>
      </c>
      <c r="D719" s="47" t="n">
        <v>2</v>
      </c>
      <c r="E719" s="47"/>
    </row>
    <row r="720" customFormat="false" ht="15" hidden="false" customHeight="false" outlineLevel="0" collapsed="false">
      <c r="A720" s="48" t="s">
        <v>46</v>
      </c>
      <c r="B720" s="46" t="n">
        <v>43922</v>
      </c>
      <c r="C720" s="47" t="n">
        <v>0</v>
      </c>
      <c r="D720" s="47" t="n">
        <v>39</v>
      </c>
      <c r="E720" s="47"/>
    </row>
    <row r="721" customFormat="false" ht="15" hidden="false" customHeight="false" outlineLevel="0" collapsed="false">
      <c r="A721" s="48" t="s">
        <v>47</v>
      </c>
      <c r="B721" s="46" t="n">
        <v>43922</v>
      </c>
      <c r="C721" s="47" t="n">
        <v>1</v>
      </c>
      <c r="D721" s="47" t="n">
        <v>17</v>
      </c>
      <c r="E721" s="47"/>
    </row>
    <row r="722" customFormat="false" ht="15" hidden="false" customHeight="false" outlineLevel="0" collapsed="false">
      <c r="A722" s="44" t="s">
        <v>24</v>
      </c>
      <c r="B722" s="46" t="n">
        <v>43923</v>
      </c>
      <c r="C722" s="47" t="n">
        <v>36</v>
      </c>
      <c r="D722" s="47" t="n">
        <v>316</v>
      </c>
      <c r="E722" s="47" t="n">
        <v>2</v>
      </c>
    </row>
    <row r="723" customFormat="false" ht="15" hidden="false" customHeight="false" outlineLevel="0" collapsed="false">
      <c r="A723" s="48" t="s">
        <v>25</v>
      </c>
      <c r="B723" s="46" t="n">
        <v>43923</v>
      </c>
      <c r="C723" s="47" t="n">
        <v>0</v>
      </c>
      <c r="D723" s="47" t="n">
        <v>0</v>
      </c>
      <c r="E723" s="47"/>
    </row>
    <row r="724" customFormat="false" ht="15" hidden="false" customHeight="false" outlineLevel="0" collapsed="false">
      <c r="A724" s="48" t="s">
        <v>26</v>
      </c>
      <c r="B724" s="46" t="n">
        <v>43923</v>
      </c>
      <c r="C724" s="47" t="n">
        <v>3</v>
      </c>
      <c r="D724" s="47" t="n">
        <v>99</v>
      </c>
      <c r="E724" s="47" t="n">
        <v>1</v>
      </c>
    </row>
    <row r="725" customFormat="false" ht="15" hidden="false" customHeight="false" outlineLevel="0" collapsed="false">
      <c r="A725" s="48" t="s">
        <v>27</v>
      </c>
      <c r="B725" s="46" t="n">
        <v>43923</v>
      </c>
      <c r="C725" s="47" t="n">
        <v>0</v>
      </c>
      <c r="D725" s="47" t="n">
        <v>0</v>
      </c>
      <c r="E725" s="47"/>
    </row>
    <row r="726" customFormat="false" ht="15" hidden="false" customHeight="false" outlineLevel="0" collapsed="false">
      <c r="A726" s="48" t="s">
        <v>28</v>
      </c>
      <c r="B726" s="46" t="n">
        <v>43923</v>
      </c>
      <c r="C726" s="47" t="n">
        <v>24</v>
      </c>
      <c r="D726" s="47" t="n">
        <v>345</v>
      </c>
      <c r="E726" s="47"/>
    </row>
    <row r="727" customFormat="false" ht="15" hidden="false" customHeight="false" outlineLevel="0" collapsed="false">
      <c r="A727" s="48" t="s">
        <v>29</v>
      </c>
      <c r="B727" s="46" t="n">
        <v>43923</v>
      </c>
      <c r="C727" s="47" t="n">
        <v>16</v>
      </c>
      <c r="D727" s="47" t="n">
        <v>117</v>
      </c>
      <c r="E727" s="47"/>
    </row>
    <row r="728" customFormat="false" ht="15" hidden="false" customHeight="false" outlineLevel="0" collapsed="false">
      <c r="A728" s="48" t="s">
        <v>30</v>
      </c>
      <c r="B728" s="46" t="n">
        <v>43923</v>
      </c>
      <c r="C728" s="47" t="n">
        <v>1</v>
      </c>
      <c r="D728" s="47" t="n">
        <v>22</v>
      </c>
      <c r="E728" s="47"/>
    </row>
    <row r="729" customFormat="false" ht="15" hidden="false" customHeight="false" outlineLevel="0" collapsed="false">
      <c r="A729" s="48" t="s">
        <v>31</v>
      </c>
      <c r="B729" s="46" t="n">
        <v>43923</v>
      </c>
      <c r="C729" s="47" t="n">
        <v>2</v>
      </c>
      <c r="D729" s="47" t="n">
        <v>16</v>
      </c>
      <c r="E729" s="47"/>
    </row>
    <row r="730" customFormat="false" ht="15" hidden="false" customHeight="false" outlineLevel="0" collapsed="false">
      <c r="A730" s="48" t="s">
        <v>32</v>
      </c>
      <c r="B730" s="46" t="n">
        <v>43923</v>
      </c>
      <c r="C730" s="47" t="n">
        <v>0</v>
      </c>
      <c r="D730" s="47" t="n">
        <v>0</v>
      </c>
      <c r="E730" s="47"/>
    </row>
    <row r="731" customFormat="false" ht="15" hidden="false" customHeight="false" outlineLevel="0" collapsed="false">
      <c r="A731" s="48" t="s">
        <v>33</v>
      </c>
      <c r="B731" s="46" t="n">
        <v>43923</v>
      </c>
      <c r="C731" s="47" t="n">
        <v>2</v>
      </c>
      <c r="D731" s="47" t="n">
        <v>5</v>
      </c>
      <c r="E731" s="47"/>
    </row>
    <row r="732" customFormat="false" ht="15" hidden="false" customHeight="false" outlineLevel="0" collapsed="false">
      <c r="A732" s="48" t="s">
        <v>34</v>
      </c>
      <c r="B732" s="46" t="n">
        <v>43923</v>
      </c>
      <c r="C732" s="47" t="n">
        <v>0</v>
      </c>
      <c r="D732" s="47" t="n">
        <v>3</v>
      </c>
      <c r="E732" s="47"/>
    </row>
    <row r="733" customFormat="false" ht="15" hidden="false" customHeight="false" outlineLevel="0" collapsed="false">
      <c r="A733" s="48" t="s">
        <v>35</v>
      </c>
      <c r="B733" s="46" t="n">
        <v>43923</v>
      </c>
      <c r="C733" s="47" t="n">
        <v>3</v>
      </c>
      <c r="D733" s="47" t="n">
        <v>4</v>
      </c>
      <c r="E733" s="47"/>
    </row>
    <row r="734" customFormat="false" ht="15" hidden="false" customHeight="false" outlineLevel="0" collapsed="false">
      <c r="A734" s="48" t="s">
        <v>36</v>
      </c>
      <c r="B734" s="46" t="n">
        <v>43923</v>
      </c>
      <c r="C734" s="47" t="n">
        <v>0</v>
      </c>
      <c r="D734" s="47" t="n">
        <v>25</v>
      </c>
      <c r="E734" s="47" t="n">
        <v>1</v>
      </c>
    </row>
    <row r="735" customFormat="false" ht="15" hidden="false" customHeight="false" outlineLevel="0" collapsed="false">
      <c r="A735" s="48" t="s">
        <v>37</v>
      </c>
      <c r="B735" s="46" t="n">
        <v>43923</v>
      </c>
      <c r="C735" s="47" t="n">
        <v>0</v>
      </c>
      <c r="D735" s="47" t="n">
        <v>3</v>
      </c>
      <c r="E735" s="47"/>
    </row>
    <row r="736" customFormat="false" ht="15" hidden="false" customHeight="false" outlineLevel="0" collapsed="false">
      <c r="A736" s="48" t="s">
        <v>38</v>
      </c>
      <c r="B736" s="46" t="n">
        <v>43923</v>
      </c>
      <c r="C736" s="47" t="n">
        <v>4</v>
      </c>
      <c r="D736" s="47" t="n">
        <v>28</v>
      </c>
      <c r="E736" s="47"/>
    </row>
    <row r="737" customFormat="false" ht="15" hidden="false" customHeight="false" outlineLevel="0" collapsed="false">
      <c r="A737" s="48" t="s">
        <v>39</v>
      </c>
      <c r="B737" s="46" t="n">
        <v>43923</v>
      </c>
      <c r="C737" s="47" t="n">
        <v>0</v>
      </c>
      <c r="D737" s="47" t="n">
        <v>9</v>
      </c>
      <c r="E737" s="47"/>
    </row>
    <row r="738" customFormat="false" ht="15" hidden="false" customHeight="false" outlineLevel="0" collapsed="false">
      <c r="A738" s="48" t="s">
        <v>40</v>
      </c>
      <c r="B738" s="46" t="n">
        <v>43923</v>
      </c>
      <c r="C738" s="47" t="n">
        <v>0</v>
      </c>
      <c r="D738" s="47" t="n">
        <v>3</v>
      </c>
      <c r="E738" s="47"/>
    </row>
    <row r="739" customFormat="false" ht="15" hidden="false" customHeight="false" outlineLevel="0" collapsed="false">
      <c r="A739" s="48" t="s">
        <v>41</v>
      </c>
      <c r="B739" s="46" t="n">
        <v>43923</v>
      </c>
      <c r="C739" s="47" t="n">
        <v>0</v>
      </c>
      <c r="D739" s="47" t="n">
        <v>1</v>
      </c>
      <c r="E739" s="47"/>
    </row>
    <row r="740" customFormat="false" ht="15" hidden="false" customHeight="false" outlineLevel="0" collapsed="false">
      <c r="A740" s="48" t="s">
        <v>42</v>
      </c>
      <c r="B740" s="46" t="n">
        <v>43923</v>
      </c>
      <c r="C740" s="47" t="n">
        <v>2</v>
      </c>
      <c r="D740" s="47" t="n">
        <v>9</v>
      </c>
      <c r="E740" s="47"/>
    </row>
    <row r="741" customFormat="false" ht="15" hidden="false" customHeight="false" outlineLevel="0" collapsed="false">
      <c r="A741" s="48" t="s">
        <v>43</v>
      </c>
      <c r="B741" s="46" t="n">
        <v>43923</v>
      </c>
      <c r="C741" s="47" t="n">
        <v>2</v>
      </c>
      <c r="D741" s="47" t="n">
        <v>21</v>
      </c>
      <c r="E741" s="47"/>
    </row>
    <row r="742" customFormat="false" ht="15" hidden="false" customHeight="false" outlineLevel="0" collapsed="false">
      <c r="A742" s="48" t="s">
        <v>44</v>
      </c>
      <c r="B742" s="46" t="n">
        <v>43923</v>
      </c>
      <c r="C742" s="47" t="n">
        <v>8</v>
      </c>
      <c r="D742" s="47" t="n">
        <v>152</v>
      </c>
      <c r="E742" s="47"/>
    </row>
    <row r="743" customFormat="false" ht="15" hidden="false" customHeight="false" outlineLevel="0" collapsed="false">
      <c r="A743" s="48" t="s">
        <v>45</v>
      </c>
      <c r="B743" s="46" t="n">
        <v>43923</v>
      </c>
      <c r="C743" s="47" t="n">
        <v>1</v>
      </c>
      <c r="D743" s="47" t="n">
        <v>3</v>
      </c>
      <c r="E743" s="47"/>
    </row>
    <row r="744" customFormat="false" ht="15" hidden="false" customHeight="false" outlineLevel="0" collapsed="false">
      <c r="A744" s="48" t="s">
        <v>46</v>
      </c>
      <c r="B744" s="46" t="n">
        <v>43923</v>
      </c>
      <c r="C744" s="47" t="n">
        <v>24</v>
      </c>
      <c r="D744" s="47" t="n">
        <v>63</v>
      </c>
      <c r="E744" s="47"/>
    </row>
    <row r="745" customFormat="false" ht="15" hidden="false" customHeight="false" outlineLevel="0" collapsed="false">
      <c r="A745" s="48" t="s">
        <v>47</v>
      </c>
      <c r="B745" s="46" t="n">
        <v>43923</v>
      </c>
      <c r="C745" s="47" t="n">
        <v>4</v>
      </c>
      <c r="D745" s="47" t="n">
        <v>21</v>
      </c>
      <c r="E745" s="47"/>
    </row>
    <row r="746" customFormat="false" ht="15" hidden="false" customHeight="false" outlineLevel="0" collapsed="false">
      <c r="A746" s="44" t="s">
        <v>24</v>
      </c>
      <c r="B746" s="46" t="n">
        <v>43924</v>
      </c>
      <c r="C746" s="47" t="n">
        <v>22</v>
      </c>
      <c r="D746" s="47" t="n">
        <v>338</v>
      </c>
      <c r="E746" s="47" t="n">
        <v>3</v>
      </c>
    </row>
    <row r="747" customFormat="false" ht="15" hidden="false" customHeight="false" outlineLevel="0" collapsed="false">
      <c r="A747" s="48" t="s">
        <v>25</v>
      </c>
      <c r="B747" s="46" t="n">
        <v>43924</v>
      </c>
      <c r="C747" s="47" t="n">
        <v>0</v>
      </c>
      <c r="D747" s="47" t="n">
        <v>0</v>
      </c>
      <c r="E747" s="47"/>
    </row>
    <row r="748" customFormat="false" ht="15" hidden="false" customHeight="false" outlineLevel="0" collapsed="false">
      <c r="A748" s="48" t="s">
        <v>26</v>
      </c>
      <c r="B748" s="46" t="n">
        <v>43924</v>
      </c>
      <c r="C748" s="47" t="n">
        <v>8</v>
      </c>
      <c r="D748" s="47" t="n">
        <v>107</v>
      </c>
      <c r="E748" s="47" t="n">
        <v>1</v>
      </c>
    </row>
    <row r="749" customFormat="false" ht="15" hidden="false" customHeight="false" outlineLevel="0" collapsed="false">
      <c r="A749" s="48" t="s">
        <v>27</v>
      </c>
      <c r="B749" s="46" t="n">
        <v>43924</v>
      </c>
      <c r="C749" s="47" t="n">
        <v>0</v>
      </c>
      <c r="D749" s="47" t="n">
        <v>0</v>
      </c>
      <c r="E749" s="47"/>
    </row>
    <row r="750" customFormat="false" ht="15" hidden="false" customHeight="false" outlineLevel="0" collapsed="false">
      <c r="A750" s="48" t="s">
        <v>28</v>
      </c>
      <c r="B750" s="46" t="n">
        <v>43924</v>
      </c>
      <c r="C750" s="47" t="n">
        <v>28</v>
      </c>
      <c r="D750" s="47" t="n">
        <v>373</v>
      </c>
      <c r="E750" s="47"/>
    </row>
    <row r="751" customFormat="false" ht="15" hidden="false" customHeight="false" outlineLevel="0" collapsed="false">
      <c r="A751" s="48" t="s">
        <v>29</v>
      </c>
      <c r="B751" s="46" t="n">
        <v>43924</v>
      </c>
      <c r="C751" s="47" t="n">
        <v>14</v>
      </c>
      <c r="D751" s="47" t="n">
        <v>131</v>
      </c>
      <c r="E751" s="47"/>
    </row>
    <row r="752" customFormat="false" ht="15" hidden="false" customHeight="false" outlineLevel="0" collapsed="false">
      <c r="A752" s="48" t="s">
        <v>30</v>
      </c>
      <c r="B752" s="46" t="n">
        <v>43924</v>
      </c>
      <c r="C752" s="47" t="n">
        <v>0</v>
      </c>
      <c r="D752" s="47" t="n">
        <v>22</v>
      </c>
      <c r="E752" s="47"/>
    </row>
    <row r="753" customFormat="false" ht="15" hidden="false" customHeight="false" outlineLevel="0" collapsed="false">
      <c r="A753" s="48" t="s">
        <v>31</v>
      </c>
      <c r="B753" s="46" t="n">
        <v>43924</v>
      </c>
      <c r="C753" s="47" t="n">
        <v>2</v>
      </c>
      <c r="D753" s="47" t="n">
        <v>18</v>
      </c>
      <c r="E753" s="47"/>
    </row>
    <row r="754" customFormat="false" ht="15" hidden="false" customHeight="false" outlineLevel="0" collapsed="false">
      <c r="A754" s="48" t="s">
        <v>32</v>
      </c>
      <c r="B754" s="46" t="n">
        <v>43924</v>
      </c>
      <c r="C754" s="47" t="n">
        <v>0</v>
      </c>
      <c r="D754" s="47" t="n">
        <v>0</v>
      </c>
      <c r="E754" s="47"/>
    </row>
    <row r="755" customFormat="false" ht="15" hidden="false" customHeight="false" outlineLevel="0" collapsed="false">
      <c r="A755" s="48" t="s">
        <v>33</v>
      </c>
      <c r="B755" s="46" t="n">
        <v>43924</v>
      </c>
      <c r="C755" s="47" t="n">
        <v>0</v>
      </c>
      <c r="D755" s="47" t="n">
        <v>5</v>
      </c>
      <c r="E755" s="47"/>
    </row>
    <row r="756" customFormat="false" ht="15" hidden="false" customHeight="false" outlineLevel="0" collapsed="false">
      <c r="A756" s="48" t="s">
        <v>34</v>
      </c>
      <c r="B756" s="46" t="n">
        <v>43924</v>
      </c>
      <c r="C756" s="47" t="n">
        <v>0</v>
      </c>
      <c r="D756" s="47" t="n">
        <v>3</v>
      </c>
      <c r="E756" s="47"/>
    </row>
    <row r="757" customFormat="false" ht="15" hidden="false" customHeight="false" outlineLevel="0" collapsed="false">
      <c r="A757" s="48" t="s">
        <v>35</v>
      </c>
      <c r="B757" s="46" t="n">
        <v>43924</v>
      </c>
      <c r="C757" s="47" t="n">
        <v>0</v>
      </c>
      <c r="D757" s="47" t="n">
        <v>4</v>
      </c>
      <c r="E757" s="47"/>
    </row>
    <row r="758" customFormat="false" ht="15" hidden="false" customHeight="false" outlineLevel="0" collapsed="false">
      <c r="A758" s="48" t="s">
        <v>36</v>
      </c>
      <c r="B758" s="46" t="n">
        <v>43924</v>
      </c>
      <c r="C758" s="47" t="n">
        <v>2</v>
      </c>
      <c r="D758" s="47" t="n">
        <v>27</v>
      </c>
      <c r="E758" s="47" t="n">
        <v>1</v>
      </c>
    </row>
    <row r="759" customFormat="false" ht="15" hidden="false" customHeight="false" outlineLevel="0" collapsed="false">
      <c r="A759" s="48" t="s">
        <v>37</v>
      </c>
      <c r="B759" s="46" t="n">
        <v>43924</v>
      </c>
      <c r="C759" s="47" t="n">
        <v>0</v>
      </c>
      <c r="D759" s="47" t="n">
        <v>3</v>
      </c>
      <c r="E759" s="47"/>
    </row>
    <row r="760" customFormat="false" ht="15" hidden="false" customHeight="false" outlineLevel="0" collapsed="false">
      <c r="A760" s="48" t="s">
        <v>38</v>
      </c>
      <c r="B760" s="46" t="n">
        <v>43924</v>
      </c>
      <c r="C760" s="47" t="n">
        <v>1</v>
      </c>
      <c r="D760" s="47" t="n">
        <v>29</v>
      </c>
      <c r="E760" s="47"/>
    </row>
    <row r="761" customFormat="false" ht="15" hidden="false" customHeight="false" outlineLevel="0" collapsed="false">
      <c r="A761" s="48" t="s">
        <v>39</v>
      </c>
      <c r="B761" s="46" t="n">
        <v>43924</v>
      </c>
      <c r="C761" s="47" t="n">
        <v>1</v>
      </c>
      <c r="D761" s="47" t="n">
        <v>10</v>
      </c>
      <c r="E761" s="47"/>
    </row>
    <row r="762" customFormat="false" ht="15" hidden="false" customHeight="false" outlineLevel="0" collapsed="false">
      <c r="A762" s="48" t="s">
        <v>40</v>
      </c>
      <c r="B762" s="46" t="n">
        <v>43924</v>
      </c>
      <c r="C762" s="47" t="n">
        <v>0</v>
      </c>
      <c r="D762" s="47" t="n">
        <v>3</v>
      </c>
      <c r="E762" s="47"/>
    </row>
    <row r="763" customFormat="false" ht="15" hidden="false" customHeight="false" outlineLevel="0" collapsed="false">
      <c r="A763" s="48" t="s">
        <v>41</v>
      </c>
      <c r="B763" s="46" t="n">
        <v>43924</v>
      </c>
      <c r="C763" s="47" t="n">
        <v>0</v>
      </c>
      <c r="D763" s="47" t="n">
        <v>1</v>
      </c>
      <c r="E763" s="47"/>
    </row>
    <row r="764" customFormat="false" ht="15" hidden="false" customHeight="false" outlineLevel="0" collapsed="false">
      <c r="A764" s="48" t="s">
        <v>42</v>
      </c>
      <c r="B764" s="46" t="n">
        <v>43924</v>
      </c>
      <c r="C764" s="47" t="n">
        <v>1</v>
      </c>
      <c r="D764" s="47" t="n">
        <v>10</v>
      </c>
      <c r="E764" s="47"/>
    </row>
    <row r="765" customFormat="false" ht="15" hidden="false" customHeight="false" outlineLevel="0" collapsed="false">
      <c r="A765" s="48" t="s">
        <v>43</v>
      </c>
      <c r="B765" s="46" t="n">
        <v>43924</v>
      </c>
      <c r="C765" s="47" t="n">
        <v>0</v>
      </c>
      <c r="D765" s="47" t="n">
        <v>21</v>
      </c>
      <c r="E765" s="47"/>
    </row>
    <row r="766" customFormat="false" ht="15" hidden="false" customHeight="false" outlineLevel="0" collapsed="false">
      <c r="A766" s="48" t="s">
        <v>44</v>
      </c>
      <c r="B766" s="46" t="n">
        <v>43924</v>
      </c>
      <c r="C766" s="47" t="n">
        <v>8</v>
      </c>
      <c r="D766" s="47" t="n">
        <v>160</v>
      </c>
      <c r="E766" s="47"/>
    </row>
    <row r="767" customFormat="false" ht="15" hidden="false" customHeight="false" outlineLevel="0" collapsed="false">
      <c r="A767" s="48" t="s">
        <v>45</v>
      </c>
      <c r="B767" s="46" t="n">
        <v>43924</v>
      </c>
      <c r="C767" s="47" t="n">
        <v>0</v>
      </c>
      <c r="D767" s="47" t="n">
        <v>3</v>
      </c>
      <c r="E767" s="47"/>
    </row>
    <row r="768" customFormat="false" ht="15" hidden="false" customHeight="false" outlineLevel="0" collapsed="false">
      <c r="A768" s="48" t="s">
        <v>46</v>
      </c>
      <c r="B768" s="46" t="n">
        <v>43924</v>
      </c>
      <c r="C768" s="47" t="n">
        <v>1</v>
      </c>
      <c r="D768" s="47" t="n">
        <v>64</v>
      </c>
      <c r="E768" s="47"/>
    </row>
    <row r="769" customFormat="false" ht="15" hidden="false" customHeight="false" outlineLevel="0" collapsed="false">
      <c r="A769" s="48" t="s">
        <v>47</v>
      </c>
      <c r="B769" s="46" t="n">
        <v>43924</v>
      </c>
      <c r="C769" s="47" t="n">
        <v>0</v>
      </c>
      <c r="D769" s="47" t="n">
        <v>21</v>
      </c>
      <c r="E769" s="47"/>
    </row>
    <row r="770" customFormat="false" ht="15" hidden="false" customHeight="false" outlineLevel="0" collapsed="false">
      <c r="A770" s="44" t="s">
        <v>24</v>
      </c>
      <c r="B770" s="46" t="n">
        <v>43925</v>
      </c>
      <c r="C770" s="47" t="n">
        <v>26</v>
      </c>
      <c r="D770" s="47" t="n">
        <v>364</v>
      </c>
      <c r="E770" s="47" t="n">
        <v>1</v>
      </c>
    </row>
    <row r="771" customFormat="false" ht="15" hidden="false" customHeight="false" outlineLevel="0" collapsed="false">
      <c r="A771" s="48" t="s">
        <v>25</v>
      </c>
      <c r="B771" s="46" t="n">
        <v>43925</v>
      </c>
      <c r="C771" s="47" t="n">
        <v>0</v>
      </c>
      <c r="D771" s="47" t="n">
        <v>0</v>
      </c>
      <c r="E771" s="47"/>
    </row>
    <row r="772" customFormat="false" ht="15" hidden="false" customHeight="false" outlineLevel="0" collapsed="false">
      <c r="A772" s="48" t="s">
        <v>26</v>
      </c>
      <c r="B772" s="46" t="n">
        <v>43925</v>
      </c>
      <c r="C772" s="47" t="n">
        <v>8</v>
      </c>
      <c r="D772" s="47" t="n">
        <v>115</v>
      </c>
      <c r="E772" s="47"/>
    </row>
    <row r="773" customFormat="false" ht="15" hidden="false" customHeight="false" outlineLevel="0" collapsed="false">
      <c r="A773" s="48" t="s">
        <v>27</v>
      </c>
      <c r="B773" s="46" t="n">
        <v>43925</v>
      </c>
      <c r="C773" s="47" t="n">
        <v>0</v>
      </c>
      <c r="D773" s="47" t="n">
        <v>0</v>
      </c>
      <c r="E773" s="47"/>
    </row>
    <row r="774" customFormat="false" ht="15" hidden="false" customHeight="false" outlineLevel="0" collapsed="false">
      <c r="A774" s="48" t="s">
        <v>28</v>
      </c>
      <c r="B774" s="46" t="n">
        <v>43925</v>
      </c>
      <c r="C774" s="47" t="n">
        <v>34</v>
      </c>
      <c r="D774" s="47" t="n">
        <v>407</v>
      </c>
      <c r="E774" s="47"/>
    </row>
    <row r="775" customFormat="false" ht="15" hidden="false" customHeight="false" outlineLevel="0" collapsed="false">
      <c r="A775" s="48" t="s">
        <v>29</v>
      </c>
      <c r="B775" s="46" t="n">
        <v>43925</v>
      </c>
      <c r="C775" s="47" t="n">
        <v>3</v>
      </c>
      <c r="D775" s="47" t="n">
        <v>134</v>
      </c>
      <c r="E775" s="47"/>
    </row>
    <row r="776" customFormat="false" ht="15" hidden="false" customHeight="false" outlineLevel="0" collapsed="false">
      <c r="A776" s="48" t="s">
        <v>30</v>
      </c>
      <c r="B776" s="46" t="n">
        <v>43925</v>
      </c>
      <c r="C776" s="47" t="n">
        <v>0</v>
      </c>
      <c r="D776" s="47" t="n">
        <v>22</v>
      </c>
      <c r="E776" s="47"/>
    </row>
    <row r="777" customFormat="false" ht="15" hidden="false" customHeight="false" outlineLevel="0" collapsed="false">
      <c r="A777" s="48" t="s">
        <v>31</v>
      </c>
      <c r="B777" s="46" t="n">
        <v>43925</v>
      </c>
      <c r="C777" s="47" t="n">
        <v>0</v>
      </c>
      <c r="D777" s="47" t="n">
        <v>18</v>
      </c>
      <c r="E777" s="47"/>
    </row>
    <row r="778" customFormat="false" ht="15" hidden="false" customHeight="false" outlineLevel="0" collapsed="false">
      <c r="A778" s="48" t="s">
        <v>32</v>
      </c>
      <c r="B778" s="46" t="n">
        <v>43925</v>
      </c>
      <c r="C778" s="47" t="n">
        <v>0</v>
      </c>
      <c r="D778" s="47" t="n">
        <v>0</v>
      </c>
      <c r="E778" s="47"/>
    </row>
    <row r="779" customFormat="false" ht="15" hidden="false" customHeight="false" outlineLevel="0" collapsed="false">
      <c r="A779" s="48" t="s">
        <v>33</v>
      </c>
      <c r="B779" s="46" t="n">
        <v>43925</v>
      </c>
      <c r="C779" s="47" t="n">
        <v>0</v>
      </c>
      <c r="D779" s="47" t="n">
        <v>5</v>
      </c>
      <c r="E779" s="47"/>
    </row>
    <row r="780" customFormat="false" ht="15" hidden="false" customHeight="false" outlineLevel="0" collapsed="false">
      <c r="A780" s="48" t="s">
        <v>34</v>
      </c>
      <c r="B780" s="46" t="n">
        <v>43925</v>
      </c>
      <c r="C780" s="47" t="n">
        <v>0</v>
      </c>
      <c r="D780" s="47" t="n">
        <v>3</v>
      </c>
      <c r="E780" s="47"/>
    </row>
    <row r="781" customFormat="false" ht="15" hidden="false" customHeight="false" outlineLevel="0" collapsed="false">
      <c r="A781" s="48" t="s">
        <v>35</v>
      </c>
      <c r="B781" s="46" t="n">
        <v>43925</v>
      </c>
      <c r="C781" s="47" t="n">
        <v>2</v>
      </c>
      <c r="D781" s="47" t="n">
        <v>6</v>
      </c>
      <c r="E781" s="47"/>
    </row>
    <row r="782" customFormat="false" ht="15" hidden="false" customHeight="false" outlineLevel="0" collapsed="false">
      <c r="A782" s="48" t="s">
        <v>36</v>
      </c>
      <c r="B782" s="46" t="n">
        <v>43925</v>
      </c>
      <c r="C782" s="47" t="n">
        <v>0</v>
      </c>
      <c r="D782" s="47" t="n">
        <v>27</v>
      </c>
      <c r="E782" s="47"/>
    </row>
    <row r="783" customFormat="false" ht="15" hidden="false" customHeight="false" outlineLevel="0" collapsed="false">
      <c r="A783" s="48" t="s">
        <v>37</v>
      </c>
      <c r="B783" s="46" t="n">
        <v>43925</v>
      </c>
      <c r="C783" s="47" t="n">
        <v>0</v>
      </c>
      <c r="D783" s="47" t="n">
        <v>3</v>
      </c>
      <c r="E783" s="47"/>
    </row>
    <row r="784" customFormat="false" ht="15" hidden="false" customHeight="false" outlineLevel="0" collapsed="false">
      <c r="A784" s="48" t="s">
        <v>38</v>
      </c>
      <c r="B784" s="46" t="n">
        <v>43925</v>
      </c>
      <c r="C784" s="47" t="n">
        <v>4</v>
      </c>
      <c r="D784" s="47" t="n">
        <v>33</v>
      </c>
      <c r="E784" s="47"/>
    </row>
    <row r="785" customFormat="false" ht="15" hidden="false" customHeight="false" outlineLevel="0" collapsed="false">
      <c r="A785" s="48" t="s">
        <v>39</v>
      </c>
      <c r="B785" s="46" t="n">
        <v>43925</v>
      </c>
      <c r="C785" s="47" t="n">
        <v>5</v>
      </c>
      <c r="D785" s="47" t="n">
        <v>15</v>
      </c>
      <c r="E785" s="47"/>
    </row>
    <row r="786" customFormat="false" ht="15" hidden="false" customHeight="false" outlineLevel="0" collapsed="false">
      <c r="A786" s="48" t="s">
        <v>40</v>
      </c>
      <c r="B786" s="46" t="n">
        <v>43925</v>
      </c>
      <c r="C786" s="47" t="n">
        <v>0</v>
      </c>
      <c r="D786" s="47" t="n">
        <v>3</v>
      </c>
      <c r="E786" s="47"/>
    </row>
    <row r="787" customFormat="false" ht="15" hidden="false" customHeight="false" outlineLevel="0" collapsed="false">
      <c r="A787" s="48" t="s">
        <v>41</v>
      </c>
      <c r="B787" s="46" t="n">
        <v>43925</v>
      </c>
      <c r="C787" s="47" t="n">
        <v>0</v>
      </c>
      <c r="D787" s="47" t="n">
        <v>1</v>
      </c>
      <c r="E787" s="47"/>
    </row>
    <row r="788" customFormat="false" ht="15" hidden="false" customHeight="false" outlineLevel="0" collapsed="false">
      <c r="A788" s="48" t="s">
        <v>42</v>
      </c>
      <c r="B788" s="46" t="n">
        <v>43925</v>
      </c>
      <c r="C788" s="47" t="n">
        <v>0</v>
      </c>
      <c r="D788" s="47" t="n">
        <v>10</v>
      </c>
      <c r="E788" s="47"/>
    </row>
    <row r="789" customFormat="false" ht="15" hidden="false" customHeight="false" outlineLevel="0" collapsed="false">
      <c r="A789" s="48" t="s">
        <v>43</v>
      </c>
      <c r="B789" s="46" t="n">
        <v>43925</v>
      </c>
      <c r="C789" s="47" t="n">
        <v>1</v>
      </c>
      <c r="D789" s="47" t="n">
        <v>22</v>
      </c>
      <c r="E789" s="47"/>
    </row>
    <row r="790" customFormat="false" ht="15" hidden="false" customHeight="false" outlineLevel="0" collapsed="false">
      <c r="A790" s="48" t="s">
        <v>44</v>
      </c>
      <c r="B790" s="46" t="n">
        <v>43925</v>
      </c>
      <c r="C790" s="47" t="n">
        <v>5</v>
      </c>
      <c r="D790" s="47" t="n">
        <v>165</v>
      </c>
      <c r="E790" s="47"/>
    </row>
    <row r="791" customFormat="false" ht="15" hidden="false" customHeight="false" outlineLevel="0" collapsed="false">
      <c r="A791" s="48" t="s">
        <v>45</v>
      </c>
      <c r="B791" s="46" t="n">
        <v>43925</v>
      </c>
      <c r="C791" s="47" t="n">
        <v>1</v>
      </c>
      <c r="D791" s="47" t="n">
        <v>4</v>
      </c>
      <c r="E791" s="47"/>
    </row>
    <row r="792" customFormat="false" ht="15" hidden="false" customHeight="false" outlineLevel="0" collapsed="false">
      <c r="A792" s="48" t="s">
        <v>46</v>
      </c>
      <c r="B792" s="46" t="n">
        <v>43925</v>
      </c>
      <c r="C792" s="47" t="n">
        <v>8</v>
      </c>
      <c r="D792" s="47" t="n">
        <v>72</v>
      </c>
      <c r="E792" s="47"/>
    </row>
    <row r="793" customFormat="false" ht="15" hidden="false" customHeight="false" outlineLevel="0" collapsed="false">
      <c r="A793" s="48" t="s">
        <v>47</v>
      </c>
      <c r="B793" s="46" t="n">
        <v>43925</v>
      </c>
      <c r="C793" s="47" t="n">
        <v>1</v>
      </c>
      <c r="D793" s="47" t="n">
        <v>22</v>
      </c>
      <c r="E793" s="47"/>
    </row>
    <row r="794" customFormat="false" ht="15" hidden="false" customHeight="false" outlineLevel="0" collapsed="false">
      <c r="A794" s="44" t="s">
        <v>24</v>
      </c>
      <c r="B794" s="46" t="n">
        <v>43926</v>
      </c>
      <c r="C794" s="47" t="n">
        <v>33</v>
      </c>
      <c r="D794" s="47" t="n">
        <v>397</v>
      </c>
      <c r="E794" s="47" t="n">
        <v>1</v>
      </c>
    </row>
    <row r="795" customFormat="false" ht="15" hidden="false" customHeight="false" outlineLevel="0" collapsed="false">
      <c r="A795" s="48" t="s">
        <v>25</v>
      </c>
      <c r="B795" s="46" t="n">
        <v>43926</v>
      </c>
      <c r="C795" s="47" t="n">
        <v>0</v>
      </c>
      <c r="D795" s="47" t="n">
        <v>0</v>
      </c>
      <c r="E795" s="47"/>
    </row>
    <row r="796" customFormat="false" ht="15" hidden="false" customHeight="false" outlineLevel="0" collapsed="false">
      <c r="A796" s="48" t="s">
        <v>26</v>
      </c>
      <c r="B796" s="46" t="n">
        <v>43926</v>
      </c>
      <c r="C796" s="47" t="n">
        <v>0</v>
      </c>
      <c r="D796" s="47" t="n">
        <v>115</v>
      </c>
      <c r="E796" s="47"/>
    </row>
    <row r="797" customFormat="false" ht="15" hidden="false" customHeight="false" outlineLevel="0" collapsed="false">
      <c r="A797" s="48" t="s">
        <v>27</v>
      </c>
      <c r="B797" s="46" t="n">
        <v>43926</v>
      </c>
      <c r="C797" s="47" t="n">
        <v>0</v>
      </c>
      <c r="D797" s="47" t="n">
        <v>0</v>
      </c>
      <c r="E797" s="47"/>
    </row>
    <row r="798" customFormat="false" ht="15" hidden="false" customHeight="false" outlineLevel="0" collapsed="false">
      <c r="A798" s="48" t="s">
        <v>28</v>
      </c>
      <c r="B798" s="46" t="n">
        <v>43926</v>
      </c>
      <c r="C798" s="47" t="n">
        <v>32</v>
      </c>
      <c r="D798" s="47" t="n">
        <v>439</v>
      </c>
      <c r="E798" s="47" t="n">
        <v>1</v>
      </c>
    </row>
    <row r="799" customFormat="false" ht="15" hidden="false" customHeight="false" outlineLevel="0" collapsed="false">
      <c r="A799" s="48" t="s">
        <v>29</v>
      </c>
      <c r="B799" s="46" t="n">
        <v>43926</v>
      </c>
      <c r="C799" s="47" t="n">
        <v>5</v>
      </c>
      <c r="D799" s="47" t="n">
        <v>139</v>
      </c>
      <c r="E799" s="47" t="n">
        <v>1</v>
      </c>
    </row>
    <row r="800" customFormat="false" ht="15" hidden="false" customHeight="false" outlineLevel="0" collapsed="false">
      <c r="A800" s="48" t="s">
        <v>30</v>
      </c>
      <c r="B800" s="46" t="n">
        <v>43926</v>
      </c>
      <c r="C800" s="47" t="n">
        <v>0</v>
      </c>
      <c r="D800" s="47" t="n">
        <v>22</v>
      </c>
      <c r="E800" s="47"/>
    </row>
    <row r="801" customFormat="false" ht="15" hidden="false" customHeight="false" outlineLevel="0" collapsed="false">
      <c r="A801" s="48" t="s">
        <v>31</v>
      </c>
      <c r="B801" s="46" t="n">
        <v>43926</v>
      </c>
      <c r="C801" s="47" t="n">
        <v>1</v>
      </c>
      <c r="D801" s="47" t="n">
        <v>19</v>
      </c>
      <c r="E801" s="47"/>
    </row>
    <row r="802" customFormat="false" ht="15" hidden="false" customHeight="false" outlineLevel="0" collapsed="false">
      <c r="A802" s="48" t="s">
        <v>32</v>
      </c>
      <c r="B802" s="46" t="n">
        <v>43926</v>
      </c>
      <c r="C802" s="47" t="n">
        <v>0</v>
      </c>
      <c r="D802" s="47" t="n">
        <v>0</v>
      </c>
      <c r="E802" s="47"/>
    </row>
    <row r="803" customFormat="false" ht="15" hidden="false" customHeight="false" outlineLevel="0" collapsed="false">
      <c r="A803" s="48" t="s">
        <v>33</v>
      </c>
      <c r="B803" s="46" t="n">
        <v>43926</v>
      </c>
      <c r="C803" s="47" t="n">
        <v>0</v>
      </c>
      <c r="D803" s="47" t="n">
        <v>5</v>
      </c>
      <c r="E803" s="47"/>
    </row>
    <row r="804" customFormat="false" ht="15" hidden="false" customHeight="false" outlineLevel="0" collapsed="false">
      <c r="A804" s="48" t="s">
        <v>34</v>
      </c>
      <c r="B804" s="46" t="n">
        <v>43926</v>
      </c>
      <c r="C804" s="47" t="n">
        <v>0</v>
      </c>
      <c r="D804" s="47" t="n">
        <v>3</v>
      </c>
      <c r="E804" s="47"/>
    </row>
    <row r="805" customFormat="false" ht="15" hidden="false" customHeight="false" outlineLevel="0" collapsed="false">
      <c r="A805" s="48" t="s">
        <v>35</v>
      </c>
      <c r="B805" s="46" t="n">
        <v>43926</v>
      </c>
      <c r="C805" s="47" t="n">
        <v>2</v>
      </c>
      <c r="D805" s="47" t="n">
        <v>8</v>
      </c>
      <c r="E805" s="47"/>
    </row>
    <row r="806" customFormat="false" ht="15" hidden="false" customHeight="false" outlineLevel="0" collapsed="false">
      <c r="A806" s="48" t="s">
        <v>36</v>
      </c>
      <c r="B806" s="46" t="n">
        <v>43926</v>
      </c>
      <c r="C806" s="47" t="n">
        <v>2</v>
      </c>
      <c r="D806" s="47" t="n">
        <v>29</v>
      </c>
      <c r="E806" s="47"/>
    </row>
    <row r="807" customFormat="false" ht="15" hidden="false" customHeight="false" outlineLevel="0" collapsed="false">
      <c r="A807" s="48" t="s">
        <v>37</v>
      </c>
      <c r="B807" s="46" t="n">
        <v>43926</v>
      </c>
      <c r="C807" s="47" t="n">
        <v>0</v>
      </c>
      <c r="D807" s="47" t="n">
        <v>3</v>
      </c>
      <c r="E807" s="47"/>
    </row>
    <row r="808" customFormat="false" ht="15" hidden="false" customHeight="false" outlineLevel="0" collapsed="false">
      <c r="A808" s="48" t="s">
        <v>38</v>
      </c>
      <c r="B808" s="46" t="n">
        <v>43926</v>
      </c>
      <c r="C808" s="47" t="n">
        <v>11</v>
      </c>
      <c r="D808" s="47" t="n">
        <v>44</v>
      </c>
      <c r="E808" s="47"/>
    </row>
    <row r="809" customFormat="false" ht="15" hidden="false" customHeight="false" outlineLevel="0" collapsed="false">
      <c r="A809" s="48" t="s">
        <v>39</v>
      </c>
      <c r="B809" s="46" t="n">
        <v>43926</v>
      </c>
      <c r="C809" s="47" t="n">
        <v>2</v>
      </c>
      <c r="D809" s="47" t="n">
        <v>17</v>
      </c>
      <c r="E809" s="47"/>
    </row>
    <row r="810" customFormat="false" ht="15" hidden="false" customHeight="false" outlineLevel="0" collapsed="false">
      <c r="A810" s="48" t="s">
        <v>40</v>
      </c>
      <c r="B810" s="46" t="n">
        <v>43926</v>
      </c>
      <c r="C810" s="47" t="n">
        <v>0</v>
      </c>
      <c r="D810" s="47" t="n">
        <v>3</v>
      </c>
      <c r="E810" s="47"/>
    </row>
    <row r="811" customFormat="false" ht="15" hidden="false" customHeight="false" outlineLevel="0" collapsed="false">
      <c r="A811" s="48" t="s">
        <v>41</v>
      </c>
      <c r="B811" s="46" t="n">
        <v>43926</v>
      </c>
      <c r="C811" s="47" t="n">
        <v>0</v>
      </c>
      <c r="D811" s="47" t="n">
        <v>1</v>
      </c>
      <c r="E811" s="47"/>
    </row>
    <row r="812" customFormat="false" ht="15" hidden="false" customHeight="false" outlineLevel="0" collapsed="false">
      <c r="A812" s="48" t="s">
        <v>42</v>
      </c>
      <c r="B812" s="46" t="n">
        <v>43926</v>
      </c>
      <c r="C812" s="47" t="n">
        <v>0</v>
      </c>
      <c r="D812" s="47" t="n">
        <v>10</v>
      </c>
      <c r="E812" s="47"/>
    </row>
    <row r="813" customFormat="false" ht="15" hidden="false" customHeight="false" outlineLevel="0" collapsed="false">
      <c r="A813" s="48" t="s">
        <v>43</v>
      </c>
      <c r="B813" s="46" t="n">
        <v>43926</v>
      </c>
      <c r="C813" s="47" t="n">
        <v>1</v>
      </c>
      <c r="D813" s="47" t="n">
        <v>23</v>
      </c>
      <c r="E813" s="47"/>
    </row>
    <row r="814" customFormat="false" ht="15" hidden="false" customHeight="false" outlineLevel="0" collapsed="false">
      <c r="A814" s="48" t="s">
        <v>44</v>
      </c>
      <c r="B814" s="46" t="n">
        <v>43926</v>
      </c>
      <c r="C814" s="47" t="n">
        <v>11</v>
      </c>
      <c r="D814" s="47" t="n">
        <v>176</v>
      </c>
      <c r="E814" s="47"/>
    </row>
    <row r="815" customFormat="false" ht="15" hidden="false" customHeight="false" outlineLevel="0" collapsed="false">
      <c r="A815" s="48" t="s">
        <v>45</v>
      </c>
      <c r="B815" s="46" t="n">
        <v>43926</v>
      </c>
      <c r="C815" s="47" t="n">
        <v>0</v>
      </c>
      <c r="D815" s="47" t="n">
        <v>4</v>
      </c>
      <c r="E815" s="47"/>
    </row>
    <row r="816" customFormat="false" ht="15" hidden="false" customHeight="false" outlineLevel="0" collapsed="false">
      <c r="A816" s="48" t="s">
        <v>46</v>
      </c>
      <c r="B816" s="46" t="n">
        <v>43926</v>
      </c>
      <c r="C816" s="47" t="n">
        <v>3</v>
      </c>
      <c r="D816" s="47" t="n">
        <v>75</v>
      </c>
      <c r="E816" s="47"/>
    </row>
    <row r="817" customFormat="false" ht="15" hidden="false" customHeight="false" outlineLevel="0" collapsed="false">
      <c r="A817" s="48" t="s">
        <v>47</v>
      </c>
      <c r="B817" s="46" t="n">
        <v>43926</v>
      </c>
      <c r="C817" s="47" t="n">
        <v>0</v>
      </c>
      <c r="D817" s="47" t="n">
        <v>22</v>
      </c>
      <c r="E817" s="47"/>
    </row>
    <row r="818" customFormat="false" ht="15" hidden="false" customHeight="false" outlineLevel="0" collapsed="false">
      <c r="A818" s="44" t="s">
        <v>24</v>
      </c>
      <c r="B818" s="46" t="n">
        <v>43927</v>
      </c>
      <c r="C818" s="47" t="n">
        <v>12</v>
      </c>
      <c r="D818" s="47" t="n">
        <v>409</v>
      </c>
      <c r="E818" s="35" t="n">
        <v>2</v>
      </c>
    </row>
    <row r="819" customFormat="false" ht="15" hidden="false" customHeight="false" outlineLevel="0" collapsed="false">
      <c r="A819" s="48" t="s">
        <v>25</v>
      </c>
      <c r="B819" s="46" t="n">
        <v>43927</v>
      </c>
      <c r="C819" s="47" t="n">
        <v>0</v>
      </c>
      <c r="D819" s="47" t="n">
        <v>0</v>
      </c>
      <c r="E819" s="47"/>
    </row>
    <row r="820" customFormat="false" ht="15" hidden="false" customHeight="false" outlineLevel="0" collapsed="false">
      <c r="A820" s="48" t="s">
        <v>26</v>
      </c>
      <c r="B820" s="46" t="n">
        <v>43927</v>
      </c>
      <c r="C820" s="47" t="n">
        <v>4</v>
      </c>
      <c r="D820" s="47" t="n">
        <v>119</v>
      </c>
      <c r="E820" s="47"/>
    </row>
    <row r="821" customFormat="false" ht="15" hidden="false" customHeight="false" outlineLevel="0" collapsed="false">
      <c r="A821" s="48" t="s">
        <v>27</v>
      </c>
      <c r="B821" s="46" t="n">
        <v>43927</v>
      </c>
      <c r="C821" s="47" t="n">
        <v>0</v>
      </c>
      <c r="D821" s="47" t="n">
        <v>0</v>
      </c>
      <c r="E821" s="47"/>
    </row>
    <row r="822" customFormat="false" ht="15" hidden="false" customHeight="false" outlineLevel="0" collapsed="false">
      <c r="A822" s="48" t="s">
        <v>28</v>
      </c>
      <c r="B822" s="46" t="n">
        <v>43927</v>
      </c>
      <c r="C822" s="47" t="n">
        <v>17</v>
      </c>
      <c r="D822" s="47" t="n">
        <v>456</v>
      </c>
      <c r="E822" s="47" t="n">
        <v>1</v>
      </c>
    </row>
    <row r="823" customFormat="false" ht="15" hidden="false" customHeight="false" outlineLevel="0" collapsed="false">
      <c r="A823" s="48" t="s">
        <v>29</v>
      </c>
      <c r="B823" s="46" t="n">
        <v>43927</v>
      </c>
      <c r="C823" s="47" t="n">
        <v>7</v>
      </c>
      <c r="D823" s="47" t="n">
        <v>146</v>
      </c>
      <c r="E823" s="47"/>
    </row>
    <row r="824" customFormat="false" ht="15" hidden="false" customHeight="false" outlineLevel="0" collapsed="false">
      <c r="A824" s="48" t="s">
        <v>30</v>
      </c>
      <c r="B824" s="46" t="n">
        <v>43927</v>
      </c>
      <c r="C824" s="47" t="n">
        <v>2</v>
      </c>
      <c r="D824" s="47" t="n">
        <v>24</v>
      </c>
      <c r="E824" s="47"/>
    </row>
    <row r="825" customFormat="false" ht="15" hidden="false" customHeight="false" outlineLevel="0" collapsed="false">
      <c r="A825" s="48" t="s">
        <v>31</v>
      </c>
      <c r="B825" s="46" t="n">
        <v>43927</v>
      </c>
      <c r="C825" s="47" t="n">
        <v>0</v>
      </c>
      <c r="D825" s="47" t="n">
        <v>19</v>
      </c>
      <c r="E825" s="47"/>
    </row>
    <row r="826" customFormat="false" ht="15" hidden="false" customHeight="false" outlineLevel="0" collapsed="false">
      <c r="A826" s="48" t="s">
        <v>32</v>
      </c>
      <c r="B826" s="46" t="n">
        <v>43927</v>
      </c>
      <c r="C826" s="47" t="n">
        <v>0</v>
      </c>
      <c r="D826" s="47" t="n">
        <v>0</v>
      </c>
      <c r="E826" s="47"/>
    </row>
    <row r="827" customFormat="false" ht="15" hidden="false" customHeight="false" outlineLevel="0" collapsed="false">
      <c r="A827" s="48" t="s">
        <v>33</v>
      </c>
      <c r="B827" s="46" t="n">
        <v>43927</v>
      </c>
      <c r="C827" s="47" t="n">
        <v>0</v>
      </c>
      <c r="D827" s="47" t="n">
        <v>5</v>
      </c>
      <c r="E827" s="47"/>
    </row>
    <row r="828" customFormat="false" ht="15" hidden="false" customHeight="false" outlineLevel="0" collapsed="false">
      <c r="A828" s="48" t="s">
        <v>34</v>
      </c>
      <c r="B828" s="46" t="n">
        <v>43927</v>
      </c>
      <c r="C828" s="47" t="n">
        <v>0</v>
      </c>
      <c r="D828" s="47" t="n">
        <v>3</v>
      </c>
      <c r="E828" s="47"/>
    </row>
    <row r="829" customFormat="false" ht="15" hidden="false" customHeight="false" outlineLevel="0" collapsed="false">
      <c r="A829" s="48" t="s">
        <v>35</v>
      </c>
      <c r="B829" s="46" t="n">
        <v>43927</v>
      </c>
      <c r="C829" s="47" t="n">
        <v>1</v>
      </c>
      <c r="D829" s="47" t="n">
        <v>9</v>
      </c>
      <c r="E829" s="47"/>
    </row>
    <row r="830" customFormat="false" ht="15" hidden="false" customHeight="false" outlineLevel="0" collapsed="false">
      <c r="A830" s="48" t="s">
        <v>36</v>
      </c>
      <c r="B830" s="46" t="n">
        <v>43927</v>
      </c>
      <c r="C830" s="47" t="n">
        <v>1</v>
      </c>
      <c r="D830" s="47" t="n">
        <v>30</v>
      </c>
      <c r="E830" s="47"/>
    </row>
    <row r="831" customFormat="false" ht="15" hidden="false" customHeight="false" outlineLevel="0" collapsed="false">
      <c r="A831" s="48" t="s">
        <v>37</v>
      </c>
      <c r="B831" s="46" t="n">
        <v>43927</v>
      </c>
      <c r="C831" s="47" t="n">
        <v>0</v>
      </c>
      <c r="D831" s="47" t="n">
        <v>3</v>
      </c>
      <c r="E831" s="47"/>
    </row>
    <row r="832" customFormat="false" ht="15" hidden="false" customHeight="false" outlineLevel="0" collapsed="false">
      <c r="A832" s="48" t="s">
        <v>38</v>
      </c>
      <c r="B832" s="46" t="n">
        <v>43927</v>
      </c>
      <c r="C832" s="47" t="n">
        <v>6</v>
      </c>
      <c r="D832" s="47" t="n">
        <v>50</v>
      </c>
      <c r="E832" s="47" t="n">
        <v>1</v>
      </c>
    </row>
    <row r="833" customFormat="false" ht="15" hidden="false" customHeight="false" outlineLevel="0" collapsed="false">
      <c r="A833" s="48" t="s">
        <v>39</v>
      </c>
      <c r="B833" s="46" t="n">
        <v>43927</v>
      </c>
      <c r="C833" s="47" t="n">
        <v>2</v>
      </c>
      <c r="D833" s="47" t="n">
        <v>19</v>
      </c>
      <c r="E833" s="47"/>
    </row>
    <row r="834" customFormat="false" ht="15" hidden="false" customHeight="false" outlineLevel="0" collapsed="false">
      <c r="A834" s="48" t="s">
        <v>40</v>
      </c>
      <c r="B834" s="46" t="n">
        <v>43927</v>
      </c>
      <c r="C834" s="47" t="n">
        <v>0</v>
      </c>
      <c r="D834" s="47" t="n">
        <v>3</v>
      </c>
      <c r="E834" s="47"/>
    </row>
    <row r="835" customFormat="false" ht="15" hidden="false" customHeight="false" outlineLevel="0" collapsed="false">
      <c r="A835" s="48" t="s">
        <v>41</v>
      </c>
      <c r="B835" s="46" t="n">
        <v>43927</v>
      </c>
      <c r="C835" s="47" t="n">
        <v>0</v>
      </c>
      <c r="D835" s="47" t="n">
        <v>1</v>
      </c>
      <c r="E835" s="47"/>
    </row>
    <row r="836" customFormat="false" ht="15" hidden="false" customHeight="false" outlineLevel="0" collapsed="false">
      <c r="A836" s="48" t="s">
        <v>42</v>
      </c>
      <c r="B836" s="46" t="n">
        <v>43927</v>
      </c>
      <c r="C836" s="47" t="n">
        <v>1</v>
      </c>
      <c r="D836" s="47" t="n">
        <v>11</v>
      </c>
      <c r="E836" s="47"/>
    </row>
    <row r="837" customFormat="false" ht="15" hidden="false" customHeight="false" outlineLevel="0" collapsed="false">
      <c r="A837" s="48" t="s">
        <v>43</v>
      </c>
      <c r="B837" s="46" t="n">
        <v>43927</v>
      </c>
      <c r="C837" s="47" t="n">
        <v>0</v>
      </c>
      <c r="D837" s="47" t="n">
        <v>23</v>
      </c>
      <c r="E837" s="47"/>
    </row>
    <row r="838" customFormat="false" ht="15" hidden="false" customHeight="false" outlineLevel="0" collapsed="false">
      <c r="A838" s="48" t="s">
        <v>44</v>
      </c>
      <c r="B838" s="46" t="n">
        <v>43927</v>
      </c>
      <c r="C838" s="47" t="n">
        <v>8</v>
      </c>
      <c r="D838" s="47" t="n">
        <v>184</v>
      </c>
      <c r="E838" s="47"/>
    </row>
    <row r="839" customFormat="false" ht="15" hidden="false" customHeight="false" outlineLevel="0" collapsed="false">
      <c r="A839" s="48" t="s">
        <v>45</v>
      </c>
      <c r="B839" s="46" t="n">
        <v>43927</v>
      </c>
      <c r="C839" s="47" t="n">
        <v>6</v>
      </c>
      <c r="D839" s="47" t="n">
        <v>10</v>
      </c>
      <c r="E839" s="47"/>
    </row>
    <row r="840" customFormat="false" ht="15" hidden="false" customHeight="false" outlineLevel="0" collapsed="false">
      <c r="A840" s="48" t="s">
        <v>46</v>
      </c>
      <c r="B840" s="46" t="n">
        <v>43927</v>
      </c>
      <c r="C840" s="47" t="n">
        <v>2</v>
      </c>
      <c r="D840" s="47" t="n">
        <v>77</v>
      </c>
      <c r="E840" s="47"/>
    </row>
    <row r="841" customFormat="false" ht="15" hidden="false" customHeight="false" outlineLevel="0" collapsed="false">
      <c r="A841" s="48" t="s">
        <v>47</v>
      </c>
      <c r="B841" s="46" t="n">
        <v>43927</v>
      </c>
      <c r="C841" s="47" t="n">
        <v>5</v>
      </c>
      <c r="D841" s="47" t="n">
        <v>27</v>
      </c>
      <c r="E841" s="47"/>
    </row>
    <row r="842" customFormat="false" ht="15" hidden="false" customHeight="false" outlineLevel="0" collapsed="false">
      <c r="A842" s="44" t="s">
        <v>24</v>
      </c>
      <c r="B842" s="46" t="n">
        <v>43928</v>
      </c>
      <c r="C842" s="47" t="n">
        <v>34</v>
      </c>
      <c r="D842" s="47" t="n">
        <v>443</v>
      </c>
      <c r="E842" s="47" t="n">
        <v>4</v>
      </c>
    </row>
    <row r="843" customFormat="false" ht="15" hidden="false" customHeight="false" outlineLevel="0" collapsed="false">
      <c r="A843" s="48" t="s">
        <v>25</v>
      </c>
      <c r="B843" s="46" t="n">
        <v>43928</v>
      </c>
      <c r="C843" s="47" t="n">
        <v>0</v>
      </c>
      <c r="D843" s="47" t="n">
        <v>0</v>
      </c>
      <c r="E843" s="47"/>
    </row>
    <row r="844" customFormat="false" ht="15" hidden="false" customHeight="false" outlineLevel="0" collapsed="false">
      <c r="A844" s="48" t="s">
        <v>26</v>
      </c>
      <c r="B844" s="46" t="n">
        <v>43928</v>
      </c>
      <c r="C844" s="47" t="n">
        <v>4</v>
      </c>
      <c r="D844" s="47" t="n">
        <v>123</v>
      </c>
      <c r="E844" s="47"/>
    </row>
    <row r="845" customFormat="false" ht="15" hidden="false" customHeight="false" outlineLevel="0" collapsed="false">
      <c r="A845" s="48" t="s">
        <v>27</v>
      </c>
      <c r="B845" s="46" t="n">
        <v>43928</v>
      </c>
      <c r="C845" s="47" t="n">
        <v>0</v>
      </c>
      <c r="D845" s="47" t="n">
        <v>0</v>
      </c>
      <c r="E845" s="47"/>
    </row>
    <row r="846" customFormat="false" ht="15" hidden="false" customHeight="false" outlineLevel="0" collapsed="false">
      <c r="A846" s="48" t="s">
        <v>28</v>
      </c>
      <c r="B846" s="46" t="n">
        <v>43928</v>
      </c>
      <c r="C846" s="47" t="n">
        <v>24</v>
      </c>
      <c r="D846" s="47" t="n">
        <v>480</v>
      </c>
      <c r="E846" s="47" t="n">
        <v>2</v>
      </c>
    </row>
    <row r="847" customFormat="false" ht="15" hidden="false" customHeight="false" outlineLevel="0" collapsed="false">
      <c r="A847" s="48" t="s">
        <v>29</v>
      </c>
      <c r="B847" s="46" t="n">
        <v>43928</v>
      </c>
      <c r="C847" s="47" t="n">
        <v>4</v>
      </c>
      <c r="D847" s="47" t="n">
        <v>150</v>
      </c>
      <c r="E847" s="47"/>
    </row>
    <row r="848" customFormat="false" ht="15" hidden="false" customHeight="false" outlineLevel="0" collapsed="false">
      <c r="A848" s="48" t="s">
        <v>30</v>
      </c>
      <c r="B848" s="46" t="n">
        <v>43928</v>
      </c>
      <c r="C848" s="47" t="n">
        <v>0</v>
      </c>
      <c r="D848" s="47" t="n">
        <v>24</v>
      </c>
      <c r="E848" s="47"/>
    </row>
    <row r="849" customFormat="false" ht="15" hidden="false" customHeight="false" outlineLevel="0" collapsed="false">
      <c r="A849" s="48" t="s">
        <v>31</v>
      </c>
      <c r="B849" s="46" t="n">
        <v>43928</v>
      </c>
      <c r="C849" s="47" t="n">
        <v>1</v>
      </c>
      <c r="D849" s="47" t="n">
        <v>20</v>
      </c>
      <c r="E849" s="47"/>
    </row>
    <row r="850" customFormat="false" ht="15" hidden="false" customHeight="false" outlineLevel="0" collapsed="false">
      <c r="A850" s="48" t="s">
        <v>32</v>
      </c>
      <c r="B850" s="46" t="n">
        <v>43928</v>
      </c>
      <c r="C850" s="47" t="n">
        <v>0</v>
      </c>
      <c r="D850" s="47" t="n">
        <v>0</v>
      </c>
      <c r="E850" s="47"/>
    </row>
    <row r="851" customFormat="false" ht="15" hidden="false" customHeight="false" outlineLevel="0" collapsed="false">
      <c r="A851" s="48" t="s">
        <v>33</v>
      </c>
      <c r="B851" s="46" t="n">
        <v>43928</v>
      </c>
      <c r="C851" s="47" t="n">
        <v>0</v>
      </c>
      <c r="D851" s="47" t="n">
        <v>5</v>
      </c>
      <c r="E851" s="47"/>
    </row>
    <row r="852" customFormat="false" ht="15" hidden="false" customHeight="false" outlineLevel="0" collapsed="false">
      <c r="A852" s="48" t="s">
        <v>34</v>
      </c>
      <c r="B852" s="46" t="n">
        <v>43928</v>
      </c>
      <c r="C852" s="47" t="n">
        <v>0</v>
      </c>
      <c r="D852" s="47" t="n">
        <v>3</v>
      </c>
      <c r="E852" s="47"/>
    </row>
    <row r="853" customFormat="false" ht="15" hidden="false" customHeight="false" outlineLevel="0" collapsed="false">
      <c r="A853" s="48" t="s">
        <v>35</v>
      </c>
      <c r="B853" s="46" t="n">
        <v>43928</v>
      </c>
      <c r="C853" s="47" t="n">
        <v>0</v>
      </c>
      <c r="D853" s="47" t="n">
        <v>9</v>
      </c>
      <c r="E853" s="47"/>
    </row>
    <row r="854" customFormat="false" ht="15" hidden="false" customHeight="false" outlineLevel="0" collapsed="false">
      <c r="A854" s="48" t="s">
        <v>36</v>
      </c>
      <c r="B854" s="46" t="n">
        <v>43928</v>
      </c>
      <c r="C854" s="47" t="n">
        <v>2</v>
      </c>
      <c r="D854" s="47" t="n">
        <v>32</v>
      </c>
      <c r="E854" s="47" t="n">
        <v>1</v>
      </c>
    </row>
    <row r="855" customFormat="false" ht="15" hidden="false" customHeight="false" outlineLevel="0" collapsed="false">
      <c r="A855" s="48" t="s">
        <v>37</v>
      </c>
      <c r="B855" s="46" t="n">
        <v>43928</v>
      </c>
      <c r="C855" s="47" t="n">
        <v>0</v>
      </c>
      <c r="D855" s="47" t="n">
        <v>3</v>
      </c>
      <c r="E855" s="47"/>
    </row>
    <row r="856" customFormat="false" ht="15" hidden="false" customHeight="false" outlineLevel="0" collapsed="false">
      <c r="A856" s="48" t="s">
        <v>38</v>
      </c>
      <c r="B856" s="46" t="n">
        <v>43928</v>
      </c>
      <c r="C856" s="47" t="n">
        <v>3</v>
      </c>
      <c r="D856" s="47" t="n">
        <v>53</v>
      </c>
      <c r="E856" s="47"/>
    </row>
    <row r="857" customFormat="false" ht="15" hidden="false" customHeight="false" outlineLevel="0" collapsed="false">
      <c r="A857" s="48" t="s">
        <v>39</v>
      </c>
      <c r="B857" s="46" t="n">
        <v>43928</v>
      </c>
      <c r="C857" s="47" t="n">
        <v>2</v>
      </c>
      <c r="D857" s="47" t="n">
        <v>21</v>
      </c>
      <c r="E857" s="47"/>
    </row>
    <row r="858" customFormat="false" ht="15" hidden="false" customHeight="false" outlineLevel="0" collapsed="false">
      <c r="A858" s="48" t="s">
        <v>40</v>
      </c>
      <c r="B858" s="46" t="n">
        <v>43928</v>
      </c>
      <c r="C858" s="47" t="n">
        <v>0</v>
      </c>
      <c r="D858" s="47" t="n">
        <v>3</v>
      </c>
      <c r="E858" s="47"/>
    </row>
    <row r="859" customFormat="false" ht="15" hidden="false" customHeight="false" outlineLevel="0" collapsed="false">
      <c r="A859" s="48" t="s">
        <v>41</v>
      </c>
      <c r="B859" s="46" t="n">
        <v>43928</v>
      </c>
      <c r="C859" s="47" t="n">
        <v>0</v>
      </c>
      <c r="D859" s="47" t="n">
        <v>1</v>
      </c>
      <c r="E859" s="47"/>
    </row>
    <row r="860" customFormat="false" ht="15" hidden="false" customHeight="false" outlineLevel="0" collapsed="false">
      <c r="A860" s="48" t="s">
        <v>42</v>
      </c>
      <c r="B860" s="46" t="n">
        <v>43928</v>
      </c>
      <c r="C860" s="47" t="n">
        <v>0</v>
      </c>
      <c r="D860" s="47" t="n">
        <v>11</v>
      </c>
      <c r="E860" s="47"/>
    </row>
    <row r="861" customFormat="false" ht="15" hidden="false" customHeight="false" outlineLevel="0" collapsed="false">
      <c r="A861" s="48" t="s">
        <v>43</v>
      </c>
      <c r="B861" s="46" t="n">
        <v>43928</v>
      </c>
      <c r="C861" s="47" t="n">
        <v>8</v>
      </c>
      <c r="D861" s="47" t="n">
        <v>31</v>
      </c>
      <c r="E861" s="47"/>
    </row>
    <row r="862" customFormat="false" ht="15" hidden="false" customHeight="false" outlineLevel="0" collapsed="false">
      <c r="A862" s="48" t="s">
        <v>44</v>
      </c>
      <c r="B862" s="46" t="n">
        <v>43928</v>
      </c>
      <c r="C862" s="47" t="n">
        <v>3</v>
      </c>
      <c r="D862" s="47" t="n">
        <v>187</v>
      </c>
      <c r="E862" s="47"/>
    </row>
    <row r="863" customFormat="false" ht="15" hidden="false" customHeight="false" outlineLevel="0" collapsed="false">
      <c r="A863" s="48" t="s">
        <v>45</v>
      </c>
      <c r="B863" s="46" t="n">
        <v>43928</v>
      </c>
      <c r="C863" s="47" t="n">
        <v>-1</v>
      </c>
      <c r="D863" s="47" t="n">
        <v>9</v>
      </c>
      <c r="E863" s="47"/>
    </row>
    <row r="864" customFormat="false" ht="15" hidden="false" customHeight="false" outlineLevel="0" collapsed="false">
      <c r="A864" s="48" t="s">
        <v>46</v>
      </c>
      <c r="B864" s="46" t="n">
        <v>43928</v>
      </c>
      <c r="C864" s="47" t="n">
        <v>2</v>
      </c>
      <c r="D864" s="47" t="n">
        <v>79</v>
      </c>
      <c r="E864" s="47"/>
    </row>
    <row r="865" customFormat="false" ht="15" hidden="false" customHeight="false" outlineLevel="0" collapsed="false">
      <c r="A865" s="48" t="s">
        <v>47</v>
      </c>
      <c r="B865" s="46" t="n">
        <v>43928</v>
      </c>
      <c r="C865" s="47" t="n">
        <v>1</v>
      </c>
      <c r="D865" s="47" t="n">
        <v>28</v>
      </c>
      <c r="E865" s="47"/>
    </row>
    <row r="866" customFormat="false" ht="15" hidden="false" customHeight="false" outlineLevel="0" collapsed="false">
      <c r="A866" s="44" t="s">
        <v>24</v>
      </c>
      <c r="B866" s="46" t="n">
        <v>43929</v>
      </c>
      <c r="C866" s="47" t="n">
        <v>17</v>
      </c>
      <c r="D866" s="47" t="n">
        <v>460</v>
      </c>
      <c r="E866" s="47" t="n">
        <v>1</v>
      </c>
    </row>
    <row r="867" customFormat="false" ht="15" hidden="false" customHeight="false" outlineLevel="0" collapsed="false">
      <c r="A867" s="48" t="s">
        <v>25</v>
      </c>
      <c r="B867" s="46" t="n">
        <v>43929</v>
      </c>
      <c r="C867" s="47" t="n">
        <v>0</v>
      </c>
      <c r="D867" s="47" t="n">
        <v>0</v>
      </c>
      <c r="E867" s="47"/>
    </row>
    <row r="868" customFormat="false" ht="15" hidden="false" customHeight="false" outlineLevel="0" collapsed="false">
      <c r="A868" s="48" t="s">
        <v>26</v>
      </c>
      <c r="B868" s="46" t="n">
        <v>43929</v>
      </c>
      <c r="C868" s="47" t="n">
        <v>15</v>
      </c>
      <c r="D868" s="47" t="n">
        <v>138</v>
      </c>
      <c r="E868" s="47"/>
    </row>
    <row r="869" customFormat="false" ht="15" hidden="false" customHeight="false" outlineLevel="0" collapsed="false">
      <c r="A869" s="48" t="s">
        <v>27</v>
      </c>
      <c r="B869" s="46" t="n">
        <v>43929</v>
      </c>
      <c r="C869" s="47" t="n">
        <v>0</v>
      </c>
      <c r="D869" s="47" t="n">
        <v>0</v>
      </c>
      <c r="E869" s="47"/>
    </row>
    <row r="870" customFormat="false" ht="15" hidden="false" customHeight="false" outlineLevel="0" collapsed="false">
      <c r="A870" s="48" t="s">
        <v>28</v>
      </c>
      <c r="B870" s="46" t="n">
        <v>43929</v>
      </c>
      <c r="C870" s="47" t="n">
        <v>18</v>
      </c>
      <c r="D870" s="47" t="n">
        <v>498</v>
      </c>
      <c r="E870" s="47" t="n">
        <v>2</v>
      </c>
    </row>
    <row r="871" customFormat="false" ht="15" hidden="false" customHeight="false" outlineLevel="0" collapsed="false">
      <c r="A871" s="48" t="s">
        <v>29</v>
      </c>
      <c r="B871" s="46" t="n">
        <v>43929</v>
      </c>
      <c r="C871" s="47" t="n">
        <v>1</v>
      </c>
      <c r="D871" s="47" t="n">
        <v>151</v>
      </c>
      <c r="E871" s="47"/>
    </row>
    <row r="872" customFormat="false" ht="15" hidden="false" customHeight="false" outlineLevel="0" collapsed="false">
      <c r="A872" s="48" t="s">
        <v>30</v>
      </c>
      <c r="B872" s="46" t="n">
        <v>43929</v>
      </c>
      <c r="C872" s="47" t="n">
        <v>0</v>
      </c>
      <c r="D872" s="47" t="n">
        <v>24</v>
      </c>
      <c r="E872" s="47"/>
    </row>
    <row r="873" customFormat="false" ht="15" hidden="false" customHeight="false" outlineLevel="0" collapsed="false">
      <c r="A873" s="48" t="s">
        <v>31</v>
      </c>
      <c r="B873" s="46" t="n">
        <v>43929</v>
      </c>
      <c r="C873" s="47" t="n">
        <v>0</v>
      </c>
      <c r="D873" s="47" t="n">
        <v>20</v>
      </c>
      <c r="E873" s="47"/>
    </row>
    <row r="874" customFormat="false" ht="15" hidden="false" customHeight="false" outlineLevel="0" collapsed="false">
      <c r="A874" s="48" t="s">
        <v>32</v>
      </c>
      <c r="B874" s="46" t="n">
        <v>43929</v>
      </c>
      <c r="C874" s="47" t="n">
        <v>0</v>
      </c>
      <c r="D874" s="47" t="n">
        <v>0</v>
      </c>
      <c r="E874" s="47"/>
    </row>
    <row r="875" customFormat="false" ht="15" hidden="false" customHeight="false" outlineLevel="0" collapsed="false">
      <c r="A875" s="48" t="s">
        <v>33</v>
      </c>
      <c r="B875" s="46" t="n">
        <v>43929</v>
      </c>
      <c r="C875" s="47" t="n">
        <v>0</v>
      </c>
      <c r="D875" s="47" t="n">
        <v>5</v>
      </c>
      <c r="E875" s="47"/>
    </row>
    <row r="876" customFormat="false" ht="15" hidden="false" customHeight="false" outlineLevel="0" collapsed="false">
      <c r="A876" s="48" t="s">
        <v>34</v>
      </c>
      <c r="B876" s="46" t="n">
        <v>43929</v>
      </c>
      <c r="C876" s="47" t="n">
        <v>1</v>
      </c>
      <c r="D876" s="47" t="n">
        <v>4</v>
      </c>
      <c r="E876" s="47"/>
    </row>
    <row r="877" customFormat="false" ht="15" hidden="false" customHeight="false" outlineLevel="0" collapsed="false">
      <c r="A877" s="48" t="s">
        <v>35</v>
      </c>
      <c r="B877" s="46" t="n">
        <v>43929</v>
      </c>
      <c r="C877" s="47" t="n">
        <v>0</v>
      </c>
      <c r="D877" s="47" t="n">
        <v>9</v>
      </c>
      <c r="E877" s="47"/>
    </row>
    <row r="878" customFormat="false" ht="15" hidden="false" customHeight="false" outlineLevel="0" collapsed="false">
      <c r="A878" s="48" t="s">
        <v>36</v>
      </c>
      <c r="B878" s="46" t="n">
        <v>43929</v>
      </c>
      <c r="C878" s="47" t="n">
        <v>6</v>
      </c>
      <c r="D878" s="47" t="n">
        <v>38</v>
      </c>
      <c r="E878" s="47"/>
    </row>
    <row r="879" customFormat="false" ht="15" hidden="false" customHeight="false" outlineLevel="0" collapsed="false">
      <c r="A879" s="48" t="s">
        <v>37</v>
      </c>
      <c r="B879" s="46" t="n">
        <v>43929</v>
      </c>
      <c r="C879" s="47" t="n">
        <v>0</v>
      </c>
      <c r="D879" s="47" t="n">
        <v>3</v>
      </c>
      <c r="E879" s="47"/>
    </row>
    <row r="880" customFormat="false" ht="15" hidden="false" customHeight="false" outlineLevel="0" collapsed="false">
      <c r="A880" s="48" t="s">
        <v>38</v>
      </c>
      <c r="B880" s="46" t="n">
        <v>43929</v>
      </c>
      <c r="C880" s="47" t="n">
        <v>17</v>
      </c>
      <c r="D880" s="47" t="n">
        <v>70</v>
      </c>
      <c r="E880" s="47" t="n">
        <v>1</v>
      </c>
    </row>
    <row r="881" customFormat="false" ht="15" hidden="false" customHeight="false" outlineLevel="0" collapsed="false">
      <c r="A881" s="48" t="s">
        <v>39</v>
      </c>
      <c r="B881" s="46" t="n">
        <v>43929</v>
      </c>
      <c r="C881" s="47" t="n">
        <v>1</v>
      </c>
      <c r="D881" s="47" t="n">
        <v>22</v>
      </c>
      <c r="E881" s="47"/>
    </row>
    <row r="882" customFormat="false" ht="15" hidden="false" customHeight="false" outlineLevel="0" collapsed="false">
      <c r="A882" s="48" t="s">
        <v>40</v>
      </c>
      <c r="B882" s="46" t="n">
        <v>43929</v>
      </c>
      <c r="C882" s="47" t="n">
        <v>0</v>
      </c>
      <c r="D882" s="47" t="n">
        <v>3</v>
      </c>
      <c r="E882" s="47"/>
    </row>
    <row r="883" customFormat="false" ht="15" hidden="false" customHeight="false" outlineLevel="0" collapsed="false">
      <c r="A883" s="48" t="s">
        <v>41</v>
      </c>
      <c r="B883" s="46" t="n">
        <v>43929</v>
      </c>
      <c r="C883" s="47" t="n">
        <v>0</v>
      </c>
      <c r="D883" s="47" t="n">
        <v>1</v>
      </c>
      <c r="E883" s="47"/>
    </row>
    <row r="884" customFormat="false" ht="15" hidden="false" customHeight="false" outlineLevel="0" collapsed="false">
      <c r="A884" s="48" t="s">
        <v>42</v>
      </c>
      <c r="B884" s="46" t="n">
        <v>43929</v>
      </c>
      <c r="C884" s="47" t="n">
        <v>0</v>
      </c>
      <c r="D884" s="47" t="n">
        <v>11</v>
      </c>
      <c r="E884" s="47"/>
    </row>
    <row r="885" customFormat="false" ht="15" hidden="false" customHeight="false" outlineLevel="0" collapsed="false">
      <c r="A885" s="48" t="s">
        <v>43</v>
      </c>
      <c r="B885" s="46" t="n">
        <v>43929</v>
      </c>
      <c r="C885" s="47" t="n">
        <v>0</v>
      </c>
      <c r="D885" s="47" t="n">
        <v>31</v>
      </c>
      <c r="E885" s="47"/>
    </row>
    <row r="886" customFormat="false" ht="15" hidden="false" customHeight="false" outlineLevel="0" collapsed="false">
      <c r="A886" s="48" t="s">
        <v>44</v>
      </c>
      <c r="B886" s="46" t="n">
        <v>43929</v>
      </c>
      <c r="C886" s="47" t="n">
        <v>2</v>
      </c>
      <c r="D886" s="47" t="n">
        <v>189</v>
      </c>
      <c r="E886" s="47"/>
    </row>
    <row r="887" customFormat="false" ht="15" hidden="false" customHeight="false" outlineLevel="0" collapsed="false">
      <c r="A887" s="48" t="s">
        <v>45</v>
      </c>
      <c r="B887" s="46" t="n">
        <v>43929</v>
      </c>
      <c r="C887" s="47" t="n">
        <v>0</v>
      </c>
      <c r="D887" s="47" t="n">
        <v>9</v>
      </c>
      <c r="E887" s="47"/>
    </row>
    <row r="888" customFormat="false" ht="15" hidden="false" customHeight="false" outlineLevel="0" collapsed="false">
      <c r="A888" s="48" t="s">
        <v>46</v>
      </c>
      <c r="B888" s="46" t="n">
        <v>43929</v>
      </c>
      <c r="C888" s="47" t="n">
        <v>2</v>
      </c>
      <c r="D888" s="47" t="n">
        <v>81</v>
      </c>
      <c r="E888" s="47"/>
    </row>
    <row r="889" customFormat="false" ht="15" hidden="false" customHeight="false" outlineLevel="0" collapsed="false">
      <c r="A889" s="48" t="s">
        <v>47</v>
      </c>
      <c r="B889" s="46" t="n">
        <v>43929</v>
      </c>
      <c r="C889" s="47" t="n">
        <v>0</v>
      </c>
      <c r="D889" s="47" t="n">
        <v>28</v>
      </c>
      <c r="E889" s="47" t="n">
        <v>1</v>
      </c>
    </row>
    <row r="890" customFormat="false" ht="15" hidden="false" customHeight="false" outlineLevel="0" collapsed="false">
      <c r="A890" s="44" t="s">
        <v>24</v>
      </c>
      <c r="B890" s="46" t="n">
        <v>43930</v>
      </c>
      <c r="C890" s="47" t="n">
        <v>28</v>
      </c>
      <c r="D890" s="47" t="n">
        <v>488</v>
      </c>
      <c r="E890" s="47" t="n">
        <v>6</v>
      </c>
    </row>
    <row r="891" customFormat="false" ht="15" hidden="false" customHeight="false" outlineLevel="0" collapsed="false">
      <c r="A891" s="48" t="s">
        <v>25</v>
      </c>
      <c r="B891" s="46" t="n">
        <v>43930</v>
      </c>
      <c r="C891" s="47" t="n">
        <v>0</v>
      </c>
      <c r="D891" s="47" t="n">
        <v>0</v>
      </c>
      <c r="E891" s="47"/>
    </row>
    <row r="892" customFormat="false" ht="15" hidden="false" customHeight="false" outlineLevel="0" collapsed="false">
      <c r="A892" s="48" t="s">
        <v>26</v>
      </c>
      <c r="B892" s="46" t="n">
        <v>43930</v>
      </c>
      <c r="C892" s="47" t="n">
        <v>6</v>
      </c>
      <c r="D892" s="47" t="n">
        <v>144</v>
      </c>
      <c r="E892" s="47" t="n">
        <v>1</v>
      </c>
    </row>
    <row r="893" customFormat="false" ht="15" hidden="false" customHeight="false" outlineLevel="0" collapsed="false">
      <c r="A893" s="48" t="s">
        <v>27</v>
      </c>
      <c r="B893" s="46" t="n">
        <v>43930</v>
      </c>
      <c r="C893" s="47" t="n">
        <v>0</v>
      </c>
      <c r="D893" s="47" t="n">
        <v>0</v>
      </c>
      <c r="E893" s="47"/>
    </row>
    <row r="894" customFormat="false" ht="15" hidden="false" customHeight="false" outlineLevel="0" collapsed="false">
      <c r="A894" s="48" t="s">
        <v>28</v>
      </c>
      <c r="B894" s="46" t="n">
        <v>43930</v>
      </c>
      <c r="C894" s="47" t="n">
        <v>23</v>
      </c>
      <c r="D894" s="47" t="n">
        <v>521</v>
      </c>
      <c r="E894" s="47" t="n">
        <v>5</v>
      </c>
    </row>
    <row r="895" customFormat="false" ht="15" hidden="false" customHeight="false" outlineLevel="0" collapsed="false">
      <c r="A895" s="48" t="s">
        <v>29</v>
      </c>
      <c r="B895" s="46" t="n">
        <v>43930</v>
      </c>
      <c r="C895" s="47" t="n">
        <v>5</v>
      </c>
      <c r="D895" s="47" t="n">
        <v>156</v>
      </c>
      <c r="E895" s="47"/>
    </row>
    <row r="896" customFormat="false" ht="15" hidden="false" customHeight="false" outlineLevel="0" collapsed="false">
      <c r="A896" s="48" t="s">
        <v>30</v>
      </c>
      <c r="B896" s="46" t="n">
        <v>43930</v>
      </c>
      <c r="C896" s="47" t="n">
        <v>0</v>
      </c>
      <c r="D896" s="47" t="n">
        <v>24</v>
      </c>
      <c r="E896" s="47"/>
    </row>
    <row r="897" customFormat="false" ht="15" hidden="false" customHeight="false" outlineLevel="0" collapsed="false">
      <c r="A897" s="48" t="s">
        <v>31</v>
      </c>
      <c r="B897" s="46" t="n">
        <v>43930</v>
      </c>
      <c r="C897" s="47" t="n">
        <v>2</v>
      </c>
      <c r="D897" s="47" t="n">
        <v>22</v>
      </c>
      <c r="E897" s="47"/>
    </row>
    <row r="898" customFormat="false" ht="15" hidden="false" customHeight="false" outlineLevel="0" collapsed="false">
      <c r="A898" s="48" t="s">
        <v>32</v>
      </c>
      <c r="B898" s="46" t="n">
        <v>43930</v>
      </c>
      <c r="C898" s="47" t="n">
        <v>0</v>
      </c>
      <c r="D898" s="47" t="n">
        <v>0</v>
      </c>
      <c r="E898" s="47"/>
    </row>
    <row r="899" customFormat="false" ht="15" hidden="false" customHeight="false" outlineLevel="0" collapsed="false">
      <c r="A899" s="48" t="s">
        <v>33</v>
      </c>
      <c r="B899" s="46" t="n">
        <v>43930</v>
      </c>
      <c r="C899" s="47" t="n">
        <v>0</v>
      </c>
      <c r="D899" s="47" t="n">
        <v>5</v>
      </c>
      <c r="E899" s="47"/>
    </row>
    <row r="900" customFormat="false" ht="15" hidden="false" customHeight="false" outlineLevel="0" collapsed="false">
      <c r="A900" s="48" t="s">
        <v>34</v>
      </c>
      <c r="B900" s="46" t="n">
        <v>43930</v>
      </c>
      <c r="C900" s="47" t="n">
        <v>0</v>
      </c>
      <c r="D900" s="47" t="n">
        <v>4</v>
      </c>
      <c r="E900" s="47"/>
    </row>
    <row r="901" customFormat="false" ht="15" hidden="false" customHeight="false" outlineLevel="0" collapsed="false">
      <c r="A901" s="48" t="s">
        <v>35</v>
      </c>
      <c r="B901" s="46" t="n">
        <v>43930</v>
      </c>
      <c r="C901" s="47" t="n">
        <v>5</v>
      </c>
      <c r="D901" s="47" t="n">
        <v>14</v>
      </c>
      <c r="E901" s="47"/>
    </row>
    <row r="902" customFormat="false" ht="15" hidden="false" customHeight="false" outlineLevel="0" collapsed="false">
      <c r="A902" s="48" t="s">
        <v>36</v>
      </c>
      <c r="B902" s="46" t="n">
        <v>43930</v>
      </c>
      <c r="C902" s="47" t="n">
        <v>2</v>
      </c>
      <c r="D902" s="47" t="n">
        <v>40</v>
      </c>
      <c r="E902" s="47"/>
    </row>
    <row r="903" customFormat="false" ht="15" hidden="false" customHeight="false" outlineLevel="0" collapsed="false">
      <c r="A903" s="48" t="s">
        <v>37</v>
      </c>
      <c r="B903" s="46" t="n">
        <v>43930</v>
      </c>
      <c r="C903" s="47" t="n">
        <v>0</v>
      </c>
      <c r="D903" s="47" t="n">
        <v>3</v>
      </c>
      <c r="E903" s="47"/>
    </row>
    <row r="904" customFormat="false" ht="15" hidden="false" customHeight="false" outlineLevel="0" collapsed="false">
      <c r="A904" s="48" t="s">
        <v>38</v>
      </c>
      <c r="B904" s="46" t="n">
        <v>43930</v>
      </c>
      <c r="C904" s="47" t="n">
        <v>7</v>
      </c>
      <c r="D904" s="47" t="n">
        <v>77</v>
      </c>
      <c r="E904" s="47"/>
    </row>
    <row r="905" customFormat="false" ht="15" hidden="false" customHeight="false" outlineLevel="0" collapsed="false">
      <c r="A905" s="48" t="s">
        <v>39</v>
      </c>
      <c r="B905" s="46" t="n">
        <v>43930</v>
      </c>
      <c r="C905" s="47" t="n">
        <v>13</v>
      </c>
      <c r="D905" s="47" t="n">
        <v>35</v>
      </c>
      <c r="E905" s="47"/>
    </row>
    <row r="906" customFormat="false" ht="15" hidden="false" customHeight="false" outlineLevel="0" collapsed="false">
      <c r="A906" s="48" t="s">
        <v>40</v>
      </c>
      <c r="B906" s="46" t="n">
        <v>43930</v>
      </c>
      <c r="C906" s="47" t="n">
        <v>0</v>
      </c>
      <c r="D906" s="47" t="n">
        <v>3</v>
      </c>
      <c r="E906" s="47"/>
    </row>
    <row r="907" customFormat="false" ht="15" hidden="false" customHeight="false" outlineLevel="0" collapsed="false">
      <c r="A907" s="48" t="s">
        <v>41</v>
      </c>
      <c r="B907" s="46" t="n">
        <v>43930</v>
      </c>
      <c r="C907" s="47" t="n">
        <v>0</v>
      </c>
      <c r="D907" s="47" t="n">
        <v>1</v>
      </c>
      <c r="E907" s="47"/>
    </row>
    <row r="908" customFormat="false" ht="15" hidden="false" customHeight="false" outlineLevel="0" collapsed="false">
      <c r="A908" s="48" t="s">
        <v>42</v>
      </c>
      <c r="B908" s="46" t="n">
        <v>43930</v>
      </c>
      <c r="C908" s="47" t="n">
        <v>0</v>
      </c>
      <c r="D908" s="47" t="n">
        <v>11</v>
      </c>
      <c r="E908" s="47"/>
    </row>
    <row r="909" customFormat="false" ht="15" hidden="false" customHeight="false" outlineLevel="0" collapsed="false">
      <c r="A909" s="48" t="s">
        <v>43</v>
      </c>
      <c r="B909" s="46" t="n">
        <v>43930</v>
      </c>
      <c r="C909" s="47" t="n">
        <v>0</v>
      </c>
      <c r="D909" s="47" t="n">
        <v>31</v>
      </c>
      <c r="E909" s="47"/>
    </row>
    <row r="910" customFormat="false" ht="15" hidden="false" customHeight="false" outlineLevel="0" collapsed="false">
      <c r="A910" s="48" t="s">
        <v>44</v>
      </c>
      <c r="B910" s="46" t="n">
        <v>43930</v>
      </c>
      <c r="C910" s="47" t="n">
        <v>7</v>
      </c>
      <c r="D910" s="47" t="n">
        <v>196</v>
      </c>
      <c r="E910" s="47" t="n">
        <v>1</v>
      </c>
    </row>
    <row r="911" customFormat="false" ht="15" hidden="false" customHeight="false" outlineLevel="0" collapsed="false">
      <c r="A911" s="48" t="s">
        <v>45</v>
      </c>
      <c r="B911" s="46" t="n">
        <v>43930</v>
      </c>
      <c r="C911" s="47" t="n">
        <v>0</v>
      </c>
      <c r="D911" s="47" t="n">
        <v>9</v>
      </c>
      <c r="E911" s="47"/>
    </row>
    <row r="912" customFormat="false" ht="15" hidden="false" customHeight="false" outlineLevel="0" collapsed="false">
      <c r="A912" s="48" t="s">
        <v>46</v>
      </c>
      <c r="B912" s="46" t="n">
        <v>43930</v>
      </c>
      <c r="C912" s="47" t="n">
        <v>0</v>
      </c>
      <c r="D912" s="47" t="n">
        <v>81</v>
      </c>
      <c r="E912" s="47"/>
    </row>
    <row r="913" customFormat="false" ht="15" hidden="false" customHeight="false" outlineLevel="0" collapsed="false">
      <c r="A913" s="48" t="s">
        <v>47</v>
      </c>
      <c r="B913" s="46" t="n">
        <v>43930</v>
      </c>
      <c r="C913" s="47" t="n">
        <v>1</v>
      </c>
      <c r="D913" s="47" t="n">
        <v>29</v>
      </c>
      <c r="E913" s="47"/>
    </row>
    <row r="914" customFormat="false" ht="15" hidden="false" customHeight="false" outlineLevel="0" collapsed="false">
      <c r="A914" s="44" t="s">
        <v>24</v>
      </c>
      <c r="B914" s="46" t="n">
        <v>43931</v>
      </c>
      <c r="C914" s="47" t="n">
        <v>19</v>
      </c>
      <c r="D914" s="47" t="n">
        <v>507</v>
      </c>
      <c r="E914" s="47" t="n">
        <v>1</v>
      </c>
    </row>
    <row r="915" customFormat="false" ht="15" hidden="false" customHeight="false" outlineLevel="0" collapsed="false">
      <c r="A915" s="48" t="s">
        <v>25</v>
      </c>
      <c r="B915" s="46" t="n">
        <v>43931</v>
      </c>
      <c r="C915" s="47" t="n">
        <v>0</v>
      </c>
      <c r="D915" s="47" t="n">
        <v>0</v>
      </c>
      <c r="E915" s="47"/>
    </row>
    <row r="916" customFormat="false" ht="15" hidden="false" customHeight="false" outlineLevel="0" collapsed="false">
      <c r="A916" s="48" t="s">
        <v>26</v>
      </c>
      <c r="B916" s="46" t="n">
        <v>43931</v>
      </c>
      <c r="C916" s="47" t="n">
        <v>5</v>
      </c>
      <c r="D916" s="47" t="n">
        <v>149</v>
      </c>
      <c r="E916" s="47"/>
    </row>
    <row r="917" customFormat="false" ht="15" hidden="false" customHeight="false" outlineLevel="0" collapsed="false">
      <c r="A917" s="48" t="s">
        <v>27</v>
      </c>
      <c r="B917" s="46" t="n">
        <v>43931</v>
      </c>
      <c r="C917" s="47" t="n">
        <v>0</v>
      </c>
      <c r="D917" s="47" t="n">
        <v>0</v>
      </c>
      <c r="E917" s="47"/>
    </row>
    <row r="918" customFormat="false" ht="15" hidden="false" customHeight="false" outlineLevel="0" collapsed="false">
      <c r="A918" s="48" t="s">
        <v>28</v>
      </c>
      <c r="B918" s="46" t="n">
        <v>43931</v>
      </c>
      <c r="C918" s="47" t="n">
        <v>11</v>
      </c>
      <c r="D918" s="47" t="n">
        <v>532</v>
      </c>
      <c r="E918" s="47" t="n">
        <v>1</v>
      </c>
    </row>
    <row r="919" customFormat="false" ht="15" hidden="false" customHeight="false" outlineLevel="0" collapsed="false">
      <c r="A919" s="48" t="s">
        <v>29</v>
      </c>
      <c r="B919" s="46" t="n">
        <v>43931</v>
      </c>
      <c r="C919" s="47" t="n">
        <v>13</v>
      </c>
      <c r="D919" s="47" t="n">
        <v>169</v>
      </c>
      <c r="E919" s="47"/>
    </row>
    <row r="920" customFormat="false" ht="15" hidden="false" customHeight="false" outlineLevel="0" collapsed="false">
      <c r="A920" s="48" t="s">
        <v>30</v>
      </c>
      <c r="B920" s="46" t="n">
        <v>43931</v>
      </c>
      <c r="C920" s="47" t="n">
        <v>0</v>
      </c>
      <c r="D920" s="47" t="n">
        <v>24</v>
      </c>
      <c r="E920" s="47"/>
    </row>
    <row r="921" customFormat="false" ht="15" hidden="false" customHeight="false" outlineLevel="0" collapsed="false">
      <c r="A921" s="48" t="s">
        <v>31</v>
      </c>
      <c r="B921" s="46" t="n">
        <v>43931</v>
      </c>
      <c r="C921" s="47" t="n">
        <v>0</v>
      </c>
      <c r="D921" s="47" t="n">
        <v>22</v>
      </c>
      <c r="E921" s="47"/>
    </row>
    <row r="922" customFormat="false" ht="15" hidden="false" customHeight="false" outlineLevel="0" collapsed="false">
      <c r="A922" s="48" t="s">
        <v>32</v>
      </c>
      <c r="B922" s="46" t="n">
        <v>43931</v>
      </c>
      <c r="C922" s="47" t="n">
        <v>0</v>
      </c>
      <c r="D922" s="47" t="n">
        <v>0</v>
      </c>
      <c r="E922" s="47"/>
    </row>
    <row r="923" customFormat="false" ht="15" hidden="false" customHeight="false" outlineLevel="0" collapsed="false">
      <c r="A923" s="48" t="s">
        <v>33</v>
      </c>
      <c r="B923" s="46" t="n">
        <v>43931</v>
      </c>
      <c r="C923" s="47" t="n">
        <v>0</v>
      </c>
      <c r="D923" s="47" t="n">
        <v>5</v>
      </c>
      <c r="E923" s="47"/>
    </row>
    <row r="924" customFormat="false" ht="15" hidden="false" customHeight="false" outlineLevel="0" collapsed="false">
      <c r="A924" s="48" t="s">
        <v>34</v>
      </c>
      <c r="B924" s="46" t="n">
        <v>43931</v>
      </c>
      <c r="C924" s="47" t="n">
        <v>1</v>
      </c>
      <c r="D924" s="47" t="n">
        <v>5</v>
      </c>
      <c r="E924" s="47"/>
    </row>
    <row r="925" customFormat="false" ht="15" hidden="false" customHeight="false" outlineLevel="0" collapsed="false">
      <c r="A925" s="48" t="s">
        <v>35</v>
      </c>
      <c r="B925" s="46" t="n">
        <v>43931</v>
      </c>
      <c r="C925" s="47" t="n">
        <v>0</v>
      </c>
      <c r="D925" s="47" t="n">
        <v>14</v>
      </c>
      <c r="E925" s="47"/>
    </row>
    <row r="926" customFormat="false" ht="15" hidden="false" customHeight="false" outlineLevel="0" collapsed="false">
      <c r="A926" s="48" t="s">
        <v>36</v>
      </c>
      <c r="B926" s="46" t="n">
        <v>43931</v>
      </c>
      <c r="C926" s="47" t="n">
        <v>9</v>
      </c>
      <c r="D926" s="47" t="n">
        <v>49</v>
      </c>
      <c r="E926" s="47"/>
    </row>
    <row r="927" customFormat="false" ht="15" hidden="false" customHeight="false" outlineLevel="0" collapsed="false">
      <c r="A927" s="48" t="s">
        <v>37</v>
      </c>
      <c r="B927" s="46" t="n">
        <v>43931</v>
      </c>
      <c r="C927" s="47" t="n">
        <v>0</v>
      </c>
      <c r="D927" s="47" t="n">
        <v>3</v>
      </c>
      <c r="E927" s="47"/>
    </row>
    <row r="928" customFormat="false" ht="15" hidden="false" customHeight="false" outlineLevel="0" collapsed="false">
      <c r="A928" s="48" t="s">
        <v>38</v>
      </c>
      <c r="B928" s="46" t="n">
        <v>43931</v>
      </c>
      <c r="C928" s="47" t="n">
        <v>7</v>
      </c>
      <c r="D928" s="47" t="n">
        <v>84</v>
      </c>
      <c r="E928" s="47"/>
    </row>
    <row r="929" customFormat="false" ht="15" hidden="false" customHeight="false" outlineLevel="0" collapsed="false">
      <c r="A929" s="48" t="s">
        <v>39</v>
      </c>
      <c r="B929" s="46" t="n">
        <v>43931</v>
      </c>
      <c r="C929" s="47" t="n">
        <v>7</v>
      </c>
      <c r="D929" s="47" t="n">
        <v>42</v>
      </c>
      <c r="E929" s="47" t="n">
        <v>1</v>
      </c>
    </row>
    <row r="930" customFormat="false" ht="15" hidden="false" customHeight="false" outlineLevel="0" collapsed="false">
      <c r="A930" s="48" t="s">
        <v>40</v>
      </c>
      <c r="B930" s="46" t="n">
        <v>43931</v>
      </c>
      <c r="C930" s="47" t="n">
        <v>0</v>
      </c>
      <c r="D930" s="47" t="n">
        <v>3</v>
      </c>
      <c r="E930" s="47"/>
    </row>
    <row r="931" customFormat="false" ht="15" hidden="false" customHeight="false" outlineLevel="0" collapsed="false">
      <c r="A931" s="48" t="s">
        <v>41</v>
      </c>
      <c r="B931" s="46" t="n">
        <v>43931</v>
      </c>
      <c r="C931" s="47" t="n">
        <v>0</v>
      </c>
      <c r="D931" s="47" t="n">
        <v>1</v>
      </c>
      <c r="E931" s="47"/>
    </row>
    <row r="932" customFormat="false" ht="15" hidden="false" customHeight="false" outlineLevel="0" collapsed="false">
      <c r="A932" s="48" t="s">
        <v>42</v>
      </c>
      <c r="B932" s="46" t="n">
        <v>43931</v>
      </c>
      <c r="C932" s="47" t="n">
        <v>0</v>
      </c>
      <c r="D932" s="47" t="n">
        <v>11</v>
      </c>
      <c r="E932" s="47"/>
    </row>
    <row r="933" customFormat="false" ht="15" hidden="false" customHeight="false" outlineLevel="0" collapsed="false">
      <c r="A933" s="48" t="s">
        <v>43</v>
      </c>
      <c r="B933" s="46" t="n">
        <v>43931</v>
      </c>
      <c r="C933" s="47" t="n">
        <v>6</v>
      </c>
      <c r="D933" s="47" t="n">
        <v>37</v>
      </c>
      <c r="E933" s="47"/>
    </row>
    <row r="934" customFormat="false" ht="15" hidden="false" customHeight="false" outlineLevel="0" collapsed="false">
      <c r="A934" s="48" t="s">
        <v>44</v>
      </c>
      <c r="B934" s="46" t="n">
        <v>43931</v>
      </c>
      <c r="C934" s="47" t="n">
        <v>1</v>
      </c>
      <c r="D934" s="47" t="n">
        <v>197</v>
      </c>
      <c r="E934" s="47"/>
    </row>
    <row r="935" customFormat="false" ht="15" hidden="false" customHeight="false" outlineLevel="0" collapsed="false">
      <c r="A935" s="48" t="s">
        <v>45</v>
      </c>
      <c r="B935" s="46" t="n">
        <v>43931</v>
      </c>
      <c r="C935" s="47" t="n">
        <v>0</v>
      </c>
      <c r="D935" s="47" t="n">
        <v>9</v>
      </c>
      <c r="E935" s="47"/>
    </row>
    <row r="936" customFormat="false" ht="15" hidden="false" customHeight="false" outlineLevel="0" collapsed="false">
      <c r="A936" s="48" t="s">
        <v>46</v>
      </c>
      <c r="B936" s="46" t="n">
        <v>43931</v>
      </c>
      <c r="C936" s="47" t="n">
        <v>2</v>
      </c>
      <c r="D936" s="47" t="n">
        <v>83</v>
      </c>
      <c r="E936" s="47"/>
    </row>
    <row r="937" customFormat="false" ht="15" hidden="false" customHeight="false" outlineLevel="0" collapsed="false">
      <c r="A937" s="48" t="s">
        <v>47</v>
      </c>
      <c r="B937" s="46" t="n">
        <v>43931</v>
      </c>
      <c r="C937" s="47" t="n">
        <v>0</v>
      </c>
      <c r="D937" s="47" t="n">
        <v>29</v>
      </c>
      <c r="E937" s="47"/>
    </row>
    <row r="938" customFormat="false" ht="15" hidden="false" customHeight="false" outlineLevel="0" collapsed="false">
      <c r="A938" s="44" t="s">
        <v>24</v>
      </c>
      <c r="B938" s="46" t="n">
        <v>43932</v>
      </c>
      <c r="C938" s="47" t="n">
        <v>37</v>
      </c>
      <c r="D938" s="47" t="n">
        <v>544</v>
      </c>
      <c r="E938" s="47" t="n">
        <v>4</v>
      </c>
    </row>
    <row r="939" customFormat="false" ht="15" hidden="false" customHeight="false" outlineLevel="0" collapsed="false">
      <c r="A939" s="48" t="s">
        <v>25</v>
      </c>
      <c r="B939" s="46" t="n">
        <v>43932</v>
      </c>
      <c r="C939" s="47" t="n">
        <v>0</v>
      </c>
      <c r="D939" s="47" t="n">
        <v>0</v>
      </c>
      <c r="E939" s="47"/>
    </row>
    <row r="940" customFormat="false" ht="15" hidden="false" customHeight="false" outlineLevel="0" collapsed="false">
      <c r="A940" s="48" t="s">
        <v>26</v>
      </c>
      <c r="B940" s="46" t="n">
        <v>43932</v>
      </c>
      <c r="C940" s="47" t="n">
        <v>0</v>
      </c>
      <c r="D940" s="47" t="n">
        <v>149</v>
      </c>
      <c r="E940" s="47"/>
    </row>
    <row r="941" customFormat="false" ht="15" hidden="false" customHeight="false" outlineLevel="0" collapsed="false">
      <c r="A941" s="48" t="s">
        <v>27</v>
      </c>
      <c r="B941" s="46" t="n">
        <v>43932</v>
      </c>
      <c r="C941" s="47" t="n">
        <v>0</v>
      </c>
      <c r="D941" s="47" t="n">
        <v>0</v>
      </c>
      <c r="E941" s="47"/>
    </row>
    <row r="942" customFormat="false" ht="15" hidden="false" customHeight="false" outlineLevel="0" collapsed="false">
      <c r="A942" s="48" t="s">
        <v>28</v>
      </c>
      <c r="B942" s="46" t="n">
        <v>43932</v>
      </c>
      <c r="C942" s="47" t="n">
        <v>46</v>
      </c>
      <c r="D942" s="47" t="n">
        <v>578</v>
      </c>
      <c r="E942" s="47" t="n">
        <v>3</v>
      </c>
    </row>
    <row r="943" customFormat="false" ht="15" hidden="false" customHeight="false" outlineLevel="0" collapsed="false">
      <c r="A943" s="48" t="s">
        <v>29</v>
      </c>
      <c r="B943" s="46" t="n">
        <v>43932</v>
      </c>
      <c r="C943" s="47" t="n">
        <v>32</v>
      </c>
      <c r="D943" s="47" t="n">
        <v>201</v>
      </c>
      <c r="E943" s="47"/>
    </row>
    <row r="944" customFormat="false" ht="15" hidden="false" customHeight="false" outlineLevel="0" collapsed="false">
      <c r="A944" s="48" t="s">
        <v>30</v>
      </c>
      <c r="B944" s="46" t="n">
        <v>43932</v>
      </c>
      <c r="C944" s="47" t="n">
        <v>0</v>
      </c>
      <c r="D944" s="47" t="n">
        <v>24</v>
      </c>
      <c r="E944" s="47"/>
    </row>
    <row r="945" customFormat="false" ht="15" hidden="false" customHeight="false" outlineLevel="0" collapsed="false">
      <c r="A945" s="48" t="s">
        <v>31</v>
      </c>
      <c r="B945" s="46" t="n">
        <v>43932</v>
      </c>
      <c r="C945" s="47" t="n">
        <v>0</v>
      </c>
      <c r="D945" s="47" t="n">
        <v>22</v>
      </c>
      <c r="E945" s="47"/>
    </row>
    <row r="946" customFormat="false" ht="15" hidden="false" customHeight="false" outlineLevel="0" collapsed="false">
      <c r="A946" s="48" t="s">
        <v>32</v>
      </c>
      <c r="B946" s="46" t="n">
        <v>43932</v>
      </c>
      <c r="C946" s="47" t="n">
        <v>0</v>
      </c>
      <c r="D946" s="47" t="n">
        <v>0</v>
      </c>
      <c r="E946" s="47"/>
    </row>
    <row r="947" customFormat="false" ht="15" hidden="false" customHeight="false" outlineLevel="0" collapsed="false">
      <c r="A947" s="48" t="s">
        <v>33</v>
      </c>
      <c r="B947" s="46" t="n">
        <v>43932</v>
      </c>
      <c r="C947" s="47" t="n">
        <v>0</v>
      </c>
      <c r="D947" s="47" t="n">
        <v>5</v>
      </c>
      <c r="E947" s="47"/>
    </row>
    <row r="948" customFormat="false" ht="15" hidden="false" customHeight="false" outlineLevel="0" collapsed="false">
      <c r="A948" s="48" t="s">
        <v>34</v>
      </c>
      <c r="B948" s="46" t="n">
        <v>43932</v>
      </c>
      <c r="C948" s="47" t="n">
        <v>0</v>
      </c>
      <c r="D948" s="47" t="n">
        <v>5</v>
      </c>
      <c r="E948" s="47"/>
    </row>
    <row r="949" customFormat="false" ht="15" hidden="false" customHeight="false" outlineLevel="0" collapsed="false">
      <c r="A949" s="48" t="s">
        <v>35</v>
      </c>
      <c r="B949" s="46" t="n">
        <v>43932</v>
      </c>
      <c r="C949" s="47" t="n">
        <v>4</v>
      </c>
      <c r="D949" s="47" t="n">
        <v>18</v>
      </c>
      <c r="E949" s="47"/>
    </row>
    <row r="950" customFormat="false" ht="15" hidden="false" customHeight="false" outlineLevel="0" collapsed="false">
      <c r="A950" s="48" t="s">
        <v>36</v>
      </c>
      <c r="B950" s="46" t="n">
        <v>43932</v>
      </c>
      <c r="C950" s="47" t="n">
        <v>5</v>
      </c>
      <c r="D950" s="47" t="n">
        <v>54</v>
      </c>
      <c r="E950" s="47"/>
    </row>
    <row r="951" customFormat="false" ht="15" hidden="false" customHeight="false" outlineLevel="0" collapsed="false">
      <c r="A951" s="48" t="s">
        <v>37</v>
      </c>
      <c r="B951" s="46" t="n">
        <v>43932</v>
      </c>
      <c r="C951" s="47" t="n">
        <v>0</v>
      </c>
      <c r="D951" s="47" t="n">
        <v>3</v>
      </c>
      <c r="E951" s="47"/>
    </row>
    <row r="952" customFormat="false" ht="15" hidden="false" customHeight="false" outlineLevel="0" collapsed="false">
      <c r="A952" s="48" t="s">
        <v>38</v>
      </c>
      <c r="B952" s="46" t="n">
        <v>43932</v>
      </c>
      <c r="C952" s="47" t="n">
        <v>1</v>
      </c>
      <c r="D952" s="47" t="n">
        <v>85</v>
      </c>
      <c r="E952" s="47"/>
    </row>
    <row r="953" customFormat="false" ht="15" hidden="false" customHeight="false" outlineLevel="0" collapsed="false">
      <c r="A953" s="48" t="s">
        <v>39</v>
      </c>
      <c r="B953" s="46" t="n">
        <v>43932</v>
      </c>
      <c r="C953" s="47" t="n">
        <v>23</v>
      </c>
      <c r="D953" s="47" t="n">
        <v>65</v>
      </c>
      <c r="E953" s="47"/>
    </row>
    <row r="954" customFormat="false" ht="15" hidden="false" customHeight="false" outlineLevel="0" collapsed="false">
      <c r="A954" s="48" t="s">
        <v>40</v>
      </c>
      <c r="B954" s="46" t="n">
        <v>43932</v>
      </c>
      <c r="C954" s="47" t="n">
        <v>0</v>
      </c>
      <c r="D954" s="47" t="n">
        <v>3</v>
      </c>
      <c r="E954" s="47"/>
    </row>
    <row r="955" customFormat="false" ht="15" hidden="false" customHeight="false" outlineLevel="0" collapsed="false">
      <c r="A955" s="48" t="s">
        <v>41</v>
      </c>
      <c r="B955" s="46" t="n">
        <v>43932</v>
      </c>
      <c r="C955" s="47" t="n">
        <v>1</v>
      </c>
      <c r="D955" s="47" t="n">
        <v>2</v>
      </c>
      <c r="E955" s="47"/>
    </row>
    <row r="956" customFormat="false" ht="15" hidden="false" customHeight="false" outlineLevel="0" collapsed="false">
      <c r="A956" s="48" t="s">
        <v>42</v>
      </c>
      <c r="B956" s="46" t="n">
        <v>43932</v>
      </c>
      <c r="C956" s="47" t="n">
        <v>0</v>
      </c>
      <c r="D956" s="47" t="n">
        <v>11</v>
      </c>
      <c r="E956" s="47"/>
    </row>
    <row r="957" customFormat="false" ht="15" hidden="false" customHeight="false" outlineLevel="0" collapsed="false">
      <c r="A957" s="48" t="s">
        <v>43</v>
      </c>
      <c r="B957" s="46" t="n">
        <v>43932</v>
      </c>
      <c r="C957" s="47" t="n">
        <v>3</v>
      </c>
      <c r="D957" s="47" t="n">
        <v>40</v>
      </c>
      <c r="E957" s="47"/>
    </row>
    <row r="958" customFormat="false" ht="15" hidden="false" customHeight="false" outlineLevel="0" collapsed="false">
      <c r="A958" s="48" t="s">
        <v>44</v>
      </c>
      <c r="B958" s="46" t="n">
        <v>43932</v>
      </c>
      <c r="C958" s="47" t="n">
        <v>3</v>
      </c>
      <c r="D958" s="47" t="n">
        <v>200</v>
      </c>
      <c r="E958" s="47"/>
    </row>
    <row r="959" customFormat="false" ht="15" hidden="false" customHeight="false" outlineLevel="0" collapsed="false">
      <c r="A959" s="48" t="s">
        <v>45</v>
      </c>
      <c r="B959" s="46" t="n">
        <v>43932</v>
      </c>
      <c r="C959" s="47" t="n">
        <v>3</v>
      </c>
      <c r="D959" s="47" t="n">
        <v>12</v>
      </c>
      <c r="E959" s="47"/>
    </row>
    <row r="960" customFormat="false" ht="15" hidden="false" customHeight="false" outlineLevel="0" collapsed="false">
      <c r="A960" s="48" t="s">
        <v>46</v>
      </c>
      <c r="B960" s="46" t="n">
        <v>43932</v>
      </c>
      <c r="C960" s="47" t="n">
        <v>8</v>
      </c>
      <c r="D960" s="47" t="n">
        <v>91</v>
      </c>
      <c r="E960" s="47"/>
    </row>
    <row r="961" customFormat="false" ht="15" hidden="false" customHeight="false" outlineLevel="0" collapsed="false">
      <c r="A961" s="48" t="s">
        <v>47</v>
      </c>
      <c r="B961" s="46" t="n">
        <v>43932</v>
      </c>
      <c r="C961" s="47" t="n">
        <v>1</v>
      </c>
      <c r="D961" s="47" t="n">
        <v>30</v>
      </c>
      <c r="E961" s="47"/>
    </row>
    <row r="962" customFormat="false" ht="15" hidden="false" customHeight="false" outlineLevel="0" collapsed="false">
      <c r="A962" s="44" t="s">
        <v>24</v>
      </c>
      <c r="B962" s="46" t="n">
        <v>43933</v>
      </c>
      <c r="C962" s="47" t="n">
        <v>28</v>
      </c>
      <c r="D962" s="47" t="n">
        <v>572</v>
      </c>
      <c r="E962" s="47" t="n">
        <v>4</v>
      </c>
    </row>
    <row r="963" customFormat="false" ht="15" hidden="false" customHeight="false" outlineLevel="0" collapsed="false">
      <c r="A963" s="48" t="s">
        <v>25</v>
      </c>
      <c r="B963" s="46" t="n">
        <v>43933</v>
      </c>
      <c r="C963" s="47" t="n">
        <v>0</v>
      </c>
      <c r="D963" s="47" t="n">
        <v>0</v>
      </c>
      <c r="E963" s="47"/>
    </row>
    <row r="964" customFormat="false" ht="15" hidden="false" customHeight="false" outlineLevel="0" collapsed="false">
      <c r="A964" s="48" t="s">
        <v>26</v>
      </c>
      <c r="B964" s="46" t="n">
        <v>43933</v>
      </c>
      <c r="C964" s="47" t="n">
        <v>1</v>
      </c>
      <c r="D964" s="47" t="n">
        <v>150</v>
      </c>
      <c r="E964" s="47"/>
    </row>
    <row r="965" customFormat="false" ht="15" hidden="false" customHeight="false" outlineLevel="0" collapsed="false">
      <c r="A965" s="48" t="s">
        <v>27</v>
      </c>
      <c r="B965" s="46" t="n">
        <v>43933</v>
      </c>
      <c r="C965" s="47" t="n">
        <v>0</v>
      </c>
      <c r="D965" s="47" t="n">
        <v>0</v>
      </c>
      <c r="E965" s="47"/>
    </row>
    <row r="966" customFormat="false" ht="15" hidden="false" customHeight="false" outlineLevel="0" collapsed="false">
      <c r="A966" s="48" t="s">
        <v>28</v>
      </c>
      <c r="B966" s="46" t="n">
        <v>43933</v>
      </c>
      <c r="C966" s="47" t="n">
        <v>8</v>
      </c>
      <c r="D966" s="47" t="n">
        <v>586</v>
      </c>
      <c r="E966" s="47" t="n">
        <v>1</v>
      </c>
    </row>
    <row r="967" customFormat="false" ht="15" hidden="false" customHeight="false" outlineLevel="0" collapsed="false">
      <c r="A967" s="48" t="s">
        <v>29</v>
      </c>
      <c r="B967" s="46" t="n">
        <v>43933</v>
      </c>
      <c r="C967" s="47" t="n">
        <v>5</v>
      </c>
      <c r="D967" s="47" t="n">
        <v>206</v>
      </c>
      <c r="E967" s="47" t="n">
        <v>1</v>
      </c>
    </row>
    <row r="968" customFormat="false" ht="15" hidden="false" customHeight="false" outlineLevel="0" collapsed="false">
      <c r="A968" s="48" t="s">
        <v>30</v>
      </c>
      <c r="B968" s="46" t="n">
        <v>43933</v>
      </c>
      <c r="C968" s="47" t="n">
        <v>0</v>
      </c>
      <c r="D968" s="47" t="n">
        <v>24</v>
      </c>
      <c r="E968" s="47"/>
    </row>
    <row r="969" customFormat="false" ht="15" hidden="false" customHeight="false" outlineLevel="0" collapsed="false">
      <c r="A969" s="48" t="s">
        <v>31</v>
      </c>
      <c r="B969" s="46" t="n">
        <v>43933</v>
      </c>
      <c r="C969" s="47" t="n">
        <v>-1</v>
      </c>
      <c r="D969" s="47" t="n">
        <v>21</v>
      </c>
      <c r="E969" s="47"/>
    </row>
    <row r="970" customFormat="false" ht="15" hidden="false" customHeight="false" outlineLevel="0" collapsed="false">
      <c r="A970" s="48" t="s">
        <v>32</v>
      </c>
      <c r="B970" s="46" t="n">
        <v>43933</v>
      </c>
      <c r="C970" s="47" t="n">
        <v>0</v>
      </c>
      <c r="D970" s="47" t="n">
        <v>0</v>
      </c>
      <c r="E970" s="47"/>
    </row>
    <row r="971" customFormat="false" ht="15" hidden="false" customHeight="false" outlineLevel="0" collapsed="false">
      <c r="A971" s="48" t="s">
        <v>33</v>
      </c>
      <c r="B971" s="46" t="n">
        <v>43933</v>
      </c>
      <c r="C971" s="47" t="n">
        <v>0</v>
      </c>
      <c r="D971" s="47" t="n">
        <v>5</v>
      </c>
      <c r="E971" s="47"/>
    </row>
    <row r="972" customFormat="false" ht="15" hidden="false" customHeight="false" outlineLevel="0" collapsed="false">
      <c r="A972" s="48" t="s">
        <v>34</v>
      </c>
      <c r="B972" s="46" t="n">
        <v>43933</v>
      </c>
      <c r="C972" s="47" t="n">
        <v>0</v>
      </c>
      <c r="D972" s="47" t="n">
        <v>5</v>
      </c>
      <c r="E972" s="47"/>
    </row>
    <row r="973" customFormat="false" ht="15" hidden="false" customHeight="false" outlineLevel="0" collapsed="false">
      <c r="A973" s="48" t="s">
        <v>35</v>
      </c>
      <c r="B973" s="46" t="n">
        <v>43933</v>
      </c>
      <c r="C973" s="47" t="n">
        <v>1</v>
      </c>
      <c r="D973" s="47" t="n">
        <v>19</v>
      </c>
      <c r="E973" s="47"/>
    </row>
    <row r="974" customFormat="false" ht="15" hidden="false" customHeight="false" outlineLevel="0" collapsed="false">
      <c r="A974" s="48" t="s">
        <v>36</v>
      </c>
      <c r="B974" s="46" t="n">
        <v>43933</v>
      </c>
      <c r="C974" s="47" t="n">
        <v>3</v>
      </c>
      <c r="D974" s="47" t="n">
        <v>57</v>
      </c>
      <c r="E974" s="47"/>
    </row>
    <row r="975" customFormat="false" ht="15" hidden="false" customHeight="false" outlineLevel="0" collapsed="false">
      <c r="A975" s="48" t="s">
        <v>37</v>
      </c>
      <c r="B975" s="46" t="n">
        <v>43933</v>
      </c>
      <c r="C975" s="47" t="n">
        <v>0</v>
      </c>
      <c r="D975" s="47" t="n">
        <v>3</v>
      </c>
      <c r="E975" s="47"/>
    </row>
    <row r="976" customFormat="false" ht="15" hidden="false" customHeight="false" outlineLevel="0" collapsed="false">
      <c r="A976" s="48" t="s">
        <v>38</v>
      </c>
      <c r="B976" s="46" t="n">
        <v>43933</v>
      </c>
      <c r="C976" s="47" t="n">
        <v>1</v>
      </c>
      <c r="D976" s="47" t="n">
        <v>86</v>
      </c>
      <c r="E976" s="47"/>
    </row>
    <row r="977" customFormat="false" ht="15" hidden="false" customHeight="false" outlineLevel="0" collapsed="false">
      <c r="A977" s="48" t="s">
        <v>39</v>
      </c>
      <c r="B977" s="46" t="n">
        <v>43933</v>
      </c>
      <c r="C977" s="47" t="n">
        <v>13</v>
      </c>
      <c r="D977" s="47" t="n">
        <v>78</v>
      </c>
      <c r="E977" s="47"/>
    </row>
    <row r="978" customFormat="false" ht="15" hidden="false" customHeight="false" outlineLevel="0" collapsed="false">
      <c r="A978" s="48" t="s">
        <v>40</v>
      </c>
      <c r="B978" s="46" t="n">
        <v>43933</v>
      </c>
      <c r="C978" s="47" t="n">
        <v>0</v>
      </c>
      <c r="D978" s="47" t="n">
        <v>3</v>
      </c>
      <c r="E978" s="47"/>
    </row>
    <row r="979" customFormat="false" ht="15" hidden="false" customHeight="false" outlineLevel="0" collapsed="false">
      <c r="A979" s="48" t="s">
        <v>41</v>
      </c>
      <c r="B979" s="46" t="n">
        <v>43933</v>
      </c>
      <c r="C979" s="47" t="n">
        <v>0</v>
      </c>
      <c r="D979" s="47" t="n">
        <v>2</v>
      </c>
      <c r="E979" s="47"/>
    </row>
    <row r="980" customFormat="false" ht="15" hidden="false" customHeight="false" outlineLevel="0" collapsed="false">
      <c r="A980" s="48" t="s">
        <v>42</v>
      </c>
      <c r="B980" s="46" t="n">
        <v>43933</v>
      </c>
      <c r="C980" s="47" t="n">
        <v>0</v>
      </c>
      <c r="D980" s="47" t="n">
        <v>11</v>
      </c>
      <c r="E980" s="47"/>
    </row>
    <row r="981" customFormat="false" ht="15" hidden="false" customHeight="false" outlineLevel="0" collapsed="false">
      <c r="A981" s="48" t="s">
        <v>43</v>
      </c>
      <c r="B981" s="46" t="n">
        <v>43933</v>
      </c>
      <c r="C981" s="47" t="n">
        <v>0</v>
      </c>
      <c r="D981" s="47" t="n">
        <v>40</v>
      </c>
      <c r="E981" s="47"/>
    </row>
    <row r="982" customFormat="false" ht="15" hidden="false" customHeight="false" outlineLevel="0" collapsed="false">
      <c r="A982" s="48" t="s">
        <v>44</v>
      </c>
      <c r="B982" s="46" t="n">
        <v>43933</v>
      </c>
      <c r="C982" s="47" t="n">
        <v>3</v>
      </c>
      <c r="D982" s="47" t="n">
        <v>203</v>
      </c>
      <c r="E982" s="47"/>
    </row>
    <row r="983" customFormat="false" ht="15" hidden="false" customHeight="false" outlineLevel="0" collapsed="false">
      <c r="A983" s="48" t="s">
        <v>45</v>
      </c>
      <c r="B983" s="46" t="n">
        <v>43933</v>
      </c>
      <c r="C983" s="47" t="n">
        <v>0</v>
      </c>
      <c r="D983" s="47" t="n">
        <v>12</v>
      </c>
      <c r="E983" s="47"/>
    </row>
    <row r="984" customFormat="false" ht="15" hidden="false" customHeight="false" outlineLevel="0" collapsed="false">
      <c r="A984" s="48" t="s">
        <v>46</v>
      </c>
      <c r="B984" s="46" t="n">
        <v>43933</v>
      </c>
      <c r="C984" s="47" t="n">
        <v>4</v>
      </c>
      <c r="D984" s="47" t="n">
        <v>95</v>
      </c>
      <c r="E984" s="47"/>
    </row>
    <row r="985" customFormat="false" ht="15" hidden="false" customHeight="false" outlineLevel="0" collapsed="false">
      <c r="A985" s="48" t="s">
        <v>47</v>
      </c>
      <c r="B985" s="46" t="n">
        <v>43933</v>
      </c>
      <c r="C985" s="47" t="n">
        <v>0</v>
      </c>
      <c r="D985" s="47" t="n">
        <v>30</v>
      </c>
      <c r="E985" s="47"/>
    </row>
    <row r="986" customFormat="false" ht="15" hidden="false" customHeight="false" outlineLevel="0" collapsed="false">
      <c r="A986" s="44" t="s">
        <v>24</v>
      </c>
      <c r="B986" s="46" t="n">
        <v>43934</v>
      </c>
      <c r="C986" s="47" t="n">
        <v>29</v>
      </c>
      <c r="D986" s="47" t="n">
        <v>601</v>
      </c>
      <c r="E986" s="47" t="n">
        <v>1</v>
      </c>
    </row>
    <row r="987" customFormat="false" ht="15" hidden="false" customHeight="false" outlineLevel="0" collapsed="false">
      <c r="A987" s="48" t="s">
        <v>25</v>
      </c>
      <c r="B987" s="46" t="n">
        <v>43934</v>
      </c>
      <c r="C987" s="47" t="n">
        <v>0</v>
      </c>
      <c r="D987" s="47" t="n">
        <v>0</v>
      </c>
      <c r="E987" s="47"/>
    </row>
    <row r="988" customFormat="false" ht="15" hidden="false" customHeight="false" outlineLevel="0" collapsed="false">
      <c r="A988" s="48" t="s">
        <v>26</v>
      </c>
      <c r="B988" s="46" t="n">
        <v>43934</v>
      </c>
      <c r="C988" s="47" t="n">
        <v>3</v>
      </c>
      <c r="D988" s="47" t="n">
        <v>153</v>
      </c>
      <c r="E988" s="47"/>
    </row>
    <row r="989" customFormat="false" ht="15" hidden="false" customHeight="false" outlineLevel="0" collapsed="false">
      <c r="A989" s="48" t="s">
        <v>27</v>
      </c>
      <c r="B989" s="46" t="n">
        <v>43934</v>
      </c>
      <c r="C989" s="47" t="n">
        <v>0</v>
      </c>
      <c r="D989" s="47" t="n">
        <v>0</v>
      </c>
      <c r="E989" s="47"/>
    </row>
    <row r="990" customFormat="false" ht="15" hidden="false" customHeight="false" outlineLevel="0" collapsed="false">
      <c r="A990" s="48" t="s">
        <v>28</v>
      </c>
      <c r="B990" s="46" t="n">
        <v>43934</v>
      </c>
      <c r="C990" s="47" t="n">
        <v>10</v>
      </c>
      <c r="D990" s="47" t="n">
        <v>596</v>
      </c>
      <c r="E990" s="47" t="n">
        <v>1</v>
      </c>
    </row>
    <row r="991" customFormat="false" ht="15" hidden="false" customHeight="false" outlineLevel="0" collapsed="false">
      <c r="A991" s="48" t="s">
        <v>29</v>
      </c>
      <c r="B991" s="46" t="n">
        <v>43934</v>
      </c>
      <c r="C991" s="47" t="n">
        <v>4</v>
      </c>
      <c r="D991" s="47" t="n">
        <v>210</v>
      </c>
      <c r="E991" s="47" t="n">
        <v>1</v>
      </c>
    </row>
    <row r="992" customFormat="false" ht="15" hidden="false" customHeight="false" outlineLevel="0" collapsed="false">
      <c r="A992" s="48" t="s">
        <v>30</v>
      </c>
      <c r="B992" s="46" t="n">
        <v>43934</v>
      </c>
      <c r="C992" s="47" t="n">
        <v>7</v>
      </c>
      <c r="D992" s="47" t="n">
        <v>31</v>
      </c>
      <c r="E992" s="47"/>
    </row>
    <row r="993" customFormat="false" ht="15" hidden="false" customHeight="false" outlineLevel="0" collapsed="false">
      <c r="A993" s="48" t="s">
        <v>31</v>
      </c>
      <c r="B993" s="46" t="n">
        <v>43934</v>
      </c>
      <c r="C993" s="47" t="n">
        <v>0</v>
      </c>
      <c r="D993" s="47" t="n">
        <v>21</v>
      </c>
      <c r="E993" s="47"/>
    </row>
    <row r="994" customFormat="false" ht="15" hidden="false" customHeight="false" outlineLevel="0" collapsed="false">
      <c r="A994" s="48" t="s">
        <v>32</v>
      </c>
      <c r="B994" s="46" t="n">
        <v>43934</v>
      </c>
      <c r="C994" s="47" t="n">
        <v>0</v>
      </c>
      <c r="D994" s="47" t="n">
        <v>0</v>
      </c>
      <c r="E994" s="47"/>
    </row>
    <row r="995" customFormat="false" ht="15" hidden="false" customHeight="false" outlineLevel="0" collapsed="false">
      <c r="A995" s="48" t="s">
        <v>33</v>
      </c>
      <c r="B995" s="46" t="n">
        <v>43934</v>
      </c>
      <c r="C995" s="47" t="n">
        <v>0</v>
      </c>
      <c r="D995" s="47" t="n">
        <v>5</v>
      </c>
      <c r="E995" s="47"/>
    </row>
    <row r="996" customFormat="false" ht="15" hidden="false" customHeight="false" outlineLevel="0" collapsed="false">
      <c r="A996" s="48" t="s">
        <v>34</v>
      </c>
      <c r="B996" s="46" t="n">
        <v>43934</v>
      </c>
      <c r="C996" s="47" t="n">
        <v>0</v>
      </c>
      <c r="D996" s="47" t="n">
        <v>5</v>
      </c>
      <c r="E996" s="47"/>
    </row>
    <row r="997" customFormat="false" ht="15" hidden="false" customHeight="false" outlineLevel="0" collapsed="false">
      <c r="A997" s="48" t="s">
        <v>35</v>
      </c>
      <c r="B997" s="46" t="n">
        <v>43934</v>
      </c>
      <c r="C997" s="47" t="n">
        <v>3</v>
      </c>
      <c r="D997" s="47" t="n">
        <v>22</v>
      </c>
      <c r="E997" s="47"/>
    </row>
    <row r="998" customFormat="false" ht="15" hidden="false" customHeight="false" outlineLevel="0" collapsed="false">
      <c r="A998" s="48" t="s">
        <v>36</v>
      </c>
      <c r="B998" s="46" t="n">
        <v>43934</v>
      </c>
      <c r="C998" s="47" t="n">
        <v>2</v>
      </c>
      <c r="D998" s="47" t="n">
        <v>59</v>
      </c>
      <c r="E998" s="47"/>
    </row>
    <row r="999" customFormat="false" ht="15" hidden="false" customHeight="false" outlineLevel="0" collapsed="false">
      <c r="A999" s="48" t="s">
        <v>37</v>
      </c>
      <c r="B999" s="46" t="n">
        <v>43934</v>
      </c>
      <c r="C999" s="47" t="n">
        <v>0</v>
      </c>
      <c r="D999" s="47" t="n">
        <v>3</v>
      </c>
      <c r="E999" s="47"/>
    </row>
    <row r="1000" customFormat="false" ht="15" hidden="false" customHeight="false" outlineLevel="0" collapsed="false">
      <c r="A1000" s="48" t="s">
        <v>38</v>
      </c>
      <c r="B1000" s="46" t="n">
        <v>43934</v>
      </c>
      <c r="C1000" s="47" t="n">
        <v>2</v>
      </c>
      <c r="D1000" s="47" t="n">
        <v>88</v>
      </c>
      <c r="E1000" s="47"/>
    </row>
    <row r="1001" customFormat="false" ht="15" hidden="false" customHeight="false" outlineLevel="0" collapsed="false">
      <c r="A1001" s="48" t="s">
        <v>39</v>
      </c>
      <c r="B1001" s="46" t="n">
        <v>43934</v>
      </c>
      <c r="C1001" s="47" t="n">
        <v>3</v>
      </c>
      <c r="D1001" s="47" t="n">
        <v>81</v>
      </c>
      <c r="E1001" s="47"/>
    </row>
    <row r="1002" customFormat="false" ht="15" hidden="false" customHeight="false" outlineLevel="0" collapsed="false">
      <c r="A1002" s="48" t="s">
        <v>40</v>
      </c>
      <c r="B1002" s="46" t="n">
        <v>43934</v>
      </c>
      <c r="C1002" s="47" t="n">
        <v>0</v>
      </c>
      <c r="D1002" s="47" t="n">
        <v>3</v>
      </c>
      <c r="E1002" s="47"/>
    </row>
    <row r="1003" customFormat="false" ht="15" hidden="false" customHeight="false" outlineLevel="0" collapsed="false">
      <c r="A1003" s="48" t="s">
        <v>41</v>
      </c>
      <c r="B1003" s="46" t="n">
        <v>43934</v>
      </c>
      <c r="C1003" s="47" t="n">
        <v>0</v>
      </c>
      <c r="D1003" s="47" t="n">
        <v>2</v>
      </c>
      <c r="E1003" s="47"/>
    </row>
    <row r="1004" customFormat="false" ht="15" hidden="false" customHeight="false" outlineLevel="0" collapsed="false">
      <c r="A1004" s="48" t="s">
        <v>42</v>
      </c>
      <c r="B1004" s="46" t="n">
        <v>43934</v>
      </c>
      <c r="C1004" s="47" t="n">
        <v>0</v>
      </c>
      <c r="D1004" s="47" t="n">
        <v>11</v>
      </c>
      <c r="E1004" s="47"/>
    </row>
    <row r="1005" customFormat="false" ht="15" hidden="false" customHeight="false" outlineLevel="0" collapsed="false">
      <c r="A1005" s="48" t="s">
        <v>43</v>
      </c>
      <c r="B1005" s="46" t="n">
        <v>43934</v>
      </c>
      <c r="C1005" s="47" t="n">
        <v>0</v>
      </c>
      <c r="D1005" s="47" t="n">
        <v>40</v>
      </c>
      <c r="E1005" s="47"/>
    </row>
    <row r="1006" customFormat="false" ht="15" hidden="false" customHeight="false" outlineLevel="0" collapsed="false">
      <c r="A1006" s="48" t="s">
        <v>44</v>
      </c>
      <c r="B1006" s="46" t="n">
        <v>43934</v>
      </c>
      <c r="C1006" s="47" t="n">
        <v>2</v>
      </c>
      <c r="D1006" s="47" t="n">
        <v>205</v>
      </c>
      <c r="E1006" s="47"/>
    </row>
    <row r="1007" customFormat="false" ht="15" hidden="false" customHeight="false" outlineLevel="0" collapsed="false">
      <c r="A1007" s="48" t="s">
        <v>45</v>
      </c>
      <c r="B1007" s="46" t="n">
        <v>43934</v>
      </c>
      <c r="C1007" s="47" t="n">
        <v>0</v>
      </c>
      <c r="D1007" s="47" t="n">
        <v>12</v>
      </c>
      <c r="E1007" s="47"/>
    </row>
    <row r="1008" customFormat="false" ht="15" hidden="false" customHeight="false" outlineLevel="0" collapsed="false">
      <c r="A1008" s="48" t="s">
        <v>46</v>
      </c>
      <c r="B1008" s="46" t="n">
        <v>43934</v>
      </c>
      <c r="C1008" s="47" t="n">
        <v>4</v>
      </c>
      <c r="D1008" s="47" t="n">
        <v>99</v>
      </c>
      <c r="E1008" s="47"/>
    </row>
    <row r="1009" customFormat="false" ht="15" hidden="false" customHeight="false" outlineLevel="0" collapsed="false">
      <c r="A1009" s="48" t="s">
        <v>47</v>
      </c>
      <c r="B1009" s="46" t="n">
        <v>43934</v>
      </c>
      <c r="C1009" s="47" t="n">
        <v>0</v>
      </c>
      <c r="D1009" s="47" t="n">
        <v>30</v>
      </c>
      <c r="E1009" s="47"/>
    </row>
    <row r="1010" customFormat="false" ht="15" hidden="false" customHeight="false" outlineLevel="0" collapsed="false">
      <c r="A1010" s="44" t="s">
        <v>24</v>
      </c>
      <c r="B1010" s="46" t="n">
        <v>43935</v>
      </c>
      <c r="C1010" s="47" t="n">
        <v>66</v>
      </c>
      <c r="D1010" s="47" t="n">
        <v>667</v>
      </c>
      <c r="E1010" s="47" t="n">
        <v>2</v>
      </c>
    </row>
    <row r="1011" customFormat="false" ht="15" hidden="false" customHeight="false" outlineLevel="0" collapsed="false">
      <c r="A1011" s="48" t="s">
        <v>25</v>
      </c>
      <c r="B1011" s="46" t="n">
        <v>43935</v>
      </c>
      <c r="C1011" s="47" t="n">
        <v>0</v>
      </c>
      <c r="D1011" s="47" t="n">
        <v>0</v>
      </c>
      <c r="E1011" s="47"/>
    </row>
    <row r="1012" customFormat="false" ht="15" hidden="false" customHeight="false" outlineLevel="0" collapsed="false">
      <c r="A1012" s="48" t="s">
        <v>26</v>
      </c>
      <c r="B1012" s="46" t="n">
        <v>43935</v>
      </c>
      <c r="C1012" s="47" t="n">
        <v>31</v>
      </c>
      <c r="D1012" s="47" t="n">
        <v>184</v>
      </c>
      <c r="E1012" s="47" t="n">
        <v>1</v>
      </c>
    </row>
    <row r="1013" customFormat="false" ht="15" hidden="false" customHeight="false" outlineLevel="0" collapsed="false">
      <c r="A1013" s="48" t="s">
        <v>27</v>
      </c>
      <c r="B1013" s="46" t="n">
        <v>43935</v>
      </c>
      <c r="C1013" s="47" t="n">
        <v>0</v>
      </c>
      <c r="D1013" s="47" t="n">
        <v>0</v>
      </c>
      <c r="E1013" s="47"/>
    </row>
    <row r="1014" customFormat="false" ht="15" hidden="false" customHeight="false" outlineLevel="0" collapsed="false">
      <c r="A1014" s="48" t="s">
        <v>28</v>
      </c>
      <c r="B1014" s="46" t="n">
        <v>43935</v>
      </c>
      <c r="C1014" s="47" t="n">
        <v>22</v>
      </c>
      <c r="D1014" s="47" t="n">
        <v>618</v>
      </c>
      <c r="E1014" s="47" t="n">
        <v>2</v>
      </c>
    </row>
    <row r="1015" customFormat="false" ht="15" hidden="false" customHeight="false" outlineLevel="0" collapsed="false">
      <c r="A1015" s="48" t="s">
        <v>29</v>
      </c>
      <c r="B1015" s="46" t="n">
        <v>43935</v>
      </c>
      <c r="C1015" s="47" t="n">
        <v>12</v>
      </c>
      <c r="D1015" s="47" t="n">
        <v>222</v>
      </c>
      <c r="E1015" s="47" t="n">
        <v>1</v>
      </c>
    </row>
    <row r="1016" customFormat="false" ht="15" hidden="false" customHeight="false" outlineLevel="0" collapsed="false">
      <c r="A1016" s="48" t="s">
        <v>30</v>
      </c>
      <c r="B1016" s="46" t="n">
        <v>43935</v>
      </c>
      <c r="C1016" s="47" t="n">
        <v>1</v>
      </c>
      <c r="D1016" s="47" t="n">
        <v>32</v>
      </c>
      <c r="E1016" s="47"/>
    </row>
    <row r="1017" customFormat="false" ht="15" hidden="false" customHeight="false" outlineLevel="0" collapsed="false">
      <c r="A1017" s="48" t="s">
        <v>31</v>
      </c>
      <c r="B1017" s="46" t="n">
        <v>43935</v>
      </c>
      <c r="C1017" s="47" t="n">
        <v>0</v>
      </c>
      <c r="D1017" s="47" t="n">
        <v>21</v>
      </c>
      <c r="E1017" s="47"/>
    </row>
    <row r="1018" customFormat="false" ht="15" hidden="false" customHeight="false" outlineLevel="0" collapsed="false">
      <c r="A1018" s="48" t="s">
        <v>32</v>
      </c>
      <c r="B1018" s="46" t="n">
        <v>43935</v>
      </c>
      <c r="C1018" s="47" t="n">
        <v>0</v>
      </c>
      <c r="D1018" s="47" t="n">
        <v>0</v>
      </c>
      <c r="E1018" s="47"/>
    </row>
    <row r="1019" customFormat="false" ht="15" hidden="false" customHeight="false" outlineLevel="0" collapsed="false">
      <c r="A1019" s="48" t="s">
        <v>33</v>
      </c>
      <c r="B1019" s="46" t="n">
        <v>43935</v>
      </c>
      <c r="C1019" s="47" t="n">
        <v>0</v>
      </c>
      <c r="D1019" s="47" t="n">
        <v>5</v>
      </c>
      <c r="E1019" s="47"/>
    </row>
    <row r="1020" customFormat="false" ht="15" hidden="false" customHeight="false" outlineLevel="0" collapsed="false">
      <c r="A1020" s="48" t="s">
        <v>34</v>
      </c>
      <c r="B1020" s="46" t="n">
        <v>43935</v>
      </c>
      <c r="C1020" s="47" t="n">
        <v>0</v>
      </c>
      <c r="D1020" s="47" t="n">
        <v>5</v>
      </c>
      <c r="E1020" s="47"/>
    </row>
    <row r="1021" customFormat="false" ht="15" hidden="false" customHeight="false" outlineLevel="0" collapsed="false">
      <c r="A1021" s="48" t="s">
        <v>35</v>
      </c>
      <c r="B1021" s="46" t="n">
        <v>43935</v>
      </c>
      <c r="C1021" s="47" t="n">
        <v>6</v>
      </c>
      <c r="D1021" s="47" t="n">
        <v>28</v>
      </c>
      <c r="E1021" s="47"/>
    </row>
    <row r="1022" customFormat="false" ht="15" hidden="false" customHeight="false" outlineLevel="0" collapsed="false">
      <c r="A1022" s="48" t="s">
        <v>36</v>
      </c>
      <c r="B1022" s="46" t="n">
        <v>43935</v>
      </c>
      <c r="C1022" s="47" t="n">
        <v>3</v>
      </c>
      <c r="D1022" s="47" t="n">
        <v>62</v>
      </c>
      <c r="E1022" s="47"/>
    </row>
    <row r="1023" customFormat="false" ht="15" hidden="false" customHeight="false" outlineLevel="0" collapsed="false">
      <c r="A1023" s="48" t="s">
        <v>37</v>
      </c>
      <c r="B1023" s="46" t="n">
        <v>43935</v>
      </c>
      <c r="C1023" s="47" t="n">
        <v>0</v>
      </c>
      <c r="D1023" s="47" t="n">
        <v>3</v>
      </c>
      <c r="E1023" s="47"/>
    </row>
    <row r="1024" customFormat="false" ht="15" hidden="false" customHeight="false" outlineLevel="0" collapsed="false">
      <c r="A1024" s="48" t="s">
        <v>38</v>
      </c>
      <c r="B1024" s="46" t="n">
        <v>43935</v>
      </c>
      <c r="C1024" s="47" t="n">
        <v>2</v>
      </c>
      <c r="D1024" s="47" t="n">
        <v>90</v>
      </c>
      <c r="E1024" s="47"/>
    </row>
    <row r="1025" customFormat="false" ht="15" hidden="false" customHeight="false" outlineLevel="0" collapsed="false">
      <c r="A1025" s="48" t="s">
        <v>39</v>
      </c>
      <c r="B1025" s="46" t="n">
        <v>43935</v>
      </c>
      <c r="C1025" s="47" t="n">
        <v>13</v>
      </c>
      <c r="D1025" s="47" t="n">
        <v>94</v>
      </c>
      <c r="E1025" s="47" t="n">
        <v>1</v>
      </c>
    </row>
    <row r="1026" customFormat="false" ht="15" hidden="false" customHeight="false" outlineLevel="0" collapsed="false">
      <c r="A1026" s="48" t="s">
        <v>40</v>
      </c>
      <c r="B1026" s="46" t="n">
        <v>43935</v>
      </c>
      <c r="C1026" s="47" t="n">
        <v>0</v>
      </c>
      <c r="D1026" s="47" t="n">
        <v>3</v>
      </c>
      <c r="E1026" s="47"/>
    </row>
    <row r="1027" customFormat="false" ht="15" hidden="false" customHeight="false" outlineLevel="0" collapsed="false">
      <c r="A1027" s="48" t="s">
        <v>41</v>
      </c>
      <c r="B1027" s="46" t="n">
        <v>43935</v>
      </c>
      <c r="C1027" s="47" t="n">
        <v>0</v>
      </c>
      <c r="D1027" s="47" t="n">
        <v>2</v>
      </c>
      <c r="E1027" s="47"/>
    </row>
    <row r="1028" customFormat="false" ht="15" hidden="false" customHeight="false" outlineLevel="0" collapsed="false">
      <c r="A1028" s="48" t="s">
        <v>42</v>
      </c>
      <c r="B1028" s="46" t="n">
        <v>43935</v>
      </c>
      <c r="C1028" s="47" t="n">
        <v>0</v>
      </c>
      <c r="D1028" s="47" t="n">
        <v>11</v>
      </c>
      <c r="E1028" s="47"/>
    </row>
    <row r="1029" customFormat="false" ht="15" hidden="false" customHeight="false" outlineLevel="0" collapsed="false">
      <c r="A1029" s="48" t="s">
        <v>43</v>
      </c>
      <c r="B1029" s="46" t="n">
        <v>43935</v>
      </c>
      <c r="C1029" s="47" t="n">
        <v>0</v>
      </c>
      <c r="D1029" s="47" t="n">
        <v>40</v>
      </c>
      <c r="E1029" s="47"/>
    </row>
    <row r="1030" customFormat="false" ht="15" hidden="false" customHeight="false" outlineLevel="0" collapsed="false">
      <c r="A1030" s="48" t="s">
        <v>44</v>
      </c>
      <c r="B1030" s="46" t="n">
        <v>43935</v>
      </c>
      <c r="C1030" s="47" t="n">
        <v>2</v>
      </c>
      <c r="D1030" s="47" t="n">
        <v>207</v>
      </c>
      <c r="E1030" s="47"/>
    </row>
    <row r="1031" customFormat="false" ht="15" hidden="false" customHeight="false" outlineLevel="0" collapsed="false">
      <c r="A1031" s="48" t="s">
        <v>45</v>
      </c>
      <c r="B1031" s="46" t="n">
        <v>43935</v>
      </c>
      <c r="C1031" s="47" t="n">
        <v>0</v>
      </c>
      <c r="D1031" s="47" t="n">
        <v>12</v>
      </c>
      <c r="E1031" s="47"/>
    </row>
    <row r="1032" customFormat="false" ht="15" hidden="false" customHeight="false" outlineLevel="0" collapsed="false">
      <c r="A1032" s="48" t="s">
        <v>46</v>
      </c>
      <c r="B1032" s="46" t="n">
        <v>43935</v>
      </c>
      <c r="C1032" s="47" t="n">
        <v>8</v>
      </c>
      <c r="D1032" s="47" t="n">
        <v>107</v>
      </c>
      <c r="E1032" s="47"/>
    </row>
    <row r="1033" customFormat="false" ht="15" hidden="false" customHeight="false" outlineLevel="0" collapsed="false">
      <c r="A1033" s="48" t="s">
        <v>47</v>
      </c>
      <c r="B1033" s="46" t="n">
        <v>43935</v>
      </c>
      <c r="C1033" s="47" t="n">
        <v>0</v>
      </c>
      <c r="D1033" s="47" t="n">
        <v>30</v>
      </c>
      <c r="E1033" s="47"/>
    </row>
    <row r="1034" customFormat="false" ht="15" hidden="false" customHeight="false" outlineLevel="0" collapsed="false">
      <c r="A1034" s="44" t="s">
        <v>24</v>
      </c>
      <c r="B1034" s="46" t="n">
        <v>43936</v>
      </c>
      <c r="C1034" s="47" t="n">
        <v>62</v>
      </c>
      <c r="D1034" s="47" t="n">
        <v>729</v>
      </c>
      <c r="E1034" s="47" t="n">
        <v>1</v>
      </c>
    </row>
    <row r="1035" customFormat="false" ht="15" hidden="false" customHeight="false" outlineLevel="0" collapsed="false">
      <c r="A1035" s="48" t="s">
        <v>25</v>
      </c>
      <c r="B1035" s="46" t="n">
        <v>43936</v>
      </c>
      <c r="C1035" s="47" t="n">
        <v>0</v>
      </c>
      <c r="D1035" s="47" t="n">
        <v>0</v>
      </c>
      <c r="E1035" s="47"/>
    </row>
    <row r="1036" customFormat="false" ht="15" hidden="false" customHeight="false" outlineLevel="0" collapsed="false">
      <c r="A1036" s="48" t="s">
        <v>26</v>
      </c>
      <c r="B1036" s="46" t="n">
        <v>43936</v>
      </c>
      <c r="C1036" s="47" t="n">
        <v>7</v>
      </c>
      <c r="D1036" s="47" t="n">
        <v>191</v>
      </c>
      <c r="E1036" s="47"/>
    </row>
    <row r="1037" customFormat="false" ht="15" hidden="false" customHeight="false" outlineLevel="0" collapsed="false">
      <c r="A1037" s="48" t="s">
        <v>27</v>
      </c>
      <c r="B1037" s="46" t="n">
        <v>43936</v>
      </c>
      <c r="C1037" s="47" t="n">
        <v>1</v>
      </c>
      <c r="D1037" s="47" t="n">
        <v>1</v>
      </c>
      <c r="E1037" s="47"/>
    </row>
    <row r="1038" customFormat="false" ht="15" hidden="false" customHeight="false" outlineLevel="0" collapsed="false">
      <c r="A1038" s="48" t="s">
        <v>28</v>
      </c>
      <c r="B1038" s="46" t="n">
        <v>43936</v>
      </c>
      <c r="C1038" s="47" t="n">
        <v>30</v>
      </c>
      <c r="D1038" s="47" t="n">
        <v>648</v>
      </c>
      <c r="E1038" s="47" t="n">
        <v>4</v>
      </c>
    </row>
    <row r="1039" customFormat="false" ht="15" hidden="false" customHeight="false" outlineLevel="0" collapsed="false">
      <c r="A1039" s="48" t="s">
        <v>29</v>
      </c>
      <c r="B1039" s="46" t="n">
        <v>43936</v>
      </c>
      <c r="C1039" s="47" t="n">
        <v>6</v>
      </c>
      <c r="D1039" s="47" t="n">
        <v>228</v>
      </c>
      <c r="E1039" s="47" t="n">
        <v>1</v>
      </c>
    </row>
    <row r="1040" customFormat="false" ht="15" hidden="false" customHeight="false" outlineLevel="0" collapsed="false">
      <c r="A1040" s="48" t="s">
        <v>30</v>
      </c>
      <c r="B1040" s="46" t="n">
        <v>43936</v>
      </c>
      <c r="C1040" s="47" t="n">
        <v>-1</v>
      </c>
      <c r="D1040" s="47" t="n">
        <v>31</v>
      </c>
      <c r="E1040" s="47"/>
    </row>
    <row r="1041" customFormat="false" ht="15" hidden="false" customHeight="false" outlineLevel="0" collapsed="false">
      <c r="A1041" s="48" t="s">
        <v>31</v>
      </c>
      <c r="B1041" s="46" t="n">
        <v>43936</v>
      </c>
      <c r="C1041" s="47" t="n">
        <v>0</v>
      </c>
      <c r="D1041" s="47" t="n">
        <v>21</v>
      </c>
      <c r="E1041" s="47"/>
    </row>
    <row r="1042" customFormat="false" ht="15" hidden="false" customHeight="false" outlineLevel="0" collapsed="false">
      <c r="A1042" s="48" t="s">
        <v>32</v>
      </c>
      <c r="B1042" s="46" t="n">
        <v>43936</v>
      </c>
      <c r="C1042" s="47" t="n">
        <v>0</v>
      </c>
      <c r="D1042" s="47" t="n">
        <v>0</v>
      </c>
      <c r="E1042" s="47"/>
    </row>
    <row r="1043" customFormat="false" ht="15" hidden="false" customHeight="false" outlineLevel="0" collapsed="false">
      <c r="A1043" s="48" t="s">
        <v>33</v>
      </c>
      <c r="B1043" s="46" t="n">
        <v>43936</v>
      </c>
      <c r="C1043" s="47" t="n">
        <v>0</v>
      </c>
      <c r="D1043" s="47" t="n">
        <v>5</v>
      </c>
      <c r="E1043" s="47"/>
    </row>
    <row r="1044" customFormat="false" ht="15" hidden="false" customHeight="false" outlineLevel="0" collapsed="false">
      <c r="A1044" s="48" t="s">
        <v>34</v>
      </c>
      <c r="B1044" s="46" t="n">
        <v>43936</v>
      </c>
      <c r="C1044" s="47" t="n">
        <v>0</v>
      </c>
      <c r="D1044" s="47" t="n">
        <v>5</v>
      </c>
      <c r="E1044" s="47"/>
    </row>
    <row r="1045" customFormat="false" ht="15" hidden="false" customHeight="false" outlineLevel="0" collapsed="false">
      <c r="A1045" s="48" t="s">
        <v>35</v>
      </c>
      <c r="B1045" s="46" t="n">
        <v>43936</v>
      </c>
      <c r="C1045" s="47" t="n">
        <v>3</v>
      </c>
      <c r="D1045" s="47" t="n">
        <v>31</v>
      </c>
      <c r="E1045" s="47" t="n">
        <v>1</v>
      </c>
    </row>
    <row r="1046" customFormat="false" ht="15" hidden="false" customHeight="false" outlineLevel="0" collapsed="false">
      <c r="A1046" s="48" t="s">
        <v>36</v>
      </c>
      <c r="B1046" s="46" t="n">
        <v>43936</v>
      </c>
      <c r="C1046" s="47" t="n">
        <v>1</v>
      </c>
      <c r="D1046" s="47" t="n">
        <v>63</v>
      </c>
      <c r="E1046" s="47"/>
    </row>
    <row r="1047" customFormat="false" ht="15" hidden="false" customHeight="false" outlineLevel="0" collapsed="false">
      <c r="A1047" s="48" t="s">
        <v>37</v>
      </c>
      <c r="B1047" s="46" t="n">
        <v>43936</v>
      </c>
      <c r="C1047" s="47" t="n">
        <v>0</v>
      </c>
      <c r="D1047" s="47" t="n">
        <v>3</v>
      </c>
      <c r="E1047" s="47"/>
    </row>
    <row r="1048" customFormat="false" ht="15" hidden="false" customHeight="false" outlineLevel="0" collapsed="false">
      <c r="A1048" s="48" t="s">
        <v>38</v>
      </c>
      <c r="B1048" s="46" t="n">
        <v>43936</v>
      </c>
      <c r="C1048" s="47" t="n">
        <v>1</v>
      </c>
      <c r="D1048" s="47" t="n">
        <v>91</v>
      </c>
      <c r="E1048" s="47"/>
    </row>
    <row r="1049" customFormat="false" ht="15" hidden="false" customHeight="false" outlineLevel="0" collapsed="false">
      <c r="A1049" s="48" t="s">
        <v>39</v>
      </c>
      <c r="B1049" s="46" t="n">
        <v>43936</v>
      </c>
      <c r="C1049" s="47" t="n">
        <v>12</v>
      </c>
      <c r="D1049" s="47" t="n">
        <v>106</v>
      </c>
      <c r="E1049" s="47"/>
    </row>
    <row r="1050" customFormat="false" ht="15" hidden="false" customHeight="false" outlineLevel="0" collapsed="false">
      <c r="A1050" s="48" t="s">
        <v>40</v>
      </c>
      <c r="B1050" s="46" t="n">
        <v>43936</v>
      </c>
      <c r="C1050" s="47" t="n">
        <v>1</v>
      </c>
      <c r="D1050" s="47" t="n">
        <v>4</v>
      </c>
      <c r="E1050" s="47"/>
    </row>
    <row r="1051" customFormat="false" ht="15" hidden="false" customHeight="false" outlineLevel="0" collapsed="false">
      <c r="A1051" s="48" t="s">
        <v>41</v>
      </c>
      <c r="B1051" s="46" t="n">
        <v>43936</v>
      </c>
      <c r="C1051" s="47" t="n">
        <v>0</v>
      </c>
      <c r="D1051" s="47" t="n">
        <v>2</v>
      </c>
      <c r="E1051" s="47"/>
    </row>
    <row r="1052" customFormat="false" ht="15" hidden="false" customHeight="false" outlineLevel="0" collapsed="false">
      <c r="A1052" s="48" t="s">
        <v>42</v>
      </c>
      <c r="B1052" s="46" t="n">
        <v>43936</v>
      </c>
      <c r="C1052" s="47" t="n">
        <v>0</v>
      </c>
      <c r="D1052" s="47" t="n">
        <v>11</v>
      </c>
      <c r="E1052" s="47"/>
    </row>
    <row r="1053" customFormat="false" ht="15" hidden="false" customHeight="false" outlineLevel="0" collapsed="false">
      <c r="A1053" s="48" t="s">
        <v>43</v>
      </c>
      <c r="B1053" s="46" t="n">
        <v>43936</v>
      </c>
      <c r="C1053" s="47" t="n">
        <v>0</v>
      </c>
      <c r="D1053" s="47" t="n">
        <v>40</v>
      </c>
      <c r="E1053" s="47"/>
    </row>
    <row r="1054" customFormat="false" ht="15" hidden="false" customHeight="false" outlineLevel="0" collapsed="false">
      <c r="A1054" s="48" t="s">
        <v>44</v>
      </c>
      <c r="B1054" s="46" t="n">
        <v>43936</v>
      </c>
      <c r="C1054" s="47" t="n">
        <v>2</v>
      </c>
      <c r="D1054" s="47" t="n">
        <v>209</v>
      </c>
      <c r="E1054" s="47"/>
    </row>
    <row r="1055" customFormat="false" ht="15" hidden="false" customHeight="false" outlineLevel="0" collapsed="false">
      <c r="A1055" s="48" t="s">
        <v>45</v>
      </c>
      <c r="B1055" s="46" t="n">
        <v>43936</v>
      </c>
      <c r="C1055" s="47" t="n">
        <v>0</v>
      </c>
      <c r="D1055" s="47" t="n">
        <v>12</v>
      </c>
      <c r="E1055" s="47"/>
    </row>
    <row r="1056" customFormat="false" ht="15" hidden="false" customHeight="false" outlineLevel="0" collapsed="false">
      <c r="A1056" s="48" t="s">
        <v>46</v>
      </c>
      <c r="B1056" s="46" t="n">
        <v>43936</v>
      </c>
      <c r="C1056" s="47" t="n">
        <v>3</v>
      </c>
      <c r="D1056" s="47" t="n">
        <v>110</v>
      </c>
      <c r="E1056" s="47"/>
    </row>
    <row r="1057" customFormat="false" ht="15" hidden="false" customHeight="false" outlineLevel="0" collapsed="false">
      <c r="A1057" s="48" t="s">
        <v>47</v>
      </c>
      <c r="B1057" s="46" t="n">
        <v>43936</v>
      </c>
      <c r="C1057" s="47" t="n">
        <v>0</v>
      </c>
      <c r="D1057" s="47" t="n">
        <v>30</v>
      </c>
      <c r="E1057" s="47"/>
    </row>
    <row r="1058" customFormat="false" ht="15" hidden="false" customHeight="false" outlineLevel="0" collapsed="false">
      <c r="A1058" s="44" t="s">
        <v>24</v>
      </c>
      <c r="B1058" s="46" t="n">
        <v>43937</v>
      </c>
      <c r="C1058" s="47" t="n">
        <v>30</v>
      </c>
      <c r="D1058" s="47" t="n">
        <v>759</v>
      </c>
      <c r="E1058" s="47" t="n">
        <v>5</v>
      </c>
    </row>
    <row r="1059" customFormat="false" ht="15" hidden="false" customHeight="false" outlineLevel="0" collapsed="false">
      <c r="A1059" s="48" t="s">
        <v>25</v>
      </c>
      <c r="B1059" s="46" t="n">
        <v>43937</v>
      </c>
      <c r="C1059" s="47" t="n">
        <v>0</v>
      </c>
      <c r="D1059" s="47" t="n">
        <v>0</v>
      </c>
      <c r="E1059" s="47"/>
    </row>
    <row r="1060" customFormat="false" ht="15" hidden="false" customHeight="false" outlineLevel="0" collapsed="false">
      <c r="A1060" s="48" t="s">
        <v>26</v>
      </c>
      <c r="B1060" s="46" t="n">
        <v>43937</v>
      </c>
      <c r="C1060" s="47" t="n">
        <v>11</v>
      </c>
      <c r="D1060" s="47" t="n">
        <v>202</v>
      </c>
      <c r="E1060" s="47" t="n">
        <v>1</v>
      </c>
    </row>
    <row r="1061" customFormat="false" ht="15" hidden="false" customHeight="false" outlineLevel="0" collapsed="false">
      <c r="A1061" s="48" t="s">
        <v>27</v>
      </c>
      <c r="B1061" s="46" t="n">
        <v>43937</v>
      </c>
      <c r="C1061" s="47" t="n">
        <v>0</v>
      </c>
      <c r="D1061" s="47" t="n">
        <v>1</v>
      </c>
      <c r="E1061" s="47"/>
    </row>
    <row r="1062" customFormat="false" ht="15" hidden="false" customHeight="false" outlineLevel="0" collapsed="false">
      <c r="A1062" s="48" t="s">
        <v>28</v>
      </c>
      <c r="B1062" s="46" t="n">
        <v>43937</v>
      </c>
      <c r="C1062" s="47" t="n">
        <v>15</v>
      </c>
      <c r="D1062" s="47" t="n">
        <v>663</v>
      </c>
      <c r="E1062" s="47" t="n">
        <v>3</v>
      </c>
    </row>
    <row r="1063" customFormat="false" ht="15" hidden="false" customHeight="false" outlineLevel="0" collapsed="false">
      <c r="A1063" s="48" t="s">
        <v>29</v>
      </c>
      <c r="B1063" s="46" t="n">
        <v>43937</v>
      </c>
      <c r="C1063" s="47" t="n">
        <v>13</v>
      </c>
      <c r="D1063" s="47" t="n">
        <v>241</v>
      </c>
      <c r="E1063" s="47"/>
    </row>
    <row r="1064" customFormat="false" ht="15" hidden="false" customHeight="false" outlineLevel="0" collapsed="false">
      <c r="A1064" s="48" t="s">
        <v>30</v>
      </c>
      <c r="B1064" s="46" t="n">
        <v>43937</v>
      </c>
      <c r="C1064" s="47" t="n">
        <v>0</v>
      </c>
      <c r="D1064" s="47" t="n">
        <v>31</v>
      </c>
      <c r="E1064" s="47"/>
    </row>
    <row r="1065" customFormat="false" ht="15" hidden="false" customHeight="false" outlineLevel="0" collapsed="false">
      <c r="A1065" s="48" t="s">
        <v>31</v>
      </c>
      <c r="B1065" s="46" t="n">
        <v>43937</v>
      </c>
      <c r="C1065" s="47" t="n">
        <v>1</v>
      </c>
      <c r="D1065" s="47" t="n">
        <v>22</v>
      </c>
      <c r="E1065" s="47"/>
    </row>
    <row r="1066" customFormat="false" ht="15" hidden="false" customHeight="false" outlineLevel="0" collapsed="false">
      <c r="A1066" s="48" t="s">
        <v>32</v>
      </c>
      <c r="B1066" s="46" t="n">
        <v>43937</v>
      </c>
      <c r="C1066" s="47" t="n">
        <v>0</v>
      </c>
      <c r="D1066" s="47" t="n">
        <v>0</v>
      </c>
      <c r="E1066" s="47"/>
    </row>
    <row r="1067" customFormat="false" ht="15" hidden="false" customHeight="false" outlineLevel="0" collapsed="false">
      <c r="A1067" s="48" t="s">
        <v>33</v>
      </c>
      <c r="B1067" s="46" t="n">
        <v>43937</v>
      </c>
      <c r="C1067" s="47" t="n">
        <v>0</v>
      </c>
      <c r="D1067" s="47" t="n">
        <v>5</v>
      </c>
      <c r="E1067" s="47"/>
    </row>
    <row r="1068" customFormat="false" ht="15" hidden="false" customHeight="false" outlineLevel="0" collapsed="false">
      <c r="A1068" s="48" t="s">
        <v>34</v>
      </c>
      <c r="B1068" s="46" t="n">
        <v>43937</v>
      </c>
      <c r="C1068" s="47" t="n">
        <v>0</v>
      </c>
      <c r="D1068" s="47" t="n">
        <v>5</v>
      </c>
      <c r="E1068" s="47"/>
    </row>
    <row r="1069" customFormat="false" ht="15" hidden="false" customHeight="false" outlineLevel="0" collapsed="false">
      <c r="A1069" s="48" t="s">
        <v>35</v>
      </c>
      <c r="B1069" s="46" t="n">
        <v>43937</v>
      </c>
      <c r="C1069" s="47" t="n">
        <v>3</v>
      </c>
      <c r="D1069" s="47" t="n">
        <v>34</v>
      </c>
      <c r="E1069" s="47"/>
    </row>
    <row r="1070" customFormat="false" ht="15" hidden="false" customHeight="false" outlineLevel="0" collapsed="false">
      <c r="A1070" s="48" t="s">
        <v>36</v>
      </c>
      <c r="B1070" s="46" t="n">
        <v>43937</v>
      </c>
      <c r="C1070" s="47" t="n">
        <v>5</v>
      </c>
      <c r="D1070" s="47" t="n">
        <v>68</v>
      </c>
      <c r="E1070" s="47" t="n">
        <v>1</v>
      </c>
    </row>
    <row r="1071" customFormat="false" ht="15" hidden="false" customHeight="false" outlineLevel="0" collapsed="false">
      <c r="A1071" s="48" t="s">
        <v>37</v>
      </c>
      <c r="B1071" s="46" t="n">
        <v>43937</v>
      </c>
      <c r="C1071" s="47" t="n">
        <v>0</v>
      </c>
      <c r="D1071" s="47" t="n">
        <v>3</v>
      </c>
      <c r="E1071" s="47"/>
    </row>
    <row r="1072" customFormat="false" ht="15" hidden="false" customHeight="false" outlineLevel="0" collapsed="false">
      <c r="A1072" s="48" t="s">
        <v>38</v>
      </c>
      <c r="B1072" s="46" t="n">
        <v>43937</v>
      </c>
      <c r="C1072" s="47" t="n">
        <v>1</v>
      </c>
      <c r="D1072" s="47" t="n">
        <v>92</v>
      </c>
      <c r="E1072" s="47"/>
    </row>
    <row r="1073" customFormat="false" ht="15" hidden="false" customHeight="false" outlineLevel="0" collapsed="false">
      <c r="A1073" s="48" t="s">
        <v>39</v>
      </c>
      <c r="B1073" s="46" t="n">
        <v>43937</v>
      </c>
      <c r="C1073" s="47" t="n">
        <v>9</v>
      </c>
      <c r="D1073" s="47" t="n">
        <v>115</v>
      </c>
      <c r="E1073" s="47"/>
    </row>
    <row r="1074" customFormat="false" ht="15" hidden="false" customHeight="false" outlineLevel="0" collapsed="false">
      <c r="A1074" s="48" t="s">
        <v>40</v>
      </c>
      <c r="B1074" s="46" t="n">
        <v>43937</v>
      </c>
      <c r="C1074" s="47" t="n">
        <v>-1</v>
      </c>
      <c r="D1074" s="47" t="n">
        <v>3</v>
      </c>
      <c r="E1074" s="47"/>
    </row>
    <row r="1075" customFormat="false" ht="15" hidden="false" customHeight="false" outlineLevel="0" collapsed="false">
      <c r="A1075" s="48" t="s">
        <v>41</v>
      </c>
      <c r="B1075" s="46" t="n">
        <v>43937</v>
      </c>
      <c r="C1075" s="47" t="n">
        <v>0</v>
      </c>
      <c r="D1075" s="47" t="n">
        <v>2</v>
      </c>
      <c r="E1075" s="47"/>
    </row>
    <row r="1076" customFormat="false" ht="15" hidden="false" customHeight="false" outlineLevel="0" collapsed="false">
      <c r="A1076" s="48" t="s">
        <v>42</v>
      </c>
      <c r="B1076" s="46" t="n">
        <v>43937</v>
      </c>
      <c r="C1076" s="47" t="n">
        <v>0</v>
      </c>
      <c r="D1076" s="47" t="n">
        <v>11</v>
      </c>
      <c r="E1076" s="47"/>
    </row>
    <row r="1077" customFormat="false" ht="15" hidden="false" customHeight="false" outlineLevel="0" collapsed="false">
      <c r="A1077" s="48" t="s">
        <v>43</v>
      </c>
      <c r="B1077" s="46" t="n">
        <v>43937</v>
      </c>
      <c r="C1077" s="47" t="n">
        <v>0</v>
      </c>
      <c r="D1077" s="47" t="n">
        <v>40</v>
      </c>
      <c r="E1077" s="47"/>
    </row>
    <row r="1078" customFormat="false" ht="15" hidden="false" customHeight="false" outlineLevel="0" collapsed="false">
      <c r="A1078" s="48" t="s">
        <v>44</v>
      </c>
      <c r="B1078" s="46" t="n">
        <v>43937</v>
      </c>
      <c r="C1078" s="47" t="n">
        <v>3</v>
      </c>
      <c r="D1078" s="47" t="n">
        <v>212</v>
      </c>
      <c r="E1078" s="47"/>
    </row>
    <row r="1079" customFormat="false" ht="15" hidden="false" customHeight="false" outlineLevel="0" collapsed="false">
      <c r="A1079" s="48" t="s">
        <v>45</v>
      </c>
      <c r="B1079" s="46" t="n">
        <v>43937</v>
      </c>
      <c r="C1079" s="47" t="n">
        <v>0</v>
      </c>
      <c r="D1079" s="47" t="n">
        <v>12</v>
      </c>
      <c r="E1079" s="47"/>
    </row>
    <row r="1080" customFormat="false" ht="15" hidden="false" customHeight="false" outlineLevel="0" collapsed="false">
      <c r="A1080" s="48" t="s">
        <v>46</v>
      </c>
      <c r="B1080" s="46" t="n">
        <v>43937</v>
      </c>
      <c r="C1080" s="47" t="n">
        <v>7</v>
      </c>
      <c r="D1080" s="47" t="n">
        <v>117</v>
      </c>
      <c r="E1080" s="47"/>
    </row>
    <row r="1081" customFormat="false" ht="15" hidden="false" customHeight="false" outlineLevel="0" collapsed="false">
      <c r="A1081" s="48" t="s">
        <v>47</v>
      </c>
      <c r="B1081" s="46" t="n">
        <v>43937</v>
      </c>
      <c r="C1081" s="47" t="n">
        <v>0</v>
      </c>
      <c r="D1081" s="47" t="n">
        <v>30</v>
      </c>
      <c r="E1081" s="47"/>
    </row>
    <row r="1082" customFormat="false" ht="15" hidden="false" customHeight="false" outlineLevel="0" collapsed="false">
      <c r="A1082" s="44" t="s">
        <v>24</v>
      </c>
      <c r="B1082" s="46" t="n">
        <v>43938</v>
      </c>
      <c r="C1082" s="47" t="n">
        <v>35</v>
      </c>
      <c r="D1082" s="47" t="n">
        <v>794</v>
      </c>
      <c r="E1082" s="47" t="n">
        <v>3</v>
      </c>
    </row>
    <row r="1083" customFormat="false" ht="15" hidden="false" customHeight="false" outlineLevel="0" collapsed="false">
      <c r="A1083" s="48" t="s">
        <v>25</v>
      </c>
      <c r="B1083" s="46" t="n">
        <v>43938</v>
      </c>
      <c r="C1083" s="47" t="n">
        <v>0</v>
      </c>
      <c r="D1083" s="47" t="n">
        <v>0</v>
      </c>
      <c r="E1083" s="47"/>
    </row>
    <row r="1084" customFormat="false" ht="15" hidden="false" customHeight="false" outlineLevel="0" collapsed="false">
      <c r="A1084" s="48" t="s">
        <v>26</v>
      </c>
      <c r="B1084" s="46" t="n">
        <v>43938</v>
      </c>
      <c r="C1084" s="47" t="n">
        <v>22</v>
      </c>
      <c r="D1084" s="47" t="n">
        <v>224</v>
      </c>
      <c r="E1084" s="47"/>
    </row>
    <row r="1085" customFormat="false" ht="15" hidden="false" customHeight="false" outlineLevel="0" collapsed="false">
      <c r="A1085" s="48" t="s">
        <v>27</v>
      </c>
      <c r="B1085" s="46" t="n">
        <v>43938</v>
      </c>
      <c r="C1085" s="47" t="n">
        <v>0</v>
      </c>
      <c r="D1085" s="47" t="n">
        <v>1</v>
      </c>
      <c r="E1085" s="47"/>
    </row>
    <row r="1086" customFormat="false" ht="15" hidden="false" customHeight="false" outlineLevel="0" collapsed="false">
      <c r="A1086" s="48" t="s">
        <v>28</v>
      </c>
      <c r="B1086" s="46" t="n">
        <v>43938</v>
      </c>
      <c r="C1086" s="47" t="n">
        <v>14</v>
      </c>
      <c r="D1086" s="47" t="n">
        <v>677</v>
      </c>
      <c r="E1086" s="47" t="n">
        <v>1</v>
      </c>
    </row>
    <row r="1087" customFormat="false" ht="15" hidden="false" customHeight="false" outlineLevel="0" collapsed="false">
      <c r="A1087" s="48" t="s">
        <v>29</v>
      </c>
      <c r="B1087" s="46" t="n">
        <v>43938</v>
      </c>
      <c r="C1087" s="47" t="n">
        <v>6</v>
      </c>
      <c r="D1087" s="47" t="n">
        <v>247</v>
      </c>
      <c r="E1087" s="47"/>
    </row>
    <row r="1088" customFormat="false" ht="15" hidden="false" customHeight="false" outlineLevel="0" collapsed="false">
      <c r="A1088" s="48" t="s">
        <v>30</v>
      </c>
      <c r="B1088" s="46" t="n">
        <v>43938</v>
      </c>
      <c r="C1088" s="47" t="n">
        <v>0</v>
      </c>
      <c r="D1088" s="47" t="n">
        <v>31</v>
      </c>
      <c r="E1088" s="47"/>
    </row>
    <row r="1089" customFormat="false" ht="15" hidden="false" customHeight="false" outlineLevel="0" collapsed="false">
      <c r="A1089" s="48" t="s">
        <v>31</v>
      </c>
      <c r="B1089" s="46" t="n">
        <v>43938</v>
      </c>
      <c r="C1089" s="47" t="n">
        <v>0</v>
      </c>
      <c r="D1089" s="47" t="n">
        <v>22</v>
      </c>
      <c r="E1089" s="47"/>
    </row>
    <row r="1090" customFormat="false" ht="15" hidden="false" customHeight="false" outlineLevel="0" collapsed="false">
      <c r="A1090" s="48" t="s">
        <v>32</v>
      </c>
      <c r="B1090" s="46" t="n">
        <v>43938</v>
      </c>
      <c r="C1090" s="47" t="n">
        <v>0</v>
      </c>
      <c r="D1090" s="47" t="n">
        <v>0</v>
      </c>
      <c r="E1090" s="47"/>
    </row>
    <row r="1091" customFormat="false" ht="15" hidden="false" customHeight="false" outlineLevel="0" collapsed="false">
      <c r="A1091" s="48" t="s">
        <v>33</v>
      </c>
      <c r="B1091" s="46" t="n">
        <v>43938</v>
      </c>
      <c r="C1091" s="47" t="n">
        <v>0</v>
      </c>
      <c r="D1091" s="47" t="n">
        <v>5</v>
      </c>
      <c r="E1091" s="47"/>
    </row>
    <row r="1092" customFormat="false" ht="15" hidden="false" customHeight="false" outlineLevel="0" collapsed="false">
      <c r="A1092" s="48" t="s">
        <v>34</v>
      </c>
      <c r="B1092" s="46" t="n">
        <v>43938</v>
      </c>
      <c r="C1092" s="47" t="n">
        <v>0</v>
      </c>
      <c r="D1092" s="47" t="n">
        <v>5</v>
      </c>
      <c r="E1092" s="47"/>
    </row>
    <row r="1093" customFormat="false" ht="15" hidden="false" customHeight="false" outlineLevel="0" collapsed="false">
      <c r="A1093" s="48" t="s">
        <v>35</v>
      </c>
      <c r="B1093" s="46" t="n">
        <v>43938</v>
      </c>
      <c r="C1093" s="47" t="n">
        <v>1</v>
      </c>
      <c r="D1093" s="47" t="n">
        <v>35</v>
      </c>
      <c r="E1093" s="47" t="n">
        <v>1</v>
      </c>
    </row>
    <row r="1094" customFormat="false" ht="15" hidden="false" customHeight="false" outlineLevel="0" collapsed="false">
      <c r="A1094" s="48" t="s">
        <v>36</v>
      </c>
      <c r="B1094" s="46" t="n">
        <v>43938</v>
      </c>
      <c r="C1094" s="47" t="n">
        <v>1</v>
      </c>
      <c r="D1094" s="47" t="n">
        <v>69</v>
      </c>
      <c r="E1094" s="47" t="n">
        <v>2</v>
      </c>
    </row>
    <row r="1095" customFormat="false" ht="15" hidden="false" customHeight="false" outlineLevel="0" collapsed="false">
      <c r="A1095" s="48" t="s">
        <v>37</v>
      </c>
      <c r="B1095" s="46" t="n">
        <v>43938</v>
      </c>
      <c r="C1095" s="47" t="n">
        <v>1</v>
      </c>
      <c r="D1095" s="47" t="n">
        <v>4</v>
      </c>
      <c r="E1095" s="47"/>
    </row>
    <row r="1096" customFormat="false" ht="15" hidden="false" customHeight="false" outlineLevel="0" collapsed="false">
      <c r="A1096" s="48" t="s">
        <v>38</v>
      </c>
      <c r="B1096" s="46" t="n">
        <v>43938</v>
      </c>
      <c r="C1096" s="47" t="n">
        <v>1</v>
      </c>
      <c r="D1096" s="47" t="n">
        <v>93</v>
      </c>
      <c r="E1096" s="47"/>
    </row>
    <row r="1097" customFormat="false" ht="15" hidden="false" customHeight="false" outlineLevel="0" collapsed="false">
      <c r="A1097" s="48" t="s">
        <v>39</v>
      </c>
      <c r="B1097" s="46" t="n">
        <v>43938</v>
      </c>
      <c r="C1097" s="47" t="n">
        <v>1</v>
      </c>
      <c r="D1097" s="47" t="n">
        <v>116</v>
      </c>
      <c r="E1097" s="47"/>
    </row>
    <row r="1098" customFormat="false" ht="15" hidden="false" customHeight="false" outlineLevel="0" collapsed="false">
      <c r="A1098" s="48" t="s">
        <v>40</v>
      </c>
      <c r="B1098" s="46" t="n">
        <v>43938</v>
      </c>
      <c r="C1098" s="47" t="n">
        <v>0</v>
      </c>
      <c r="D1098" s="47" t="n">
        <v>3</v>
      </c>
      <c r="E1098" s="47"/>
    </row>
    <row r="1099" customFormat="false" ht="15" hidden="false" customHeight="false" outlineLevel="0" collapsed="false">
      <c r="A1099" s="48" t="s">
        <v>41</v>
      </c>
      <c r="B1099" s="46" t="n">
        <v>43938</v>
      </c>
      <c r="C1099" s="47" t="n">
        <v>0</v>
      </c>
      <c r="D1099" s="47" t="n">
        <v>2</v>
      </c>
      <c r="E1099" s="47"/>
    </row>
    <row r="1100" customFormat="false" ht="15" hidden="false" customHeight="false" outlineLevel="0" collapsed="false">
      <c r="A1100" s="48" t="s">
        <v>42</v>
      </c>
      <c r="B1100" s="46" t="n">
        <v>43938</v>
      </c>
      <c r="C1100" s="47" t="n">
        <v>0</v>
      </c>
      <c r="D1100" s="47" t="n">
        <v>11</v>
      </c>
      <c r="E1100" s="47"/>
    </row>
    <row r="1101" customFormat="false" ht="15" hidden="false" customHeight="false" outlineLevel="0" collapsed="false">
      <c r="A1101" s="48" t="s">
        <v>43</v>
      </c>
      <c r="B1101" s="46" t="n">
        <v>43938</v>
      </c>
      <c r="C1101" s="47" t="n">
        <v>0</v>
      </c>
      <c r="D1101" s="47" t="n">
        <v>40</v>
      </c>
      <c r="E1101" s="47"/>
    </row>
    <row r="1102" customFormat="false" ht="15" hidden="false" customHeight="false" outlineLevel="0" collapsed="false">
      <c r="A1102" s="48" t="s">
        <v>44</v>
      </c>
      <c r="B1102" s="46" t="n">
        <v>43938</v>
      </c>
      <c r="C1102" s="47" t="n">
        <v>6</v>
      </c>
      <c r="D1102" s="47" t="n">
        <v>218</v>
      </c>
      <c r="E1102" s="47"/>
    </row>
    <row r="1103" customFormat="false" ht="15" hidden="false" customHeight="false" outlineLevel="0" collapsed="false">
      <c r="A1103" s="48" t="s">
        <v>45</v>
      </c>
      <c r="B1103" s="46" t="n">
        <v>43938</v>
      </c>
      <c r="C1103" s="47" t="n">
        <v>0</v>
      </c>
      <c r="D1103" s="47" t="n">
        <v>12</v>
      </c>
      <c r="E1103" s="47"/>
    </row>
    <row r="1104" customFormat="false" ht="15" hidden="false" customHeight="false" outlineLevel="0" collapsed="false">
      <c r="A1104" s="48" t="s">
        <v>46</v>
      </c>
      <c r="B1104" s="46" t="n">
        <v>43938</v>
      </c>
      <c r="C1104" s="47" t="n">
        <v>2</v>
      </c>
      <c r="D1104" s="47" t="n">
        <v>119</v>
      </c>
      <c r="E1104" s="47"/>
    </row>
    <row r="1105" customFormat="false" ht="15" hidden="false" customHeight="false" outlineLevel="0" collapsed="false">
      <c r="A1105" s="48" t="s">
        <v>47</v>
      </c>
      <c r="B1105" s="46" t="n">
        <v>43938</v>
      </c>
      <c r="C1105" s="47" t="n">
        <v>0</v>
      </c>
      <c r="D1105" s="47" t="n">
        <v>30</v>
      </c>
      <c r="E1105" s="47"/>
    </row>
    <row r="1106" customFormat="false" ht="15" hidden="false" customHeight="false" outlineLevel="0" collapsed="false">
      <c r="A1106" s="44" t="s">
        <v>24</v>
      </c>
      <c r="B1106" s="46" t="n">
        <v>43939</v>
      </c>
      <c r="C1106" s="47" t="n">
        <v>31</v>
      </c>
      <c r="D1106" s="47" t="n">
        <v>825</v>
      </c>
      <c r="E1106" s="47" t="n">
        <v>2</v>
      </c>
    </row>
    <row r="1107" customFormat="false" ht="15" hidden="false" customHeight="false" outlineLevel="0" collapsed="false">
      <c r="A1107" s="48" t="s">
        <v>25</v>
      </c>
      <c r="B1107" s="46" t="n">
        <v>43939</v>
      </c>
      <c r="C1107" s="47" t="n">
        <v>0</v>
      </c>
      <c r="D1107" s="47" t="n">
        <v>0</v>
      </c>
      <c r="E1107" s="47"/>
    </row>
    <row r="1108" customFormat="false" ht="15" hidden="false" customHeight="false" outlineLevel="0" collapsed="false">
      <c r="A1108" s="48" t="s">
        <v>26</v>
      </c>
      <c r="B1108" s="46" t="n">
        <v>43939</v>
      </c>
      <c r="C1108" s="47" t="n">
        <v>24</v>
      </c>
      <c r="D1108" s="47" t="n">
        <v>248</v>
      </c>
      <c r="E1108" s="47"/>
    </row>
    <row r="1109" customFormat="false" ht="15" hidden="false" customHeight="false" outlineLevel="0" collapsed="false">
      <c r="A1109" s="48" t="s">
        <v>27</v>
      </c>
      <c r="B1109" s="46" t="n">
        <v>43939</v>
      </c>
      <c r="C1109" s="47" t="n">
        <v>0</v>
      </c>
      <c r="D1109" s="47" t="n">
        <v>1</v>
      </c>
      <c r="E1109" s="47"/>
    </row>
    <row r="1110" customFormat="false" ht="15" hidden="false" customHeight="false" outlineLevel="0" collapsed="false">
      <c r="A1110" s="48" t="s">
        <v>28</v>
      </c>
      <c r="B1110" s="46" t="n">
        <v>43939</v>
      </c>
      <c r="C1110" s="47" t="n">
        <v>14</v>
      </c>
      <c r="D1110" s="47" t="n">
        <v>691</v>
      </c>
      <c r="E1110" s="47" t="n">
        <v>1</v>
      </c>
    </row>
    <row r="1111" customFormat="false" ht="15" hidden="false" customHeight="false" outlineLevel="0" collapsed="false">
      <c r="A1111" s="48" t="s">
        <v>29</v>
      </c>
      <c r="B1111" s="46" t="n">
        <v>43939</v>
      </c>
      <c r="C1111" s="47" t="n">
        <v>2</v>
      </c>
      <c r="D1111" s="47" t="n">
        <v>249</v>
      </c>
      <c r="E1111" s="47"/>
    </row>
    <row r="1112" customFormat="false" ht="15" hidden="false" customHeight="false" outlineLevel="0" collapsed="false">
      <c r="A1112" s="48" t="s">
        <v>30</v>
      </c>
      <c r="B1112" s="46" t="n">
        <v>43939</v>
      </c>
      <c r="C1112" s="47" t="n">
        <v>0</v>
      </c>
      <c r="D1112" s="47" t="n">
        <v>31</v>
      </c>
      <c r="E1112" s="47"/>
    </row>
    <row r="1113" customFormat="false" ht="15" hidden="false" customHeight="false" outlineLevel="0" collapsed="false">
      <c r="A1113" s="48" t="s">
        <v>31</v>
      </c>
      <c r="B1113" s="46" t="n">
        <v>43939</v>
      </c>
      <c r="C1113" s="47" t="n">
        <v>0</v>
      </c>
      <c r="D1113" s="47" t="n">
        <v>22</v>
      </c>
      <c r="E1113" s="47"/>
    </row>
    <row r="1114" customFormat="false" ht="15" hidden="false" customHeight="false" outlineLevel="0" collapsed="false">
      <c r="A1114" s="48" t="s">
        <v>32</v>
      </c>
      <c r="B1114" s="46" t="n">
        <v>43939</v>
      </c>
      <c r="C1114" s="47" t="n">
        <v>0</v>
      </c>
      <c r="D1114" s="47" t="n">
        <v>0</v>
      </c>
      <c r="E1114" s="47"/>
    </row>
    <row r="1115" customFormat="false" ht="15" hidden="false" customHeight="false" outlineLevel="0" collapsed="false">
      <c r="A1115" s="48" t="s">
        <v>33</v>
      </c>
      <c r="B1115" s="46" t="n">
        <v>43939</v>
      </c>
      <c r="C1115" s="47" t="n">
        <v>0</v>
      </c>
      <c r="D1115" s="47" t="n">
        <v>5</v>
      </c>
      <c r="E1115" s="47"/>
    </row>
    <row r="1116" customFormat="false" ht="15" hidden="false" customHeight="false" outlineLevel="0" collapsed="false">
      <c r="A1116" s="48" t="s">
        <v>34</v>
      </c>
      <c r="B1116" s="46" t="n">
        <v>43939</v>
      </c>
      <c r="C1116" s="47" t="n">
        <v>0</v>
      </c>
      <c r="D1116" s="47" t="n">
        <v>5</v>
      </c>
      <c r="E1116" s="47"/>
    </row>
    <row r="1117" customFormat="false" ht="15" hidden="false" customHeight="false" outlineLevel="0" collapsed="false">
      <c r="A1117" s="48" t="s">
        <v>35</v>
      </c>
      <c r="B1117" s="46" t="n">
        <v>43939</v>
      </c>
      <c r="C1117" s="47" t="n">
        <v>0</v>
      </c>
      <c r="D1117" s="47" t="n">
        <v>35</v>
      </c>
      <c r="E1117" s="47"/>
    </row>
    <row r="1118" customFormat="false" ht="15" hidden="false" customHeight="false" outlineLevel="0" collapsed="false">
      <c r="A1118" s="48" t="s">
        <v>36</v>
      </c>
      <c r="B1118" s="46" t="n">
        <v>43939</v>
      </c>
      <c r="C1118" s="47" t="n">
        <v>0</v>
      </c>
      <c r="D1118" s="47" t="n">
        <v>69</v>
      </c>
      <c r="E1118" s="47"/>
    </row>
    <row r="1119" customFormat="false" ht="15" hidden="false" customHeight="false" outlineLevel="0" collapsed="false">
      <c r="A1119" s="48" t="s">
        <v>37</v>
      </c>
      <c r="B1119" s="46" t="n">
        <v>43939</v>
      </c>
      <c r="C1119" s="47" t="n">
        <v>1</v>
      </c>
      <c r="D1119" s="47" t="n">
        <v>5</v>
      </c>
      <c r="E1119" s="47"/>
    </row>
    <row r="1120" customFormat="false" ht="15" hidden="false" customHeight="false" outlineLevel="0" collapsed="false">
      <c r="A1120" s="48" t="s">
        <v>38</v>
      </c>
      <c r="B1120" s="46" t="n">
        <v>43939</v>
      </c>
      <c r="C1120" s="47" t="n">
        <v>3</v>
      </c>
      <c r="D1120" s="47" t="n">
        <v>96</v>
      </c>
      <c r="E1120" s="47"/>
    </row>
    <row r="1121" customFormat="false" ht="15" hidden="false" customHeight="false" outlineLevel="0" collapsed="false">
      <c r="A1121" s="48" t="s">
        <v>39</v>
      </c>
      <c r="B1121" s="46" t="n">
        <v>43939</v>
      </c>
      <c r="C1121" s="47" t="n">
        <v>3</v>
      </c>
      <c r="D1121" s="47" t="n">
        <v>119</v>
      </c>
      <c r="E1121" s="47"/>
    </row>
    <row r="1122" customFormat="false" ht="15" hidden="false" customHeight="false" outlineLevel="0" collapsed="false">
      <c r="A1122" s="48" t="s">
        <v>40</v>
      </c>
      <c r="B1122" s="46" t="n">
        <v>43939</v>
      </c>
      <c r="C1122" s="47" t="n">
        <v>0</v>
      </c>
      <c r="D1122" s="47" t="n">
        <v>3</v>
      </c>
      <c r="E1122" s="47"/>
    </row>
    <row r="1123" customFormat="false" ht="15" hidden="false" customHeight="false" outlineLevel="0" collapsed="false">
      <c r="A1123" s="48" t="s">
        <v>41</v>
      </c>
      <c r="B1123" s="46" t="n">
        <v>43939</v>
      </c>
      <c r="C1123" s="47" t="n">
        <v>0</v>
      </c>
      <c r="D1123" s="47" t="n">
        <v>2</v>
      </c>
      <c r="E1123" s="47"/>
    </row>
    <row r="1124" customFormat="false" ht="15" hidden="false" customHeight="false" outlineLevel="0" collapsed="false">
      <c r="A1124" s="48" t="s">
        <v>42</v>
      </c>
      <c r="B1124" s="46" t="n">
        <v>43939</v>
      </c>
      <c r="C1124" s="47" t="n">
        <v>0</v>
      </c>
      <c r="D1124" s="47" t="n">
        <v>11</v>
      </c>
      <c r="E1124" s="47"/>
    </row>
    <row r="1125" customFormat="false" ht="15" hidden="false" customHeight="false" outlineLevel="0" collapsed="false">
      <c r="A1125" s="48" t="s">
        <v>43</v>
      </c>
      <c r="B1125" s="46" t="n">
        <v>43939</v>
      </c>
      <c r="C1125" s="47" t="n">
        <v>0</v>
      </c>
      <c r="D1125" s="47" t="n">
        <v>40</v>
      </c>
      <c r="E1125" s="47"/>
    </row>
    <row r="1126" customFormat="false" ht="15" hidden="false" customHeight="false" outlineLevel="0" collapsed="false">
      <c r="A1126" s="48" t="s">
        <v>44</v>
      </c>
      <c r="B1126" s="46" t="n">
        <v>43939</v>
      </c>
      <c r="C1126" s="47" t="n">
        <v>3</v>
      </c>
      <c r="D1126" s="47" t="n">
        <v>221</v>
      </c>
      <c r="E1126" s="47"/>
    </row>
    <row r="1127" customFormat="false" ht="15" hidden="false" customHeight="false" outlineLevel="0" collapsed="false">
      <c r="A1127" s="48" t="s">
        <v>45</v>
      </c>
      <c r="B1127" s="46" t="n">
        <v>43939</v>
      </c>
      <c r="C1127" s="47" t="n">
        <v>0</v>
      </c>
      <c r="D1127" s="47" t="n">
        <v>12</v>
      </c>
      <c r="E1127" s="47"/>
    </row>
    <row r="1128" customFormat="false" ht="15" hidden="false" customHeight="false" outlineLevel="0" collapsed="false">
      <c r="A1128" s="48" t="s">
        <v>46</v>
      </c>
      <c r="B1128" s="46" t="n">
        <v>43939</v>
      </c>
      <c r="C1128" s="47" t="n">
        <v>0</v>
      </c>
      <c r="D1128" s="47" t="n">
        <v>119</v>
      </c>
      <c r="E1128" s="47"/>
    </row>
    <row r="1129" customFormat="false" ht="15" hidden="false" customHeight="false" outlineLevel="0" collapsed="false">
      <c r="A1129" s="48" t="s">
        <v>47</v>
      </c>
      <c r="B1129" s="46" t="n">
        <v>43939</v>
      </c>
      <c r="C1129" s="47" t="n">
        <v>0</v>
      </c>
      <c r="D1129" s="47" t="n">
        <v>30</v>
      </c>
      <c r="E1129" s="47"/>
    </row>
    <row r="1130" customFormat="false" ht="15" hidden="false" customHeight="false" outlineLevel="0" collapsed="false">
      <c r="A1130" s="44" t="s">
        <v>24</v>
      </c>
      <c r="B1130" s="46" t="n">
        <v>43940</v>
      </c>
      <c r="C1130" s="47" t="n">
        <v>48</v>
      </c>
      <c r="D1130" s="47" t="n">
        <v>873</v>
      </c>
      <c r="E1130" s="47" t="n">
        <v>1</v>
      </c>
    </row>
    <row r="1131" customFormat="false" ht="15" hidden="false" customHeight="false" outlineLevel="0" collapsed="false">
      <c r="A1131" s="48" t="s">
        <v>25</v>
      </c>
      <c r="B1131" s="46" t="n">
        <v>43940</v>
      </c>
      <c r="C1131" s="47" t="n">
        <v>0</v>
      </c>
      <c r="D1131" s="47" t="n">
        <v>0</v>
      </c>
      <c r="E1131" s="47"/>
    </row>
    <row r="1132" customFormat="false" ht="15" hidden="false" customHeight="false" outlineLevel="0" collapsed="false">
      <c r="A1132" s="48" t="s">
        <v>26</v>
      </c>
      <c r="B1132" s="46" t="n">
        <v>43940</v>
      </c>
      <c r="C1132" s="47" t="n">
        <v>5</v>
      </c>
      <c r="D1132" s="47" t="n">
        <v>253</v>
      </c>
      <c r="E1132" s="47"/>
    </row>
    <row r="1133" customFormat="false" ht="15" hidden="false" customHeight="false" outlineLevel="0" collapsed="false">
      <c r="A1133" s="48" t="s">
        <v>27</v>
      </c>
      <c r="B1133" s="46" t="n">
        <v>43940</v>
      </c>
      <c r="C1133" s="47" t="n">
        <v>1</v>
      </c>
      <c r="D1133" s="47" t="n">
        <v>2</v>
      </c>
      <c r="E1133" s="47"/>
    </row>
    <row r="1134" customFormat="false" ht="15" hidden="false" customHeight="false" outlineLevel="0" collapsed="false">
      <c r="A1134" s="48" t="s">
        <v>28</v>
      </c>
      <c r="B1134" s="46" t="n">
        <v>43940</v>
      </c>
      <c r="C1134" s="47" t="n">
        <v>15</v>
      </c>
      <c r="D1134" s="47" t="n">
        <v>706</v>
      </c>
      <c r="E1134" s="47"/>
    </row>
    <row r="1135" customFormat="false" ht="15" hidden="false" customHeight="false" outlineLevel="0" collapsed="false">
      <c r="A1135" s="48" t="s">
        <v>29</v>
      </c>
      <c r="B1135" s="46" t="n">
        <v>43940</v>
      </c>
      <c r="C1135" s="47" t="n">
        <v>11</v>
      </c>
      <c r="D1135" s="47" t="n">
        <v>260</v>
      </c>
      <c r="E1135" s="47" t="n">
        <v>1</v>
      </c>
    </row>
    <row r="1136" customFormat="false" ht="15" hidden="false" customHeight="false" outlineLevel="0" collapsed="false">
      <c r="A1136" s="48" t="s">
        <v>30</v>
      </c>
      <c r="B1136" s="46" t="n">
        <v>43940</v>
      </c>
      <c r="C1136" s="47" t="n">
        <v>0</v>
      </c>
      <c r="D1136" s="47" t="n">
        <v>31</v>
      </c>
      <c r="E1136" s="47"/>
    </row>
    <row r="1137" customFormat="false" ht="15" hidden="false" customHeight="false" outlineLevel="0" collapsed="false">
      <c r="A1137" s="48" t="s">
        <v>31</v>
      </c>
      <c r="B1137" s="46" t="n">
        <v>43940</v>
      </c>
      <c r="C1137" s="47" t="n">
        <v>0</v>
      </c>
      <c r="D1137" s="47" t="n">
        <v>22</v>
      </c>
      <c r="E1137" s="47"/>
    </row>
    <row r="1138" customFormat="false" ht="15" hidden="false" customHeight="false" outlineLevel="0" collapsed="false">
      <c r="A1138" s="48" t="s">
        <v>32</v>
      </c>
      <c r="B1138" s="46" t="n">
        <v>43940</v>
      </c>
      <c r="C1138" s="47" t="n">
        <v>0</v>
      </c>
      <c r="D1138" s="47" t="n">
        <v>0</v>
      </c>
      <c r="E1138" s="47"/>
    </row>
    <row r="1139" customFormat="false" ht="15" hidden="false" customHeight="false" outlineLevel="0" collapsed="false">
      <c r="A1139" s="48" t="s">
        <v>33</v>
      </c>
      <c r="B1139" s="46" t="n">
        <v>43940</v>
      </c>
      <c r="C1139" s="47" t="n">
        <v>0</v>
      </c>
      <c r="D1139" s="47" t="n">
        <v>5</v>
      </c>
      <c r="E1139" s="47"/>
    </row>
    <row r="1140" customFormat="false" ht="15" hidden="false" customHeight="false" outlineLevel="0" collapsed="false">
      <c r="A1140" s="48" t="s">
        <v>34</v>
      </c>
      <c r="B1140" s="46" t="n">
        <v>43940</v>
      </c>
      <c r="C1140" s="47" t="n">
        <v>0</v>
      </c>
      <c r="D1140" s="47" t="n">
        <v>5</v>
      </c>
      <c r="E1140" s="47"/>
    </row>
    <row r="1141" customFormat="false" ht="15" hidden="false" customHeight="false" outlineLevel="0" collapsed="false">
      <c r="A1141" s="48" t="s">
        <v>35</v>
      </c>
      <c r="B1141" s="46" t="n">
        <v>43940</v>
      </c>
      <c r="C1141" s="47" t="n">
        <v>4</v>
      </c>
      <c r="D1141" s="47" t="n">
        <v>39</v>
      </c>
      <c r="E1141" s="47"/>
    </row>
    <row r="1142" customFormat="false" ht="15" hidden="false" customHeight="false" outlineLevel="0" collapsed="false">
      <c r="A1142" s="48" t="s">
        <v>36</v>
      </c>
      <c r="B1142" s="46" t="n">
        <v>43940</v>
      </c>
      <c r="C1142" s="47" t="n">
        <v>3</v>
      </c>
      <c r="D1142" s="47" t="n">
        <v>72</v>
      </c>
      <c r="E1142" s="47"/>
    </row>
    <row r="1143" customFormat="false" ht="15" hidden="false" customHeight="false" outlineLevel="0" collapsed="false">
      <c r="A1143" s="48" t="s">
        <v>37</v>
      </c>
      <c r="B1143" s="46" t="n">
        <v>43940</v>
      </c>
      <c r="C1143" s="47" t="n">
        <v>0</v>
      </c>
      <c r="D1143" s="47" t="n">
        <v>5</v>
      </c>
      <c r="E1143" s="47"/>
    </row>
    <row r="1144" customFormat="false" ht="15" hidden="false" customHeight="false" outlineLevel="0" collapsed="false">
      <c r="A1144" s="48" t="s">
        <v>38</v>
      </c>
      <c r="B1144" s="46" t="n">
        <v>43940</v>
      </c>
      <c r="C1144" s="47" t="n">
        <v>3</v>
      </c>
      <c r="D1144" s="47" t="n">
        <v>99</v>
      </c>
      <c r="E1144" s="47"/>
    </row>
    <row r="1145" customFormat="false" ht="15" hidden="false" customHeight="false" outlineLevel="0" collapsed="false">
      <c r="A1145" s="48" t="s">
        <v>39</v>
      </c>
      <c r="B1145" s="46" t="n">
        <v>43940</v>
      </c>
      <c r="C1145" s="47" t="n">
        <v>8</v>
      </c>
      <c r="D1145" s="47" t="n">
        <v>127</v>
      </c>
      <c r="E1145" s="47"/>
    </row>
    <row r="1146" customFormat="false" ht="15" hidden="false" customHeight="false" outlineLevel="0" collapsed="false">
      <c r="A1146" s="48" t="s">
        <v>40</v>
      </c>
      <c r="B1146" s="46" t="n">
        <v>43940</v>
      </c>
      <c r="C1146" s="47" t="n">
        <v>0</v>
      </c>
      <c r="D1146" s="47" t="n">
        <v>3</v>
      </c>
      <c r="E1146" s="47"/>
    </row>
    <row r="1147" customFormat="false" ht="15" hidden="false" customHeight="false" outlineLevel="0" collapsed="false">
      <c r="A1147" s="48" t="s">
        <v>41</v>
      </c>
      <c r="B1147" s="46" t="n">
        <v>43940</v>
      </c>
      <c r="C1147" s="47" t="n">
        <v>0</v>
      </c>
      <c r="D1147" s="47" t="n">
        <v>2</v>
      </c>
      <c r="E1147" s="47"/>
    </row>
    <row r="1148" customFormat="false" ht="15" hidden="false" customHeight="false" outlineLevel="0" collapsed="false">
      <c r="A1148" s="48" t="s">
        <v>42</v>
      </c>
      <c r="B1148" s="46" t="n">
        <v>43940</v>
      </c>
      <c r="C1148" s="47" t="n">
        <v>0</v>
      </c>
      <c r="D1148" s="47" t="n">
        <v>11</v>
      </c>
      <c r="E1148" s="47"/>
    </row>
    <row r="1149" customFormat="false" ht="15" hidden="false" customHeight="false" outlineLevel="0" collapsed="false">
      <c r="A1149" s="48" t="s">
        <v>43</v>
      </c>
      <c r="B1149" s="46" t="n">
        <v>43940</v>
      </c>
      <c r="C1149" s="47" t="n">
        <v>0</v>
      </c>
      <c r="D1149" s="47" t="n">
        <v>40</v>
      </c>
      <c r="E1149" s="47"/>
    </row>
    <row r="1150" customFormat="false" ht="15" hidden="false" customHeight="false" outlineLevel="0" collapsed="false">
      <c r="A1150" s="48" t="s">
        <v>44</v>
      </c>
      <c r="B1150" s="46" t="n">
        <v>43940</v>
      </c>
      <c r="C1150" s="47" t="n">
        <v>1</v>
      </c>
      <c r="D1150" s="47" t="n">
        <v>222</v>
      </c>
      <c r="E1150" s="47"/>
    </row>
    <row r="1151" customFormat="false" ht="15" hidden="false" customHeight="false" outlineLevel="0" collapsed="false">
      <c r="A1151" s="48" t="s">
        <v>45</v>
      </c>
      <c r="B1151" s="46" t="n">
        <v>43940</v>
      </c>
      <c r="C1151" s="47" t="n">
        <v>0</v>
      </c>
      <c r="D1151" s="47" t="n">
        <v>12</v>
      </c>
      <c r="E1151" s="47"/>
    </row>
    <row r="1152" customFormat="false" ht="15" hidden="false" customHeight="false" outlineLevel="0" collapsed="false">
      <c r="A1152" s="48" t="s">
        <v>46</v>
      </c>
      <c r="B1152" s="46" t="n">
        <v>43940</v>
      </c>
      <c r="C1152" s="47" t="n">
        <v>3</v>
      </c>
      <c r="D1152" s="47" t="n">
        <v>122</v>
      </c>
      <c r="E1152" s="47"/>
    </row>
    <row r="1153" customFormat="false" ht="15" hidden="false" customHeight="false" outlineLevel="0" collapsed="false">
      <c r="A1153" s="48" t="s">
        <v>47</v>
      </c>
      <c r="B1153" s="46" t="n">
        <v>43940</v>
      </c>
      <c r="C1153" s="47" t="n">
        <v>0</v>
      </c>
      <c r="D1153" s="47" t="n">
        <v>30</v>
      </c>
      <c r="E1153" s="47"/>
    </row>
    <row r="1154" customFormat="false" ht="15" hidden="false" customHeight="false" outlineLevel="0" collapsed="false">
      <c r="A1154" s="44" t="s">
        <v>24</v>
      </c>
      <c r="B1154" s="46" t="n">
        <v>43941</v>
      </c>
      <c r="C1154" s="47" t="n">
        <v>42</v>
      </c>
      <c r="D1154" s="47" t="n">
        <v>915</v>
      </c>
      <c r="E1154" s="47"/>
    </row>
    <row r="1155" customFormat="false" ht="15" hidden="false" customHeight="false" outlineLevel="0" collapsed="false">
      <c r="A1155" s="48" t="s">
        <v>25</v>
      </c>
      <c r="B1155" s="46" t="n">
        <v>43941</v>
      </c>
      <c r="C1155" s="47" t="n">
        <v>0</v>
      </c>
      <c r="D1155" s="47" t="n">
        <v>0</v>
      </c>
      <c r="E1155" s="47"/>
    </row>
    <row r="1156" customFormat="false" ht="15" hidden="false" customHeight="false" outlineLevel="0" collapsed="false">
      <c r="A1156" s="48" t="s">
        <v>26</v>
      </c>
      <c r="B1156" s="46" t="n">
        <v>43941</v>
      </c>
      <c r="C1156" s="47" t="n">
        <v>5</v>
      </c>
      <c r="D1156" s="47" t="n">
        <v>258</v>
      </c>
      <c r="E1156" s="47" t="n">
        <v>1</v>
      </c>
    </row>
    <row r="1157" customFormat="false" ht="15" hidden="false" customHeight="false" outlineLevel="0" collapsed="false">
      <c r="A1157" s="48" t="s">
        <v>27</v>
      </c>
      <c r="B1157" s="46" t="n">
        <v>43941</v>
      </c>
      <c r="C1157" s="47" t="n">
        <v>0</v>
      </c>
      <c r="D1157" s="47" t="n">
        <v>2</v>
      </c>
      <c r="E1157" s="47"/>
    </row>
    <row r="1158" customFormat="false" ht="15" hidden="false" customHeight="false" outlineLevel="0" collapsed="false">
      <c r="A1158" s="48" t="s">
        <v>28</v>
      </c>
      <c r="B1158" s="46" t="n">
        <v>43941</v>
      </c>
      <c r="C1158" s="47" t="n">
        <v>22</v>
      </c>
      <c r="D1158" s="47" t="n">
        <v>728</v>
      </c>
      <c r="E1158" s="47" t="n">
        <v>1</v>
      </c>
    </row>
    <row r="1159" customFormat="false" ht="15" hidden="false" customHeight="false" outlineLevel="0" collapsed="false">
      <c r="A1159" s="48" t="s">
        <v>29</v>
      </c>
      <c r="B1159" s="46" t="n">
        <v>43941</v>
      </c>
      <c r="C1159" s="47" t="n">
        <v>0</v>
      </c>
      <c r="D1159" s="47" t="n">
        <v>260</v>
      </c>
      <c r="E1159" s="47" t="n">
        <v>2</v>
      </c>
    </row>
    <row r="1160" customFormat="false" ht="15" hidden="false" customHeight="false" outlineLevel="0" collapsed="false">
      <c r="A1160" s="48" t="s">
        <v>30</v>
      </c>
      <c r="B1160" s="46" t="n">
        <v>43941</v>
      </c>
      <c r="C1160" s="47" t="n">
        <v>3</v>
      </c>
      <c r="D1160" s="47" t="n">
        <v>34</v>
      </c>
      <c r="E1160" s="47"/>
    </row>
    <row r="1161" customFormat="false" ht="15" hidden="false" customHeight="false" outlineLevel="0" collapsed="false">
      <c r="A1161" s="48" t="s">
        <v>31</v>
      </c>
      <c r="B1161" s="46" t="n">
        <v>43941</v>
      </c>
      <c r="C1161" s="47" t="n">
        <v>0</v>
      </c>
      <c r="D1161" s="47" t="n">
        <v>22</v>
      </c>
      <c r="E1161" s="47"/>
    </row>
    <row r="1162" customFormat="false" ht="15" hidden="false" customHeight="false" outlineLevel="0" collapsed="false">
      <c r="A1162" s="48" t="s">
        <v>32</v>
      </c>
      <c r="B1162" s="46" t="n">
        <v>43941</v>
      </c>
      <c r="C1162" s="47" t="n">
        <v>0</v>
      </c>
      <c r="D1162" s="47" t="n">
        <v>0</v>
      </c>
      <c r="E1162" s="47"/>
    </row>
    <row r="1163" customFormat="false" ht="15" hidden="false" customHeight="false" outlineLevel="0" collapsed="false">
      <c r="A1163" s="48" t="s">
        <v>33</v>
      </c>
      <c r="B1163" s="46" t="n">
        <v>43941</v>
      </c>
      <c r="C1163" s="47" t="n">
        <v>0</v>
      </c>
      <c r="D1163" s="47" t="n">
        <v>5</v>
      </c>
      <c r="E1163" s="47"/>
    </row>
    <row r="1164" customFormat="false" ht="15" hidden="false" customHeight="false" outlineLevel="0" collapsed="false">
      <c r="A1164" s="48" t="s">
        <v>34</v>
      </c>
      <c r="B1164" s="46" t="n">
        <v>43941</v>
      </c>
      <c r="C1164" s="47" t="n">
        <v>0</v>
      </c>
      <c r="D1164" s="47" t="n">
        <v>5</v>
      </c>
      <c r="E1164" s="47"/>
    </row>
    <row r="1165" customFormat="false" ht="15" hidden="false" customHeight="false" outlineLevel="0" collapsed="false">
      <c r="A1165" s="48" t="s">
        <v>35</v>
      </c>
      <c r="B1165" s="46" t="n">
        <v>43941</v>
      </c>
      <c r="C1165" s="47" t="n">
        <v>0</v>
      </c>
      <c r="D1165" s="47" t="n">
        <v>39</v>
      </c>
      <c r="E1165" s="47"/>
    </row>
    <row r="1166" customFormat="false" ht="15" hidden="false" customHeight="false" outlineLevel="0" collapsed="false">
      <c r="A1166" s="48" t="s">
        <v>36</v>
      </c>
      <c r="B1166" s="46" t="n">
        <v>43941</v>
      </c>
      <c r="C1166" s="47" t="n">
        <v>1</v>
      </c>
      <c r="D1166" s="47" t="n">
        <v>73</v>
      </c>
      <c r="E1166" s="47" t="n">
        <v>1</v>
      </c>
    </row>
    <row r="1167" customFormat="false" ht="15" hidden="false" customHeight="false" outlineLevel="0" collapsed="false">
      <c r="A1167" s="48" t="s">
        <v>37</v>
      </c>
      <c r="B1167" s="46" t="n">
        <v>43941</v>
      </c>
      <c r="C1167" s="47" t="n">
        <v>0</v>
      </c>
      <c r="D1167" s="47" t="n">
        <v>5</v>
      </c>
      <c r="E1167" s="47"/>
    </row>
    <row r="1168" customFormat="false" ht="15" hidden="false" customHeight="false" outlineLevel="0" collapsed="false">
      <c r="A1168" s="48" t="s">
        <v>38</v>
      </c>
      <c r="B1168" s="46" t="n">
        <v>43941</v>
      </c>
      <c r="C1168" s="47" t="n">
        <v>3</v>
      </c>
      <c r="D1168" s="47" t="n">
        <v>102</v>
      </c>
      <c r="E1168" s="47"/>
    </row>
    <row r="1169" customFormat="false" ht="15" hidden="false" customHeight="false" outlineLevel="0" collapsed="false">
      <c r="A1169" s="48" t="s">
        <v>39</v>
      </c>
      <c r="B1169" s="46" t="n">
        <v>43941</v>
      </c>
      <c r="C1169" s="47" t="n">
        <v>10</v>
      </c>
      <c r="D1169" s="47" t="n">
        <v>137</v>
      </c>
      <c r="E1169" s="47" t="n">
        <v>3</v>
      </c>
    </row>
    <row r="1170" customFormat="false" ht="15" hidden="false" customHeight="false" outlineLevel="0" collapsed="false">
      <c r="A1170" s="48" t="s">
        <v>40</v>
      </c>
      <c r="B1170" s="46" t="n">
        <v>43941</v>
      </c>
      <c r="C1170" s="47" t="n">
        <v>0</v>
      </c>
      <c r="D1170" s="47" t="n">
        <v>3</v>
      </c>
      <c r="E1170" s="47"/>
    </row>
    <row r="1171" customFormat="false" ht="15" hidden="false" customHeight="false" outlineLevel="0" collapsed="false">
      <c r="A1171" s="48" t="s">
        <v>41</v>
      </c>
      <c r="B1171" s="46" t="n">
        <v>43941</v>
      </c>
      <c r="C1171" s="47" t="n">
        <v>0</v>
      </c>
      <c r="D1171" s="47" t="n">
        <v>2</v>
      </c>
      <c r="E1171" s="47"/>
    </row>
    <row r="1172" customFormat="false" ht="15" hidden="false" customHeight="false" outlineLevel="0" collapsed="false">
      <c r="A1172" s="48" t="s">
        <v>42</v>
      </c>
      <c r="B1172" s="46" t="n">
        <v>43941</v>
      </c>
      <c r="C1172" s="47" t="n">
        <v>0</v>
      </c>
      <c r="D1172" s="47" t="n">
        <v>11</v>
      </c>
      <c r="E1172" s="47"/>
    </row>
    <row r="1173" customFormat="false" ht="15" hidden="false" customHeight="false" outlineLevel="0" collapsed="false">
      <c r="A1173" s="48" t="s">
        <v>43</v>
      </c>
      <c r="B1173" s="46" t="n">
        <v>43941</v>
      </c>
      <c r="C1173" s="47" t="n">
        <v>1</v>
      </c>
      <c r="D1173" s="47" t="n">
        <v>41</v>
      </c>
      <c r="E1173" s="47"/>
    </row>
    <row r="1174" customFormat="false" ht="15" hidden="false" customHeight="false" outlineLevel="0" collapsed="false">
      <c r="A1174" s="48" t="s">
        <v>44</v>
      </c>
      <c r="B1174" s="46" t="n">
        <v>43941</v>
      </c>
      <c r="C1174" s="47" t="n">
        <v>2</v>
      </c>
      <c r="D1174" s="47" t="n">
        <v>224</v>
      </c>
      <c r="E1174" s="47"/>
    </row>
    <row r="1175" customFormat="false" ht="15" hidden="false" customHeight="false" outlineLevel="0" collapsed="false">
      <c r="A1175" s="48" t="s">
        <v>45</v>
      </c>
      <c r="B1175" s="46" t="n">
        <v>43941</v>
      </c>
      <c r="C1175" s="47" t="n">
        <v>0</v>
      </c>
      <c r="D1175" s="47" t="n">
        <v>12</v>
      </c>
      <c r="E1175" s="47"/>
    </row>
    <row r="1176" customFormat="false" ht="15" hidden="false" customHeight="false" outlineLevel="0" collapsed="false">
      <c r="A1176" s="48" t="s">
        <v>46</v>
      </c>
      <c r="B1176" s="46" t="n">
        <v>43941</v>
      </c>
      <c r="C1176" s="47" t="n">
        <v>0</v>
      </c>
      <c r="D1176" s="47" t="n">
        <v>122</v>
      </c>
      <c r="E1176" s="47"/>
    </row>
    <row r="1177" customFormat="false" ht="15" hidden="false" customHeight="false" outlineLevel="0" collapsed="false">
      <c r="A1177" s="48" t="s">
        <v>47</v>
      </c>
      <c r="B1177" s="46" t="n">
        <v>43941</v>
      </c>
      <c r="C1177" s="47" t="n">
        <v>1</v>
      </c>
      <c r="D1177" s="47" t="n">
        <v>31</v>
      </c>
      <c r="E1177" s="47"/>
    </row>
    <row r="1178" customFormat="false" ht="15" hidden="false" customHeight="false" outlineLevel="0" collapsed="false">
      <c r="A1178" s="44" t="s">
        <v>24</v>
      </c>
      <c r="B1178" s="46" t="n">
        <v>43942</v>
      </c>
      <c r="C1178" s="47" t="n">
        <v>60</v>
      </c>
      <c r="D1178" s="47" t="n">
        <v>975</v>
      </c>
      <c r="E1178" s="47" t="n">
        <v>4</v>
      </c>
    </row>
    <row r="1179" customFormat="false" ht="15" hidden="false" customHeight="false" outlineLevel="0" collapsed="false">
      <c r="A1179" s="48" t="s">
        <v>25</v>
      </c>
      <c r="B1179" s="46" t="n">
        <v>43942</v>
      </c>
      <c r="C1179" s="47" t="n">
        <v>0</v>
      </c>
      <c r="D1179" s="47" t="n">
        <v>0</v>
      </c>
      <c r="E1179" s="47"/>
    </row>
    <row r="1180" customFormat="false" ht="15" hidden="false" customHeight="false" outlineLevel="0" collapsed="false">
      <c r="A1180" s="48" t="s">
        <v>26</v>
      </c>
      <c r="B1180" s="46" t="n">
        <v>43942</v>
      </c>
      <c r="C1180" s="47" t="n">
        <v>5</v>
      </c>
      <c r="D1180" s="47" t="n">
        <v>263</v>
      </c>
      <c r="E1180" s="47"/>
    </row>
    <row r="1181" customFormat="false" ht="15" hidden="false" customHeight="false" outlineLevel="0" collapsed="false">
      <c r="A1181" s="48" t="s">
        <v>27</v>
      </c>
      <c r="B1181" s="46" t="n">
        <v>43942</v>
      </c>
      <c r="C1181" s="47" t="n">
        <v>0</v>
      </c>
      <c r="D1181" s="47" t="n">
        <v>2</v>
      </c>
      <c r="E1181" s="47"/>
    </row>
    <row r="1182" customFormat="false" ht="15" hidden="false" customHeight="false" outlineLevel="0" collapsed="false">
      <c r="A1182" s="48" t="s">
        <v>28</v>
      </c>
      <c r="B1182" s="46" t="n">
        <v>43942</v>
      </c>
      <c r="C1182" s="47" t="n">
        <v>33</v>
      </c>
      <c r="D1182" s="47" t="n">
        <v>761</v>
      </c>
      <c r="E1182" s="47" t="n">
        <v>3</v>
      </c>
    </row>
    <row r="1183" customFormat="false" ht="15" hidden="false" customHeight="false" outlineLevel="0" collapsed="false">
      <c r="A1183" s="48" t="s">
        <v>29</v>
      </c>
      <c r="B1183" s="46" t="n">
        <v>43942</v>
      </c>
      <c r="C1183" s="47" t="n">
        <v>0</v>
      </c>
      <c r="D1183" s="47" t="n">
        <v>260</v>
      </c>
      <c r="E1183" s="47"/>
    </row>
    <row r="1184" customFormat="false" ht="15" hidden="false" customHeight="false" outlineLevel="0" collapsed="false">
      <c r="A1184" s="48" t="s">
        <v>30</v>
      </c>
      <c r="B1184" s="46" t="n">
        <v>43942</v>
      </c>
      <c r="C1184" s="47" t="n">
        <v>0</v>
      </c>
      <c r="D1184" s="47" t="n">
        <v>34</v>
      </c>
      <c r="E1184" s="47"/>
    </row>
    <row r="1185" customFormat="false" ht="15" hidden="false" customHeight="false" outlineLevel="0" collapsed="false">
      <c r="A1185" s="48" t="s">
        <v>31</v>
      </c>
      <c r="B1185" s="46" t="n">
        <v>43942</v>
      </c>
      <c r="C1185" s="47" t="n">
        <v>0</v>
      </c>
      <c r="D1185" s="47" t="n">
        <v>22</v>
      </c>
      <c r="E1185" s="47"/>
    </row>
    <row r="1186" customFormat="false" ht="15" hidden="false" customHeight="false" outlineLevel="0" collapsed="false">
      <c r="A1186" s="48" t="s">
        <v>32</v>
      </c>
      <c r="B1186" s="46" t="n">
        <v>43942</v>
      </c>
      <c r="C1186" s="47" t="n">
        <v>0</v>
      </c>
      <c r="D1186" s="47" t="n">
        <v>0</v>
      </c>
      <c r="E1186" s="47"/>
    </row>
    <row r="1187" customFormat="false" ht="15" hidden="false" customHeight="false" outlineLevel="0" collapsed="false">
      <c r="A1187" s="48" t="s">
        <v>33</v>
      </c>
      <c r="B1187" s="46" t="n">
        <v>43942</v>
      </c>
      <c r="C1187" s="47" t="n">
        <v>0</v>
      </c>
      <c r="D1187" s="47" t="n">
        <v>5</v>
      </c>
      <c r="E1187" s="47"/>
    </row>
    <row r="1188" customFormat="false" ht="15" hidden="false" customHeight="false" outlineLevel="0" collapsed="false">
      <c r="A1188" s="48" t="s">
        <v>34</v>
      </c>
      <c r="B1188" s="46" t="n">
        <v>43942</v>
      </c>
      <c r="C1188" s="47" t="n">
        <v>0</v>
      </c>
      <c r="D1188" s="47" t="n">
        <v>5</v>
      </c>
      <c r="E1188" s="47"/>
    </row>
    <row r="1189" customFormat="false" ht="15" hidden="false" customHeight="false" outlineLevel="0" collapsed="false">
      <c r="A1189" s="48" t="s">
        <v>35</v>
      </c>
      <c r="B1189" s="46" t="n">
        <v>43942</v>
      </c>
      <c r="C1189" s="47" t="n">
        <v>1</v>
      </c>
      <c r="D1189" s="47" t="n">
        <v>40</v>
      </c>
      <c r="E1189" s="47" t="n">
        <v>2</v>
      </c>
    </row>
    <row r="1190" customFormat="false" ht="15" hidden="false" customHeight="false" outlineLevel="0" collapsed="false">
      <c r="A1190" s="48" t="s">
        <v>36</v>
      </c>
      <c r="B1190" s="46" t="n">
        <v>43942</v>
      </c>
      <c r="C1190" s="47" t="n">
        <v>0</v>
      </c>
      <c r="D1190" s="47" t="n">
        <v>73</v>
      </c>
      <c r="E1190" s="47"/>
    </row>
    <row r="1191" customFormat="false" ht="15" hidden="false" customHeight="false" outlineLevel="0" collapsed="false">
      <c r="A1191" s="48" t="s">
        <v>37</v>
      </c>
      <c r="B1191" s="46" t="n">
        <v>43942</v>
      </c>
      <c r="C1191" s="47" t="n">
        <v>0</v>
      </c>
      <c r="D1191" s="47" t="n">
        <v>5</v>
      </c>
      <c r="E1191" s="47"/>
    </row>
    <row r="1192" customFormat="false" ht="15" hidden="false" customHeight="false" outlineLevel="0" collapsed="false">
      <c r="A1192" s="48" t="s">
        <v>38</v>
      </c>
      <c r="B1192" s="46" t="n">
        <v>43942</v>
      </c>
      <c r="C1192" s="47" t="n">
        <v>0</v>
      </c>
      <c r="D1192" s="47" t="n">
        <v>102</v>
      </c>
      <c r="E1192" s="47"/>
    </row>
    <row r="1193" customFormat="false" ht="15" hidden="false" customHeight="false" outlineLevel="0" collapsed="false">
      <c r="A1193" s="48" t="s">
        <v>39</v>
      </c>
      <c r="B1193" s="46" t="n">
        <v>43942</v>
      </c>
      <c r="C1193" s="47" t="n">
        <v>11</v>
      </c>
      <c r="D1193" s="47" t="n">
        <v>148</v>
      </c>
      <c r="E1193" s="47"/>
    </row>
    <row r="1194" customFormat="false" ht="15" hidden="false" customHeight="false" outlineLevel="0" collapsed="false">
      <c r="A1194" s="48" t="s">
        <v>40</v>
      </c>
      <c r="B1194" s="46" t="n">
        <v>43942</v>
      </c>
      <c r="C1194" s="47" t="n">
        <v>0</v>
      </c>
      <c r="D1194" s="47" t="n">
        <v>3</v>
      </c>
      <c r="E1194" s="47"/>
    </row>
    <row r="1195" customFormat="false" ht="15" hidden="false" customHeight="false" outlineLevel="0" collapsed="false">
      <c r="A1195" s="48" t="s">
        <v>41</v>
      </c>
      <c r="B1195" s="46" t="n">
        <v>43942</v>
      </c>
      <c r="C1195" s="47" t="n">
        <v>0</v>
      </c>
      <c r="D1195" s="47" t="n">
        <v>2</v>
      </c>
      <c r="E1195" s="47"/>
    </row>
    <row r="1196" customFormat="false" ht="15" hidden="false" customHeight="false" outlineLevel="0" collapsed="false">
      <c r="A1196" s="48" t="s">
        <v>42</v>
      </c>
      <c r="B1196" s="46" t="n">
        <v>43942</v>
      </c>
      <c r="C1196" s="47" t="n">
        <v>0</v>
      </c>
      <c r="D1196" s="47" t="n">
        <v>11</v>
      </c>
      <c r="E1196" s="47"/>
    </row>
    <row r="1197" customFormat="false" ht="15" hidden="false" customHeight="false" outlineLevel="0" collapsed="false">
      <c r="A1197" s="48" t="s">
        <v>43</v>
      </c>
      <c r="B1197" s="46" t="n">
        <v>43942</v>
      </c>
      <c r="C1197" s="47" t="n">
        <v>0</v>
      </c>
      <c r="D1197" s="47" t="n">
        <v>41</v>
      </c>
      <c r="E1197" s="47"/>
    </row>
    <row r="1198" customFormat="false" ht="15" hidden="false" customHeight="false" outlineLevel="0" collapsed="false">
      <c r="A1198" s="48" t="s">
        <v>44</v>
      </c>
      <c r="B1198" s="46" t="n">
        <v>43942</v>
      </c>
      <c r="C1198" s="47" t="n">
        <v>1</v>
      </c>
      <c r="D1198" s="47" t="n">
        <v>225</v>
      </c>
      <c r="E1198" s="47"/>
    </row>
    <row r="1199" customFormat="false" ht="15" hidden="false" customHeight="false" outlineLevel="0" collapsed="false">
      <c r="A1199" s="48" t="s">
        <v>45</v>
      </c>
      <c r="B1199" s="46" t="n">
        <v>43942</v>
      </c>
      <c r="C1199" s="47" t="n">
        <v>0</v>
      </c>
      <c r="D1199" s="47" t="n">
        <v>12</v>
      </c>
      <c r="E1199" s="47"/>
    </row>
    <row r="1200" customFormat="false" ht="15" hidden="false" customHeight="false" outlineLevel="0" collapsed="false">
      <c r="A1200" s="48" t="s">
        <v>46</v>
      </c>
      <c r="B1200" s="46" t="n">
        <v>43942</v>
      </c>
      <c r="C1200" s="47" t="n">
        <v>2</v>
      </c>
      <c r="D1200" s="47" t="n">
        <v>124</v>
      </c>
      <c r="E1200" s="47"/>
    </row>
    <row r="1201" customFormat="false" ht="15" hidden="false" customHeight="false" outlineLevel="0" collapsed="false">
      <c r="A1201" s="48" t="s">
        <v>47</v>
      </c>
      <c r="B1201" s="46" t="n">
        <v>43942</v>
      </c>
      <c r="C1201" s="47" t="n">
        <v>0</v>
      </c>
      <c r="D1201" s="47" t="n">
        <v>31</v>
      </c>
      <c r="E1201" s="47"/>
    </row>
    <row r="1202" customFormat="false" ht="15" hidden="false" customHeight="false" outlineLevel="0" collapsed="false">
      <c r="A1202" s="44" t="s">
        <v>24</v>
      </c>
      <c r="B1202" s="46" t="n">
        <v>43943</v>
      </c>
      <c r="C1202" s="47" t="n">
        <v>61</v>
      </c>
      <c r="D1202" s="47" t="n">
        <v>1036</v>
      </c>
      <c r="E1202" s="47" t="n">
        <v>5</v>
      </c>
    </row>
    <row r="1203" customFormat="false" ht="15" hidden="false" customHeight="false" outlineLevel="0" collapsed="false">
      <c r="A1203" s="48" t="s">
        <v>25</v>
      </c>
      <c r="B1203" s="46" t="n">
        <v>43943</v>
      </c>
      <c r="C1203" s="47" t="n">
        <v>0</v>
      </c>
      <c r="D1203" s="47" t="n">
        <v>0</v>
      </c>
      <c r="E1203" s="47"/>
    </row>
    <row r="1204" customFormat="false" ht="15" hidden="false" customHeight="false" outlineLevel="0" collapsed="false">
      <c r="A1204" s="48" t="s">
        <v>26</v>
      </c>
      <c r="B1204" s="46" t="n">
        <v>43943</v>
      </c>
      <c r="C1204" s="47" t="n">
        <v>7</v>
      </c>
      <c r="D1204" s="47" t="n">
        <v>270</v>
      </c>
      <c r="E1204" s="47"/>
    </row>
    <row r="1205" customFormat="false" ht="15" hidden="false" customHeight="false" outlineLevel="0" collapsed="false">
      <c r="A1205" s="48" t="s">
        <v>27</v>
      </c>
      <c r="B1205" s="46" t="n">
        <v>43943</v>
      </c>
      <c r="C1205" s="47" t="n">
        <v>0</v>
      </c>
      <c r="D1205" s="47" t="n">
        <v>2</v>
      </c>
      <c r="E1205" s="47"/>
    </row>
    <row r="1206" customFormat="false" ht="15" hidden="false" customHeight="false" outlineLevel="0" collapsed="false">
      <c r="A1206" s="48" t="s">
        <v>28</v>
      </c>
      <c r="B1206" s="46" t="n">
        <v>43943</v>
      </c>
      <c r="C1206" s="47" t="n">
        <v>39</v>
      </c>
      <c r="D1206" s="47" t="n">
        <v>800</v>
      </c>
      <c r="E1206" s="47" t="n">
        <v>2</v>
      </c>
    </row>
    <row r="1207" customFormat="false" ht="15" hidden="false" customHeight="false" outlineLevel="0" collapsed="false">
      <c r="A1207" s="48" t="s">
        <v>29</v>
      </c>
      <c r="B1207" s="46" t="n">
        <v>43943</v>
      </c>
      <c r="C1207" s="47" t="n">
        <v>4</v>
      </c>
      <c r="D1207" s="47" t="n">
        <v>264</v>
      </c>
      <c r="E1207" s="47" t="n">
        <v>1</v>
      </c>
    </row>
    <row r="1208" customFormat="false" ht="15" hidden="false" customHeight="false" outlineLevel="0" collapsed="false">
      <c r="A1208" s="48" t="s">
        <v>30</v>
      </c>
      <c r="B1208" s="46" t="n">
        <v>43943</v>
      </c>
      <c r="C1208" s="47" t="n">
        <v>0</v>
      </c>
      <c r="D1208" s="47" t="n">
        <v>34</v>
      </c>
      <c r="E1208" s="47"/>
    </row>
    <row r="1209" customFormat="false" ht="15" hidden="false" customHeight="false" outlineLevel="0" collapsed="false">
      <c r="A1209" s="48" t="s">
        <v>31</v>
      </c>
      <c r="B1209" s="46" t="n">
        <v>43943</v>
      </c>
      <c r="C1209" s="47" t="n">
        <v>0</v>
      </c>
      <c r="D1209" s="47" t="n">
        <v>22</v>
      </c>
      <c r="E1209" s="47"/>
    </row>
    <row r="1210" customFormat="false" ht="15" hidden="false" customHeight="false" outlineLevel="0" collapsed="false">
      <c r="A1210" s="48" t="s">
        <v>32</v>
      </c>
      <c r="B1210" s="46" t="n">
        <v>43943</v>
      </c>
      <c r="C1210" s="47" t="n">
        <v>0</v>
      </c>
      <c r="D1210" s="47" t="n">
        <v>0</v>
      </c>
      <c r="E1210" s="47"/>
    </row>
    <row r="1211" customFormat="false" ht="15" hidden="false" customHeight="false" outlineLevel="0" collapsed="false">
      <c r="A1211" s="48" t="s">
        <v>33</v>
      </c>
      <c r="B1211" s="46" t="n">
        <v>43943</v>
      </c>
      <c r="C1211" s="47" t="n">
        <v>0</v>
      </c>
      <c r="D1211" s="47" t="n">
        <v>5</v>
      </c>
      <c r="E1211" s="47"/>
    </row>
    <row r="1212" customFormat="false" ht="15" hidden="false" customHeight="false" outlineLevel="0" collapsed="false">
      <c r="A1212" s="48" t="s">
        <v>34</v>
      </c>
      <c r="B1212" s="46" t="n">
        <v>43943</v>
      </c>
      <c r="C1212" s="47" t="n">
        <v>0</v>
      </c>
      <c r="D1212" s="47" t="n">
        <v>5</v>
      </c>
      <c r="E1212" s="47"/>
    </row>
    <row r="1213" customFormat="false" ht="15" hidden="false" customHeight="false" outlineLevel="0" collapsed="false">
      <c r="A1213" s="48" t="s">
        <v>35</v>
      </c>
      <c r="B1213" s="46" t="n">
        <v>43943</v>
      </c>
      <c r="C1213" s="47" t="n">
        <v>5</v>
      </c>
      <c r="D1213" s="47" t="n">
        <v>45</v>
      </c>
      <c r="E1213" s="47"/>
    </row>
    <row r="1214" customFormat="false" ht="15" hidden="false" customHeight="false" outlineLevel="0" collapsed="false">
      <c r="A1214" s="48" t="s">
        <v>36</v>
      </c>
      <c r="B1214" s="46" t="n">
        <v>43943</v>
      </c>
      <c r="C1214" s="47" t="n">
        <v>1</v>
      </c>
      <c r="D1214" s="47" t="n">
        <v>74</v>
      </c>
      <c r="E1214" s="47"/>
    </row>
    <row r="1215" customFormat="false" ht="15" hidden="false" customHeight="false" outlineLevel="0" collapsed="false">
      <c r="A1215" s="48" t="s">
        <v>37</v>
      </c>
      <c r="B1215" s="46" t="n">
        <v>43943</v>
      </c>
      <c r="C1215" s="47" t="n">
        <v>0</v>
      </c>
      <c r="D1215" s="47" t="n">
        <v>5</v>
      </c>
      <c r="E1215" s="47"/>
    </row>
    <row r="1216" customFormat="false" ht="15" hidden="false" customHeight="false" outlineLevel="0" collapsed="false">
      <c r="A1216" s="48" t="s">
        <v>38</v>
      </c>
      <c r="B1216" s="46" t="n">
        <v>43943</v>
      </c>
      <c r="C1216" s="47" t="n">
        <v>1</v>
      </c>
      <c r="D1216" s="47" t="n">
        <v>103</v>
      </c>
      <c r="E1216" s="47"/>
    </row>
    <row r="1217" customFormat="false" ht="15" hidden="false" customHeight="false" outlineLevel="0" collapsed="false">
      <c r="A1217" s="48" t="s">
        <v>39</v>
      </c>
      <c r="B1217" s="46" t="n">
        <v>43943</v>
      </c>
      <c r="C1217" s="47" t="n">
        <v>17</v>
      </c>
      <c r="D1217" s="47" t="n">
        <v>165</v>
      </c>
      <c r="E1217" s="47"/>
    </row>
    <row r="1218" customFormat="false" ht="15" hidden="false" customHeight="false" outlineLevel="0" collapsed="false">
      <c r="A1218" s="48" t="s">
        <v>40</v>
      </c>
      <c r="B1218" s="46" t="n">
        <v>43943</v>
      </c>
      <c r="C1218" s="47" t="n">
        <v>0</v>
      </c>
      <c r="D1218" s="47" t="n">
        <v>3</v>
      </c>
      <c r="E1218" s="47"/>
    </row>
    <row r="1219" customFormat="false" ht="15" hidden="false" customHeight="false" outlineLevel="0" collapsed="false">
      <c r="A1219" s="48" t="s">
        <v>41</v>
      </c>
      <c r="B1219" s="46" t="n">
        <v>43943</v>
      </c>
      <c r="C1219" s="47" t="n">
        <v>0</v>
      </c>
      <c r="D1219" s="47" t="n">
        <v>2</v>
      </c>
      <c r="E1219" s="47"/>
    </row>
    <row r="1220" customFormat="false" ht="15" hidden="false" customHeight="false" outlineLevel="0" collapsed="false">
      <c r="A1220" s="48" t="s">
        <v>42</v>
      </c>
      <c r="B1220" s="46" t="n">
        <v>43943</v>
      </c>
      <c r="C1220" s="47" t="n">
        <v>0</v>
      </c>
      <c r="D1220" s="47" t="n">
        <v>11</v>
      </c>
      <c r="E1220" s="47"/>
    </row>
    <row r="1221" customFormat="false" ht="15" hidden="false" customHeight="false" outlineLevel="0" collapsed="false">
      <c r="A1221" s="48" t="s">
        <v>43</v>
      </c>
      <c r="B1221" s="46" t="n">
        <v>43943</v>
      </c>
      <c r="C1221" s="47" t="n">
        <v>0</v>
      </c>
      <c r="D1221" s="47" t="n">
        <v>41</v>
      </c>
      <c r="E1221" s="47"/>
    </row>
    <row r="1222" customFormat="false" ht="15" hidden="false" customHeight="false" outlineLevel="0" collapsed="false">
      <c r="A1222" s="48" t="s">
        <v>44</v>
      </c>
      <c r="B1222" s="46" t="n">
        <v>43943</v>
      </c>
      <c r="C1222" s="47" t="n">
        <v>5</v>
      </c>
      <c r="D1222" s="47" t="n">
        <v>230</v>
      </c>
      <c r="E1222" s="47"/>
    </row>
    <row r="1223" customFormat="false" ht="15" hidden="false" customHeight="false" outlineLevel="0" collapsed="false">
      <c r="A1223" s="48" t="s">
        <v>45</v>
      </c>
      <c r="B1223" s="46" t="n">
        <v>43943</v>
      </c>
      <c r="C1223" s="47" t="n">
        <v>0</v>
      </c>
      <c r="D1223" s="47" t="n">
        <v>12</v>
      </c>
      <c r="E1223" s="47"/>
    </row>
    <row r="1224" customFormat="false" ht="15" hidden="false" customHeight="false" outlineLevel="0" collapsed="false">
      <c r="A1224" s="48" t="s">
        <v>46</v>
      </c>
      <c r="B1224" s="46" t="n">
        <v>43943</v>
      </c>
      <c r="C1224" s="47" t="n">
        <v>0</v>
      </c>
      <c r="D1224" s="47" t="n">
        <v>124</v>
      </c>
      <c r="E1224" s="47"/>
    </row>
    <row r="1225" customFormat="false" ht="15" hidden="false" customHeight="false" outlineLevel="0" collapsed="false">
      <c r="A1225" s="48" t="s">
        <v>47</v>
      </c>
      <c r="B1225" s="46" t="n">
        <v>43943</v>
      </c>
      <c r="C1225" s="47" t="n">
        <v>4</v>
      </c>
      <c r="D1225" s="47" t="n">
        <v>35</v>
      </c>
      <c r="E1225" s="47"/>
    </row>
    <row r="1226" customFormat="false" ht="15" hidden="false" customHeight="false" outlineLevel="0" collapsed="false">
      <c r="A1226" s="44" t="s">
        <v>24</v>
      </c>
      <c r="B1226" s="46" t="n">
        <v>43944</v>
      </c>
      <c r="C1226" s="47" t="n">
        <v>84</v>
      </c>
      <c r="D1226" s="47" t="n">
        <v>1120</v>
      </c>
      <c r="E1226" s="47" t="n">
        <v>4</v>
      </c>
    </row>
    <row r="1227" customFormat="false" ht="15" hidden="false" customHeight="false" outlineLevel="0" collapsed="false">
      <c r="A1227" s="48" t="s">
        <v>25</v>
      </c>
      <c r="B1227" s="46" t="n">
        <v>43944</v>
      </c>
      <c r="C1227" s="47" t="n">
        <v>0</v>
      </c>
      <c r="D1227" s="47" t="n">
        <v>0</v>
      </c>
      <c r="E1227" s="47"/>
    </row>
    <row r="1228" customFormat="false" ht="15" hidden="false" customHeight="false" outlineLevel="0" collapsed="false">
      <c r="A1228" s="48" t="s">
        <v>26</v>
      </c>
      <c r="B1228" s="46" t="n">
        <v>43944</v>
      </c>
      <c r="C1228" s="47" t="n">
        <v>10</v>
      </c>
      <c r="D1228" s="47" t="n">
        <v>280</v>
      </c>
      <c r="E1228" s="47"/>
    </row>
    <row r="1229" customFormat="false" ht="15" hidden="false" customHeight="false" outlineLevel="0" collapsed="false">
      <c r="A1229" s="48" t="s">
        <v>27</v>
      </c>
      <c r="B1229" s="46" t="n">
        <v>43944</v>
      </c>
      <c r="C1229" s="47" t="n">
        <v>0</v>
      </c>
      <c r="D1229" s="47" t="n">
        <v>2</v>
      </c>
      <c r="E1229" s="47"/>
    </row>
    <row r="1230" customFormat="false" ht="15" hidden="false" customHeight="false" outlineLevel="0" collapsed="false">
      <c r="A1230" s="48" t="s">
        <v>28</v>
      </c>
      <c r="B1230" s="46" t="n">
        <v>43944</v>
      </c>
      <c r="C1230" s="47" t="n">
        <v>37</v>
      </c>
      <c r="D1230" s="47" t="n">
        <v>837</v>
      </c>
      <c r="E1230" s="47" t="n">
        <v>1</v>
      </c>
    </row>
    <row r="1231" customFormat="false" ht="15" hidden="false" customHeight="false" outlineLevel="0" collapsed="false">
      <c r="A1231" s="48" t="s">
        <v>29</v>
      </c>
      <c r="B1231" s="46" t="n">
        <v>43944</v>
      </c>
      <c r="C1231" s="47" t="n">
        <v>2</v>
      </c>
      <c r="D1231" s="47" t="n">
        <v>266</v>
      </c>
      <c r="E1231" s="47"/>
    </row>
    <row r="1232" customFormat="false" ht="15" hidden="false" customHeight="false" outlineLevel="0" collapsed="false">
      <c r="A1232" s="48" t="s">
        <v>30</v>
      </c>
      <c r="B1232" s="46" t="n">
        <v>43944</v>
      </c>
      <c r="C1232" s="47" t="n">
        <v>1</v>
      </c>
      <c r="D1232" s="47" t="n">
        <v>35</v>
      </c>
      <c r="E1232" s="47"/>
    </row>
    <row r="1233" customFormat="false" ht="15" hidden="false" customHeight="false" outlineLevel="0" collapsed="false">
      <c r="A1233" s="48" t="s">
        <v>31</v>
      </c>
      <c r="B1233" s="46" t="n">
        <v>43944</v>
      </c>
      <c r="C1233" s="47" t="n">
        <v>0</v>
      </c>
      <c r="D1233" s="47" t="n">
        <v>22</v>
      </c>
      <c r="E1233" s="47"/>
    </row>
    <row r="1234" customFormat="false" ht="15" hidden="false" customHeight="false" outlineLevel="0" collapsed="false">
      <c r="A1234" s="48" t="s">
        <v>32</v>
      </c>
      <c r="B1234" s="46" t="n">
        <v>43944</v>
      </c>
      <c r="C1234" s="47" t="n">
        <v>0</v>
      </c>
      <c r="D1234" s="47" t="n">
        <v>0</v>
      </c>
      <c r="E1234" s="47"/>
    </row>
    <row r="1235" customFormat="false" ht="15" hidden="false" customHeight="false" outlineLevel="0" collapsed="false">
      <c r="A1235" s="48" t="s">
        <v>33</v>
      </c>
      <c r="B1235" s="46" t="n">
        <v>43944</v>
      </c>
      <c r="C1235" s="47" t="n">
        <v>0</v>
      </c>
      <c r="D1235" s="47" t="n">
        <v>5</v>
      </c>
      <c r="E1235" s="47"/>
    </row>
    <row r="1236" customFormat="false" ht="15" hidden="false" customHeight="false" outlineLevel="0" collapsed="false">
      <c r="A1236" s="48" t="s">
        <v>34</v>
      </c>
      <c r="B1236" s="46" t="n">
        <v>43944</v>
      </c>
      <c r="C1236" s="47" t="n">
        <v>0</v>
      </c>
      <c r="D1236" s="47" t="n">
        <v>5</v>
      </c>
      <c r="E1236" s="47"/>
    </row>
    <row r="1237" customFormat="false" ht="15" hidden="false" customHeight="false" outlineLevel="0" collapsed="false">
      <c r="A1237" s="48" t="s">
        <v>35</v>
      </c>
      <c r="B1237" s="46" t="n">
        <v>43944</v>
      </c>
      <c r="C1237" s="47" t="n">
        <v>0</v>
      </c>
      <c r="D1237" s="47" t="n">
        <v>45</v>
      </c>
      <c r="E1237" s="47"/>
    </row>
    <row r="1238" customFormat="false" ht="15" hidden="false" customHeight="false" outlineLevel="0" collapsed="false">
      <c r="A1238" s="48" t="s">
        <v>36</v>
      </c>
      <c r="B1238" s="46" t="n">
        <v>43944</v>
      </c>
      <c r="C1238" s="47" t="n">
        <v>1</v>
      </c>
      <c r="D1238" s="47" t="n">
        <v>75</v>
      </c>
      <c r="E1238" s="47" t="n">
        <v>1</v>
      </c>
    </row>
    <row r="1239" customFormat="false" ht="15" hidden="false" customHeight="false" outlineLevel="0" collapsed="false">
      <c r="A1239" s="48" t="s">
        <v>37</v>
      </c>
      <c r="B1239" s="46" t="n">
        <v>43944</v>
      </c>
      <c r="C1239" s="47" t="n">
        <v>0</v>
      </c>
      <c r="D1239" s="47" t="n">
        <v>5</v>
      </c>
      <c r="E1239" s="47"/>
    </row>
    <row r="1240" customFormat="false" ht="15" hidden="false" customHeight="false" outlineLevel="0" collapsed="false">
      <c r="A1240" s="48" t="s">
        <v>38</v>
      </c>
      <c r="B1240" s="46" t="n">
        <v>43944</v>
      </c>
      <c r="C1240" s="47" t="n">
        <v>1</v>
      </c>
      <c r="D1240" s="47" t="n">
        <v>104</v>
      </c>
      <c r="E1240" s="47"/>
    </row>
    <row r="1241" customFormat="false" ht="15" hidden="false" customHeight="false" outlineLevel="0" collapsed="false">
      <c r="A1241" s="48" t="s">
        <v>39</v>
      </c>
      <c r="B1241" s="46" t="n">
        <v>43944</v>
      </c>
      <c r="C1241" s="47" t="n">
        <v>4</v>
      </c>
      <c r="D1241" s="47" t="n">
        <v>169</v>
      </c>
      <c r="E1241" s="47"/>
    </row>
    <row r="1242" customFormat="false" ht="15" hidden="false" customHeight="false" outlineLevel="0" collapsed="false">
      <c r="A1242" s="48" t="s">
        <v>40</v>
      </c>
      <c r="B1242" s="46" t="n">
        <v>43944</v>
      </c>
      <c r="C1242" s="47" t="n">
        <v>0</v>
      </c>
      <c r="D1242" s="47" t="n">
        <v>3</v>
      </c>
      <c r="E1242" s="47"/>
    </row>
    <row r="1243" customFormat="false" ht="15" hidden="false" customHeight="false" outlineLevel="0" collapsed="false">
      <c r="A1243" s="48" t="s">
        <v>41</v>
      </c>
      <c r="B1243" s="46" t="n">
        <v>43944</v>
      </c>
      <c r="C1243" s="47" t="n">
        <v>0</v>
      </c>
      <c r="D1243" s="47" t="n">
        <v>2</v>
      </c>
      <c r="E1243" s="47"/>
    </row>
    <row r="1244" customFormat="false" ht="15" hidden="false" customHeight="false" outlineLevel="0" collapsed="false">
      <c r="A1244" s="48" t="s">
        <v>42</v>
      </c>
      <c r="B1244" s="46" t="n">
        <v>43944</v>
      </c>
      <c r="C1244" s="47" t="n">
        <v>0</v>
      </c>
      <c r="D1244" s="47" t="n">
        <v>11</v>
      </c>
      <c r="E1244" s="47"/>
    </row>
    <row r="1245" customFormat="false" ht="15" hidden="false" customHeight="false" outlineLevel="0" collapsed="false">
      <c r="A1245" s="48" t="s">
        <v>43</v>
      </c>
      <c r="B1245" s="46" t="n">
        <v>43944</v>
      </c>
      <c r="C1245" s="47" t="n">
        <v>0</v>
      </c>
      <c r="D1245" s="47" t="n">
        <v>41</v>
      </c>
      <c r="E1245" s="47"/>
    </row>
    <row r="1246" customFormat="false" ht="15" hidden="false" customHeight="false" outlineLevel="0" collapsed="false">
      <c r="A1246" s="48" t="s">
        <v>44</v>
      </c>
      <c r="B1246" s="46" t="n">
        <v>43944</v>
      </c>
      <c r="C1246" s="47" t="n">
        <v>6</v>
      </c>
      <c r="D1246" s="47" t="n">
        <v>236</v>
      </c>
      <c r="E1246" s="47"/>
    </row>
    <row r="1247" customFormat="false" ht="15" hidden="false" customHeight="false" outlineLevel="0" collapsed="false">
      <c r="A1247" s="48" t="s">
        <v>45</v>
      </c>
      <c r="B1247" s="46" t="n">
        <v>43944</v>
      </c>
      <c r="C1247" s="47" t="n">
        <v>0</v>
      </c>
      <c r="D1247" s="47" t="n">
        <v>12</v>
      </c>
      <c r="E1247" s="47"/>
    </row>
    <row r="1248" customFormat="false" ht="15" hidden="false" customHeight="false" outlineLevel="0" collapsed="false">
      <c r="A1248" s="48" t="s">
        <v>46</v>
      </c>
      <c r="B1248" s="46" t="n">
        <v>43944</v>
      </c>
      <c r="C1248" s="47" t="n">
        <v>1</v>
      </c>
      <c r="D1248" s="47" t="n">
        <v>125</v>
      </c>
      <c r="E1248" s="47"/>
    </row>
    <row r="1249" customFormat="false" ht="15" hidden="false" customHeight="false" outlineLevel="0" collapsed="false">
      <c r="A1249" s="48" t="s">
        <v>47</v>
      </c>
      <c r="B1249" s="46" t="n">
        <v>43944</v>
      </c>
      <c r="C1249" s="47" t="n">
        <v>0</v>
      </c>
      <c r="D1249" s="47" t="n">
        <v>35</v>
      </c>
      <c r="E1249" s="47"/>
    </row>
    <row r="1250" customFormat="false" ht="15" hidden="false" customHeight="false" outlineLevel="0" collapsed="false">
      <c r="A1250" s="44" t="s">
        <v>24</v>
      </c>
      <c r="B1250" s="46" t="n">
        <v>43945</v>
      </c>
      <c r="C1250" s="47" t="n">
        <v>61</v>
      </c>
      <c r="D1250" s="47" t="n">
        <v>1181</v>
      </c>
      <c r="E1250" s="47" t="n">
        <v>4</v>
      </c>
    </row>
    <row r="1251" customFormat="false" ht="15" hidden="false" customHeight="false" outlineLevel="0" collapsed="false">
      <c r="A1251" s="48" t="s">
        <v>25</v>
      </c>
      <c r="B1251" s="46" t="n">
        <v>43945</v>
      </c>
      <c r="C1251" s="47" t="n">
        <v>0</v>
      </c>
      <c r="D1251" s="47" t="n">
        <v>0</v>
      </c>
      <c r="E1251" s="47"/>
    </row>
    <row r="1252" customFormat="false" ht="15" hidden="false" customHeight="false" outlineLevel="0" collapsed="false">
      <c r="A1252" s="48" t="s">
        <v>26</v>
      </c>
      <c r="B1252" s="46" t="n">
        <v>43945</v>
      </c>
      <c r="C1252" s="47" t="n">
        <v>7</v>
      </c>
      <c r="D1252" s="47" t="n">
        <v>287</v>
      </c>
      <c r="E1252" s="47" t="n">
        <v>1</v>
      </c>
    </row>
    <row r="1253" customFormat="false" ht="15" hidden="false" customHeight="false" outlineLevel="0" collapsed="false">
      <c r="A1253" s="48" t="s">
        <v>27</v>
      </c>
      <c r="B1253" s="46" t="n">
        <v>43945</v>
      </c>
      <c r="C1253" s="47" t="n">
        <v>0</v>
      </c>
      <c r="D1253" s="47" t="n">
        <v>2</v>
      </c>
      <c r="E1253" s="47"/>
    </row>
    <row r="1254" customFormat="false" ht="15" hidden="false" customHeight="false" outlineLevel="0" collapsed="false">
      <c r="A1254" s="48" t="s">
        <v>28</v>
      </c>
      <c r="B1254" s="46" t="n">
        <v>43945</v>
      </c>
      <c r="C1254" s="47" t="n">
        <v>79</v>
      </c>
      <c r="D1254" s="47" t="n">
        <v>916</v>
      </c>
      <c r="E1254" s="47" t="n">
        <v>4</v>
      </c>
    </row>
    <row r="1255" customFormat="false" ht="15" hidden="false" customHeight="false" outlineLevel="0" collapsed="false">
      <c r="A1255" s="48" t="s">
        <v>29</v>
      </c>
      <c r="B1255" s="46" t="n">
        <v>43945</v>
      </c>
      <c r="C1255" s="47" t="n">
        <v>3</v>
      </c>
      <c r="D1255" s="47" t="n">
        <v>269</v>
      </c>
      <c r="E1255" s="47" t="n">
        <v>1</v>
      </c>
    </row>
    <row r="1256" customFormat="false" ht="15" hidden="false" customHeight="false" outlineLevel="0" collapsed="false">
      <c r="A1256" s="48" t="s">
        <v>30</v>
      </c>
      <c r="B1256" s="46" t="n">
        <v>43945</v>
      </c>
      <c r="C1256" s="47" t="n">
        <v>4</v>
      </c>
      <c r="D1256" s="47" t="n">
        <v>39</v>
      </c>
      <c r="E1256" s="47"/>
    </row>
    <row r="1257" customFormat="false" ht="15" hidden="false" customHeight="false" outlineLevel="0" collapsed="false">
      <c r="A1257" s="48" t="s">
        <v>31</v>
      </c>
      <c r="B1257" s="46" t="n">
        <v>43945</v>
      </c>
      <c r="C1257" s="47" t="n">
        <v>0</v>
      </c>
      <c r="D1257" s="47" t="n">
        <v>22</v>
      </c>
      <c r="E1257" s="47"/>
    </row>
    <row r="1258" customFormat="false" ht="15" hidden="false" customHeight="false" outlineLevel="0" collapsed="false">
      <c r="A1258" s="48" t="s">
        <v>32</v>
      </c>
      <c r="B1258" s="46" t="n">
        <v>43945</v>
      </c>
      <c r="C1258" s="47" t="n">
        <v>0</v>
      </c>
      <c r="D1258" s="47" t="n">
        <v>0</v>
      </c>
      <c r="E1258" s="47"/>
    </row>
    <row r="1259" customFormat="false" ht="15" hidden="false" customHeight="false" outlineLevel="0" collapsed="false">
      <c r="A1259" s="48" t="s">
        <v>33</v>
      </c>
      <c r="B1259" s="46" t="n">
        <v>43945</v>
      </c>
      <c r="C1259" s="47" t="n">
        <v>0</v>
      </c>
      <c r="D1259" s="47" t="n">
        <v>5</v>
      </c>
      <c r="E1259" s="47"/>
    </row>
    <row r="1260" customFormat="false" ht="15" hidden="false" customHeight="false" outlineLevel="0" collapsed="false">
      <c r="A1260" s="48" t="s">
        <v>34</v>
      </c>
      <c r="B1260" s="46" t="n">
        <v>43945</v>
      </c>
      <c r="C1260" s="47" t="n">
        <v>0</v>
      </c>
      <c r="D1260" s="47" t="n">
        <v>5</v>
      </c>
      <c r="E1260" s="47"/>
    </row>
    <row r="1261" customFormat="false" ht="15" hidden="false" customHeight="false" outlineLevel="0" collapsed="false">
      <c r="A1261" s="48" t="s">
        <v>35</v>
      </c>
      <c r="B1261" s="46" t="n">
        <v>43945</v>
      </c>
      <c r="C1261" s="47" t="n">
        <v>2</v>
      </c>
      <c r="D1261" s="47" t="n">
        <v>47</v>
      </c>
      <c r="E1261" s="47"/>
    </row>
    <row r="1262" customFormat="false" ht="15" hidden="false" customHeight="false" outlineLevel="0" collapsed="false">
      <c r="A1262" s="48" t="s">
        <v>36</v>
      </c>
      <c r="B1262" s="46" t="n">
        <v>43945</v>
      </c>
      <c r="C1262" s="47" t="n">
        <v>0</v>
      </c>
      <c r="D1262" s="47" t="n">
        <v>75</v>
      </c>
      <c r="E1262" s="47"/>
    </row>
    <row r="1263" customFormat="false" ht="15" hidden="false" customHeight="false" outlineLevel="0" collapsed="false">
      <c r="A1263" s="48" t="s">
        <v>37</v>
      </c>
      <c r="B1263" s="46" t="n">
        <v>43945</v>
      </c>
      <c r="C1263" s="47" t="n">
        <v>1</v>
      </c>
      <c r="D1263" s="47" t="n">
        <v>6</v>
      </c>
      <c r="E1263" s="47" t="n">
        <v>1</v>
      </c>
    </row>
    <row r="1264" customFormat="false" ht="15" hidden="false" customHeight="false" outlineLevel="0" collapsed="false">
      <c r="A1264" s="48" t="s">
        <v>38</v>
      </c>
      <c r="B1264" s="46" t="n">
        <v>43945</v>
      </c>
      <c r="C1264" s="47" t="n">
        <v>0</v>
      </c>
      <c r="D1264" s="47" t="n">
        <v>104</v>
      </c>
      <c r="E1264" s="47"/>
    </row>
    <row r="1265" customFormat="false" ht="15" hidden="false" customHeight="false" outlineLevel="0" collapsed="false">
      <c r="A1265" s="48" t="s">
        <v>39</v>
      </c>
      <c r="B1265" s="46" t="n">
        <v>43945</v>
      </c>
      <c r="C1265" s="47" t="n">
        <v>11</v>
      </c>
      <c r="D1265" s="47" t="n">
        <v>180</v>
      </c>
      <c r="E1265" s="47"/>
    </row>
    <row r="1266" customFormat="false" ht="15" hidden="false" customHeight="false" outlineLevel="0" collapsed="false">
      <c r="A1266" s="48" t="s">
        <v>40</v>
      </c>
      <c r="B1266" s="46" t="n">
        <v>43945</v>
      </c>
      <c r="C1266" s="47" t="n">
        <v>0</v>
      </c>
      <c r="D1266" s="47" t="n">
        <v>3</v>
      </c>
      <c r="E1266" s="47"/>
    </row>
    <row r="1267" customFormat="false" ht="15" hidden="false" customHeight="false" outlineLevel="0" collapsed="false">
      <c r="A1267" s="48" t="s">
        <v>41</v>
      </c>
      <c r="B1267" s="46" t="n">
        <v>43945</v>
      </c>
      <c r="C1267" s="47" t="n">
        <v>0</v>
      </c>
      <c r="D1267" s="47" t="n">
        <v>2</v>
      </c>
      <c r="E1267" s="47"/>
    </row>
    <row r="1268" customFormat="false" ht="15" hidden="false" customHeight="false" outlineLevel="0" collapsed="false">
      <c r="A1268" s="48" t="s">
        <v>42</v>
      </c>
      <c r="B1268" s="46" t="n">
        <v>43945</v>
      </c>
      <c r="C1268" s="47" t="n">
        <v>0</v>
      </c>
      <c r="D1268" s="47" t="n">
        <v>11</v>
      </c>
      <c r="E1268" s="47"/>
    </row>
    <row r="1269" customFormat="false" ht="15" hidden="false" customHeight="false" outlineLevel="0" collapsed="false">
      <c r="A1269" s="48" t="s">
        <v>43</v>
      </c>
      <c r="B1269" s="46" t="n">
        <v>43945</v>
      </c>
      <c r="C1269" s="47" t="n">
        <v>1</v>
      </c>
      <c r="D1269" s="47" t="n">
        <v>42</v>
      </c>
      <c r="E1269" s="47"/>
    </row>
    <row r="1270" customFormat="false" ht="15" hidden="false" customHeight="false" outlineLevel="0" collapsed="false">
      <c r="A1270" s="48" t="s">
        <v>44</v>
      </c>
      <c r="B1270" s="46" t="n">
        <v>43945</v>
      </c>
      <c r="C1270" s="47" t="n">
        <v>3</v>
      </c>
      <c r="D1270" s="47" t="n">
        <v>239</v>
      </c>
      <c r="E1270" s="47"/>
    </row>
    <row r="1271" customFormat="false" ht="15" hidden="false" customHeight="false" outlineLevel="0" collapsed="false">
      <c r="A1271" s="48" t="s">
        <v>45</v>
      </c>
      <c r="B1271" s="46" t="n">
        <v>43945</v>
      </c>
      <c r="C1271" s="47" t="n">
        <v>0</v>
      </c>
      <c r="D1271" s="47" t="n">
        <v>12</v>
      </c>
      <c r="E1271" s="47"/>
    </row>
    <row r="1272" customFormat="false" ht="15" hidden="false" customHeight="false" outlineLevel="0" collapsed="false">
      <c r="A1272" s="48" t="s">
        <v>46</v>
      </c>
      <c r="B1272" s="46" t="n">
        <v>43945</v>
      </c>
      <c r="C1272" s="47" t="n">
        <v>1</v>
      </c>
      <c r="D1272" s="47" t="n">
        <v>126</v>
      </c>
      <c r="E1272" s="47"/>
    </row>
    <row r="1273" customFormat="false" ht="15" hidden="false" customHeight="false" outlineLevel="0" collapsed="false">
      <c r="A1273" s="48" t="s">
        <v>47</v>
      </c>
      <c r="B1273" s="46" t="n">
        <v>43945</v>
      </c>
      <c r="C1273" s="47" t="n">
        <v>-1</v>
      </c>
      <c r="D1273" s="47" t="n">
        <v>34</v>
      </c>
      <c r="E1273" s="47"/>
    </row>
    <row r="1274" customFormat="false" ht="15" hidden="false" customHeight="false" outlineLevel="0" collapsed="false">
      <c r="A1274" s="44" t="s">
        <v>24</v>
      </c>
      <c r="B1274" s="46" t="n">
        <v>43946</v>
      </c>
      <c r="C1274" s="47" t="n">
        <v>94</v>
      </c>
      <c r="D1274" s="47" t="n">
        <v>1275</v>
      </c>
      <c r="E1274" s="47" t="n">
        <v>2</v>
      </c>
    </row>
    <row r="1275" customFormat="false" ht="15" hidden="false" customHeight="false" outlineLevel="0" collapsed="false">
      <c r="A1275" s="48" t="s">
        <v>25</v>
      </c>
      <c r="B1275" s="46" t="n">
        <v>43946</v>
      </c>
      <c r="C1275" s="47" t="n">
        <v>0</v>
      </c>
      <c r="D1275" s="47" t="n">
        <v>0</v>
      </c>
      <c r="E1275" s="47"/>
    </row>
    <row r="1276" customFormat="false" ht="15" hidden="false" customHeight="false" outlineLevel="0" collapsed="false">
      <c r="A1276" s="48" t="s">
        <v>26</v>
      </c>
      <c r="B1276" s="46" t="n">
        <v>43946</v>
      </c>
      <c r="C1276" s="47" t="n">
        <v>7</v>
      </c>
      <c r="D1276" s="47" t="n">
        <v>294</v>
      </c>
      <c r="E1276" s="47"/>
    </row>
    <row r="1277" customFormat="false" ht="15" hidden="false" customHeight="false" outlineLevel="0" collapsed="false">
      <c r="A1277" s="48" t="s">
        <v>27</v>
      </c>
      <c r="B1277" s="46" t="n">
        <v>43946</v>
      </c>
      <c r="C1277" s="47" t="n">
        <v>0</v>
      </c>
      <c r="D1277" s="47" t="n">
        <v>2</v>
      </c>
      <c r="E1277" s="47"/>
    </row>
    <row r="1278" customFormat="false" ht="15" hidden="false" customHeight="false" outlineLevel="0" collapsed="false">
      <c r="A1278" s="48" t="s">
        <v>28</v>
      </c>
      <c r="B1278" s="46" t="n">
        <v>43946</v>
      </c>
      <c r="C1278" s="47" t="n">
        <v>55</v>
      </c>
      <c r="D1278" s="47" t="n">
        <v>971</v>
      </c>
      <c r="E1278" s="47" t="n">
        <v>4</v>
      </c>
    </row>
    <row r="1279" customFormat="false" ht="15" hidden="false" customHeight="false" outlineLevel="0" collapsed="false">
      <c r="A1279" s="48" t="s">
        <v>29</v>
      </c>
      <c r="B1279" s="46" t="n">
        <v>43946</v>
      </c>
      <c r="C1279" s="47" t="n">
        <v>1</v>
      </c>
      <c r="D1279" s="47" t="n">
        <v>270</v>
      </c>
      <c r="E1279" s="47" t="n">
        <v>1</v>
      </c>
    </row>
    <row r="1280" customFormat="false" ht="15" hidden="false" customHeight="false" outlineLevel="0" collapsed="false">
      <c r="A1280" s="48" t="s">
        <v>30</v>
      </c>
      <c r="B1280" s="46" t="n">
        <v>43946</v>
      </c>
      <c r="C1280" s="47" t="n">
        <v>1</v>
      </c>
      <c r="D1280" s="47" t="n">
        <v>40</v>
      </c>
      <c r="E1280" s="47"/>
    </row>
    <row r="1281" customFormat="false" ht="15" hidden="false" customHeight="false" outlineLevel="0" collapsed="false">
      <c r="A1281" s="48" t="s">
        <v>31</v>
      </c>
      <c r="B1281" s="46" t="n">
        <v>43946</v>
      </c>
      <c r="C1281" s="47" t="n">
        <v>0</v>
      </c>
      <c r="D1281" s="47" t="n">
        <v>22</v>
      </c>
      <c r="E1281" s="47"/>
    </row>
    <row r="1282" customFormat="false" ht="15" hidden="false" customHeight="false" outlineLevel="0" collapsed="false">
      <c r="A1282" s="48" t="s">
        <v>32</v>
      </c>
      <c r="B1282" s="46" t="n">
        <v>43946</v>
      </c>
      <c r="C1282" s="47" t="n">
        <v>0</v>
      </c>
      <c r="D1282" s="47" t="n">
        <v>0</v>
      </c>
      <c r="E1282" s="47"/>
    </row>
    <row r="1283" customFormat="false" ht="15" hidden="false" customHeight="false" outlineLevel="0" collapsed="false">
      <c r="A1283" s="48" t="s">
        <v>33</v>
      </c>
      <c r="B1283" s="46" t="n">
        <v>43946</v>
      </c>
      <c r="C1283" s="47" t="n">
        <v>0</v>
      </c>
      <c r="D1283" s="47" t="n">
        <v>5</v>
      </c>
      <c r="E1283" s="47"/>
    </row>
    <row r="1284" customFormat="false" ht="15" hidden="false" customHeight="false" outlineLevel="0" collapsed="false">
      <c r="A1284" s="48" t="s">
        <v>34</v>
      </c>
      <c r="B1284" s="46" t="n">
        <v>43946</v>
      </c>
      <c r="C1284" s="47" t="n">
        <v>0</v>
      </c>
      <c r="D1284" s="47" t="n">
        <v>5</v>
      </c>
      <c r="E1284" s="47"/>
    </row>
    <row r="1285" customFormat="false" ht="15" hidden="false" customHeight="false" outlineLevel="0" collapsed="false">
      <c r="A1285" s="48" t="s">
        <v>35</v>
      </c>
      <c r="B1285" s="46" t="n">
        <v>43946</v>
      </c>
      <c r="C1285" s="47" t="n">
        <v>3</v>
      </c>
      <c r="D1285" s="47" t="n">
        <v>50</v>
      </c>
      <c r="E1285" s="47" t="n">
        <v>1</v>
      </c>
    </row>
    <row r="1286" customFormat="false" ht="15" hidden="false" customHeight="false" outlineLevel="0" collapsed="false">
      <c r="A1286" s="48" t="s">
        <v>36</v>
      </c>
      <c r="B1286" s="46" t="n">
        <v>43946</v>
      </c>
      <c r="C1286" s="47" t="n">
        <v>0</v>
      </c>
      <c r="D1286" s="47" t="n">
        <v>75</v>
      </c>
      <c r="E1286" s="47"/>
    </row>
    <row r="1287" customFormat="false" ht="15" hidden="false" customHeight="false" outlineLevel="0" collapsed="false">
      <c r="A1287" s="48" t="s">
        <v>37</v>
      </c>
      <c r="B1287" s="46" t="n">
        <v>43946</v>
      </c>
      <c r="C1287" s="47" t="n">
        <v>0</v>
      </c>
      <c r="D1287" s="47" t="n">
        <v>6</v>
      </c>
      <c r="E1287" s="47"/>
    </row>
    <row r="1288" customFormat="false" ht="15" hidden="false" customHeight="false" outlineLevel="0" collapsed="false">
      <c r="A1288" s="48" t="s">
        <v>38</v>
      </c>
      <c r="B1288" s="46" t="n">
        <v>43946</v>
      </c>
      <c r="C1288" s="47" t="n">
        <v>0</v>
      </c>
      <c r="D1288" s="47" t="n">
        <v>104</v>
      </c>
      <c r="E1288" s="47"/>
    </row>
    <row r="1289" customFormat="false" ht="15" hidden="false" customHeight="false" outlineLevel="0" collapsed="false">
      <c r="A1289" s="48" t="s">
        <v>39</v>
      </c>
      <c r="B1289" s="46" t="n">
        <v>43946</v>
      </c>
      <c r="C1289" s="47" t="n">
        <v>4</v>
      </c>
      <c r="D1289" s="47" t="n">
        <v>184</v>
      </c>
      <c r="E1289" s="47" t="n">
        <v>1</v>
      </c>
    </row>
    <row r="1290" customFormat="false" ht="15" hidden="false" customHeight="false" outlineLevel="0" collapsed="false">
      <c r="A1290" s="48" t="s">
        <v>40</v>
      </c>
      <c r="B1290" s="46" t="n">
        <v>43946</v>
      </c>
      <c r="C1290" s="47" t="n">
        <v>0</v>
      </c>
      <c r="D1290" s="47" t="n">
        <v>3</v>
      </c>
      <c r="E1290" s="47"/>
    </row>
    <row r="1291" customFormat="false" ht="15" hidden="false" customHeight="false" outlineLevel="0" collapsed="false">
      <c r="A1291" s="48" t="s">
        <v>41</v>
      </c>
      <c r="B1291" s="46" t="n">
        <v>43946</v>
      </c>
      <c r="C1291" s="47" t="n">
        <v>0</v>
      </c>
      <c r="D1291" s="47" t="n">
        <v>2</v>
      </c>
      <c r="E1291" s="47"/>
    </row>
    <row r="1292" customFormat="false" ht="15" hidden="false" customHeight="false" outlineLevel="0" collapsed="false">
      <c r="A1292" s="48" t="s">
        <v>42</v>
      </c>
      <c r="B1292" s="46" t="n">
        <v>43946</v>
      </c>
      <c r="C1292" s="47" t="n">
        <v>0</v>
      </c>
      <c r="D1292" s="47" t="n">
        <v>11</v>
      </c>
      <c r="E1292" s="47"/>
    </row>
    <row r="1293" customFormat="false" ht="15" hidden="false" customHeight="false" outlineLevel="0" collapsed="false">
      <c r="A1293" s="48" t="s">
        <v>43</v>
      </c>
      <c r="B1293" s="46" t="n">
        <v>43946</v>
      </c>
      <c r="C1293" s="47" t="n">
        <v>0</v>
      </c>
      <c r="D1293" s="47" t="n">
        <v>42</v>
      </c>
      <c r="E1293" s="47"/>
    </row>
    <row r="1294" customFormat="false" ht="15" hidden="false" customHeight="false" outlineLevel="0" collapsed="false">
      <c r="A1294" s="48" t="s">
        <v>44</v>
      </c>
      <c r="B1294" s="46" t="n">
        <v>43946</v>
      </c>
      <c r="C1294" s="47" t="n">
        <v>3</v>
      </c>
      <c r="D1294" s="47" t="n">
        <v>242</v>
      </c>
      <c r="E1294" s="47"/>
    </row>
    <row r="1295" customFormat="false" ht="15" hidden="false" customHeight="false" outlineLevel="0" collapsed="false">
      <c r="A1295" s="48" t="s">
        <v>45</v>
      </c>
      <c r="B1295" s="46" t="n">
        <v>43946</v>
      </c>
      <c r="C1295" s="47" t="n">
        <v>1</v>
      </c>
      <c r="D1295" s="47" t="n">
        <v>13</v>
      </c>
      <c r="E1295" s="47"/>
    </row>
    <row r="1296" customFormat="false" ht="15" hidden="false" customHeight="false" outlineLevel="0" collapsed="false">
      <c r="A1296" s="48" t="s">
        <v>46</v>
      </c>
      <c r="B1296" s="46" t="n">
        <v>43946</v>
      </c>
      <c r="C1296" s="47" t="n">
        <v>4</v>
      </c>
      <c r="D1296" s="47" t="n">
        <v>130</v>
      </c>
      <c r="E1296" s="47"/>
    </row>
    <row r="1297" customFormat="false" ht="15" hidden="false" customHeight="false" outlineLevel="0" collapsed="false">
      <c r="A1297" s="48" t="s">
        <v>47</v>
      </c>
      <c r="B1297" s="46" t="n">
        <v>43946</v>
      </c>
      <c r="C1297" s="47" t="n">
        <v>0</v>
      </c>
      <c r="D1297" s="47" t="n">
        <v>34</v>
      </c>
      <c r="E1297" s="47"/>
    </row>
    <row r="1298" customFormat="false" ht="15" hidden="false" customHeight="false" outlineLevel="0" collapsed="false">
      <c r="A1298" s="44" t="s">
        <v>24</v>
      </c>
      <c r="B1298" s="46" t="n">
        <v>43947</v>
      </c>
      <c r="C1298" s="47" t="n">
        <v>56</v>
      </c>
      <c r="D1298" s="47" t="n">
        <v>1331</v>
      </c>
      <c r="E1298" s="47" t="n">
        <v>2</v>
      </c>
    </row>
    <row r="1299" customFormat="false" ht="15" hidden="false" customHeight="false" outlineLevel="0" collapsed="false">
      <c r="A1299" s="48" t="s">
        <v>25</v>
      </c>
      <c r="B1299" s="46" t="n">
        <v>43947</v>
      </c>
      <c r="C1299" s="47" t="n">
        <v>0</v>
      </c>
      <c r="D1299" s="47" t="n">
        <v>0</v>
      </c>
      <c r="E1299" s="47"/>
    </row>
    <row r="1300" customFormat="false" ht="15" hidden="false" customHeight="false" outlineLevel="0" collapsed="false">
      <c r="A1300" s="48" t="s">
        <v>26</v>
      </c>
      <c r="B1300" s="46" t="n">
        <v>43947</v>
      </c>
      <c r="C1300" s="47" t="n">
        <v>3</v>
      </c>
      <c r="D1300" s="47" t="n">
        <v>297</v>
      </c>
      <c r="E1300" s="47"/>
    </row>
    <row r="1301" customFormat="false" ht="15" hidden="false" customHeight="false" outlineLevel="0" collapsed="false">
      <c r="A1301" s="48" t="s">
        <v>27</v>
      </c>
      <c r="B1301" s="46" t="n">
        <v>43947</v>
      </c>
      <c r="C1301" s="47" t="n">
        <v>0</v>
      </c>
      <c r="D1301" s="47" t="n">
        <v>2</v>
      </c>
      <c r="E1301" s="47"/>
    </row>
    <row r="1302" customFormat="false" ht="15" hidden="false" customHeight="false" outlineLevel="0" collapsed="false">
      <c r="A1302" s="48" t="s">
        <v>28</v>
      </c>
      <c r="B1302" s="46" t="n">
        <v>43947</v>
      </c>
      <c r="C1302" s="47" t="n">
        <v>36</v>
      </c>
      <c r="D1302" s="47" t="n">
        <v>1007</v>
      </c>
      <c r="E1302" s="47" t="n">
        <v>5</v>
      </c>
    </row>
    <row r="1303" customFormat="false" ht="15" hidden="false" customHeight="false" outlineLevel="0" collapsed="false">
      <c r="A1303" s="48" t="s">
        <v>29</v>
      </c>
      <c r="B1303" s="46" t="n">
        <v>43947</v>
      </c>
      <c r="C1303" s="47" t="n">
        <v>3</v>
      </c>
      <c r="D1303" s="47" t="n">
        <v>273</v>
      </c>
      <c r="E1303" s="47"/>
    </row>
    <row r="1304" customFormat="false" ht="15" hidden="false" customHeight="false" outlineLevel="0" collapsed="false">
      <c r="A1304" s="48" t="s">
        <v>30</v>
      </c>
      <c r="B1304" s="46" t="n">
        <v>43947</v>
      </c>
      <c r="C1304" s="47" t="n">
        <v>6</v>
      </c>
      <c r="D1304" s="47" t="n">
        <v>46</v>
      </c>
      <c r="E1304" s="47"/>
    </row>
    <row r="1305" customFormat="false" ht="15" hidden="false" customHeight="false" outlineLevel="0" collapsed="false">
      <c r="A1305" s="48" t="s">
        <v>31</v>
      </c>
      <c r="B1305" s="46" t="n">
        <v>43947</v>
      </c>
      <c r="C1305" s="47" t="n">
        <v>1</v>
      </c>
      <c r="D1305" s="47" t="n">
        <v>23</v>
      </c>
      <c r="E1305" s="47"/>
    </row>
    <row r="1306" customFormat="false" ht="15" hidden="false" customHeight="false" outlineLevel="0" collapsed="false">
      <c r="A1306" s="48" t="s">
        <v>32</v>
      </c>
      <c r="B1306" s="46" t="n">
        <v>43947</v>
      </c>
      <c r="C1306" s="47" t="n">
        <v>0</v>
      </c>
      <c r="D1306" s="47" t="n">
        <v>0</v>
      </c>
      <c r="E1306" s="47"/>
    </row>
    <row r="1307" customFormat="false" ht="15" hidden="false" customHeight="false" outlineLevel="0" collapsed="false">
      <c r="A1307" s="48" t="s">
        <v>33</v>
      </c>
      <c r="B1307" s="46" t="n">
        <v>43947</v>
      </c>
      <c r="C1307" s="47" t="n">
        <v>0</v>
      </c>
      <c r="D1307" s="47" t="n">
        <v>5</v>
      </c>
      <c r="E1307" s="47"/>
    </row>
    <row r="1308" customFormat="false" ht="15" hidden="false" customHeight="false" outlineLevel="0" collapsed="false">
      <c r="A1308" s="48" t="s">
        <v>34</v>
      </c>
      <c r="B1308" s="46" t="n">
        <v>43947</v>
      </c>
      <c r="C1308" s="47" t="n">
        <v>0</v>
      </c>
      <c r="D1308" s="47" t="n">
        <v>5</v>
      </c>
      <c r="E1308" s="47"/>
    </row>
    <row r="1309" customFormat="false" ht="15" hidden="false" customHeight="false" outlineLevel="0" collapsed="false">
      <c r="A1309" s="48" t="s">
        <v>35</v>
      </c>
      <c r="B1309" s="46" t="n">
        <v>43947</v>
      </c>
      <c r="C1309" s="47" t="n">
        <v>0</v>
      </c>
      <c r="D1309" s="47" t="n">
        <v>50</v>
      </c>
      <c r="E1309" s="47"/>
    </row>
    <row r="1310" customFormat="false" ht="15" hidden="false" customHeight="false" outlineLevel="0" collapsed="false">
      <c r="A1310" s="48" t="s">
        <v>36</v>
      </c>
      <c r="B1310" s="46" t="n">
        <v>43947</v>
      </c>
      <c r="C1310" s="47" t="n">
        <v>0</v>
      </c>
      <c r="D1310" s="47" t="n">
        <v>75</v>
      </c>
      <c r="E1310" s="47"/>
    </row>
    <row r="1311" customFormat="false" ht="15" hidden="false" customHeight="false" outlineLevel="0" collapsed="false">
      <c r="A1311" s="48" t="s">
        <v>37</v>
      </c>
      <c r="B1311" s="46" t="n">
        <v>43947</v>
      </c>
      <c r="C1311" s="47" t="n">
        <v>0</v>
      </c>
      <c r="D1311" s="47" t="n">
        <v>6</v>
      </c>
      <c r="E1311" s="47"/>
    </row>
    <row r="1312" customFormat="false" ht="15" hidden="false" customHeight="false" outlineLevel="0" collapsed="false">
      <c r="A1312" s="48" t="s">
        <v>38</v>
      </c>
      <c r="B1312" s="46" t="n">
        <v>43947</v>
      </c>
      <c r="C1312" s="47" t="n">
        <v>1</v>
      </c>
      <c r="D1312" s="47" t="n">
        <v>105</v>
      </c>
      <c r="E1312" s="47"/>
    </row>
    <row r="1313" customFormat="false" ht="15" hidden="false" customHeight="false" outlineLevel="0" collapsed="false">
      <c r="A1313" s="48" t="s">
        <v>39</v>
      </c>
      <c r="B1313" s="46" t="n">
        <v>43947</v>
      </c>
      <c r="C1313" s="47" t="n">
        <v>1</v>
      </c>
      <c r="D1313" s="47" t="n">
        <v>185</v>
      </c>
      <c r="E1313" s="47"/>
    </row>
    <row r="1314" customFormat="false" ht="15" hidden="false" customHeight="false" outlineLevel="0" collapsed="false">
      <c r="A1314" s="48" t="s">
        <v>40</v>
      </c>
      <c r="B1314" s="46" t="n">
        <v>43947</v>
      </c>
      <c r="C1314" s="47" t="n">
        <v>1</v>
      </c>
      <c r="D1314" s="47" t="n">
        <v>4</v>
      </c>
      <c r="E1314" s="47"/>
    </row>
    <row r="1315" customFormat="false" ht="15" hidden="false" customHeight="false" outlineLevel="0" collapsed="false">
      <c r="A1315" s="48" t="s">
        <v>41</v>
      </c>
      <c r="B1315" s="46" t="n">
        <v>43947</v>
      </c>
      <c r="C1315" s="47" t="n">
        <v>0</v>
      </c>
      <c r="D1315" s="47" t="n">
        <v>2</v>
      </c>
      <c r="E1315" s="47"/>
    </row>
    <row r="1316" customFormat="false" ht="15" hidden="false" customHeight="false" outlineLevel="0" collapsed="false">
      <c r="A1316" s="48" t="s">
        <v>42</v>
      </c>
      <c r="B1316" s="46" t="n">
        <v>43947</v>
      </c>
      <c r="C1316" s="47" t="n">
        <v>0</v>
      </c>
      <c r="D1316" s="47" t="n">
        <v>11</v>
      </c>
      <c r="E1316" s="47"/>
    </row>
    <row r="1317" customFormat="false" ht="15" hidden="false" customHeight="false" outlineLevel="0" collapsed="false">
      <c r="A1317" s="48" t="s">
        <v>43</v>
      </c>
      <c r="B1317" s="46" t="n">
        <v>43947</v>
      </c>
      <c r="C1317" s="47" t="n">
        <v>1</v>
      </c>
      <c r="D1317" s="47" t="n">
        <v>43</v>
      </c>
      <c r="E1317" s="47"/>
    </row>
    <row r="1318" customFormat="false" ht="15" hidden="false" customHeight="false" outlineLevel="0" collapsed="false">
      <c r="A1318" s="48" t="s">
        <v>44</v>
      </c>
      <c r="B1318" s="46" t="n">
        <v>43947</v>
      </c>
      <c r="C1318" s="47" t="n">
        <v>0</v>
      </c>
      <c r="D1318" s="47" t="n">
        <v>242</v>
      </c>
      <c r="E1318" s="47"/>
    </row>
    <row r="1319" customFormat="false" ht="15" hidden="false" customHeight="false" outlineLevel="0" collapsed="false">
      <c r="A1319" s="48" t="s">
        <v>45</v>
      </c>
      <c r="B1319" s="46" t="n">
        <v>43947</v>
      </c>
      <c r="C1319" s="47" t="n">
        <v>2</v>
      </c>
      <c r="D1319" s="47" t="n">
        <v>15</v>
      </c>
      <c r="E1319" s="47"/>
    </row>
    <row r="1320" customFormat="false" ht="15" hidden="false" customHeight="false" outlineLevel="0" collapsed="false">
      <c r="A1320" s="48" t="s">
        <v>46</v>
      </c>
      <c r="B1320" s="46" t="n">
        <v>43947</v>
      </c>
      <c r="C1320" s="47" t="n">
        <v>0</v>
      </c>
      <c r="D1320" s="47" t="n">
        <v>130</v>
      </c>
      <c r="E1320" s="47"/>
    </row>
    <row r="1321" customFormat="false" ht="15" hidden="false" customHeight="false" outlineLevel="0" collapsed="false">
      <c r="A1321" s="48" t="s">
        <v>47</v>
      </c>
      <c r="B1321" s="46" t="n">
        <v>43947</v>
      </c>
      <c r="C1321" s="47" t="n">
        <v>1</v>
      </c>
      <c r="D1321" s="47" t="n">
        <v>35</v>
      </c>
      <c r="E1321" s="47"/>
    </row>
    <row r="1322" customFormat="false" ht="15" hidden="false" customHeight="false" outlineLevel="0" collapsed="false">
      <c r="A1322" s="44" t="s">
        <v>24</v>
      </c>
      <c r="B1322" s="46" t="n">
        <v>43948</v>
      </c>
      <c r="C1322" s="47" t="n">
        <v>50</v>
      </c>
      <c r="D1322" s="47" t="n">
        <v>1381</v>
      </c>
      <c r="E1322" s="47" t="n">
        <v>1</v>
      </c>
    </row>
    <row r="1323" customFormat="false" ht="15" hidden="false" customHeight="false" outlineLevel="0" collapsed="false">
      <c r="A1323" s="48" t="s">
        <v>25</v>
      </c>
      <c r="B1323" s="46" t="n">
        <v>43948</v>
      </c>
      <c r="C1323" s="47" t="n">
        <v>0</v>
      </c>
      <c r="D1323" s="47" t="n">
        <v>0</v>
      </c>
      <c r="E1323" s="47"/>
    </row>
    <row r="1324" customFormat="false" ht="15" hidden="false" customHeight="false" outlineLevel="0" collapsed="false">
      <c r="A1324" s="48" t="s">
        <v>26</v>
      </c>
      <c r="B1324" s="46" t="n">
        <v>43948</v>
      </c>
      <c r="C1324" s="47" t="n">
        <v>10</v>
      </c>
      <c r="D1324" s="47" t="n">
        <v>307</v>
      </c>
      <c r="E1324" s="47" t="n">
        <v>1</v>
      </c>
    </row>
    <row r="1325" customFormat="false" ht="15" hidden="false" customHeight="false" outlineLevel="0" collapsed="false">
      <c r="A1325" s="48" t="s">
        <v>27</v>
      </c>
      <c r="B1325" s="46" t="n">
        <v>43948</v>
      </c>
      <c r="C1325" s="47" t="n">
        <v>0</v>
      </c>
      <c r="D1325" s="47" t="n">
        <v>2</v>
      </c>
      <c r="E1325" s="47"/>
    </row>
    <row r="1326" customFormat="false" ht="15" hidden="false" customHeight="false" outlineLevel="0" collapsed="false">
      <c r="A1326" s="48" t="s">
        <v>28</v>
      </c>
      <c r="B1326" s="46" t="n">
        <v>43948</v>
      </c>
      <c r="C1326" s="47" t="n">
        <v>32</v>
      </c>
      <c r="D1326" s="47" t="n">
        <v>1039</v>
      </c>
      <c r="E1326" s="47" t="n">
        <v>2</v>
      </c>
    </row>
    <row r="1327" customFormat="false" ht="15" hidden="false" customHeight="false" outlineLevel="0" collapsed="false">
      <c r="A1327" s="48" t="s">
        <v>29</v>
      </c>
      <c r="B1327" s="46" t="n">
        <v>43948</v>
      </c>
      <c r="C1327" s="47" t="n">
        <v>0</v>
      </c>
      <c r="D1327" s="47" t="n">
        <v>273</v>
      </c>
      <c r="E1327" s="47" t="n">
        <v>1</v>
      </c>
    </row>
    <row r="1328" customFormat="false" ht="15" hidden="false" customHeight="false" outlineLevel="0" collapsed="false">
      <c r="A1328" s="48" t="s">
        <v>30</v>
      </c>
      <c r="B1328" s="46" t="n">
        <v>43948</v>
      </c>
      <c r="C1328" s="47" t="n">
        <v>0</v>
      </c>
      <c r="D1328" s="47" t="n">
        <v>46</v>
      </c>
      <c r="E1328" s="47"/>
    </row>
    <row r="1329" customFormat="false" ht="15" hidden="false" customHeight="false" outlineLevel="0" collapsed="false">
      <c r="A1329" s="48" t="s">
        <v>31</v>
      </c>
      <c r="B1329" s="46" t="n">
        <v>43948</v>
      </c>
      <c r="C1329" s="47" t="n">
        <v>0</v>
      </c>
      <c r="D1329" s="47" t="n">
        <v>23</v>
      </c>
      <c r="E1329" s="47"/>
    </row>
    <row r="1330" customFormat="false" ht="15" hidden="false" customHeight="false" outlineLevel="0" collapsed="false">
      <c r="A1330" s="48" t="s">
        <v>32</v>
      </c>
      <c r="B1330" s="46" t="n">
        <v>43948</v>
      </c>
      <c r="C1330" s="47" t="n">
        <v>0</v>
      </c>
      <c r="D1330" s="47" t="n">
        <v>0</v>
      </c>
      <c r="E1330" s="47"/>
    </row>
    <row r="1331" customFormat="false" ht="15" hidden="false" customHeight="false" outlineLevel="0" collapsed="false">
      <c r="A1331" s="48" t="s">
        <v>33</v>
      </c>
      <c r="B1331" s="46" t="n">
        <v>43948</v>
      </c>
      <c r="C1331" s="47" t="n">
        <v>0</v>
      </c>
      <c r="D1331" s="47" t="n">
        <v>5</v>
      </c>
      <c r="E1331" s="47"/>
    </row>
    <row r="1332" customFormat="false" ht="15" hidden="false" customHeight="false" outlineLevel="0" collapsed="false">
      <c r="A1332" s="48" t="s">
        <v>34</v>
      </c>
      <c r="B1332" s="46" t="n">
        <v>43948</v>
      </c>
      <c r="C1332" s="47" t="n">
        <v>0</v>
      </c>
      <c r="D1332" s="47" t="n">
        <v>5</v>
      </c>
      <c r="E1332" s="47"/>
    </row>
    <row r="1333" customFormat="false" ht="15" hidden="false" customHeight="false" outlineLevel="0" collapsed="false">
      <c r="A1333" s="48" t="s">
        <v>35</v>
      </c>
      <c r="B1333" s="46" t="n">
        <v>43948</v>
      </c>
      <c r="C1333" s="47" t="n">
        <v>0</v>
      </c>
      <c r="D1333" s="47" t="n">
        <v>50</v>
      </c>
      <c r="E1333" s="47"/>
    </row>
    <row r="1334" customFormat="false" ht="15" hidden="false" customHeight="false" outlineLevel="0" collapsed="false">
      <c r="A1334" s="48" t="s">
        <v>36</v>
      </c>
      <c r="B1334" s="46" t="n">
        <v>43948</v>
      </c>
      <c r="C1334" s="47" t="n">
        <v>0</v>
      </c>
      <c r="D1334" s="47" t="n">
        <v>75</v>
      </c>
      <c r="E1334" s="47"/>
    </row>
    <row r="1335" customFormat="false" ht="15" hidden="false" customHeight="false" outlineLevel="0" collapsed="false">
      <c r="A1335" s="48" t="s">
        <v>37</v>
      </c>
      <c r="B1335" s="46" t="n">
        <v>43948</v>
      </c>
      <c r="C1335" s="47" t="n">
        <v>2</v>
      </c>
      <c r="D1335" s="47" t="n">
        <v>8</v>
      </c>
      <c r="E1335" s="47"/>
    </row>
    <row r="1336" customFormat="false" ht="15" hidden="false" customHeight="false" outlineLevel="0" collapsed="false">
      <c r="A1336" s="48" t="s">
        <v>38</v>
      </c>
      <c r="B1336" s="46" t="n">
        <v>43948</v>
      </c>
      <c r="C1336" s="47" t="n">
        <v>3</v>
      </c>
      <c r="D1336" s="47" t="n">
        <v>108</v>
      </c>
      <c r="E1336" s="47"/>
    </row>
    <row r="1337" customFormat="false" ht="15" hidden="false" customHeight="false" outlineLevel="0" collapsed="false">
      <c r="A1337" s="48" t="s">
        <v>39</v>
      </c>
      <c r="B1337" s="46" t="n">
        <v>43948</v>
      </c>
      <c r="C1337" s="47" t="n">
        <v>8</v>
      </c>
      <c r="D1337" s="47" t="n">
        <v>193</v>
      </c>
      <c r="E1337" s="47"/>
    </row>
    <row r="1338" customFormat="false" ht="15" hidden="false" customHeight="false" outlineLevel="0" collapsed="false">
      <c r="A1338" s="48" t="s">
        <v>40</v>
      </c>
      <c r="B1338" s="46" t="n">
        <v>43948</v>
      </c>
      <c r="C1338" s="47" t="n">
        <v>0</v>
      </c>
      <c r="D1338" s="47" t="n">
        <v>4</v>
      </c>
      <c r="E1338" s="47"/>
    </row>
    <row r="1339" customFormat="false" ht="15" hidden="false" customHeight="false" outlineLevel="0" collapsed="false">
      <c r="A1339" s="48" t="s">
        <v>41</v>
      </c>
      <c r="B1339" s="46" t="n">
        <v>43948</v>
      </c>
      <c r="C1339" s="47" t="n">
        <v>0</v>
      </c>
      <c r="D1339" s="47" t="n">
        <v>2</v>
      </c>
      <c r="E1339" s="47"/>
    </row>
    <row r="1340" customFormat="false" ht="15" hidden="false" customHeight="false" outlineLevel="0" collapsed="false">
      <c r="A1340" s="48" t="s">
        <v>42</v>
      </c>
      <c r="B1340" s="46" t="n">
        <v>43948</v>
      </c>
      <c r="C1340" s="47" t="n">
        <v>0</v>
      </c>
      <c r="D1340" s="47" t="n">
        <v>11</v>
      </c>
      <c r="E1340" s="47"/>
    </row>
    <row r="1341" customFormat="false" ht="15" hidden="false" customHeight="false" outlineLevel="0" collapsed="false">
      <c r="A1341" s="48" t="s">
        <v>43</v>
      </c>
      <c r="B1341" s="46" t="n">
        <v>43948</v>
      </c>
      <c r="C1341" s="47" t="n">
        <v>5</v>
      </c>
      <c r="D1341" s="47" t="n">
        <v>48</v>
      </c>
      <c r="E1341" s="47"/>
    </row>
    <row r="1342" customFormat="false" ht="15" hidden="false" customHeight="false" outlineLevel="0" collapsed="false">
      <c r="A1342" s="48" t="s">
        <v>44</v>
      </c>
      <c r="B1342" s="46" t="n">
        <v>43948</v>
      </c>
      <c r="C1342" s="47" t="n">
        <v>0</v>
      </c>
      <c r="D1342" s="47" t="n">
        <v>242</v>
      </c>
      <c r="E1342" s="47"/>
    </row>
    <row r="1343" customFormat="false" ht="15" hidden="false" customHeight="false" outlineLevel="0" collapsed="false">
      <c r="A1343" s="48" t="s">
        <v>45</v>
      </c>
      <c r="B1343" s="46" t="n">
        <v>43948</v>
      </c>
      <c r="C1343" s="47" t="n">
        <v>0</v>
      </c>
      <c r="D1343" s="47" t="n">
        <v>15</v>
      </c>
      <c r="E1343" s="47"/>
    </row>
    <row r="1344" customFormat="false" ht="15" hidden="false" customHeight="false" outlineLevel="0" collapsed="false">
      <c r="A1344" s="48" t="s">
        <v>46</v>
      </c>
      <c r="B1344" s="46" t="n">
        <v>43948</v>
      </c>
      <c r="C1344" s="47" t="n">
        <v>1</v>
      </c>
      <c r="D1344" s="47" t="n">
        <v>131</v>
      </c>
      <c r="E1344" s="47"/>
    </row>
    <row r="1345" customFormat="false" ht="15" hidden="false" customHeight="false" outlineLevel="0" collapsed="false">
      <c r="A1345" s="48" t="s">
        <v>47</v>
      </c>
      <c r="B1345" s="46" t="n">
        <v>43948</v>
      </c>
      <c r="C1345" s="47" t="n">
        <v>0</v>
      </c>
      <c r="D1345" s="47" t="n">
        <v>35</v>
      </c>
      <c r="E1345" s="47"/>
    </row>
    <row r="1346" customFormat="false" ht="15" hidden="false" customHeight="false" outlineLevel="0" collapsed="false">
      <c r="A1346" s="44" t="s">
        <v>24</v>
      </c>
      <c r="B1346" s="46" t="n">
        <v>43949</v>
      </c>
      <c r="C1346" s="47" t="n">
        <v>48</v>
      </c>
      <c r="D1346" s="47" t="n">
        <v>1429</v>
      </c>
      <c r="E1346" s="47" t="n">
        <v>6</v>
      </c>
    </row>
    <row r="1347" customFormat="false" ht="15" hidden="false" customHeight="false" outlineLevel="0" collapsed="false">
      <c r="A1347" s="48" t="s">
        <v>25</v>
      </c>
      <c r="B1347" s="46" t="n">
        <v>43949</v>
      </c>
      <c r="C1347" s="47" t="n">
        <v>0</v>
      </c>
      <c r="D1347" s="47" t="n">
        <v>0</v>
      </c>
      <c r="E1347" s="47"/>
    </row>
    <row r="1348" customFormat="false" ht="15" hidden="false" customHeight="false" outlineLevel="0" collapsed="false">
      <c r="A1348" s="48" t="s">
        <v>26</v>
      </c>
      <c r="B1348" s="46" t="n">
        <v>43949</v>
      </c>
      <c r="C1348" s="47" t="n">
        <v>0</v>
      </c>
      <c r="D1348" s="47" t="n">
        <v>307</v>
      </c>
      <c r="E1348" s="47"/>
    </row>
    <row r="1349" customFormat="false" ht="15" hidden="false" customHeight="false" outlineLevel="0" collapsed="false">
      <c r="A1349" s="48" t="s">
        <v>27</v>
      </c>
      <c r="B1349" s="46" t="n">
        <v>43949</v>
      </c>
      <c r="C1349" s="47" t="n">
        <v>0</v>
      </c>
      <c r="D1349" s="47" t="n">
        <v>2</v>
      </c>
      <c r="E1349" s="47"/>
    </row>
    <row r="1350" customFormat="false" ht="15" hidden="false" customHeight="false" outlineLevel="0" collapsed="false">
      <c r="A1350" s="48" t="s">
        <v>28</v>
      </c>
      <c r="B1350" s="46" t="n">
        <v>43949</v>
      </c>
      <c r="C1350" s="47" t="n">
        <v>50</v>
      </c>
      <c r="D1350" s="47" t="n">
        <v>1089</v>
      </c>
      <c r="E1350" s="47" t="n">
        <v>2</v>
      </c>
    </row>
    <row r="1351" customFormat="false" ht="15" hidden="false" customHeight="false" outlineLevel="0" collapsed="false">
      <c r="A1351" s="48" t="s">
        <v>29</v>
      </c>
      <c r="B1351" s="46" t="n">
        <v>43949</v>
      </c>
      <c r="C1351" s="47" t="n">
        <v>2</v>
      </c>
      <c r="D1351" s="47" t="n">
        <v>275</v>
      </c>
      <c r="E1351" s="47" t="n">
        <v>1</v>
      </c>
    </row>
    <row r="1352" customFormat="false" ht="15" hidden="false" customHeight="false" outlineLevel="0" collapsed="false">
      <c r="A1352" s="48" t="s">
        <v>30</v>
      </c>
      <c r="B1352" s="46" t="n">
        <v>43949</v>
      </c>
      <c r="C1352" s="47" t="n">
        <v>1</v>
      </c>
      <c r="D1352" s="47" t="n">
        <v>47</v>
      </c>
      <c r="E1352" s="47"/>
    </row>
    <row r="1353" customFormat="false" ht="15" hidden="false" customHeight="false" outlineLevel="0" collapsed="false">
      <c r="A1353" s="48" t="s">
        <v>31</v>
      </c>
      <c r="B1353" s="46" t="n">
        <v>43949</v>
      </c>
      <c r="C1353" s="47" t="n">
        <v>0</v>
      </c>
      <c r="D1353" s="47" t="n">
        <v>23</v>
      </c>
      <c r="E1353" s="47"/>
    </row>
    <row r="1354" customFormat="false" ht="15" hidden="false" customHeight="false" outlineLevel="0" collapsed="false">
      <c r="A1354" s="48" t="s">
        <v>33</v>
      </c>
      <c r="B1354" s="46" t="n">
        <v>43949</v>
      </c>
      <c r="C1354" s="47" t="n">
        <v>0</v>
      </c>
      <c r="D1354" s="47" t="n">
        <v>5</v>
      </c>
      <c r="E1354" s="47"/>
    </row>
    <row r="1355" customFormat="false" ht="15" hidden="false" customHeight="false" outlineLevel="0" collapsed="false">
      <c r="A1355" s="48" t="s">
        <v>34</v>
      </c>
      <c r="B1355" s="46" t="n">
        <v>43949</v>
      </c>
      <c r="C1355" s="47" t="n">
        <v>0</v>
      </c>
      <c r="D1355" s="47" t="n">
        <v>5</v>
      </c>
      <c r="E1355" s="47"/>
    </row>
    <row r="1356" customFormat="false" ht="15" hidden="false" customHeight="false" outlineLevel="0" collapsed="false">
      <c r="A1356" s="48" t="s">
        <v>35</v>
      </c>
      <c r="B1356" s="46" t="n">
        <v>43949</v>
      </c>
      <c r="C1356" s="47" t="n">
        <v>1</v>
      </c>
      <c r="D1356" s="47" t="n">
        <v>51</v>
      </c>
      <c r="E1356" s="47"/>
    </row>
    <row r="1357" customFormat="false" ht="15" hidden="false" customHeight="false" outlineLevel="0" collapsed="false">
      <c r="A1357" s="48" t="s">
        <v>36</v>
      </c>
      <c r="B1357" s="46" t="n">
        <v>43949</v>
      </c>
      <c r="C1357" s="47" t="n">
        <v>1</v>
      </c>
      <c r="D1357" s="47" t="n">
        <v>76</v>
      </c>
      <c r="E1357" s="47"/>
    </row>
    <row r="1358" customFormat="false" ht="15" hidden="false" customHeight="false" outlineLevel="0" collapsed="false">
      <c r="A1358" s="48" t="s">
        <v>37</v>
      </c>
      <c r="B1358" s="46" t="n">
        <v>43949</v>
      </c>
      <c r="C1358" s="47" t="n">
        <v>0</v>
      </c>
      <c r="D1358" s="47" t="n">
        <v>8</v>
      </c>
      <c r="E1358" s="47"/>
    </row>
    <row r="1359" customFormat="false" ht="15" hidden="false" customHeight="false" outlineLevel="0" collapsed="false">
      <c r="A1359" s="48" t="s">
        <v>38</v>
      </c>
      <c r="B1359" s="46" t="n">
        <v>43949</v>
      </c>
      <c r="C1359" s="47" t="n">
        <v>0</v>
      </c>
      <c r="D1359" s="47" t="n">
        <v>108</v>
      </c>
      <c r="E1359" s="47" t="n">
        <v>1</v>
      </c>
    </row>
    <row r="1360" customFormat="false" ht="15" hidden="false" customHeight="false" outlineLevel="0" collapsed="false">
      <c r="A1360" s="48" t="s">
        <v>39</v>
      </c>
      <c r="B1360" s="46" t="n">
        <v>43949</v>
      </c>
      <c r="C1360" s="47" t="n">
        <v>13</v>
      </c>
      <c r="D1360" s="47" t="n">
        <v>206</v>
      </c>
      <c r="E1360" s="47"/>
    </row>
    <row r="1361" customFormat="false" ht="15" hidden="false" customHeight="false" outlineLevel="0" collapsed="false">
      <c r="A1361" s="48" t="s">
        <v>40</v>
      </c>
      <c r="B1361" s="46" t="n">
        <v>43949</v>
      </c>
      <c r="C1361" s="47" t="n">
        <v>0</v>
      </c>
      <c r="D1361" s="47" t="n">
        <v>4</v>
      </c>
      <c r="E1361" s="47"/>
    </row>
    <row r="1362" customFormat="false" ht="15" hidden="false" customHeight="false" outlineLevel="0" collapsed="false">
      <c r="A1362" s="48" t="s">
        <v>41</v>
      </c>
      <c r="B1362" s="46" t="n">
        <v>43949</v>
      </c>
      <c r="C1362" s="47" t="n">
        <v>0</v>
      </c>
      <c r="D1362" s="47" t="n">
        <v>2</v>
      </c>
      <c r="E1362" s="47"/>
    </row>
    <row r="1363" customFormat="false" ht="15" hidden="false" customHeight="false" outlineLevel="0" collapsed="false">
      <c r="A1363" s="48" t="s">
        <v>42</v>
      </c>
      <c r="B1363" s="46" t="n">
        <v>43949</v>
      </c>
      <c r="C1363" s="47" t="n">
        <v>0</v>
      </c>
      <c r="D1363" s="47" t="n">
        <v>11</v>
      </c>
      <c r="E1363" s="47"/>
    </row>
    <row r="1364" customFormat="false" ht="15" hidden="false" customHeight="false" outlineLevel="0" collapsed="false">
      <c r="A1364" s="48" t="s">
        <v>43</v>
      </c>
      <c r="B1364" s="46" t="n">
        <v>43949</v>
      </c>
      <c r="C1364" s="47" t="n">
        <v>0</v>
      </c>
      <c r="D1364" s="47" t="n">
        <v>48</v>
      </c>
      <c r="E1364" s="47"/>
    </row>
    <row r="1365" customFormat="false" ht="15" hidden="false" customHeight="false" outlineLevel="0" collapsed="false">
      <c r="A1365" s="48" t="s">
        <v>44</v>
      </c>
      <c r="B1365" s="46" t="n">
        <v>43949</v>
      </c>
      <c r="C1365" s="47" t="n">
        <v>1</v>
      </c>
      <c r="D1365" s="47" t="n">
        <v>243</v>
      </c>
      <c r="E1365" s="47"/>
    </row>
    <row r="1366" customFormat="false" ht="15" hidden="false" customHeight="false" outlineLevel="0" collapsed="false">
      <c r="A1366" s="48" t="s">
        <v>45</v>
      </c>
      <c r="B1366" s="46" t="n">
        <v>43949</v>
      </c>
      <c r="C1366" s="47" t="n">
        <v>0</v>
      </c>
      <c r="D1366" s="47" t="n">
        <v>15</v>
      </c>
      <c r="E1366" s="47"/>
    </row>
    <row r="1367" customFormat="false" ht="15" hidden="false" customHeight="false" outlineLevel="0" collapsed="false">
      <c r="A1367" s="48" t="s">
        <v>46</v>
      </c>
      <c r="B1367" s="46" t="n">
        <v>43949</v>
      </c>
      <c r="C1367" s="47" t="n">
        <v>6</v>
      </c>
      <c r="D1367" s="47" t="n">
        <v>137</v>
      </c>
      <c r="E1367" s="47"/>
    </row>
    <row r="1368" customFormat="false" ht="15" hidden="false" customHeight="false" outlineLevel="0" collapsed="false">
      <c r="A1368" s="48" t="s">
        <v>47</v>
      </c>
      <c r="B1368" s="46" t="n">
        <v>43949</v>
      </c>
      <c r="C1368" s="47" t="n">
        <v>1</v>
      </c>
      <c r="D1368" s="47" t="n">
        <v>36</v>
      </c>
      <c r="E1368" s="47"/>
    </row>
    <row r="1369" customFormat="false" ht="15" hidden="false" customHeight="false" outlineLevel="0" collapsed="false">
      <c r="A1369" s="44" t="s">
        <v>24</v>
      </c>
      <c r="B1369" s="46" t="n">
        <v>43950</v>
      </c>
      <c r="C1369" s="47" t="n">
        <v>103</v>
      </c>
      <c r="D1369" s="47" t="n">
        <v>1532</v>
      </c>
      <c r="E1369" s="47" t="n">
        <v>2</v>
      </c>
    </row>
    <row r="1370" customFormat="false" ht="15" hidden="false" customHeight="false" outlineLevel="0" collapsed="false">
      <c r="A1370" s="48" t="s">
        <v>25</v>
      </c>
      <c r="B1370" s="46" t="n">
        <v>43950</v>
      </c>
      <c r="C1370" s="47" t="n">
        <v>0</v>
      </c>
      <c r="D1370" s="47" t="n">
        <v>0</v>
      </c>
      <c r="E1370" s="47"/>
    </row>
    <row r="1371" customFormat="false" ht="15" hidden="false" customHeight="false" outlineLevel="0" collapsed="false">
      <c r="A1371" s="48" t="s">
        <v>26</v>
      </c>
      <c r="B1371" s="46" t="n">
        <v>43950</v>
      </c>
      <c r="C1371" s="47" t="n">
        <v>4</v>
      </c>
      <c r="D1371" s="47" t="n">
        <v>311</v>
      </c>
      <c r="E1371" s="47" t="n">
        <v>1</v>
      </c>
    </row>
    <row r="1372" customFormat="false" ht="15" hidden="false" customHeight="false" outlineLevel="0" collapsed="false">
      <c r="A1372" s="48" t="s">
        <v>27</v>
      </c>
      <c r="B1372" s="46" t="n">
        <v>43950</v>
      </c>
      <c r="C1372" s="47" t="n">
        <v>0</v>
      </c>
      <c r="D1372" s="47" t="n">
        <v>2</v>
      </c>
      <c r="E1372" s="47"/>
    </row>
    <row r="1373" customFormat="false" ht="15" hidden="false" customHeight="false" outlineLevel="0" collapsed="false">
      <c r="A1373" s="48" t="s">
        <v>28</v>
      </c>
      <c r="B1373" s="46" t="n">
        <v>43950</v>
      </c>
      <c r="C1373" s="47" t="n">
        <v>34</v>
      </c>
      <c r="D1373" s="47" t="n">
        <v>1123</v>
      </c>
      <c r="E1373" s="47" t="n">
        <v>3</v>
      </c>
    </row>
    <row r="1374" customFormat="false" ht="15" hidden="false" customHeight="false" outlineLevel="0" collapsed="false">
      <c r="A1374" s="48" t="s">
        <v>29</v>
      </c>
      <c r="B1374" s="46" t="n">
        <v>43950</v>
      </c>
      <c r="C1374" s="47" t="n">
        <v>1</v>
      </c>
      <c r="D1374" s="47" t="n">
        <v>276</v>
      </c>
      <c r="E1374" s="47"/>
    </row>
    <row r="1375" customFormat="false" ht="15" hidden="false" customHeight="false" outlineLevel="0" collapsed="false">
      <c r="A1375" s="48" t="s">
        <v>30</v>
      </c>
      <c r="B1375" s="46" t="n">
        <v>43950</v>
      </c>
      <c r="C1375" s="47" t="n">
        <v>0</v>
      </c>
      <c r="D1375" s="47" t="n">
        <v>47</v>
      </c>
      <c r="E1375" s="47"/>
    </row>
    <row r="1376" customFormat="false" ht="15" hidden="false" customHeight="false" outlineLevel="0" collapsed="false">
      <c r="A1376" s="48" t="s">
        <v>31</v>
      </c>
      <c r="B1376" s="46" t="n">
        <v>43950</v>
      </c>
      <c r="C1376" s="47" t="n">
        <v>0</v>
      </c>
      <c r="D1376" s="47" t="n">
        <v>23</v>
      </c>
      <c r="E1376" s="47"/>
    </row>
    <row r="1377" customFormat="false" ht="15" hidden="false" customHeight="false" outlineLevel="0" collapsed="false">
      <c r="A1377" s="48" t="s">
        <v>32</v>
      </c>
      <c r="B1377" s="46" t="n">
        <v>43950</v>
      </c>
      <c r="C1377" s="47" t="n">
        <v>0</v>
      </c>
      <c r="D1377" s="47" t="n">
        <v>0</v>
      </c>
      <c r="E1377" s="47"/>
    </row>
    <row r="1378" customFormat="false" ht="15" hidden="false" customHeight="false" outlineLevel="0" collapsed="false">
      <c r="A1378" s="48" t="s">
        <v>33</v>
      </c>
      <c r="B1378" s="46" t="n">
        <v>43950</v>
      </c>
      <c r="C1378" s="47" t="n">
        <v>0</v>
      </c>
      <c r="D1378" s="47" t="n">
        <v>5</v>
      </c>
      <c r="E1378" s="47"/>
    </row>
    <row r="1379" customFormat="false" ht="15" hidden="false" customHeight="false" outlineLevel="0" collapsed="false">
      <c r="A1379" s="48" t="s">
        <v>34</v>
      </c>
      <c r="B1379" s="46" t="n">
        <v>43950</v>
      </c>
      <c r="C1379" s="47" t="n">
        <v>0</v>
      </c>
      <c r="D1379" s="47" t="n">
        <v>5</v>
      </c>
      <c r="E1379" s="47"/>
    </row>
    <row r="1380" customFormat="false" ht="15" hidden="false" customHeight="false" outlineLevel="0" collapsed="false">
      <c r="A1380" s="48" t="s">
        <v>35</v>
      </c>
      <c r="B1380" s="46" t="n">
        <v>43950</v>
      </c>
      <c r="C1380" s="47" t="n">
        <v>1</v>
      </c>
      <c r="D1380" s="47" t="n">
        <v>52</v>
      </c>
      <c r="E1380" s="47"/>
    </row>
    <row r="1381" customFormat="false" ht="15" hidden="false" customHeight="false" outlineLevel="0" collapsed="false">
      <c r="A1381" s="48" t="s">
        <v>36</v>
      </c>
      <c r="B1381" s="46" t="n">
        <v>43950</v>
      </c>
      <c r="C1381" s="47" t="n">
        <v>2</v>
      </c>
      <c r="D1381" s="47" t="n">
        <v>78</v>
      </c>
      <c r="E1381" s="47"/>
    </row>
    <row r="1382" customFormat="false" ht="15" hidden="false" customHeight="false" outlineLevel="0" collapsed="false">
      <c r="A1382" s="48" t="s">
        <v>37</v>
      </c>
      <c r="B1382" s="46" t="n">
        <v>43950</v>
      </c>
      <c r="C1382" s="47" t="n">
        <v>4</v>
      </c>
      <c r="D1382" s="47" t="n">
        <v>12</v>
      </c>
      <c r="E1382" s="47"/>
    </row>
    <row r="1383" customFormat="false" ht="15" hidden="false" customHeight="false" outlineLevel="0" collapsed="false">
      <c r="A1383" s="48" t="s">
        <v>38</v>
      </c>
      <c r="B1383" s="46" t="n">
        <v>43950</v>
      </c>
      <c r="C1383" s="47" t="n">
        <v>1</v>
      </c>
      <c r="D1383" s="47" t="n">
        <v>109</v>
      </c>
      <c r="E1383" s="47"/>
    </row>
    <row r="1384" customFormat="false" ht="15" hidden="false" customHeight="false" outlineLevel="0" collapsed="false">
      <c r="A1384" s="48" t="s">
        <v>39</v>
      </c>
      <c r="B1384" s="46" t="n">
        <v>43950</v>
      </c>
      <c r="C1384" s="47" t="n">
        <v>8</v>
      </c>
      <c r="D1384" s="47" t="n">
        <v>214</v>
      </c>
      <c r="E1384" s="47" t="n">
        <v>1</v>
      </c>
    </row>
    <row r="1385" customFormat="false" ht="15" hidden="false" customHeight="false" outlineLevel="0" collapsed="false">
      <c r="A1385" s="48" t="s">
        <v>40</v>
      </c>
      <c r="B1385" s="46" t="n">
        <v>43950</v>
      </c>
      <c r="C1385" s="47" t="n">
        <v>0</v>
      </c>
      <c r="D1385" s="47" t="n">
        <v>4</v>
      </c>
      <c r="E1385" s="47"/>
    </row>
    <row r="1386" customFormat="false" ht="15" hidden="false" customHeight="false" outlineLevel="0" collapsed="false">
      <c r="A1386" s="48" t="s">
        <v>41</v>
      </c>
      <c r="B1386" s="46" t="n">
        <v>43950</v>
      </c>
      <c r="C1386" s="47" t="n">
        <v>0</v>
      </c>
      <c r="D1386" s="47" t="n">
        <v>2</v>
      </c>
      <c r="E1386" s="47"/>
    </row>
    <row r="1387" customFormat="false" ht="15" hidden="false" customHeight="false" outlineLevel="0" collapsed="false">
      <c r="A1387" s="48" t="s">
        <v>42</v>
      </c>
      <c r="B1387" s="46" t="n">
        <v>43950</v>
      </c>
      <c r="C1387" s="47" t="n">
        <v>0</v>
      </c>
      <c r="D1387" s="47" t="n">
        <v>11</v>
      </c>
      <c r="E1387" s="47"/>
    </row>
    <row r="1388" customFormat="false" ht="15" hidden="false" customHeight="false" outlineLevel="0" collapsed="false">
      <c r="A1388" s="48" t="s">
        <v>43</v>
      </c>
      <c r="B1388" s="46" t="n">
        <v>43950</v>
      </c>
      <c r="C1388" s="47" t="n">
        <v>0</v>
      </c>
      <c r="D1388" s="47" t="n">
        <v>48</v>
      </c>
      <c r="E1388" s="47"/>
    </row>
    <row r="1389" customFormat="false" ht="15" hidden="false" customHeight="false" outlineLevel="0" collapsed="false">
      <c r="A1389" s="48" t="s">
        <v>44</v>
      </c>
      <c r="B1389" s="46" t="n">
        <v>43950</v>
      </c>
      <c r="C1389" s="47" t="n">
        <v>0</v>
      </c>
      <c r="D1389" s="47" t="n">
        <v>243</v>
      </c>
      <c r="E1389" s="47"/>
    </row>
    <row r="1390" customFormat="false" ht="15" hidden="false" customHeight="false" outlineLevel="0" collapsed="false">
      <c r="A1390" s="48" t="s">
        <v>45</v>
      </c>
      <c r="B1390" s="46" t="n">
        <v>43950</v>
      </c>
      <c r="C1390" s="47" t="n">
        <v>0</v>
      </c>
      <c r="D1390" s="47" t="n">
        <v>15</v>
      </c>
      <c r="E1390" s="47"/>
    </row>
    <row r="1391" customFormat="false" ht="15" hidden="false" customHeight="false" outlineLevel="0" collapsed="false">
      <c r="A1391" s="48" t="s">
        <v>46</v>
      </c>
      <c r="B1391" s="46" t="n">
        <v>43950</v>
      </c>
      <c r="C1391" s="47" t="n">
        <v>0</v>
      </c>
      <c r="D1391" s="47" t="n">
        <v>137</v>
      </c>
      <c r="E1391" s="47"/>
    </row>
    <row r="1392" customFormat="false" ht="15" hidden="false" customHeight="false" outlineLevel="0" collapsed="false">
      <c r="A1392" s="48" t="s">
        <v>47</v>
      </c>
      <c r="B1392" s="46" t="n">
        <v>43950</v>
      </c>
      <c r="C1392" s="47" t="n">
        <v>0</v>
      </c>
      <c r="D1392" s="47" t="n">
        <v>36</v>
      </c>
      <c r="E1392" s="47"/>
    </row>
    <row r="1393" customFormat="false" ht="15" hidden="false" customHeight="false" outlineLevel="0" collapsed="false">
      <c r="A1393" s="44" t="s">
        <v>24</v>
      </c>
      <c r="B1393" s="46" t="n">
        <v>43951</v>
      </c>
      <c r="C1393" s="47" t="n">
        <v>66</v>
      </c>
      <c r="D1393" s="47" t="n">
        <v>1598</v>
      </c>
      <c r="E1393" s="47" t="n">
        <v>2</v>
      </c>
    </row>
    <row r="1394" customFormat="false" ht="15" hidden="false" customHeight="false" outlineLevel="0" collapsed="false">
      <c r="A1394" s="48" t="s">
        <v>25</v>
      </c>
      <c r="B1394" s="46" t="n">
        <v>43951</v>
      </c>
      <c r="C1394" s="47" t="n">
        <v>0</v>
      </c>
      <c r="D1394" s="47" t="n">
        <v>0</v>
      </c>
      <c r="E1394" s="47"/>
    </row>
    <row r="1395" customFormat="false" ht="15" hidden="false" customHeight="false" outlineLevel="0" collapsed="false">
      <c r="A1395" s="48" t="s">
        <v>26</v>
      </c>
      <c r="B1395" s="46" t="n">
        <v>43951</v>
      </c>
      <c r="C1395" s="47" t="n">
        <v>3</v>
      </c>
      <c r="D1395" s="47" t="n">
        <v>314</v>
      </c>
      <c r="E1395" s="47"/>
    </row>
    <row r="1396" customFormat="false" ht="15" hidden="false" customHeight="false" outlineLevel="0" collapsed="false">
      <c r="A1396" s="48" t="s">
        <v>27</v>
      </c>
      <c r="B1396" s="46" t="n">
        <v>43951</v>
      </c>
      <c r="C1396" s="47" t="n">
        <v>0</v>
      </c>
      <c r="D1396" s="47" t="n">
        <v>2</v>
      </c>
      <c r="E1396" s="47"/>
    </row>
    <row r="1397" customFormat="false" ht="15" hidden="false" customHeight="false" outlineLevel="0" collapsed="false">
      <c r="A1397" s="48" t="s">
        <v>28</v>
      </c>
      <c r="B1397" s="46" t="n">
        <v>43951</v>
      </c>
      <c r="C1397" s="47" t="n">
        <v>45</v>
      </c>
      <c r="D1397" s="47" t="n">
        <v>1168</v>
      </c>
      <c r="E1397" s="47" t="n">
        <v>2</v>
      </c>
    </row>
    <row r="1398" customFormat="false" ht="15" hidden="false" customHeight="false" outlineLevel="0" collapsed="false">
      <c r="A1398" s="48" t="s">
        <v>29</v>
      </c>
      <c r="B1398" s="46" t="n">
        <v>43951</v>
      </c>
      <c r="C1398" s="47" t="n">
        <v>2</v>
      </c>
      <c r="D1398" s="47" t="n">
        <v>278</v>
      </c>
      <c r="E1398" s="47"/>
    </row>
    <row r="1399" customFormat="false" ht="15" hidden="false" customHeight="false" outlineLevel="0" collapsed="false">
      <c r="A1399" s="48" t="s">
        <v>30</v>
      </c>
      <c r="B1399" s="46" t="n">
        <v>43951</v>
      </c>
      <c r="C1399" s="47" t="n">
        <v>1</v>
      </c>
      <c r="D1399" s="47" t="n">
        <v>48</v>
      </c>
      <c r="E1399" s="47"/>
    </row>
    <row r="1400" customFormat="false" ht="15" hidden="false" customHeight="false" outlineLevel="0" collapsed="false">
      <c r="A1400" s="48" t="s">
        <v>31</v>
      </c>
      <c r="B1400" s="46" t="n">
        <v>43951</v>
      </c>
      <c r="C1400" s="47" t="n">
        <v>0</v>
      </c>
      <c r="D1400" s="47" t="n">
        <v>23</v>
      </c>
      <c r="E1400" s="47"/>
    </row>
    <row r="1401" customFormat="false" ht="15" hidden="false" customHeight="false" outlineLevel="0" collapsed="false">
      <c r="A1401" s="48" t="s">
        <v>32</v>
      </c>
      <c r="B1401" s="46" t="n">
        <v>43951</v>
      </c>
      <c r="C1401" s="47" t="n">
        <v>0</v>
      </c>
      <c r="D1401" s="47" t="n">
        <v>0</v>
      </c>
      <c r="E1401" s="47"/>
    </row>
    <row r="1402" customFormat="false" ht="15" hidden="false" customHeight="false" outlineLevel="0" collapsed="false">
      <c r="A1402" s="48" t="s">
        <v>33</v>
      </c>
      <c r="B1402" s="46" t="n">
        <v>43951</v>
      </c>
      <c r="C1402" s="47" t="n">
        <v>0</v>
      </c>
      <c r="D1402" s="47" t="n">
        <v>5</v>
      </c>
      <c r="E1402" s="47"/>
    </row>
    <row r="1403" customFormat="false" ht="15" hidden="false" customHeight="false" outlineLevel="0" collapsed="false">
      <c r="A1403" s="48" t="s">
        <v>34</v>
      </c>
      <c r="B1403" s="46" t="n">
        <v>43951</v>
      </c>
      <c r="C1403" s="47" t="n">
        <v>0</v>
      </c>
      <c r="D1403" s="47" t="n">
        <v>5</v>
      </c>
      <c r="E1403" s="47"/>
    </row>
    <row r="1404" customFormat="false" ht="15" hidden="false" customHeight="false" outlineLevel="0" collapsed="false">
      <c r="A1404" s="48" t="s">
        <v>35</v>
      </c>
      <c r="B1404" s="46" t="n">
        <v>43951</v>
      </c>
      <c r="C1404" s="47" t="n">
        <v>0</v>
      </c>
      <c r="D1404" s="47" t="n">
        <v>52</v>
      </c>
      <c r="E1404" s="47"/>
    </row>
    <row r="1405" customFormat="false" ht="15" hidden="false" customHeight="false" outlineLevel="0" collapsed="false">
      <c r="A1405" s="48" t="s">
        <v>36</v>
      </c>
      <c r="B1405" s="46" t="n">
        <v>43951</v>
      </c>
      <c r="C1405" s="47" t="n">
        <v>5</v>
      </c>
      <c r="D1405" s="47" t="n">
        <v>83</v>
      </c>
      <c r="E1405" s="47"/>
    </row>
    <row r="1406" customFormat="false" ht="15" hidden="false" customHeight="false" outlineLevel="0" collapsed="false">
      <c r="A1406" s="48" t="s">
        <v>37</v>
      </c>
      <c r="B1406" s="46" t="n">
        <v>43951</v>
      </c>
      <c r="C1406" s="47" t="n">
        <v>0</v>
      </c>
      <c r="D1406" s="47" t="n">
        <v>12</v>
      </c>
      <c r="E1406" s="47"/>
    </row>
    <row r="1407" customFormat="false" ht="15" hidden="false" customHeight="false" outlineLevel="0" collapsed="false">
      <c r="A1407" s="48" t="s">
        <v>38</v>
      </c>
      <c r="B1407" s="46" t="n">
        <v>43951</v>
      </c>
      <c r="C1407" s="47" t="n">
        <v>1</v>
      </c>
      <c r="D1407" s="47" t="n">
        <v>110</v>
      </c>
      <c r="E1407" s="47"/>
    </row>
    <row r="1408" customFormat="false" ht="15" hidden="false" customHeight="false" outlineLevel="0" collapsed="false">
      <c r="A1408" s="48" t="s">
        <v>39</v>
      </c>
      <c r="B1408" s="46" t="n">
        <v>43951</v>
      </c>
      <c r="C1408" s="47" t="n">
        <v>14</v>
      </c>
      <c r="D1408" s="47" t="n">
        <v>228</v>
      </c>
      <c r="E1408" s="47"/>
    </row>
    <row r="1409" customFormat="false" ht="15" hidden="false" customHeight="false" outlineLevel="0" collapsed="false">
      <c r="A1409" s="48" t="s">
        <v>40</v>
      </c>
      <c r="B1409" s="46" t="n">
        <v>43951</v>
      </c>
      <c r="C1409" s="47" t="n">
        <v>0</v>
      </c>
      <c r="D1409" s="47" t="n">
        <v>4</v>
      </c>
      <c r="E1409" s="47"/>
    </row>
    <row r="1410" customFormat="false" ht="15" hidden="false" customHeight="false" outlineLevel="0" collapsed="false">
      <c r="A1410" s="48" t="s">
        <v>41</v>
      </c>
      <c r="B1410" s="46" t="n">
        <v>43951</v>
      </c>
      <c r="C1410" s="47" t="n">
        <v>0</v>
      </c>
      <c r="D1410" s="47" t="n">
        <v>2</v>
      </c>
      <c r="E1410" s="47"/>
    </row>
    <row r="1411" customFormat="false" ht="15" hidden="false" customHeight="false" outlineLevel="0" collapsed="false">
      <c r="A1411" s="48" t="s">
        <v>42</v>
      </c>
      <c r="B1411" s="46" t="n">
        <v>43951</v>
      </c>
      <c r="C1411" s="47" t="n">
        <v>0</v>
      </c>
      <c r="D1411" s="47" t="n">
        <v>11</v>
      </c>
      <c r="E1411" s="47"/>
    </row>
    <row r="1412" customFormat="false" ht="15" hidden="false" customHeight="false" outlineLevel="0" collapsed="false">
      <c r="A1412" s="48" t="s">
        <v>43</v>
      </c>
      <c r="B1412" s="46" t="n">
        <v>43951</v>
      </c>
      <c r="C1412" s="47" t="n">
        <v>1</v>
      </c>
      <c r="D1412" s="47" t="n">
        <v>49</v>
      </c>
      <c r="E1412" s="47"/>
    </row>
    <row r="1413" customFormat="false" ht="15" hidden="false" customHeight="false" outlineLevel="0" collapsed="false">
      <c r="A1413" s="48" t="s">
        <v>44</v>
      </c>
      <c r="B1413" s="46" t="n">
        <v>43951</v>
      </c>
      <c r="C1413" s="47" t="n">
        <v>0</v>
      </c>
      <c r="D1413" s="47" t="n">
        <v>243</v>
      </c>
      <c r="E1413" s="47"/>
    </row>
    <row r="1414" customFormat="false" ht="15" hidden="false" customHeight="false" outlineLevel="0" collapsed="false">
      <c r="A1414" s="48" t="s">
        <v>45</v>
      </c>
      <c r="B1414" s="46" t="n">
        <v>43951</v>
      </c>
      <c r="C1414" s="47" t="n">
        <v>0</v>
      </c>
      <c r="D1414" s="47" t="n">
        <v>15</v>
      </c>
      <c r="E1414" s="47"/>
    </row>
    <row r="1415" customFormat="false" ht="15" hidden="false" customHeight="false" outlineLevel="0" collapsed="false">
      <c r="A1415" s="48" t="s">
        <v>46</v>
      </c>
      <c r="B1415" s="46" t="n">
        <v>43951</v>
      </c>
      <c r="C1415" s="47" t="n">
        <v>2</v>
      </c>
      <c r="D1415" s="47" t="n">
        <v>139</v>
      </c>
      <c r="E1415" s="47"/>
    </row>
    <row r="1416" customFormat="false" ht="15" hidden="false" customHeight="false" outlineLevel="0" collapsed="false">
      <c r="A1416" s="48" t="s">
        <v>47</v>
      </c>
      <c r="B1416" s="46" t="n">
        <v>43951</v>
      </c>
      <c r="C1416" s="47" t="n">
        <v>2</v>
      </c>
      <c r="D1416" s="47" t="n">
        <v>38</v>
      </c>
      <c r="E1416" s="47"/>
    </row>
    <row r="1417" customFormat="false" ht="15" hidden="false" customHeight="false" outlineLevel="0" collapsed="false">
      <c r="A1417" s="44" t="s">
        <v>24</v>
      </c>
      <c r="B1417" s="46" t="n">
        <v>43952</v>
      </c>
      <c r="C1417" s="47" t="n">
        <v>34</v>
      </c>
      <c r="D1417" s="47" t="n">
        <v>1632</v>
      </c>
      <c r="E1417" s="47" t="n">
        <v>3</v>
      </c>
    </row>
    <row r="1418" customFormat="false" ht="15" hidden="false" customHeight="false" outlineLevel="0" collapsed="false">
      <c r="A1418" s="48" t="s">
        <v>25</v>
      </c>
      <c r="B1418" s="46" t="n">
        <v>43952</v>
      </c>
      <c r="C1418" s="47" t="n">
        <v>0</v>
      </c>
      <c r="D1418" s="47" t="n">
        <v>0</v>
      </c>
      <c r="E1418" s="47"/>
    </row>
    <row r="1419" customFormat="false" ht="15" hidden="false" customHeight="false" outlineLevel="0" collapsed="false">
      <c r="A1419" s="48" t="s">
        <v>26</v>
      </c>
      <c r="B1419" s="46" t="n">
        <v>43952</v>
      </c>
      <c r="C1419" s="47" t="n">
        <v>12</v>
      </c>
      <c r="D1419" s="47" t="n">
        <v>326</v>
      </c>
      <c r="E1419" s="47"/>
    </row>
    <row r="1420" customFormat="false" ht="15" hidden="false" customHeight="false" outlineLevel="0" collapsed="false">
      <c r="A1420" s="48" t="s">
        <v>27</v>
      </c>
      <c r="B1420" s="46" t="n">
        <v>43952</v>
      </c>
      <c r="C1420" s="47" t="n">
        <v>1</v>
      </c>
      <c r="D1420" s="47" t="n">
        <v>3</v>
      </c>
      <c r="E1420" s="47"/>
    </row>
    <row r="1421" customFormat="false" ht="15" hidden="false" customHeight="false" outlineLevel="0" collapsed="false">
      <c r="A1421" s="48" t="s">
        <v>28</v>
      </c>
      <c r="B1421" s="46" t="n">
        <v>43952</v>
      </c>
      <c r="C1421" s="47" t="n">
        <v>29</v>
      </c>
      <c r="D1421" s="47" t="n">
        <v>1197</v>
      </c>
      <c r="E1421" s="47" t="n">
        <v>4</v>
      </c>
    </row>
    <row r="1422" customFormat="false" ht="15" hidden="false" customHeight="false" outlineLevel="0" collapsed="false">
      <c r="A1422" s="48" t="s">
        <v>29</v>
      </c>
      <c r="B1422" s="46" t="n">
        <v>43952</v>
      </c>
      <c r="C1422" s="47" t="n">
        <v>13</v>
      </c>
      <c r="D1422" s="47" t="n">
        <v>291</v>
      </c>
      <c r="E1422" s="47"/>
    </row>
    <row r="1423" customFormat="false" ht="15" hidden="false" customHeight="false" outlineLevel="0" collapsed="false">
      <c r="A1423" s="48" t="s">
        <v>30</v>
      </c>
      <c r="B1423" s="46" t="n">
        <v>43952</v>
      </c>
      <c r="C1423" s="47" t="n">
        <v>1</v>
      </c>
      <c r="D1423" s="47" t="n">
        <v>49</v>
      </c>
      <c r="E1423" s="47"/>
    </row>
    <row r="1424" customFormat="false" ht="15" hidden="false" customHeight="false" outlineLevel="0" collapsed="false">
      <c r="A1424" s="48" t="s">
        <v>31</v>
      </c>
      <c r="B1424" s="46" t="n">
        <v>43952</v>
      </c>
      <c r="C1424" s="47" t="n">
        <v>2</v>
      </c>
      <c r="D1424" s="47" t="n">
        <v>25</v>
      </c>
      <c r="E1424" s="47"/>
    </row>
    <row r="1425" customFormat="false" ht="15" hidden="false" customHeight="false" outlineLevel="0" collapsed="false">
      <c r="A1425" s="48" t="s">
        <v>32</v>
      </c>
      <c r="B1425" s="46" t="n">
        <v>43952</v>
      </c>
      <c r="C1425" s="47" t="n">
        <v>0</v>
      </c>
      <c r="D1425" s="47" t="n">
        <v>0</v>
      </c>
      <c r="E1425" s="47"/>
    </row>
    <row r="1426" customFormat="false" ht="15" hidden="false" customHeight="false" outlineLevel="0" collapsed="false">
      <c r="A1426" s="48" t="s">
        <v>33</v>
      </c>
      <c r="B1426" s="46" t="n">
        <v>43952</v>
      </c>
      <c r="C1426" s="47" t="n">
        <v>0</v>
      </c>
      <c r="D1426" s="47" t="n">
        <v>5</v>
      </c>
      <c r="E1426" s="47"/>
    </row>
    <row r="1427" customFormat="false" ht="15" hidden="false" customHeight="false" outlineLevel="0" collapsed="false">
      <c r="A1427" s="48" t="s">
        <v>34</v>
      </c>
      <c r="B1427" s="46" t="n">
        <v>43952</v>
      </c>
      <c r="C1427" s="47" t="n">
        <v>0</v>
      </c>
      <c r="D1427" s="47" t="n">
        <v>5</v>
      </c>
      <c r="E1427" s="47"/>
    </row>
    <row r="1428" customFormat="false" ht="15" hidden="false" customHeight="false" outlineLevel="0" collapsed="false">
      <c r="A1428" s="48" t="s">
        <v>35</v>
      </c>
      <c r="B1428" s="46" t="n">
        <v>43952</v>
      </c>
      <c r="C1428" s="47" t="n">
        <v>3</v>
      </c>
      <c r="D1428" s="47" t="n">
        <v>55</v>
      </c>
      <c r="E1428" s="47"/>
    </row>
    <row r="1429" customFormat="false" ht="15" hidden="false" customHeight="false" outlineLevel="0" collapsed="false">
      <c r="A1429" s="48" t="s">
        <v>36</v>
      </c>
      <c r="B1429" s="46" t="n">
        <v>43952</v>
      </c>
      <c r="C1429" s="47" t="n">
        <v>1</v>
      </c>
      <c r="D1429" s="47" t="n">
        <v>84</v>
      </c>
      <c r="E1429" s="47"/>
    </row>
    <row r="1430" customFormat="false" ht="15" hidden="false" customHeight="false" outlineLevel="0" collapsed="false">
      <c r="A1430" s="48" t="s">
        <v>37</v>
      </c>
      <c r="B1430" s="46" t="n">
        <v>43952</v>
      </c>
      <c r="C1430" s="47" t="n">
        <v>0</v>
      </c>
      <c r="D1430" s="47" t="n">
        <v>12</v>
      </c>
      <c r="E1430" s="47"/>
    </row>
    <row r="1431" customFormat="false" ht="15" hidden="false" customHeight="false" outlineLevel="0" collapsed="false">
      <c r="A1431" s="48" t="s">
        <v>38</v>
      </c>
      <c r="B1431" s="46" t="n">
        <v>43952</v>
      </c>
      <c r="C1431" s="47" t="n">
        <v>0</v>
      </c>
      <c r="D1431" s="47" t="n">
        <v>110</v>
      </c>
      <c r="E1431" s="47"/>
    </row>
    <row r="1432" customFormat="false" ht="15" hidden="false" customHeight="false" outlineLevel="0" collapsed="false">
      <c r="A1432" s="48" t="s">
        <v>39</v>
      </c>
      <c r="B1432" s="46" t="n">
        <v>43952</v>
      </c>
      <c r="C1432" s="47" t="n">
        <v>8</v>
      </c>
      <c r="D1432" s="47" t="n">
        <v>236</v>
      </c>
      <c r="E1432" s="47"/>
    </row>
    <row r="1433" customFormat="false" ht="15" hidden="false" customHeight="false" outlineLevel="0" collapsed="false">
      <c r="A1433" s="48" t="s">
        <v>40</v>
      </c>
      <c r="B1433" s="46" t="n">
        <v>43952</v>
      </c>
      <c r="C1433" s="47" t="n">
        <v>0</v>
      </c>
      <c r="D1433" s="47" t="n">
        <v>4</v>
      </c>
      <c r="E1433" s="47"/>
    </row>
    <row r="1434" customFormat="false" ht="15" hidden="false" customHeight="false" outlineLevel="0" collapsed="false">
      <c r="A1434" s="48" t="s">
        <v>41</v>
      </c>
      <c r="B1434" s="46" t="n">
        <v>43952</v>
      </c>
      <c r="C1434" s="47" t="n">
        <v>0</v>
      </c>
      <c r="D1434" s="47" t="n">
        <v>2</v>
      </c>
      <c r="E1434" s="47"/>
    </row>
    <row r="1435" customFormat="false" ht="15" hidden="false" customHeight="false" outlineLevel="0" collapsed="false">
      <c r="A1435" s="48" t="s">
        <v>42</v>
      </c>
      <c r="B1435" s="46" t="n">
        <v>43952</v>
      </c>
      <c r="C1435" s="47" t="n">
        <v>0</v>
      </c>
      <c r="D1435" s="47" t="n">
        <v>11</v>
      </c>
      <c r="E1435" s="47"/>
    </row>
    <row r="1436" customFormat="false" ht="15" hidden="false" customHeight="false" outlineLevel="0" collapsed="false">
      <c r="A1436" s="48" t="s">
        <v>43</v>
      </c>
      <c r="B1436" s="46" t="n">
        <v>43952</v>
      </c>
      <c r="C1436" s="47" t="n">
        <v>0</v>
      </c>
      <c r="D1436" s="47" t="n">
        <v>49</v>
      </c>
      <c r="E1436" s="47"/>
    </row>
    <row r="1437" customFormat="false" ht="15" hidden="false" customHeight="false" outlineLevel="0" collapsed="false">
      <c r="A1437" s="48" t="s">
        <v>44</v>
      </c>
      <c r="B1437" s="46" t="n">
        <v>43952</v>
      </c>
      <c r="C1437" s="47" t="n">
        <v>0</v>
      </c>
      <c r="D1437" s="47" t="n">
        <v>243</v>
      </c>
      <c r="E1437" s="47"/>
    </row>
    <row r="1438" customFormat="false" ht="15" hidden="false" customHeight="false" outlineLevel="0" collapsed="false">
      <c r="A1438" s="48" t="s">
        <v>45</v>
      </c>
      <c r="B1438" s="46" t="n">
        <v>43952</v>
      </c>
      <c r="C1438" s="47" t="n">
        <v>0</v>
      </c>
      <c r="D1438" s="47" t="n">
        <v>15</v>
      </c>
      <c r="E1438" s="47"/>
    </row>
    <row r="1439" customFormat="false" ht="15" hidden="false" customHeight="false" outlineLevel="0" collapsed="false">
      <c r="A1439" s="48" t="s">
        <v>46</v>
      </c>
      <c r="B1439" s="46" t="n">
        <v>43952</v>
      </c>
      <c r="C1439" s="47" t="n">
        <v>1</v>
      </c>
      <c r="D1439" s="47" t="n">
        <v>140</v>
      </c>
      <c r="E1439" s="47"/>
    </row>
    <row r="1440" customFormat="false" ht="15" hidden="false" customHeight="false" outlineLevel="0" collapsed="false">
      <c r="A1440" s="48" t="s">
        <v>47</v>
      </c>
      <c r="B1440" s="46" t="n">
        <v>43952</v>
      </c>
      <c r="C1440" s="47" t="n">
        <v>0</v>
      </c>
      <c r="D1440" s="47" t="n">
        <v>38</v>
      </c>
      <c r="E1440" s="47"/>
    </row>
    <row r="1441" customFormat="false" ht="15" hidden="false" customHeight="false" outlineLevel="0" collapsed="false">
      <c r="A1441" s="44" t="s">
        <v>24</v>
      </c>
      <c r="B1441" s="46" t="n">
        <v>43953</v>
      </c>
      <c r="C1441" s="47" t="n">
        <v>45</v>
      </c>
      <c r="D1441" s="47" t="n">
        <v>1677</v>
      </c>
      <c r="E1441" s="47" t="n">
        <v>2</v>
      </c>
    </row>
    <row r="1442" customFormat="false" ht="15" hidden="false" customHeight="false" outlineLevel="0" collapsed="false">
      <c r="A1442" s="48" t="s">
        <v>25</v>
      </c>
      <c r="B1442" s="46" t="n">
        <v>43953</v>
      </c>
      <c r="C1442" s="47" t="n">
        <v>0</v>
      </c>
      <c r="D1442" s="47" t="n">
        <v>0</v>
      </c>
      <c r="E1442" s="47"/>
    </row>
    <row r="1443" customFormat="false" ht="15" hidden="false" customHeight="false" outlineLevel="0" collapsed="false">
      <c r="A1443" s="48" t="s">
        <v>26</v>
      </c>
      <c r="B1443" s="46" t="n">
        <v>43953</v>
      </c>
      <c r="C1443" s="47" t="n">
        <v>11</v>
      </c>
      <c r="D1443" s="47" t="n">
        <v>337</v>
      </c>
      <c r="E1443" s="47" t="n">
        <v>3</v>
      </c>
    </row>
    <row r="1444" customFormat="false" ht="15" hidden="false" customHeight="false" outlineLevel="0" collapsed="false">
      <c r="A1444" s="48" t="s">
        <v>27</v>
      </c>
      <c r="B1444" s="46" t="n">
        <v>43953</v>
      </c>
      <c r="C1444" s="47" t="n">
        <v>1</v>
      </c>
      <c r="D1444" s="47" t="n">
        <v>4</v>
      </c>
      <c r="E1444" s="47"/>
    </row>
    <row r="1445" customFormat="false" ht="15" hidden="false" customHeight="false" outlineLevel="0" collapsed="false">
      <c r="A1445" s="48" t="s">
        <v>28</v>
      </c>
      <c r="B1445" s="46" t="n">
        <v>43953</v>
      </c>
      <c r="C1445" s="47" t="n">
        <v>58</v>
      </c>
      <c r="D1445" s="47" t="n">
        <v>1255</v>
      </c>
      <c r="E1445" s="47" t="n">
        <v>6</v>
      </c>
    </row>
    <row r="1446" customFormat="false" ht="15" hidden="false" customHeight="false" outlineLevel="0" collapsed="false">
      <c r="A1446" s="48" t="s">
        <v>29</v>
      </c>
      <c r="B1446" s="46" t="n">
        <v>43953</v>
      </c>
      <c r="C1446" s="47" t="n">
        <v>12</v>
      </c>
      <c r="D1446" s="47" t="n">
        <v>303</v>
      </c>
      <c r="E1446" s="47" t="n">
        <v>1</v>
      </c>
    </row>
    <row r="1447" customFormat="false" ht="15" hidden="false" customHeight="false" outlineLevel="0" collapsed="false">
      <c r="A1447" s="48" t="s">
        <v>30</v>
      </c>
      <c r="B1447" s="46" t="n">
        <v>43953</v>
      </c>
      <c r="C1447" s="47" t="n">
        <v>0</v>
      </c>
      <c r="D1447" s="47" t="n">
        <v>49</v>
      </c>
      <c r="E1447" s="47"/>
    </row>
    <row r="1448" customFormat="false" ht="15" hidden="false" customHeight="false" outlineLevel="0" collapsed="false">
      <c r="A1448" s="48" t="s">
        <v>31</v>
      </c>
      <c r="B1448" s="46" t="n">
        <v>43953</v>
      </c>
      <c r="C1448" s="47" t="n">
        <v>0</v>
      </c>
      <c r="D1448" s="47" t="n">
        <v>25</v>
      </c>
      <c r="E1448" s="47"/>
    </row>
    <row r="1449" customFormat="false" ht="15" hidden="false" customHeight="false" outlineLevel="0" collapsed="false">
      <c r="A1449" s="48" t="s">
        <v>32</v>
      </c>
      <c r="B1449" s="46" t="n">
        <v>43953</v>
      </c>
      <c r="C1449" s="47" t="n">
        <v>0</v>
      </c>
      <c r="D1449" s="47" t="n">
        <v>0</v>
      </c>
      <c r="E1449" s="47"/>
    </row>
    <row r="1450" customFormat="false" ht="15" hidden="false" customHeight="false" outlineLevel="0" collapsed="false">
      <c r="A1450" s="48" t="s">
        <v>33</v>
      </c>
      <c r="B1450" s="46" t="n">
        <v>43953</v>
      </c>
      <c r="C1450" s="47" t="n">
        <v>0</v>
      </c>
      <c r="D1450" s="47" t="n">
        <v>5</v>
      </c>
      <c r="E1450" s="47"/>
    </row>
    <row r="1451" customFormat="false" ht="15" hidden="false" customHeight="false" outlineLevel="0" collapsed="false">
      <c r="A1451" s="48" t="s">
        <v>34</v>
      </c>
      <c r="B1451" s="46" t="n">
        <v>43953</v>
      </c>
      <c r="C1451" s="47" t="n">
        <v>0</v>
      </c>
      <c r="D1451" s="47" t="n">
        <v>5</v>
      </c>
      <c r="E1451" s="47"/>
    </row>
    <row r="1452" customFormat="false" ht="15" hidden="false" customHeight="false" outlineLevel="0" collapsed="false">
      <c r="A1452" s="48" t="s">
        <v>35</v>
      </c>
      <c r="B1452" s="46" t="n">
        <v>43953</v>
      </c>
      <c r="C1452" s="47" t="n">
        <v>0</v>
      </c>
      <c r="D1452" s="47" t="n">
        <v>55</v>
      </c>
      <c r="E1452" s="47"/>
    </row>
    <row r="1453" customFormat="false" ht="15" hidden="false" customHeight="false" outlineLevel="0" collapsed="false">
      <c r="A1453" s="48" t="s">
        <v>36</v>
      </c>
      <c r="B1453" s="46" t="n">
        <v>43953</v>
      </c>
      <c r="C1453" s="47" t="n">
        <v>1</v>
      </c>
      <c r="D1453" s="47" t="n">
        <v>85</v>
      </c>
      <c r="E1453" s="47"/>
    </row>
    <row r="1454" customFormat="false" ht="15" hidden="false" customHeight="false" outlineLevel="0" collapsed="false">
      <c r="A1454" s="48" t="s">
        <v>37</v>
      </c>
      <c r="B1454" s="46" t="n">
        <v>43953</v>
      </c>
      <c r="C1454" s="47" t="n">
        <v>12</v>
      </c>
      <c r="D1454" s="47" t="n">
        <v>24</v>
      </c>
      <c r="E1454" s="47"/>
    </row>
    <row r="1455" customFormat="false" ht="15" hidden="false" customHeight="false" outlineLevel="0" collapsed="false">
      <c r="A1455" s="48" t="s">
        <v>38</v>
      </c>
      <c r="B1455" s="46" t="n">
        <v>43953</v>
      </c>
      <c r="C1455" s="47" t="n">
        <v>0</v>
      </c>
      <c r="D1455" s="47" t="n">
        <v>110</v>
      </c>
      <c r="E1455" s="47"/>
    </row>
    <row r="1456" customFormat="false" ht="15" hidden="false" customHeight="false" outlineLevel="0" collapsed="false">
      <c r="A1456" s="48" t="s">
        <v>39</v>
      </c>
      <c r="B1456" s="46" t="n">
        <v>43953</v>
      </c>
      <c r="C1456" s="47" t="n">
        <v>6</v>
      </c>
      <c r="D1456" s="47" t="n">
        <v>242</v>
      </c>
      <c r="E1456" s="47"/>
    </row>
    <row r="1457" customFormat="false" ht="15" hidden="false" customHeight="false" outlineLevel="0" collapsed="false">
      <c r="A1457" s="48" t="s">
        <v>40</v>
      </c>
      <c r="B1457" s="46" t="n">
        <v>43953</v>
      </c>
      <c r="C1457" s="47" t="n">
        <v>0</v>
      </c>
      <c r="D1457" s="47" t="n">
        <v>4</v>
      </c>
      <c r="E1457" s="47"/>
    </row>
    <row r="1458" customFormat="false" ht="15" hidden="false" customHeight="false" outlineLevel="0" collapsed="false">
      <c r="A1458" s="48" t="s">
        <v>41</v>
      </c>
      <c r="B1458" s="46" t="n">
        <v>43953</v>
      </c>
      <c r="C1458" s="47" t="n">
        <v>0</v>
      </c>
      <c r="D1458" s="47" t="n">
        <v>2</v>
      </c>
      <c r="E1458" s="47"/>
    </row>
    <row r="1459" customFormat="false" ht="15" hidden="false" customHeight="false" outlineLevel="0" collapsed="false">
      <c r="A1459" s="48" t="s">
        <v>42</v>
      </c>
      <c r="B1459" s="46" t="n">
        <v>43953</v>
      </c>
      <c r="C1459" s="47" t="n">
        <v>0</v>
      </c>
      <c r="D1459" s="47" t="n">
        <v>11</v>
      </c>
      <c r="E1459" s="47"/>
    </row>
    <row r="1460" customFormat="false" ht="15" hidden="false" customHeight="false" outlineLevel="0" collapsed="false">
      <c r="A1460" s="48" t="s">
        <v>43</v>
      </c>
      <c r="B1460" s="46" t="n">
        <v>43953</v>
      </c>
      <c r="C1460" s="47" t="n">
        <v>0</v>
      </c>
      <c r="D1460" s="47" t="n">
        <v>49</v>
      </c>
      <c r="E1460" s="47"/>
    </row>
    <row r="1461" customFormat="false" ht="15" hidden="false" customHeight="false" outlineLevel="0" collapsed="false">
      <c r="A1461" s="48" t="s">
        <v>44</v>
      </c>
      <c r="B1461" s="46" t="n">
        <v>43953</v>
      </c>
      <c r="C1461" s="47" t="n">
        <v>0</v>
      </c>
      <c r="D1461" s="47" t="n">
        <v>243</v>
      </c>
      <c r="E1461" s="47"/>
    </row>
    <row r="1462" customFormat="false" ht="15" hidden="false" customHeight="false" outlineLevel="0" collapsed="false">
      <c r="A1462" s="48" t="s">
        <v>45</v>
      </c>
      <c r="B1462" s="46" t="n">
        <v>43953</v>
      </c>
      <c r="C1462" s="47" t="n">
        <v>0</v>
      </c>
      <c r="D1462" s="47" t="n">
        <v>15</v>
      </c>
      <c r="E1462" s="47"/>
    </row>
    <row r="1463" customFormat="false" ht="15" hidden="false" customHeight="false" outlineLevel="0" collapsed="false">
      <c r="A1463" s="48" t="s">
        <v>46</v>
      </c>
      <c r="B1463" s="46" t="n">
        <v>43953</v>
      </c>
      <c r="C1463" s="47" t="n">
        <v>3</v>
      </c>
      <c r="D1463" s="47" t="n">
        <v>143</v>
      </c>
      <c r="E1463" s="47"/>
    </row>
    <row r="1464" customFormat="false" ht="15" hidden="false" customHeight="false" outlineLevel="0" collapsed="false">
      <c r="A1464" s="48" t="s">
        <v>47</v>
      </c>
      <c r="B1464" s="46" t="n">
        <v>43953</v>
      </c>
      <c r="C1464" s="47" t="n">
        <v>0</v>
      </c>
      <c r="D1464" s="47" t="n">
        <v>38</v>
      </c>
      <c r="E1464" s="47"/>
    </row>
    <row r="1465" customFormat="false" ht="15" hidden="false" customHeight="false" outlineLevel="0" collapsed="false">
      <c r="A1465" s="44" t="s">
        <v>24</v>
      </c>
      <c r="B1465" s="46" t="n">
        <v>43954</v>
      </c>
      <c r="C1465" s="47" t="n">
        <v>38</v>
      </c>
      <c r="D1465" s="47" t="n">
        <v>1715</v>
      </c>
      <c r="E1465" s="47" t="n">
        <v>3</v>
      </c>
    </row>
    <row r="1466" customFormat="false" ht="15" hidden="false" customHeight="false" outlineLevel="0" collapsed="false">
      <c r="A1466" s="48" t="s">
        <v>25</v>
      </c>
      <c r="B1466" s="46" t="n">
        <v>43954</v>
      </c>
      <c r="C1466" s="47" t="n">
        <v>0</v>
      </c>
      <c r="D1466" s="47" t="n">
        <v>0</v>
      </c>
      <c r="E1466" s="47"/>
    </row>
    <row r="1467" customFormat="false" ht="15" hidden="false" customHeight="false" outlineLevel="0" collapsed="false">
      <c r="A1467" s="48" t="s">
        <v>26</v>
      </c>
      <c r="B1467" s="46" t="n">
        <v>43954</v>
      </c>
      <c r="C1467" s="47" t="n">
        <v>5</v>
      </c>
      <c r="D1467" s="47" t="n">
        <v>342</v>
      </c>
      <c r="E1467" s="47" t="n">
        <v>2</v>
      </c>
    </row>
    <row r="1468" customFormat="false" ht="15" hidden="false" customHeight="false" outlineLevel="0" collapsed="false">
      <c r="A1468" s="48" t="s">
        <v>27</v>
      </c>
      <c r="B1468" s="46" t="n">
        <v>43954</v>
      </c>
      <c r="C1468" s="47" t="n">
        <v>0</v>
      </c>
      <c r="D1468" s="47" t="n">
        <v>4</v>
      </c>
      <c r="E1468" s="47"/>
    </row>
    <row r="1469" customFormat="false" ht="15" hidden="false" customHeight="false" outlineLevel="0" collapsed="false">
      <c r="A1469" s="48" t="s">
        <v>28</v>
      </c>
      <c r="B1469" s="46" t="n">
        <v>43954</v>
      </c>
      <c r="C1469" s="47" t="n">
        <v>49</v>
      </c>
      <c r="D1469" s="47" t="n">
        <v>1304</v>
      </c>
      <c r="E1469" s="47" t="n">
        <v>2</v>
      </c>
    </row>
    <row r="1470" customFormat="false" ht="15" hidden="false" customHeight="false" outlineLevel="0" collapsed="false">
      <c r="A1470" s="48" t="s">
        <v>29</v>
      </c>
      <c r="B1470" s="46" t="n">
        <v>43954</v>
      </c>
      <c r="C1470" s="47" t="n">
        <v>1</v>
      </c>
      <c r="D1470" s="47" t="n">
        <v>304</v>
      </c>
      <c r="E1470" s="47" t="n">
        <v>1</v>
      </c>
    </row>
    <row r="1471" customFormat="false" ht="15" hidden="false" customHeight="false" outlineLevel="0" collapsed="false">
      <c r="A1471" s="48" t="s">
        <v>30</v>
      </c>
      <c r="B1471" s="46" t="n">
        <v>43954</v>
      </c>
      <c r="C1471" s="47" t="n">
        <v>0</v>
      </c>
      <c r="D1471" s="47" t="n">
        <v>49</v>
      </c>
      <c r="E1471" s="47"/>
    </row>
    <row r="1472" customFormat="false" ht="15" hidden="false" customHeight="false" outlineLevel="0" collapsed="false">
      <c r="A1472" s="48" t="s">
        <v>31</v>
      </c>
      <c r="B1472" s="46" t="n">
        <v>43954</v>
      </c>
      <c r="C1472" s="47" t="n">
        <v>2</v>
      </c>
      <c r="D1472" s="47" t="n">
        <v>27</v>
      </c>
      <c r="E1472" s="47"/>
    </row>
    <row r="1473" customFormat="false" ht="15" hidden="false" customHeight="false" outlineLevel="0" collapsed="false">
      <c r="A1473" s="48" t="s">
        <v>32</v>
      </c>
      <c r="B1473" s="46" t="n">
        <v>43954</v>
      </c>
      <c r="C1473" s="47" t="n">
        <v>0</v>
      </c>
      <c r="D1473" s="47" t="n">
        <v>0</v>
      </c>
      <c r="E1473" s="47"/>
    </row>
    <row r="1474" customFormat="false" ht="15" hidden="false" customHeight="false" outlineLevel="0" collapsed="false">
      <c r="A1474" s="48" t="s">
        <v>33</v>
      </c>
      <c r="B1474" s="46" t="n">
        <v>43954</v>
      </c>
      <c r="C1474" s="47" t="n">
        <v>0</v>
      </c>
      <c r="D1474" s="47" t="n">
        <v>5</v>
      </c>
      <c r="E1474" s="47"/>
    </row>
    <row r="1475" customFormat="false" ht="15" hidden="false" customHeight="false" outlineLevel="0" collapsed="false">
      <c r="A1475" s="48" t="s">
        <v>34</v>
      </c>
      <c r="B1475" s="46" t="n">
        <v>43954</v>
      </c>
      <c r="C1475" s="47" t="n">
        <v>0</v>
      </c>
      <c r="D1475" s="47" t="n">
        <v>5</v>
      </c>
      <c r="E1475" s="47"/>
    </row>
    <row r="1476" customFormat="false" ht="15" hidden="false" customHeight="false" outlineLevel="0" collapsed="false">
      <c r="A1476" s="48" t="s">
        <v>35</v>
      </c>
      <c r="B1476" s="46" t="n">
        <v>43954</v>
      </c>
      <c r="C1476" s="47" t="n">
        <v>0</v>
      </c>
      <c r="D1476" s="47" t="n">
        <v>55</v>
      </c>
      <c r="E1476" s="47"/>
    </row>
    <row r="1477" customFormat="false" ht="15" hidden="false" customHeight="false" outlineLevel="0" collapsed="false">
      <c r="A1477" s="48" t="s">
        <v>36</v>
      </c>
      <c r="B1477" s="46" t="n">
        <v>43954</v>
      </c>
      <c r="C1477" s="47" t="n">
        <v>0</v>
      </c>
      <c r="D1477" s="47" t="n">
        <v>85</v>
      </c>
      <c r="E1477" s="47"/>
    </row>
    <row r="1478" customFormat="false" ht="15" hidden="false" customHeight="false" outlineLevel="0" collapsed="false">
      <c r="A1478" s="48" t="s">
        <v>37</v>
      </c>
      <c r="B1478" s="46" t="n">
        <v>43954</v>
      </c>
      <c r="C1478" s="47" t="n">
        <v>0</v>
      </c>
      <c r="D1478" s="47" t="n">
        <v>24</v>
      </c>
      <c r="E1478" s="47"/>
    </row>
    <row r="1479" customFormat="false" ht="15" hidden="false" customHeight="false" outlineLevel="0" collapsed="false">
      <c r="A1479" s="48" t="s">
        <v>38</v>
      </c>
      <c r="B1479" s="46" t="n">
        <v>43954</v>
      </c>
      <c r="C1479" s="47" t="n">
        <v>0</v>
      </c>
      <c r="D1479" s="47" t="n">
        <v>110</v>
      </c>
      <c r="E1479" s="47"/>
    </row>
    <row r="1480" customFormat="false" ht="15" hidden="false" customHeight="false" outlineLevel="0" collapsed="false">
      <c r="A1480" s="48" t="s">
        <v>39</v>
      </c>
      <c r="B1480" s="46" t="n">
        <v>43954</v>
      </c>
      <c r="C1480" s="47" t="n">
        <v>6</v>
      </c>
      <c r="D1480" s="47" t="n">
        <v>248</v>
      </c>
      <c r="E1480" s="47" t="n">
        <v>1</v>
      </c>
    </row>
    <row r="1481" customFormat="false" ht="15" hidden="false" customHeight="false" outlineLevel="0" collapsed="false">
      <c r="A1481" s="48" t="s">
        <v>40</v>
      </c>
      <c r="B1481" s="46" t="n">
        <v>43954</v>
      </c>
      <c r="C1481" s="47" t="n">
        <v>0</v>
      </c>
      <c r="D1481" s="47" t="n">
        <v>4</v>
      </c>
      <c r="E1481" s="47"/>
    </row>
    <row r="1482" customFormat="false" ht="15" hidden="false" customHeight="false" outlineLevel="0" collapsed="false">
      <c r="A1482" s="48" t="s">
        <v>41</v>
      </c>
      <c r="B1482" s="46" t="n">
        <v>43954</v>
      </c>
      <c r="C1482" s="47" t="n">
        <v>0</v>
      </c>
      <c r="D1482" s="47" t="n">
        <v>2</v>
      </c>
      <c r="E1482" s="47"/>
    </row>
    <row r="1483" customFormat="false" ht="15" hidden="false" customHeight="false" outlineLevel="0" collapsed="false">
      <c r="A1483" s="48" t="s">
        <v>42</v>
      </c>
      <c r="B1483" s="46" t="n">
        <v>43954</v>
      </c>
      <c r="C1483" s="47" t="n">
        <v>0</v>
      </c>
      <c r="D1483" s="47" t="n">
        <v>11</v>
      </c>
      <c r="E1483" s="47"/>
    </row>
    <row r="1484" customFormat="false" ht="15" hidden="false" customHeight="false" outlineLevel="0" collapsed="false">
      <c r="A1484" s="48" t="s">
        <v>43</v>
      </c>
      <c r="B1484" s="46" t="n">
        <v>43954</v>
      </c>
      <c r="C1484" s="47" t="n">
        <v>0</v>
      </c>
      <c r="D1484" s="47" t="n">
        <v>49</v>
      </c>
      <c r="E1484" s="47"/>
    </row>
    <row r="1485" customFormat="false" ht="15" hidden="false" customHeight="false" outlineLevel="0" collapsed="false">
      <c r="A1485" s="48" t="s">
        <v>44</v>
      </c>
      <c r="B1485" s="46" t="n">
        <v>43954</v>
      </c>
      <c r="C1485" s="47" t="n">
        <v>0</v>
      </c>
      <c r="D1485" s="47" t="n">
        <v>243</v>
      </c>
      <c r="E1485" s="47"/>
    </row>
    <row r="1486" customFormat="false" ht="15" hidden="false" customHeight="false" outlineLevel="0" collapsed="false">
      <c r="A1486" s="48" t="s">
        <v>45</v>
      </c>
      <c r="B1486" s="46" t="n">
        <v>43954</v>
      </c>
      <c r="C1486" s="47" t="n">
        <v>0</v>
      </c>
      <c r="D1486" s="47" t="n">
        <v>15</v>
      </c>
      <c r="E1486" s="47"/>
    </row>
    <row r="1487" customFormat="false" ht="15" hidden="false" customHeight="false" outlineLevel="0" collapsed="false">
      <c r="A1487" s="48" t="s">
        <v>46</v>
      </c>
      <c r="B1487" s="46" t="n">
        <v>43954</v>
      </c>
      <c r="C1487" s="47" t="n">
        <v>2</v>
      </c>
      <c r="D1487" s="47" t="n">
        <v>145</v>
      </c>
      <c r="E1487" s="47"/>
    </row>
    <row r="1488" customFormat="false" ht="15" hidden="false" customHeight="false" outlineLevel="0" collapsed="false">
      <c r="A1488" s="48" t="s">
        <v>47</v>
      </c>
      <c r="B1488" s="46" t="n">
        <v>43954</v>
      </c>
      <c r="C1488" s="47" t="n">
        <v>0</v>
      </c>
      <c r="D1488" s="47" t="n">
        <v>38</v>
      </c>
      <c r="E1488" s="47"/>
    </row>
    <row r="1489" customFormat="false" ht="15" hidden="false" customHeight="false" outlineLevel="0" collapsed="false">
      <c r="A1489" s="44" t="s">
        <v>24</v>
      </c>
      <c r="B1489" s="46" t="n">
        <v>43955</v>
      </c>
      <c r="C1489" s="47" t="n">
        <v>38</v>
      </c>
      <c r="D1489" s="47" t="n">
        <v>1753</v>
      </c>
      <c r="E1489" s="47" t="n">
        <v>7</v>
      </c>
    </row>
    <row r="1490" customFormat="false" ht="15" hidden="false" customHeight="false" outlineLevel="0" collapsed="false">
      <c r="A1490" s="48" t="s">
        <v>25</v>
      </c>
      <c r="B1490" s="46" t="n">
        <v>43955</v>
      </c>
      <c r="C1490" s="47" t="n">
        <v>0</v>
      </c>
      <c r="D1490" s="47" t="n">
        <v>0</v>
      </c>
      <c r="E1490" s="47"/>
    </row>
    <row r="1491" customFormat="false" ht="15" hidden="false" customHeight="false" outlineLevel="0" collapsed="false">
      <c r="A1491" s="48" t="s">
        <v>26</v>
      </c>
      <c r="B1491" s="46" t="n">
        <v>43955</v>
      </c>
      <c r="C1491" s="47" t="n">
        <v>5</v>
      </c>
      <c r="D1491" s="47" t="n">
        <v>347</v>
      </c>
      <c r="E1491" s="47" t="n">
        <v>1</v>
      </c>
    </row>
    <row r="1492" customFormat="false" ht="15" hidden="false" customHeight="false" outlineLevel="0" collapsed="false">
      <c r="A1492" s="48" t="s">
        <v>27</v>
      </c>
      <c r="B1492" s="46" t="n">
        <v>43955</v>
      </c>
      <c r="C1492" s="47" t="n">
        <v>0</v>
      </c>
      <c r="D1492" s="47" t="n">
        <v>4</v>
      </c>
      <c r="E1492" s="47"/>
    </row>
    <row r="1493" customFormat="false" ht="15" hidden="false" customHeight="false" outlineLevel="0" collapsed="false">
      <c r="A1493" s="48" t="s">
        <v>28</v>
      </c>
      <c r="B1493" s="46" t="n">
        <v>43955</v>
      </c>
      <c r="C1493" s="47" t="n">
        <v>43</v>
      </c>
      <c r="D1493" s="47" t="n">
        <v>1347</v>
      </c>
      <c r="E1493" s="47" t="n">
        <v>4</v>
      </c>
    </row>
    <row r="1494" customFormat="false" ht="15" hidden="false" customHeight="false" outlineLevel="0" collapsed="false">
      <c r="A1494" s="48" t="s">
        <v>29</v>
      </c>
      <c r="B1494" s="46" t="n">
        <v>43955</v>
      </c>
      <c r="C1494" s="47" t="n">
        <v>6</v>
      </c>
      <c r="D1494" s="47" t="n">
        <v>310</v>
      </c>
      <c r="E1494" s="47" t="n">
        <v>2</v>
      </c>
    </row>
    <row r="1495" customFormat="false" ht="15" hidden="false" customHeight="false" outlineLevel="0" collapsed="false">
      <c r="A1495" s="48" t="s">
        <v>30</v>
      </c>
      <c r="B1495" s="46" t="n">
        <v>43955</v>
      </c>
      <c r="C1495" s="47" t="n">
        <v>0</v>
      </c>
      <c r="D1495" s="47" t="n">
        <v>49</v>
      </c>
      <c r="E1495" s="47"/>
    </row>
    <row r="1496" customFormat="false" ht="15" hidden="false" customHeight="false" outlineLevel="0" collapsed="false">
      <c r="A1496" s="48" t="s">
        <v>31</v>
      </c>
      <c r="B1496" s="46" t="n">
        <v>43955</v>
      </c>
      <c r="C1496" s="47" t="n">
        <v>0</v>
      </c>
      <c r="D1496" s="47" t="n">
        <v>27</v>
      </c>
      <c r="E1496" s="47"/>
    </row>
    <row r="1497" customFormat="false" ht="15" hidden="false" customHeight="false" outlineLevel="0" collapsed="false">
      <c r="A1497" s="48" t="s">
        <v>32</v>
      </c>
      <c r="B1497" s="46" t="n">
        <v>43955</v>
      </c>
      <c r="C1497" s="47" t="n">
        <v>0</v>
      </c>
      <c r="D1497" s="47" t="n">
        <v>0</v>
      </c>
      <c r="E1497" s="47"/>
    </row>
    <row r="1498" customFormat="false" ht="15" hidden="false" customHeight="false" outlineLevel="0" collapsed="false">
      <c r="A1498" s="48" t="s">
        <v>33</v>
      </c>
      <c r="B1498" s="46" t="n">
        <v>43955</v>
      </c>
      <c r="C1498" s="47" t="n">
        <v>0</v>
      </c>
      <c r="D1498" s="47" t="n">
        <v>5</v>
      </c>
      <c r="E1498" s="47"/>
    </row>
    <row r="1499" customFormat="false" ht="15" hidden="false" customHeight="false" outlineLevel="0" collapsed="false">
      <c r="A1499" s="48" t="s">
        <v>34</v>
      </c>
      <c r="B1499" s="46" t="n">
        <v>43955</v>
      </c>
      <c r="C1499" s="47" t="n">
        <v>0</v>
      </c>
      <c r="D1499" s="47" t="n">
        <v>5</v>
      </c>
      <c r="E1499" s="47"/>
    </row>
    <row r="1500" customFormat="false" ht="15" hidden="false" customHeight="false" outlineLevel="0" collapsed="false">
      <c r="A1500" s="48" t="s">
        <v>35</v>
      </c>
      <c r="B1500" s="46" t="n">
        <v>43955</v>
      </c>
      <c r="C1500" s="47" t="n">
        <v>1</v>
      </c>
      <c r="D1500" s="47" t="n">
        <v>56</v>
      </c>
      <c r="E1500" s="47"/>
    </row>
    <row r="1501" customFormat="false" ht="15" hidden="false" customHeight="false" outlineLevel="0" collapsed="false">
      <c r="A1501" s="48" t="s">
        <v>36</v>
      </c>
      <c r="B1501" s="46" t="n">
        <v>43955</v>
      </c>
      <c r="C1501" s="47" t="n">
        <v>-1</v>
      </c>
      <c r="D1501" s="47" t="n">
        <v>84</v>
      </c>
      <c r="E1501" s="47"/>
    </row>
    <row r="1502" customFormat="false" ht="15" hidden="false" customHeight="false" outlineLevel="0" collapsed="false">
      <c r="A1502" s="48" t="s">
        <v>37</v>
      </c>
      <c r="B1502" s="46" t="n">
        <v>43955</v>
      </c>
      <c r="C1502" s="47" t="n">
        <v>1</v>
      </c>
      <c r="D1502" s="47" t="n">
        <v>25</v>
      </c>
      <c r="E1502" s="47"/>
    </row>
    <row r="1503" customFormat="false" ht="15" hidden="false" customHeight="false" outlineLevel="0" collapsed="false">
      <c r="A1503" s="48" t="s">
        <v>38</v>
      </c>
      <c r="B1503" s="46" t="n">
        <v>43955</v>
      </c>
      <c r="C1503" s="47" t="n">
        <v>0</v>
      </c>
      <c r="D1503" s="47" t="n">
        <v>110</v>
      </c>
      <c r="E1503" s="47"/>
    </row>
    <row r="1504" customFormat="false" ht="15" hidden="false" customHeight="false" outlineLevel="0" collapsed="false">
      <c r="A1504" s="48" t="s">
        <v>39</v>
      </c>
      <c r="B1504" s="46" t="n">
        <v>43955</v>
      </c>
      <c r="C1504" s="47" t="n">
        <v>7</v>
      </c>
      <c r="D1504" s="47" t="n">
        <v>255</v>
      </c>
      <c r="E1504" s="47"/>
    </row>
    <row r="1505" customFormat="false" ht="15" hidden="false" customHeight="false" outlineLevel="0" collapsed="false">
      <c r="A1505" s="48" t="s">
        <v>40</v>
      </c>
      <c r="B1505" s="46" t="n">
        <v>43955</v>
      </c>
      <c r="C1505" s="47" t="n">
        <v>0</v>
      </c>
      <c r="D1505" s="47" t="n">
        <v>4</v>
      </c>
      <c r="E1505" s="47"/>
    </row>
    <row r="1506" customFormat="false" ht="15" hidden="false" customHeight="false" outlineLevel="0" collapsed="false">
      <c r="A1506" s="48" t="s">
        <v>41</v>
      </c>
      <c r="B1506" s="46" t="n">
        <v>43955</v>
      </c>
      <c r="C1506" s="47" t="n">
        <v>0</v>
      </c>
      <c r="D1506" s="47" t="n">
        <v>2</v>
      </c>
      <c r="E1506" s="47"/>
    </row>
    <row r="1507" customFormat="false" ht="15" hidden="false" customHeight="false" outlineLevel="0" collapsed="false">
      <c r="A1507" s="48" t="s">
        <v>42</v>
      </c>
      <c r="B1507" s="46" t="n">
        <v>43955</v>
      </c>
      <c r="C1507" s="47" t="n">
        <v>0</v>
      </c>
      <c r="D1507" s="47" t="n">
        <v>11</v>
      </c>
      <c r="E1507" s="47"/>
    </row>
    <row r="1508" customFormat="false" ht="15" hidden="false" customHeight="false" outlineLevel="0" collapsed="false">
      <c r="A1508" s="48" t="s">
        <v>43</v>
      </c>
      <c r="B1508" s="46" t="n">
        <v>43955</v>
      </c>
      <c r="C1508" s="47" t="n">
        <v>0</v>
      </c>
      <c r="D1508" s="47" t="n">
        <v>49</v>
      </c>
      <c r="E1508" s="47"/>
    </row>
    <row r="1509" customFormat="false" ht="15" hidden="false" customHeight="false" outlineLevel="0" collapsed="false">
      <c r="A1509" s="48" t="s">
        <v>44</v>
      </c>
      <c r="B1509" s="46" t="n">
        <v>43955</v>
      </c>
      <c r="C1509" s="47" t="n">
        <v>0</v>
      </c>
      <c r="D1509" s="47" t="n">
        <v>243</v>
      </c>
      <c r="E1509" s="47"/>
    </row>
    <row r="1510" customFormat="false" ht="15" hidden="false" customHeight="false" outlineLevel="0" collapsed="false">
      <c r="A1510" s="48" t="s">
        <v>45</v>
      </c>
      <c r="B1510" s="46" t="n">
        <v>43955</v>
      </c>
      <c r="C1510" s="47" t="n">
        <v>0</v>
      </c>
      <c r="D1510" s="47" t="n">
        <v>15</v>
      </c>
      <c r="E1510" s="47"/>
    </row>
    <row r="1511" customFormat="false" ht="15" hidden="false" customHeight="false" outlineLevel="0" collapsed="false">
      <c r="A1511" s="48" t="s">
        <v>46</v>
      </c>
      <c r="B1511" s="46" t="n">
        <v>43955</v>
      </c>
      <c r="C1511" s="47" t="n">
        <v>0</v>
      </c>
      <c r="D1511" s="47" t="n">
        <v>145</v>
      </c>
      <c r="E1511" s="47"/>
    </row>
    <row r="1512" customFormat="false" ht="15" hidden="false" customHeight="false" outlineLevel="0" collapsed="false">
      <c r="A1512" s="48" t="s">
        <v>47</v>
      </c>
      <c r="B1512" s="46" t="n">
        <v>43955</v>
      </c>
      <c r="C1512" s="47" t="n">
        <v>3</v>
      </c>
      <c r="D1512" s="47" t="n">
        <v>41</v>
      </c>
      <c r="E1512" s="47"/>
    </row>
    <row r="1513" customFormat="false" ht="15" hidden="false" customHeight="false" outlineLevel="0" collapsed="false">
      <c r="A1513" s="44" t="s">
        <v>24</v>
      </c>
      <c r="B1513" s="46" t="n">
        <v>43956</v>
      </c>
      <c r="C1513" s="47" t="n">
        <v>58</v>
      </c>
      <c r="D1513" s="47" t="n">
        <v>1811</v>
      </c>
      <c r="E1513" s="47" t="n">
        <v>1</v>
      </c>
    </row>
    <row r="1514" customFormat="false" ht="15" hidden="false" customHeight="false" outlineLevel="0" collapsed="false">
      <c r="A1514" s="48" t="s">
        <v>25</v>
      </c>
      <c r="B1514" s="46" t="n">
        <v>43956</v>
      </c>
      <c r="C1514" s="47" t="n">
        <v>0</v>
      </c>
      <c r="D1514" s="47" t="n">
        <v>0</v>
      </c>
      <c r="E1514" s="47"/>
    </row>
    <row r="1515" customFormat="false" ht="15" hidden="false" customHeight="false" outlineLevel="0" collapsed="false">
      <c r="A1515" s="48" t="s">
        <v>26</v>
      </c>
      <c r="B1515" s="46" t="n">
        <v>43956</v>
      </c>
      <c r="C1515" s="47" t="n">
        <v>11</v>
      </c>
      <c r="D1515" s="47" t="n">
        <v>358</v>
      </c>
      <c r="E1515" s="47"/>
    </row>
    <row r="1516" customFormat="false" ht="15" hidden="false" customHeight="false" outlineLevel="0" collapsed="false">
      <c r="A1516" s="48" t="s">
        <v>27</v>
      </c>
      <c r="B1516" s="46" t="n">
        <v>43956</v>
      </c>
      <c r="C1516" s="47" t="n">
        <v>0</v>
      </c>
      <c r="D1516" s="47" t="n">
        <v>4</v>
      </c>
      <c r="E1516" s="47"/>
    </row>
    <row r="1517" customFormat="false" ht="15" hidden="false" customHeight="false" outlineLevel="0" collapsed="false">
      <c r="A1517" s="48" t="s">
        <v>28</v>
      </c>
      <c r="B1517" s="46" t="n">
        <v>43956</v>
      </c>
      <c r="C1517" s="47" t="n">
        <v>57</v>
      </c>
      <c r="D1517" s="47" t="n">
        <v>1404</v>
      </c>
      <c r="E1517" s="47" t="n">
        <v>1</v>
      </c>
    </row>
    <row r="1518" customFormat="false" ht="15" hidden="false" customHeight="false" outlineLevel="0" collapsed="false">
      <c r="A1518" s="48" t="s">
        <v>29</v>
      </c>
      <c r="B1518" s="46" t="n">
        <v>43956</v>
      </c>
      <c r="C1518" s="47" t="n">
        <v>1</v>
      </c>
      <c r="D1518" s="47" t="n">
        <v>311</v>
      </c>
      <c r="E1518" s="47" t="n">
        <v>1</v>
      </c>
    </row>
    <row r="1519" customFormat="false" ht="15" hidden="false" customHeight="false" outlineLevel="0" collapsed="false">
      <c r="A1519" s="48" t="s">
        <v>30</v>
      </c>
      <c r="B1519" s="46" t="n">
        <v>43956</v>
      </c>
      <c r="C1519" s="47" t="n">
        <v>-1</v>
      </c>
      <c r="D1519" s="47" t="n">
        <v>48</v>
      </c>
      <c r="E1519" s="47"/>
    </row>
    <row r="1520" customFormat="false" ht="15" hidden="false" customHeight="false" outlineLevel="0" collapsed="false">
      <c r="A1520" s="48" t="s">
        <v>31</v>
      </c>
      <c r="B1520" s="46" t="n">
        <v>43956</v>
      </c>
      <c r="C1520" s="47" t="n">
        <v>1</v>
      </c>
      <c r="D1520" s="47" t="n">
        <v>28</v>
      </c>
      <c r="E1520" s="47"/>
    </row>
    <row r="1521" customFormat="false" ht="15" hidden="false" customHeight="false" outlineLevel="0" collapsed="false">
      <c r="A1521" s="48" t="s">
        <v>32</v>
      </c>
      <c r="B1521" s="46" t="n">
        <v>43956</v>
      </c>
      <c r="C1521" s="47" t="n">
        <v>0</v>
      </c>
      <c r="D1521" s="47" t="n">
        <v>0</v>
      </c>
      <c r="E1521" s="47"/>
    </row>
    <row r="1522" customFormat="false" ht="15" hidden="false" customHeight="false" outlineLevel="0" collapsed="false">
      <c r="A1522" s="48" t="s">
        <v>33</v>
      </c>
      <c r="B1522" s="46" t="n">
        <v>43956</v>
      </c>
      <c r="C1522" s="47" t="n">
        <v>0</v>
      </c>
      <c r="D1522" s="47" t="n">
        <v>5</v>
      </c>
      <c r="E1522" s="47"/>
    </row>
    <row r="1523" customFormat="false" ht="15" hidden="false" customHeight="false" outlineLevel="0" collapsed="false">
      <c r="A1523" s="48" t="s">
        <v>34</v>
      </c>
      <c r="B1523" s="46" t="n">
        <v>43956</v>
      </c>
      <c r="C1523" s="47" t="n">
        <v>0</v>
      </c>
      <c r="D1523" s="47" t="n">
        <v>5</v>
      </c>
      <c r="E1523" s="47"/>
    </row>
    <row r="1524" customFormat="false" ht="15" hidden="false" customHeight="false" outlineLevel="0" collapsed="false">
      <c r="A1524" s="48" t="s">
        <v>35</v>
      </c>
      <c r="B1524" s="46" t="n">
        <v>43956</v>
      </c>
      <c r="C1524" s="47" t="n">
        <v>0</v>
      </c>
      <c r="D1524" s="47" t="n">
        <v>56</v>
      </c>
      <c r="E1524" s="47"/>
    </row>
    <row r="1525" customFormat="false" ht="15" hidden="false" customHeight="false" outlineLevel="0" collapsed="false">
      <c r="A1525" s="48" t="s">
        <v>36</v>
      </c>
      <c r="B1525" s="46" t="n">
        <v>43956</v>
      </c>
      <c r="C1525" s="47" t="n">
        <v>1</v>
      </c>
      <c r="D1525" s="47" t="n">
        <v>85</v>
      </c>
      <c r="E1525" s="47"/>
    </row>
    <row r="1526" customFormat="false" ht="15" hidden="false" customHeight="false" outlineLevel="0" collapsed="false">
      <c r="A1526" s="48" t="s">
        <v>37</v>
      </c>
      <c r="B1526" s="46" t="n">
        <v>43956</v>
      </c>
      <c r="C1526" s="47" t="n">
        <v>0</v>
      </c>
      <c r="D1526" s="47" t="n">
        <v>25</v>
      </c>
      <c r="E1526" s="47"/>
    </row>
    <row r="1527" customFormat="false" ht="15" hidden="false" customHeight="false" outlineLevel="0" collapsed="false">
      <c r="A1527" s="48" t="s">
        <v>38</v>
      </c>
      <c r="B1527" s="46" t="n">
        <v>43956</v>
      </c>
      <c r="C1527" s="47" t="n">
        <v>0</v>
      </c>
      <c r="D1527" s="47" t="n">
        <v>110</v>
      </c>
      <c r="E1527" s="47"/>
    </row>
    <row r="1528" customFormat="false" ht="15" hidden="false" customHeight="false" outlineLevel="0" collapsed="false">
      <c r="A1528" s="48" t="s">
        <v>39</v>
      </c>
      <c r="B1528" s="46" t="n">
        <v>43956</v>
      </c>
      <c r="C1528" s="47" t="n">
        <v>4</v>
      </c>
      <c r="D1528" s="47" t="n">
        <v>259</v>
      </c>
      <c r="E1528" s="47"/>
    </row>
    <row r="1529" customFormat="false" ht="15" hidden="false" customHeight="false" outlineLevel="0" collapsed="false">
      <c r="A1529" s="48" t="s">
        <v>40</v>
      </c>
      <c r="B1529" s="46" t="n">
        <v>43956</v>
      </c>
      <c r="C1529" s="47" t="n">
        <v>0</v>
      </c>
      <c r="D1529" s="47" t="n">
        <v>4</v>
      </c>
      <c r="E1529" s="47"/>
    </row>
    <row r="1530" customFormat="false" ht="15" hidden="false" customHeight="false" outlineLevel="0" collapsed="false">
      <c r="A1530" s="48" t="s">
        <v>41</v>
      </c>
      <c r="B1530" s="46" t="n">
        <v>43956</v>
      </c>
      <c r="C1530" s="47" t="n">
        <v>0</v>
      </c>
      <c r="D1530" s="47" t="n">
        <v>2</v>
      </c>
      <c r="E1530" s="47"/>
    </row>
    <row r="1531" customFormat="false" ht="15" hidden="false" customHeight="false" outlineLevel="0" collapsed="false">
      <c r="A1531" s="48" t="s">
        <v>42</v>
      </c>
      <c r="B1531" s="46" t="n">
        <v>43956</v>
      </c>
      <c r="C1531" s="47" t="n">
        <v>0</v>
      </c>
      <c r="D1531" s="47" t="n">
        <v>11</v>
      </c>
      <c r="E1531" s="47"/>
    </row>
    <row r="1532" customFormat="false" ht="15" hidden="false" customHeight="false" outlineLevel="0" collapsed="false">
      <c r="A1532" s="48" t="s">
        <v>43</v>
      </c>
      <c r="B1532" s="46" t="n">
        <v>43956</v>
      </c>
      <c r="C1532" s="47" t="n">
        <v>0</v>
      </c>
      <c r="D1532" s="47" t="n">
        <v>49</v>
      </c>
      <c r="E1532" s="47"/>
    </row>
    <row r="1533" customFormat="false" ht="15" hidden="false" customHeight="false" outlineLevel="0" collapsed="false">
      <c r="A1533" s="48" t="s">
        <v>44</v>
      </c>
      <c r="B1533" s="46" t="n">
        <v>43956</v>
      </c>
      <c r="C1533" s="47" t="n">
        <v>1</v>
      </c>
      <c r="D1533" s="47" t="n">
        <v>244</v>
      </c>
      <c r="E1533" s="47"/>
    </row>
    <row r="1534" customFormat="false" ht="15" hidden="false" customHeight="false" outlineLevel="0" collapsed="false">
      <c r="A1534" s="48" t="s">
        <v>45</v>
      </c>
      <c r="B1534" s="46" t="n">
        <v>43956</v>
      </c>
      <c r="C1534" s="47" t="n">
        <v>0</v>
      </c>
      <c r="D1534" s="47" t="n">
        <v>15</v>
      </c>
      <c r="E1534" s="47"/>
    </row>
    <row r="1535" customFormat="false" ht="15" hidden="false" customHeight="false" outlineLevel="0" collapsed="false">
      <c r="A1535" s="48" t="s">
        <v>46</v>
      </c>
      <c r="B1535" s="46" t="n">
        <v>43956</v>
      </c>
      <c r="C1535" s="47" t="n">
        <v>0</v>
      </c>
      <c r="D1535" s="47" t="n">
        <v>145</v>
      </c>
      <c r="E1535" s="47"/>
    </row>
    <row r="1536" customFormat="false" ht="15" hidden="false" customHeight="false" outlineLevel="0" collapsed="false">
      <c r="A1536" s="48" t="s">
        <v>47</v>
      </c>
      <c r="B1536" s="46" t="n">
        <v>43956</v>
      </c>
      <c r="C1536" s="47" t="n">
        <v>0</v>
      </c>
      <c r="D1536" s="47" t="n">
        <v>41</v>
      </c>
      <c r="E1536" s="47"/>
    </row>
    <row r="1537" customFormat="false" ht="15" hidden="false" customHeight="false" outlineLevel="0" collapsed="false">
      <c r="A1537" s="44" t="s">
        <v>24</v>
      </c>
      <c r="B1537" s="46" t="n">
        <v>43957</v>
      </c>
      <c r="C1537" s="47" t="n">
        <v>63</v>
      </c>
      <c r="D1537" s="47" t="n">
        <v>1874</v>
      </c>
      <c r="E1537" s="47" t="n">
        <v>5</v>
      </c>
    </row>
    <row r="1538" customFormat="false" ht="15" hidden="false" customHeight="false" outlineLevel="0" collapsed="false">
      <c r="A1538" s="48" t="s">
        <v>25</v>
      </c>
      <c r="B1538" s="46" t="n">
        <v>43957</v>
      </c>
      <c r="C1538" s="47" t="n">
        <v>0</v>
      </c>
      <c r="D1538" s="47" t="n">
        <v>0</v>
      </c>
      <c r="E1538" s="47"/>
    </row>
    <row r="1539" customFormat="false" ht="15" hidden="false" customHeight="false" outlineLevel="0" collapsed="false">
      <c r="A1539" s="48" t="s">
        <v>26</v>
      </c>
      <c r="B1539" s="46" t="n">
        <v>43957</v>
      </c>
      <c r="C1539" s="47" t="n">
        <v>8</v>
      </c>
      <c r="D1539" s="47" t="n">
        <v>366</v>
      </c>
      <c r="E1539" s="47"/>
    </row>
    <row r="1540" customFormat="false" ht="15" hidden="false" customHeight="false" outlineLevel="0" collapsed="false">
      <c r="A1540" s="48" t="s">
        <v>27</v>
      </c>
      <c r="B1540" s="46" t="n">
        <v>43957</v>
      </c>
      <c r="C1540" s="47" t="n">
        <v>0</v>
      </c>
      <c r="D1540" s="47" t="n">
        <v>4</v>
      </c>
      <c r="E1540" s="47"/>
    </row>
    <row r="1541" customFormat="false" ht="15" hidden="false" customHeight="false" outlineLevel="0" collapsed="false">
      <c r="A1541" s="48" t="s">
        <v>28</v>
      </c>
      <c r="B1541" s="46" t="n">
        <v>43957</v>
      </c>
      <c r="C1541" s="47" t="n">
        <v>102</v>
      </c>
      <c r="D1541" s="47" t="n">
        <v>1506</v>
      </c>
      <c r="E1541" s="47" t="n">
        <v>2</v>
      </c>
    </row>
    <row r="1542" customFormat="false" ht="15" hidden="false" customHeight="false" outlineLevel="0" collapsed="false">
      <c r="A1542" s="48" t="s">
        <v>29</v>
      </c>
      <c r="B1542" s="46" t="n">
        <v>43957</v>
      </c>
      <c r="C1542" s="47" t="n">
        <v>5</v>
      </c>
      <c r="D1542" s="47" t="n">
        <v>316</v>
      </c>
      <c r="E1542" s="47"/>
    </row>
    <row r="1543" customFormat="false" ht="15" hidden="false" customHeight="false" outlineLevel="0" collapsed="false">
      <c r="A1543" s="48" t="s">
        <v>30</v>
      </c>
      <c r="B1543" s="46" t="n">
        <v>43957</v>
      </c>
      <c r="C1543" s="47" t="n">
        <v>3</v>
      </c>
      <c r="D1543" s="47" t="n">
        <v>51</v>
      </c>
      <c r="E1543" s="47"/>
    </row>
    <row r="1544" customFormat="false" ht="15" hidden="false" customHeight="false" outlineLevel="0" collapsed="false">
      <c r="A1544" s="48" t="s">
        <v>31</v>
      </c>
      <c r="B1544" s="46" t="n">
        <v>43957</v>
      </c>
      <c r="C1544" s="47" t="n">
        <v>0</v>
      </c>
      <c r="D1544" s="47" t="n">
        <v>28</v>
      </c>
      <c r="E1544" s="47"/>
    </row>
    <row r="1545" customFormat="false" ht="15" hidden="false" customHeight="false" outlineLevel="0" collapsed="false">
      <c r="A1545" s="48" t="s">
        <v>32</v>
      </c>
      <c r="B1545" s="46" t="n">
        <v>43957</v>
      </c>
      <c r="C1545" s="47" t="n">
        <v>0</v>
      </c>
      <c r="D1545" s="47" t="n">
        <v>0</v>
      </c>
      <c r="E1545" s="47"/>
    </row>
    <row r="1546" customFormat="false" ht="15" hidden="false" customHeight="false" outlineLevel="0" collapsed="false">
      <c r="A1546" s="48" t="s">
        <v>33</v>
      </c>
      <c r="B1546" s="46" t="n">
        <v>43957</v>
      </c>
      <c r="C1546" s="47" t="n">
        <v>0</v>
      </c>
      <c r="D1546" s="47" t="n">
        <v>5</v>
      </c>
      <c r="E1546" s="47"/>
    </row>
    <row r="1547" customFormat="false" ht="15" hidden="false" customHeight="false" outlineLevel="0" collapsed="false">
      <c r="A1547" s="48" t="s">
        <v>34</v>
      </c>
      <c r="B1547" s="46" t="n">
        <v>43957</v>
      </c>
      <c r="C1547" s="47" t="n">
        <v>0</v>
      </c>
      <c r="D1547" s="47" t="n">
        <v>5</v>
      </c>
      <c r="E1547" s="47"/>
    </row>
    <row r="1548" customFormat="false" ht="15" hidden="false" customHeight="false" outlineLevel="0" collapsed="false">
      <c r="A1548" s="48" t="s">
        <v>35</v>
      </c>
      <c r="B1548" s="46" t="n">
        <v>43957</v>
      </c>
      <c r="C1548" s="47" t="n">
        <v>1</v>
      </c>
      <c r="D1548" s="47" t="n">
        <v>57</v>
      </c>
      <c r="E1548" s="47"/>
    </row>
    <row r="1549" customFormat="false" ht="15" hidden="false" customHeight="false" outlineLevel="0" collapsed="false">
      <c r="A1549" s="48" t="s">
        <v>36</v>
      </c>
      <c r="B1549" s="46" t="n">
        <v>43957</v>
      </c>
      <c r="C1549" s="47" t="n">
        <v>0</v>
      </c>
      <c r="D1549" s="47" t="n">
        <v>85</v>
      </c>
      <c r="E1549" s="47"/>
    </row>
    <row r="1550" customFormat="false" ht="15" hidden="false" customHeight="false" outlineLevel="0" collapsed="false">
      <c r="A1550" s="48" t="s">
        <v>37</v>
      </c>
      <c r="B1550" s="46" t="n">
        <v>43957</v>
      </c>
      <c r="C1550" s="47" t="n">
        <v>0</v>
      </c>
      <c r="D1550" s="47" t="n">
        <v>25</v>
      </c>
      <c r="E1550" s="47"/>
    </row>
    <row r="1551" customFormat="false" ht="15" hidden="false" customHeight="false" outlineLevel="0" collapsed="false">
      <c r="A1551" s="48" t="s">
        <v>38</v>
      </c>
      <c r="B1551" s="46" t="n">
        <v>43957</v>
      </c>
      <c r="C1551" s="47" t="n">
        <v>0</v>
      </c>
      <c r="D1551" s="47" t="n">
        <v>110</v>
      </c>
      <c r="E1551" s="47"/>
    </row>
    <row r="1552" customFormat="false" ht="15" hidden="false" customHeight="false" outlineLevel="0" collapsed="false">
      <c r="A1552" s="48" t="s">
        <v>39</v>
      </c>
      <c r="B1552" s="46" t="n">
        <v>43957</v>
      </c>
      <c r="C1552" s="47" t="n">
        <v>6</v>
      </c>
      <c r="D1552" s="47" t="n">
        <v>265</v>
      </c>
      <c r="E1552" s="47" t="n">
        <v>1</v>
      </c>
    </row>
    <row r="1553" customFormat="false" ht="15" hidden="false" customHeight="false" outlineLevel="0" collapsed="false">
      <c r="A1553" s="48" t="s">
        <v>40</v>
      </c>
      <c r="B1553" s="46" t="n">
        <v>43957</v>
      </c>
      <c r="C1553" s="47" t="n">
        <v>0</v>
      </c>
      <c r="D1553" s="47" t="n">
        <v>4</v>
      </c>
      <c r="E1553" s="47"/>
    </row>
    <row r="1554" customFormat="false" ht="15" hidden="false" customHeight="false" outlineLevel="0" collapsed="false">
      <c r="A1554" s="48" t="s">
        <v>41</v>
      </c>
      <c r="B1554" s="46" t="n">
        <v>43957</v>
      </c>
      <c r="C1554" s="47" t="n">
        <v>0</v>
      </c>
      <c r="D1554" s="47" t="n">
        <v>2</v>
      </c>
      <c r="E1554" s="47"/>
    </row>
    <row r="1555" customFormat="false" ht="15" hidden="false" customHeight="false" outlineLevel="0" collapsed="false">
      <c r="A1555" s="48" t="s">
        <v>42</v>
      </c>
      <c r="B1555" s="46" t="n">
        <v>43957</v>
      </c>
      <c r="C1555" s="47" t="n">
        <v>0</v>
      </c>
      <c r="D1555" s="47" t="n">
        <v>11</v>
      </c>
      <c r="E1555" s="47"/>
    </row>
    <row r="1556" customFormat="false" ht="15" hidden="false" customHeight="false" outlineLevel="0" collapsed="false">
      <c r="A1556" s="48" t="s">
        <v>43</v>
      </c>
      <c r="B1556" s="46" t="n">
        <v>43957</v>
      </c>
      <c r="C1556" s="47" t="n">
        <v>0</v>
      </c>
      <c r="D1556" s="47" t="n">
        <v>49</v>
      </c>
      <c r="E1556" s="47"/>
    </row>
    <row r="1557" customFormat="false" ht="15" hidden="false" customHeight="false" outlineLevel="0" collapsed="false">
      <c r="A1557" s="48" t="s">
        <v>44</v>
      </c>
      <c r="B1557" s="46" t="n">
        <v>43957</v>
      </c>
      <c r="C1557" s="47" t="n">
        <v>0</v>
      </c>
      <c r="D1557" s="47" t="n">
        <v>244</v>
      </c>
      <c r="E1557" s="47"/>
    </row>
    <row r="1558" customFormat="false" ht="15" hidden="false" customHeight="false" outlineLevel="0" collapsed="false">
      <c r="A1558" s="48" t="s">
        <v>45</v>
      </c>
      <c r="B1558" s="46" t="n">
        <v>43957</v>
      </c>
      <c r="C1558" s="47" t="n">
        <v>0</v>
      </c>
      <c r="D1558" s="47" t="n">
        <v>15</v>
      </c>
      <c r="E1558" s="47"/>
    </row>
    <row r="1559" customFormat="false" ht="15" hidden="false" customHeight="false" outlineLevel="0" collapsed="false">
      <c r="A1559" s="48" t="s">
        <v>46</v>
      </c>
      <c r="B1559" s="46" t="n">
        <v>43957</v>
      </c>
      <c r="C1559" s="47" t="n">
        <v>0</v>
      </c>
      <c r="D1559" s="47" t="n">
        <v>145</v>
      </c>
      <c r="E1559" s="47"/>
    </row>
    <row r="1560" customFormat="false" ht="15" hidden="false" customHeight="false" outlineLevel="0" collapsed="false">
      <c r="A1560" s="48" t="s">
        <v>47</v>
      </c>
      <c r="B1560" s="46" t="n">
        <v>43957</v>
      </c>
      <c r="C1560" s="47" t="n">
        <v>0</v>
      </c>
      <c r="D1560" s="47" t="n">
        <v>41</v>
      </c>
      <c r="E1560" s="47" t="n">
        <v>1</v>
      </c>
    </row>
    <row r="1561" customFormat="false" ht="15" hidden="false" customHeight="false" outlineLevel="0" collapsed="false">
      <c r="A1561" s="44" t="s">
        <v>24</v>
      </c>
      <c r="B1561" s="46" t="n">
        <v>43958</v>
      </c>
      <c r="C1561" s="47" t="n">
        <v>50</v>
      </c>
      <c r="D1561" s="47" t="n">
        <v>1924</v>
      </c>
      <c r="E1561" s="47" t="n">
        <v>6</v>
      </c>
    </row>
    <row r="1562" customFormat="false" ht="15" hidden="false" customHeight="false" outlineLevel="0" collapsed="false">
      <c r="A1562" s="48" t="s">
        <v>25</v>
      </c>
      <c r="B1562" s="46" t="n">
        <v>43958</v>
      </c>
      <c r="C1562" s="47" t="n">
        <v>0</v>
      </c>
      <c r="D1562" s="47" t="n">
        <v>0</v>
      </c>
      <c r="E1562" s="47"/>
    </row>
    <row r="1563" customFormat="false" ht="15" hidden="false" customHeight="false" outlineLevel="0" collapsed="false">
      <c r="A1563" s="48" t="s">
        <v>26</v>
      </c>
      <c r="B1563" s="46" t="n">
        <v>43958</v>
      </c>
      <c r="C1563" s="47" t="n">
        <v>26</v>
      </c>
      <c r="D1563" s="47" t="n">
        <v>392</v>
      </c>
      <c r="E1563" s="47"/>
    </row>
    <row r="1564" customFormat="false" ht="15" hidden="false" customHeight="false" outlineLevel="0" collapsed="false">
      <c r="A1564" s="48" t="s">
        <v>27</v>
      </c>
      <c r="B1564" s="46" t="n">
        <v>43958</v>
      </c>
      <c r="C1564" s="47" t="n">
        <v>0</v>
      </c>
      <c r="D1564" s="47" t="n">
        <v>4</v>
      </c>
      <c r="E1564" s="47"/>
    </row>
    <row r="1565" customFormat="false" ht="15" hidden="false" customHeight="false" outlineLevel="0" collapsed="false">
      <c r="A1565" s="48" t="s">
        <v>28</v>
      </c>
      <c r="B1565" s="46" t="n">
        <v>43958</v>
      </c>
      <c r="C1565" s="47" t="n">
        <v>77</v>
      </c>
      <c r="D1565" s="47" t="n">
        <v>1583</v>
      </c>
      <c r="E1565" s="47" t="n">
        <v>2</v>
      </c>
    </row>
    <row r="1566" customFormat="false" ht="15" hidden="false" customHeight="false" outlineLevel="0" collapsed="false">
      <c r="A1566" s="48" t="s">
        <v>29</v>
      </c>
      <c r="B1566" s="46" t="n">
        <v>43958</v>
      </c>
      <c r="C1566" s="47" t="n">
        <v>4</v>
      </c>
      <c r="D1566" s="47" t="n">
        <v>320</v>
      </c>
      <c r="E1566" s="47"/>
    </row>
    <row r="1567" customFormat="false" ht="15" hidden="false" customHeight="false" outlineLevel="0" collapsed="false">
      <c r="A1567" s="48" t="s">
        <v>30</v>
      </c>
      <c r="B1567" s="46" t="n">
        <v>43958</v>
      </c>
      <c r="C1567" s="47" t="n">
        <v>1</v>
      </c>
      <c r="D1567" s="47" t="n">
        <v>52</v>
      </c>
      <c r="E1567" s="47"/>
    </row>
    <row r="1568" customFormat="false" ht="15" hidden="false" customHeight="false" outlineLevel="0" collapsed="false">
      <c r="A1568" s="48" t="s">
        <v>31</v>
      </c>
      <c r="B1568" s="46" t="n">
        <v>43958</v>
      </c>
      <c r="C1568" s="47" t="n">
        <v>0</v>
      </c>
      <c r="D1568" s="47" t="n">
        <v>28</v>
      </c>
      <c r="E1568" s="47"/>
    </row>
    <row r="1569" customFormat="false" ht="15" hidden="false" customHeight="false" outlineLevel="0" collapsed="false">
      <c r="A1569" s="48" t="s">
        <v>32</v>
      </c>
      <c r="B1569" s="46" t="n">
        <v>43958</v>
      </c>
      <c r="C1569" s="47" t="n">
        <v>0</v>
      </c>
      <c r="D1569" s="47" t="n">
        <v>0</v>
      </c>
      <c r="E1569" s="47"/>
    </row>
    <row r="1570" customFormat="false" ht="15" hidden="false" customHeight="false" outlineLevel="0" collapsed="false">
      <c r="A1570" s="48" t="s">
        <v>33</v>
      </c>
      <c r="B1570" s="46" t="n">
        <v>43958</v>
      </c>
      <c r="C1570" s="47" t="n">
        <v>0</v>
      </c>
      <c r="D1570" s="47" t="n">
        <v>5</v>
      </c>
      <c r="E1570" s="47"/>
    </row>
    <row r="1571" customFormat="false" ht="15" hidden="false" customHeight="false" outlineLevel="0" collapsed="false">
      <c r="A1571" s="48" t="s">
        <v>34</v>
      </c>
      <c r="B1571" s="46" t="n">
        <v>43958</v>
      </c>
      <c r="C1571" s="47" t="n">
        <v>0</v>
      </c>
      <c r="D1571" s="47" t="n">
        <v>5</v>
      </c>
      <c r="E1571" s="47"/>
    </row>
    <row r="1572" customFormat="false" ht="15" hidden="false" customHeight="false" outlineLevel="0" collapsed="false">
      <c r="A1572" s="48" t="s">
        <v>35</v>
      </c>
      <c r="B1572" s="46" t="n">
        <v>43958</v>
      </c>
      <c r="C1572" s="47" t="n">
        <v>1</v>
      </c>
      <c r="D1572" s="47" t="n">
        <v>58</v>
      </c>
      <c r="E1572" s="47"/>
    </row>
    <row r="1573" customFormat="false" ht="15" hidden="false" customHeight="false" outlineLevel="0" collapsed="false">
      <c r="A1573" s="48" t="s">
        <v>36</v>
      </c>
      <c r="B1573" s="46" t="n">
        <v>43958</v>
      </c>
      <c r="C1573" s="47" t="n">
        <v>0</v>
      </c>
      <c r="D1573" s="47" t="n">
        <v>85</v>
      </c>
      <c r="E1573" s="47"/>
    </row>
    <row r="1574" customFormat="false" ht="15" hidden="false" customHeight="false" outlineLevel="0" collapsed="false">
      <c r="A1574" s="48" t="s">
        <v>37</v>
      </c>
      <c r="B1574" s="46" t="n">
        <v>43958</v>
      </c>
      <c r="C1574" s="47" t="n">
        <v>0</v>
      </c>
      <c r="D1574" s="47" t="n">
        <v>25</v>
      </c>
      <c r="E1574" s="47"/>
    </row>
    <row r="1575" customFormat="false" ht="15" hidden="false" customHeight="false" outlineLevel="0" collapsed="false">
      <c r="A1575" s="48" t="s">
        <v>38</v>
      </c>
      <c r="B1575" s="46" t="n">
        <v>43958</v>
      </c>
      <c r="C1575" s="47" t="n">
        <v>0</v>
      </c>
      <c r="D1575" s="47" t="n">
        <v>110</v>
      </c>
      <c r="E1575" s="47"/>
    </row>
    <row r="1576" customFormat="false" ht="15" hidden="false" customHeight="false" outlineLevel="0" collapsed="false">
      <c r="A1576" s="48" t="s">
        <v>39</v>
      </c>
      <c r="B1576" s="46" t="n">
        <v>43958</v>
      </c>
      <c r="C1576" s="47" t="n">
        <v>3</v>
      </c>
      <c r="D1576" s="47" t="n">
        <v>268</v>
      </c>
      <c r="E1576" s="47"/>
    </row>
    <row r="1577" customFormat="false" ht="15" hidden="false" customHeight="false" outlineLevel="0" collapsed="false">
      <c r="A1577" s="48" t="s">
        <v>40</v>
      </c>
      <c r="B1577" s="46" t="n">
        <v>43958</v>
      </c>
      <c r="C1577" s="47" t="n">
        <v>0</v>
      </c>
      <c r="D1577" s="47" t="n">
        <v>4</v>
      </c>
      <c r="E1577" s="47"/>
    </row>
    <row r="1578" customFormat="false" ht="15" hidden="false" customHeight="false" outlineLevel="0" collapsed="false">
      <c r="A1578" s="48" t="s">
        <v>41</v>
      </c>
      <c r="B1578" s="46" t="n">
        <v>43958</v>
      </c>
      <c r="C1578" s="47" t="n">
        <v>1</v>
      </c>
      <c r="D1578" s="47" t="n">
        <v>3</v>
      </c>
      <c r="E1578" s="47"/>
    </row>
    <row r="1579" customFormat="false" ht="15" hidden="false" customHeight="false" outlineLevel="0" collapsed="false">
      <c r="A1579" s="48" t="s">
        <v>42</v>
      </c>
      <c r="B1579" s="46" t="n">
        <v>43958</v>
      </c>
      <c r="C1579" s="47" t="n">
        <v>0</v>
      </c>
      <c r="D1579" s="47" t="n">
        <v>11</v>
      </c>
      <c r="E1579" s="47"/>
    </row>
    <row r="1580" customFormat="false" ht="15" hidden="false" customHeight="false" outlineLevel="0" collapsed="false">
      <c r="A1580" s="48" t="s">
        <v>43</v>
      </c>
      <c r="B1580" s="46" t="n">
        <v>43958</v>
      </c>
      <c r="C1580" s="47" t="n">
        <v>0</v>
      </c>
      <c r="D1580" s="47" t="n">
        <v>49</v>
      </c>
      <c r="E1580" s="47"/>
    </row>
    <row r="1581" customFormat="false" ht="15" hidden="false" customHeight="false" outlineLevel="0" collapsed="false">
      <c r="A1581" s="48" t="s">
        <v>44</v>
      </c>
      <c r="B1581" s="46" t="n">
        <v>43958</v>
      </c>
      <c r="C1581" s="47" t="n">
        <v>0</v>
      </c>
      <c r="D1581" s="47" t="n">
        <v>244</v>
      </c>
      <c r="E1581" s="47" t="n">
        <v>1</v>
      </c>
    </row>
    <row r="1582" customFormat="false" ht="15" hidden="false" customHeight="false" outlineLevel="0" collapsed="false">
      <c r="A1582" s="48" t="s">
        <v>45</v>
      </c>
      <c r="B1582" s="46" t="n">
        <v>43958</v>
      </c>
      <c r="C1582" s="47" t="n">
        <v>0</v>
      </c>
      <c r="D1582" s="47" t="n">
        <v>15</v>
      </c>
      <c r="E1582" s="47"/>
    </row>
    <row r="1583" customFormat="false" ht="15" hidden="false" customHeight="false" outlineLevel="0" collapsed="false">
      <c r="A1583" s="48" t="s">
        <v>46</v>
      </c>
      <c r="B1583" s="46" t="n">
        <v>43958</v>
      </c>
      <c r="C1583" s="47" t="n">
        <v>0</v>
      </c>
      <c r="D1583" s="47" t="n">
        <v>145</v>
      </c>
      <c r="E1583" s="47"/>
    </row>
    <row r="1584" customFormat="false" ht="15" hidden="false" customHeight="false" outlineLevel="0" collapsed="false">
      <c r="A1584" s="48" t="s">
        <v>47</v>
      </c>
      <c r="B1584" s="46" t="n">
        <v>43958</v>
      </c>
      <c r="C1584" s="47" t="n">
        <v>0</v>
      </c>
      <c r="D1584" s="47" t="n">
        <v>41</v>
      </c>
      <c r="E1584" s="47"/>
    </row>
    <row r="1585" customFormat="false" ht="15" hidden="false" customHeight="false" outlineLevel="0" collapsed="false">
      <c r="A1585" s="44" t="s">
        <v>24</v>
      </c>
      <c r="B1585" s="46" t="n">
        <v>43959</v>
      </c>
      <c r="C1585" s="47" t="n">
        <v>77</v>
      </c>
      <c r="D1585" s="47" t="n">
        <v>2001</v>
      </c>
      <c r="E1585" s="47" t="n">
        <v>5</v>
      </c>
    </row>
    <row r="1586" customFormat="false" ht="15" hidden="false" customHeight="false" outlineLevel="0" collapsed="false">
      <c r="A1586" s="48" t="s">
        <v>25</v>
      </c>
      <c r="B1586" s="46" t="n">
        <v>43959</v>
      </c>
      <c r="C1586" s="47" t="n">
        <v>0</v>
      </c>
      <c r="D1586" s="47" t="n">
        <v>0</v>
      </c>
      <c r="E1586" s="47"/>
    </row>
    <row r="1587" customFormat="false" ht="15" hidden="false" customHeight="false" outlineLevel="0" collapsed="false">
      <c r="A1587" s="48" t="s">
        <v>26</v>
      </c>
      <c r="B1587" s="46" t="n">
        <v>43959</v>
      </c>
      <c r="C1587" s="47" t="n">
        <v>26</v>
      </c>
      <c r="D1587" s="47" t="n">
        <v>418</v>
      </c>
      <c r="E1587" s="47"/>
    </row>
    <row r="1588" customFormat="false" ht="15" hidden="false" customHeight="false" outlineLevel="0" collapsed="false">
      <c r="A1588" s="48" t="s">
        <v>27</v>
      </c>
      <c r="B1588" s="46" t="n">
        <v>43959</v>
      </c>
      <c r="C1588" s="47" t="n">
        <v>0</v>
      </c>
      <c r="D1588" s="47" t="n">
        <v>4</v>
      </c>
      <c r="E1588" s="47"/>
    </row>
    <row r="1589" customFormat="false" ht="15" hidden="false" customHeight="false" outlineLevel="0" collapsed="false">
      <c r="A1589" s="48" t="s">
        <v>28</v>
      </c>
      <c r="B1589" s="46" t="n">
        <v>43959</v>
      </c>
      <c r="C1589" s="47" t="n">
        <v>130</v>
      </c>
      <c r="D1589" s="47" t="n">
        <v>1713</v>
      </c>
      <c r="E1589" s="47" t="n">
        <v>6</v>
      </c>
    </row>
    <row r="1590" customFormat="false" ht="15" hidden="false" customHeight="false" outlineLevel="0" collapsed="false">
      <c r="A1590" s="48" t="s">
        <v>29</v>
      </c>
      <c r="B1590" s="46" t="n">
        <v>43959</v>
      </c>
      <c r="C1590" s="47" t="n">
        <v>2</v>
      </c>
      <c r="D1590" s="47" t="n">
        <v>322</v>
      </c>
      <c r="E1590" s="47"/>
    </row>
    <row r="1591" customFormat="false" ht="15" hidden="false" customHeight="false" outlineLevel="0" collapsed="false">
      <c r="A1591" s="48" t="s">
        <v>30</v>
      </c>
      <c r="B1591" s="46" t="n">
        <v>43959</v>
      </c>
      <c r="C1591" s="47" t="n">
        <v>1</v>
      </c>
      <c r="D1591" s="47" t="n">
        <v>53</v>
      </c>
      <c r="E1591" s="47"/>
    </row>
    <row r="1592" customFormat="false" ht="15" hidden="false" customHeight="false" outlineLevel="0" collapsed="false">
      <c r="A1592" s="48" t="s">
        <v>31</v>
      </c>
      <c r="B1592" s="46" t="n">
        <v>43959</v>
      </c>
      <c r="C1592" s="47" t="n">
        <v>0</v>
      </c>
      <c r="D1592" s="47" t="n">
        <v>28</v>
      </c>
      <c r="E1592" s="47"/>
    </row>
    <row r="1593" customFormat="false" ht="15" hidden="false" customHeight="false" outlineLevel="0" collapsed="false">
      <c r="A1593" s="48" t="s">
        <v>32</v>
      </c>
      <c r="B1593" s="46" t="n">
        <v>43959</v>
      </c>
      <c r="C1593" s="47" t="n">
        <v>0</v>
      </c>
      <c r="D1593" s="47" t="n">
        <v>0</v>
      </c>
      <c r="E1593" s="47"/>
    </row>
    <row r="1594" customFormat="false" ht="15" hidden="false" customHeight="false" outlineLevel="0" collapsed="false">
      <c r="A1594" s="48" t="s">
        <v>33</v>
      </c>
      <c r="B1594" s="46" t="n">
        <v>43959</v>
      </c>
      <c r="C1594" s="47" t="n">
        <v>0</v>
      </c>
      <c r="D1594" s="47" t="n">
        <v>5</v>
      </c>
      <c r="E1594" s="47"/>
    </row>
    <row r="1595" customFormat="false" ht="15" hidden="false" customHeight="false" outlineLevel="0" collapsed="false">
      <c r="A1595" s="48" t="s">
        <v>34</v>
      </c>
      <c r="B1595" s="46" t="n">
        <v>43959</v>
      </c>
      <c r="C1595" s="47" t="n">
        <v>0</v>
      </c>
      <c r="D1595" s="47" t="n">
        <v>5</v>
      </c>
      <c r="E1595" s="47"/>
    </row>
    <row r="1596" customFormat="false" ht="15" hidden="false" customHeight="false" outlineLevel="0" collapsed="false">
      <c r="A1596" s="48" t="s">
        <v>35</v>
      </c>
      <c r="B1596" s="46" t="n">
        <v>43959</v>
      </c>
      <c r="C1596" s="47" t="n">
        <v>1</v>
      </c>
      <c r="D1596" s="47" t="n">
        <v>59</v>
      </c>
      <c r="E1596" s="47"/>
    </row>
    <row r="1597" customFormat="false" ht="15" hidden="false" customHeight="false" outlineLevel="0" collapsed="false">
      <c r="A1597" s="48" t="s">
        <v>36</v>
      </c>
      <c r="B1597" s="46" t="n">
        <v>43959</v>
      </c>
      <c r="C1597" s="47" t="n">
        <v>1</v>
      </c>
      <c r="D1597" s="47" t="n">
        <v>86</v>
      </c>
      <c r="E1597" s="47"/>
    </row>
    <row r="1598" customFormat="false" ht="15" hidden="false" customHeight="false" outlineLevel="0" collapsed="false">
      <c r="A1598" s="48" t="s">
        <v>37</v>
      </c>
      <c r="B1598" s="46" t="n">
        <v>43959</v>
      </c>
      <c r="C1598" s="47" t="n">
        <v>0</v>
      </c>
      <c r="D1598" s="47" t="n">
        <v>25</v>
      </c>
      <c r="E1598" s="47"/>
    </row>
    <row r="1599" customFormat="false" ht="15" hidden="false" customHeight="false" outlineLevel="0" collapsed="false">
      <c r="A1599" s="48" t="s">
        <v>38</v>
      </c>
      <c r="B1599" s="46" t="n">
        <v>43959</v>
      </c>
      <c r="C1599" s="47" t="n">
        <v>0</v>
      </c>
      <c r="D1599" s="47" t="n">
        <v>110</v>
      </c>
      <c r="E1599" s="47"/>
    </row>
    <row r="1600" customFormat="false" ht="15" hidden="false" customHeight="false" outlineLevel="0" collapsed="false">
      <c r="A1600" s="48" t="s">
        <v>39</v>
      </c>
      <c r="B1600" s="46" t="n">
        <v>43959</v>
      </c>
      <c r="C1600" s="47" t="n">
        <v>2</v>
      </c>
      <c r="D1600" s="47" t="n">
        <v>270</v>
      </c>
      <c r="E1600" s="47"/>
    </row>
    <row r="1601" customFormat="false" ht="15" hidden="false" customHeight="false" outlineLevel="0" collapsed="false">
      <c r="A1601" s="48" t="s">
        <v>40</v>
      </c>
      <c r="B1601" s="46" t="n">
        <v>43959</v>
      </c>
      <c r="C1601" s="47" t="n">
        <v>0</v>
      </c>
      <c r="D1601" s="47" t="n">
        <v>4</v>
      </c>
      <c r="E1601" s="47"/>
    </row>
    <row r="1602" customFormat="false" ht="15" hidden="false" customHeight="false" outlineLevel="0" collapsed="false">
      <c r="A1602" s="48" t="s">
        <v>41</v>
      </c>
      <c r="B1602" s="46" t="n">
        <v>43959</v>
      </c>
      <c r="C1602" s="47" t="n">
        <v>0</v>
      </c>
      <c r="D1602" s="47" t="n">
        <v>3</v>
      </c>
      <c r="E1602" s="47"/>
    </row>
    <row r="1603" customFormat="false" ht="15" hidden="false" customHeight="false" outlineLevel="0" collapsed="false">
      <c r="A1603" s="48" t="s">
        <v>42</v>
      </c>
      <c r="B1603" s="46" t="n">
        <v>43959</v>
      </c>
      <c r="C1603" s="47" t="n">
        <v>0</v>
      </c>
      <c r="D1603" s="47" t="n">
        <v>11</v>
      </c>
      <c r="E1603" s="47"/>
    </row>
    <row r="1604" customFormat="false" ht="15" hidden="false" customHeight="false" outlineLevel="0" collapsed="false">
      <c r="A1604" s="48" t="s">
        <v>43</v>
      </c>
      <c r="B1604" s="46" t="n">
        <v>43959</v>
      </c>
      <c r="C1604" s="47" t="n">
        <v>0</v>
      </c>
      <c r="D1604" s="47" t="n">
        <v>49</v>
      </c>
      <c r="E1604" s="47"/>
    </row>
    <row r="1605" customFormat="false" ht="15" hidden="false" customHeight="false" outlineLevel="0" collapsed="false">
      <c r="A1605" s="48" t="s">
        <v>44</v>
      </c>
      <c r="B1605" s="46" t="n">
        <v>43959</v>
      </c>
      <c r="C1605" s="47" t="n">
        <v>0</v>
      </c>
      <c r="D1605" s="47" t="n">
        <v>244</v>
      </c>
      <c r="E1605" s="47"/>
    </row>
    <row r="1606" customFormat="false" ht="15" hidden="false" customHeight="false" outlineLevel="0" collapsed="false">
      <c r="A1606" s="48" t="s">
        <v>45</v>
      </c>
      <c r="B1606" s="46" t="n">
        <v>43959</v>
      </c>
      <c r="C1606" s="47" t="n">
        <v>0</v>
      </c>
      <c r="D1606" s="47" t="n">
        <v>15</v>
      </c>
      <c r="E1606" s="47"/>
    </row>
    <row r="1607" customFormat="false" ht="15" hidden="false" customHeight="false" outlineLevel="0" collapsed="false">
      <c r="A1607" s="48" t="s">
        <v>46</v>
      </c>
      <c r="B1607" s="46" t="n">
        <v>43959</v>
      </c>
      <c r="C1607" s="47" t="n">
        <v>0</v>
      </c>
      <c r="D1607" s="47" t="n">
        <v>145</v>
      </c>
      <c r="E1607" s="47"/>
    </row>
    <row r="1608" customFormat="false" ht="15" hidden="false" customHeight="false" outlineLevel="0" collapsed="false">
      <c r="A1608" s="48" t="s">
        <v>47</v>
      </c>
      <c r="B1608" s="46" t="n">
        <v>43959</v>
      </c>
      <c r="C1608" s="47" t="n">
        <v>0</v>
      </c>
      <c r="D1608" s="47" t="n">
        <v>41</v>
      </c>
      <c r="E1608" s="47"/>
    </row>
    <row r="1609" customFormat="false" ht="15" hidden="false" customHeight="false" outlineLevel="0" collapsed="false">
      <c r="A1609" s="44" t="s">
        <v>24</v>
      </c>
      <c r="B1609" s="46" t="n">
        <v>43960</v>
      </c>
      <c r="C1609" s="47" t="n">
        <v>60</v>
      </c>
      <c r="D1609" s="47" t="n">
        <v>2061</v>
      </c>
      <c r="E1609" s="47" t="n">
        <v>4</v>
      </c>
    </row>
    <row r="1610" customFormat="false" ht="15" hidden="false" customHeight="false" outlineLevel="0" collapsed="false">
      <c r="A1610" s="48" t="s">
        <v>25</v>
      </c>
      <c r="B1610" s="46" t="n">
        <v>43960</v>
      </c>
      <c r="C1610" s="47" t="n">
        <v>0</v>
      </c>
      <c r="D1610" s="47" t="n">
        <v>0</v>
      </c>
      <c r="E1610" s="47"/>
    </row>
    <row r="1611" customFormat="false" ht="15" hidden="false" customHeight="false" outlineLevel="0" collapsed="false">
      <c r="A1611" s="48" t="s">
        <v>26</v>
      </c>
      <c r="B1611" s="46" t="n">
        <v>43960</v>
      </c>
      <c r="C1611" s="47" t="n">
        <v>9</v>
      </c>
      <c r="D1611" s="47" t="n">
        <v>427</v>
      </c>
      <c r="E1611" s="47"/>
    </row>
    <row r="1612" customFormat="false" ht="15" hidden="false" customHeight="false" outlineLevel="0" collapsed="false">
      <c r="A1612" s="48" t="s">
        <v>27</v>
      </c>
      <c r="B1612" s="46" t="n">
        <v>43960</v>
      </c>
      <c r="C1612" s="47" t="n">
        <v>0</v>
      </c>
      <c r="D1612" s="47" t="n">
        <v>4</v>
      </c>
      <c r="E1612" s="47"/>
    </row>
    <row r="1613" customFormat="false" ht="15" hidden="false" customHeight="false" outlineLevel="0" collapsed="false">
      <c r="A1613" s="48" t="s">
        <v>28</v>
      </c>
      <c r="B1613" s="46" t="n">
        <v>43960</v>
      </c>
      <c r="C1613" s="47" t="n">
        <v>83</v>
      </c>
      <c r="D1613" s="47" t="n">
        <v>1796</v>
      </c>
      <c r="E1613" s="47" t="n">
        <v>2</v>
      </c>
    </row>
    <row r="1614" customFormat="false" ht="15" hidden="false" customHeight="false" outlineLevel="0" collapsed="false">
      <c r="A1614" s="48" t="s">
        <v>29</v>
      </c>
      <c r="B1614" s="46" t="n">
        <v>43960</v>
      </c>
      <c r="C1614" s="47" t="n">
        <v>6</v>
      </c>
      <c r="D1614" s="47" t="n">
        <v>328</v>
      </c>
      <c r="E1614" s="47"/>
    </row>
    <row r="1615" customFormat="false" ht="15" hidden="false" customHeight="false" outlineLevel="0" collapsed="false">
      <c r="A1615" s="48" t="s">
        <v>30</v>
      </c>
      <c r="B1615" s="46" t="n">
        <v>43960</v>
      </c>
      <c r="C1615" s="47" t="n">
        <v>1</v>
      </c>
      <c r="D1615" s="47" t="n">
        <v>54</v>
      </c>
      <c r="E1615" s="47"/>
    </row>
    <row r="1616" customFormat="false" ht="15" hidden="false" customHeight="false" outlineLevel="0" collapsed="false">
      <c r="A1616" s="48" t="s">
        <v>31</v>
      </c>
      <c r="B1616" s="46" t="n">
        <v>43960</v>
      </c>
      <c r="C1616" s="47" t="n">
        <v>0</v>
      </c>
      <c r="D1616" s="47" t="n">
        <v>28</v>
      </c>
      <c r="E1616" s="47"/>
    </row>
    <row r="1617" customFormat="false" ht="15" hidden="false" customHeight="false" outlineLevel="0" collapsed="false">
      <c r="A1617" s="48" t="s">
        <v>32</v>
      </c>
      <c r="B1617" s="46" t="n">
        <v>43960</v>
      </c>
      <c r="C1617" s="47" t="n">
        <v>0</v>
      </c>
      <c r="D1617" s="47" t="n">
        <v>0</v>
      </c>
      <c r="E1617" s="47"/>
    </row>
    <row r="1618" customFormat="false" ht="15" hidden="false" customHeight="false" outlineLevel="0" collapsed="false">
      <c r="A1618" s="48" t="s">
        <v>33</v>
      </c>
      <c r="B1618" s="46" t="n">
        <v>43960</v>
      </c>
      <c r="C1618" s="47" t="n">
        <v>0</v>
      </c>
      <c r="D1618" s="47" t="n">
        <v>5</v>
      </c>
      <c r="E1618" s="47"/>
    </row>
    <row r="1619" customFormat="false" ht="15" hidden="false" customHeight="false" outlineLevel="0" collapsed="false">
      <c r="A1619" s="48" t="s">
        <v>34</v>
      </c>
      <c r="B1619" s="46" t="n">
        <v>43960</v>
      </c>
      <c r="C1619" s="47" t="n">
        <v>0</v>
      </c>
      <c r="D1619" s="47" t="n">
        <v>5</v>
      </c>
      <c r="E1619" s="47"/>
    </row>
    <row r="1620" customFormat="false" ht="15" hidden="false" customHeight="false" outlineLevel="0" collapsed="false">
      <c r="A1620" s="48" t="s">
        <v>35</v>
      </c>
      <c r="B1620" s="46" t="n">
        <v>43960</v>
      </c>
      <c r="C1620" s="47" t="n">
        <v>0</v>
      </c>
      <c r="D1620" s="47" t="n">
        <v>59</v>
      </c>
      <c r="E1620" s="47" t="n">
        <v>1</v>
      </c>
    </row>
    <row r="1621" customFormat="false" ht="15" hidden="false" customHeight="false" outlineLevel="0" collapsed="false">
      <c r="A1621" s="48" t="s">
        <v>36</v>
      </c>
      <c r="B1621" s="46" t="n">
        <v>43960</v>
      </c>
      <c r="C1621" s="47" t="n">
        <v>0</v>
      </c>
      <c r="D1621" s="47" t="n">
        <v>86</v>
      </c>
      <c r="E1621" s="47"/>
    </row>
    <row r="1622" customFormat="false" ht="15" hidden="false" customHeight="false" outlineLevel="0" collapsed="false">
      <c r="A1622" s="48" t="s">
        <v>37</v>
      </c>
      <c r="B1622" s="46" t="n">
        <v>43960</v>
      </c>
      <c r="C1622" s="47" t="n">
        <v>0</v>
      </c>
      <c r="D1622" s="47" t="n">
        <v>25</v>
      </c>
      <c r="E1622" s="47"/>
    </row>
    <row r="1623" customFormat="false" ht="15" hidden="false" customHeight="false" outlineLevel="0" collapsed="false">
      <c r="A1623" s="48" t="s">
        <v>38</v>
      </c>
      <c r="B1623" s="46" t="n">
        <v>43960</v>
      </c>
      <c r="C1623" s="47" t="n">
        <v>1</v>
      </c>
      <c r="D1623" s="47" t="n">
        <v>111</v>
      </c>
      <c r="E1623" s="47"/>
    </row>
    <row r="1624" customFormat="false" ht="15" hidden="false" customHeight="false" outlineLevel="0" collapsed="false">
      <c r="A1624" s="48" t="s">
        <v>39</v>
      </c>
      <c r="B1624" s="46" t="n">
        <v>43960</v>
      </c>
      <c r="C1624" s="47" t="n">
        <v>4</v>
      </c>
      <c r="D1624" s="47" t="n">
        <v>274</v>
      </c>
      <c r="E1624" s="47"/>
    </row>
    <row r="1625" customFormat="false" ht="15" hidden="false" customHeight="false" outlineLevel="0" collapsed="false">
      <c r="A1625" s="48" t="s">
        <v>40</v>
      </c>
      <c r="B1625" s="46" t="n">
        <v>43960</v>
      </c>
      <c r="C1625" s="47" t="n">
        <v>0</v>
      </c>
      <c r="D1625" s="47" t="n">
        <v>4</v>
      </c>
      <c r="E1625" s="47"/>
    </row>
    <row r="1626" customFormat="false" ht="15" hidden="false" customHeight="false" outlineLevel="0" collapsed="false">
      <c r="A1626" s="48" t="s">
        <v>41</v>
      </c>
      <c r="B1626" s="46" t="n">
        <v>43960</v>
      </c>
      <c r="C1626" s="47" t="n">
        <v>0</v>
      </c>
      <c r="D1626" s="47" t="n">
        <v>3</v>
      </c>
      <c r="E1626" s="47"/>
    </row>
    <row r="1627" customFormat="false" ht="15" hidden="false" customHeight="false" outlineLevel="0" collapsed="false">
      <c r="A1627" s="48" t="s">
        <v>42</v>
      </c>
      <c r="B1627" s="46" t="n">
        <v>43960</v>
      </c>
      <c r="C1627" s="47" t="n">
        <v>0</v>
      </c>
      <c r="D1627" s="47" t="n">
        <v>11</v>
      </c>
      <c r="E1627" s="47"/>
    </row>
    <row r="1628" customFormat="false" ht="15" hidden="false" customHeight="false" outlineLevel="0" collapsed="false">
      <c r="A1628" s="48" t="s">
        <v>43</v>
      </c>
      <c r="B1628" s="46" t="n">
        <v>43960</v>
      </c>
      <c r="C1628" s="47" t="n">
        <v>0</v>
      </c>
      <c r="D1628" s="47" t="n">
        <v>49</v>
      </c>
      <c r="E1628" s="47"/>
    </row>
    <row r="1629" customFormat="false" ht="15" hidden="false" customHeight="false" outlineLevel="0" collapsed="false">
      <c r="A1629" s="48" t="s">
        <v>44</v>
      </c>
      <c r="B1629" s="46" t="n">
        <v>43960</v>
      </c>
      <c r="C1629" s="47" t="n">
        <v>0</v>
      </c>
      <c r="D1629" s="47" t="n">
        <v>244</v>
      </c>
      <c r="E1629" s="47"/>
    </row>
    <row r="1630" customFormat="false" ht="15" hidden="false" customHeight="false" outlineLevel="0" collapsed="false">
      <c r="A1630" s="48" t="s">
        <v>45</v>
      </c>
      <c r="B1630" s="46" t="n">
        <v>43960</v>
      </c>
      <c r="C1630" s="47" t="n">
        <v>0</v>
      </c>
      <c r="D1630" s="47" t="n">
        <v>15</v>
      </c>
      <c r="E1630" s="47"/>
    </row>
    <row r="1631" customFormat="false" ht="15" hidden="false" customHeight="false" outlineLevel="0" collapsed="false">
      <c r="A1631" s="48" t="s">
        <v>46</v>
      </c>
      <c r="B1631" s="46" t="n">
        <v>43960</v>
      </c>
      <c r="C1631" s="47" t="n">
        <v>1</v>
      </c>
      <c r="D1631" s="47" t="n">
        <v>146</v>
      </c>
      <c r="E1631" s="47"/>
    </row>
    <row r="1632" customFormat="false" ht="15" hidden="false" customHeight="false" outlineLevel="0" collapsed="false">
      <c r="A1632" s="48" t="s">
        <v>47</v>
      </c>
      <c r="B1632" s="46" t="n">
        <v>43960</v>
      </c>
      <c r="C1632" s="47" t="n">
        <v>0</v>
      </c>
      <c r="D1632" s="47" t="n">
        <v>41</v>
      </c>
      <c r="E1632" s="47"/>
    </row>
    <row r="1633" customFormat="false" ht="15" hidden="false" customHeight="false" outlineLevel="0" collapsed="false">
      <c r="A1633" s="44" t="s">
        <v>24</v>
      </c>
      <c r="B1633" s="46" t="n">
        <v>43961</v>
      </c>
      <c r="C1633" s="47" t="n">
        <v>51</v>
      </c>
      <c r="D1633" s="47" t="n">
        <v>2112</v>
      </c>
      <c r="E1633" s="47" t="n">
        <v>3</v>
      </c>
    </row>
    <row r="1634" customFormat="false" ht="15" hidden="false" customHeight="false" outlineLevel="0" collapsed="false">
      <c r="A1634" s="48" t="s">
        <v>25</v>
      </c>
      <c r="B1634" s="46" t="n">
        <v>43961</v>
      </c>
      <c r="C1634" s="47" t="n">
        <v>0</v>
      </c>
      <c r="D1634" s="47" t="n">
        <v>0</v>
      </c>
      <c r="E1634" s="47"/>
    </row>
    <row r="1635" customFormat="false" ht="15" hidden="false" customHeight="false" outlineLevel="0" collapsed="false">
      <c r="A1635" s="48" t="s">
        <v>26</v>
      </c>
      <c r="B1635" s="46" t="n">
        <v>43961</v>
      </c>
      <c r="C1635" s="47" t="n">
        <v>32</v>
      </c>
      <c r="D1635" s="47" t="n">
        <v>459</v>
      </c>
      <c r="E1635" s="47"/>
    </row>
    <row r="1636" customFormat="false" ht="15" hidden="false" customHeight="false" outlineLevel="0" collapsed="false">
      <c r="A1636" s="48" t="s">
        <v>27</v>
      </c>
      <c r="B1636" s="46" t="n">
        <v>43961</v>
      </c>
      <c r="C1636" s="47" t="n">
        <v>0</v>
      </c>
      <c r="D1636" s="47" t="n">
        <v>4</v>
      </c>
      <c r="E1636" s="47"/>
    </row>
    <row r="1637" customFormat="false" ht="15" hidden="false" customHeight="false" outlineLevel="0" collapsed="false">
      <c r="A1637" s="48" t="s">
        <v>28</v>
      </c>
      <c r="B1637" s="46" t="n">
        <v>43961</v>
      </c>
      <c r="C1637" s="47" t="n">
        <v>165</v>
      </c>
      <c r="D1637" s="47" t="n">
        <v>1961</v>
      </c>
      <c r="E1637" s="47" t="n">
        <v>2</v>
      </c>
    </row>
    <row r="1638" customFormat="false" ht="15" hidden="false" customHeight="false" outlineLevel="0" collapsed="false">
      <c r="A1638" s="48" t="s">
        <v>29</v>
      </c>
      <c r="B1638" s="46" t="n">
        <v>43961</v>
      </c>
      <c r="C1638" s="47" t="n">
        <v>5</v>
      </c>
      <c r="D1638" s="47" t="n">
        <v>333</v>
      </c>
      <c r="E1638" s="47"/>
    </row>
    <row r="1639" customFormat="false" ht="15" hidden="false" customHeight="false" outlineLevel="0" collapsed="false">
      <c r="A1639" s="48" t="s">
        <v>30</v>
      </c>
      <c r="B1639" s="46" t="n">
        <v>43961</v>
      </c>
      <c r="C1639" s="47" t="n">
        <v>0</v>
      </c>
      <c r="D1639" s="47" t="n">
        <v>54</v>
      </c>
      <c r="E1639" s="47"/>
    </row>
    <row r="1640" customFormat="false" ht="15" hidden="false" customHeight="false" outlineLevel="0" collapsed="false">
      <c r="A1640" s="48" t="s">
        <v>31</v>
      </c>
      <c r="B1640" s="46" t="n">
        <v>43961</v>
      </c>
      <c r="C1640" s="47" t="n">
        <v>0</v>
      </c>
      <c r="D1640" s="47" t="n">
        <v>28</v>
      </c>
      <c r="E1640" s="47"/>
    </row>
    <row r="1641" customFormat="false" ht="15" hidden="false" customHeight="false" outlineLevel="0" collapsed="false">
      <c r="A1641" s="48" t="s">
        <v>32</v>
      </c>
      <c r="B1641" s="46" t="n">
        <v>43961</v>
      </c>
      <c r="C1641" s="47" t="n">
        <v>0</v>
      </c>
      <c r="D1641" s="47" t="n">
        <v>0</v>
      </c>
      <c r="E1641" s="47"/>
    </row>
    <row r="1642" customFormat="false" ht="15" hidden="false" customHeight="false" outlineLevel="0" collapsed="false">
      <c r="A1642" s="48" t="s">
        <v>33</v>
      </c>
      <c r="B1642" s="46" t="n">
        <v>43961</v>
      </c>
      <c r="C1642" s="47" t="n">
        <v>0</v>
      </c>
      <c r="D1642" s="47" t="n">
        <v>5</v>
      </c>
      <c r="E1642" s="47"/>
    </row>
    <row r="1643" customFormat="false" ht="15" hidden="false" customHeight="false" outlineLevel="0" collapsed="false">
      <c r="A1643" s="48" t="s">
        <v>34</v>
      </c>
      <c r="B1643" s="46" t="n">
        <v>43961</v>
      </c>
      <c r="C1643" s="47" t="n">
        <v>0</v>
      </c>
      <c r="D1643" s="47" t="n">
        <v>5</v>
      </c>
      <c r="E1643" s="47"/>
    </row>
    <row r="1644" customFormat="false" ht="15" hidden="false" customHeight="false" outlineLevel="0" collapsed="false">
      <c r="A1644" s="48" t="s">
        <v>35</v>
      </c>
      <c r="B1644" s="46" t="n">
        <v>43961</v>
      </c>
      <c r="C1644" s="47" t="n">
        <v>0</v>
      </c>
      <c r="D1644" s="47" t="n">
        <v>59</v>
      </c>
      <c r="E1644" s="47"/>
    </row>
    <row r="1645" customFormat="false" ht="15" hidden="false" customHeight="false" outlineLevel="0" collapsed="false">
      <c r="A1645" s="48" t="s">
        <v>36</v>
      </c>
      <c r="B1645" s="46" t="n">
        <v>43961</v>
      </c>
      <c r="C1645" s="47" t="n">
        <v>0</v>
      </c>
      <c r="D1645" s="47" t="n">
        <v>86</v>
      </c>
      <c r="E1645" s="47"/>
    </row>
    <row r="1646" customFormat="false" ht="15" hidden="false" customHeight="false" outlineLevel="0" collapsed="false">
      <c r="A1646" s="48" t="s">
        <v>37</v>
      </c>
      <c r="B1646" s="46" t="n">
        <v>43961</v>
      </c>
      <c r="C1646" s="47" t="n">
        <v>0</v>
      </c>
      <c r="D1646" s="47" t="n">
        <v>25</v>
      </c>
      <c r="E1646" s="47"/>
    </row>
    <row r="1647" customFormat="false" ht="15" hidden="false" customHeight="false" outlineLevel="0" collapsed="false">
      <c r="A1647" s="48" t="s">
        <v>38</v>
      </c>
      <c r="B1647" s="46" t="n">
        <v>43961</v>
      </c>
      <c r="C1647" s="47" t="n">
        <v>0</v>
      </c>
      <c r="D1647" s="47" t="n">
        <v>111</v>
      </c>
      <c r="E1647" s="47"/>
    </row>
    <row r="1648" customFormat="false" ht="15" hidden="false" customHeight="false" outlineLevel="0" collapsed="false">
      <c r="A1648" s="48" t="s">
        <v>39</v>
      </c>
      <c r="B1648" s="46" t="n">
        <v>43961</v>
      </c>
      <c r="C1648" s="47" t="n">
        <v>2</v>
      </c>
      <c r="D1648" s="47" t="n">
        <v>276</v>
      </c>
      <c r="E1648" s="47"/>
    </row>
    <row r="1649" customFormat="false" ht="15" hidden="false" customHeight="false" outlineLevel="0" collapsed="false">
      <c r="A1649" s="48" t="s">
        <v>40</v>
      </c>
      <c r="B1649" s="46" t="n">
        <v>43961</v>
      </c>
      <c r="C1649" s="47" t="n">
        <v>0</v>
      </c>
      <c r="D1649" s="47" t="n">
        <v>4</v>
      </c>
      <c r="E1649" s="47"/>
    </row>
    <row r="1650" customFormat="false" ht="15" hidden="false" customHeight="false" outlineLevel="0" collapsed="false">
      <c r="A1650" s="48" t="s">
        <v>41</v>
      </c>
      <c r="B1650" s="46" t="n">
        <v>43961</v>
      </c>
      <c r="C1650" s="47" t="n">
        <v>0</v>
      </c>
      <c r="D1650" s="47" t="n">
        <v>3</v>
      </c>
      <c r="E1650" s="47"/>
    </row>
    <row r="1651" customFormat="false" ht="15" hidden="false" customHeight="false" outlineLevel="0" collapsed="false">
      <c r="A1651" s="48" t="s">
        <v>42</v>
      </c>
      <c r="B1651" s="46" t="n">
        <v>43961</v>
      </c>
      <c r="C1651" s="47" t="n">
        <v>0</v>
      </c>
      <c r="D1651" s="47" t="n">
        <v>11</v>
      </c>
      <c r="E1651" s="47"/>
    </row>
    <row r="1652" customFormat="false" ht="15" hidden="false" customHeight="false" outlineLevel="0" collapsed="false">
      <c r="A1652" s="48" t="s">
        <v>43</v>
      </c>
      <c r="B1652" s="46" t="n">
        <v>43961</v>
      </c>
      <c r="C1652" s="47" t="n">
        <v>0</v>
      </c>
      <c r="D1652" s="47" t="n">
        <v>49</v>
      </c>
      <c r="E1652" s="47"/>
    </row>
    <row r="1653" customFormat="false" ht="15" hidden="false" customHeight="false" outlineLevel="0" collapsed="false">
      <c r="A1653" s="48" t="s">
        <v>44</v>
      </c>
      <c r="B1653" s="46" t="n">
        <v>43961</v>
      </c>
      <c r="C1653" s="47" t="n">
        <v>0</v>
      </c>
      <c r="D1653" s="47" t="n">
        <v>244</v>
      </c>
      <c r="E1653" s="47"/>
    </row>
    <row r="1654" customFormat="false" ht="15" hidden="false" customHeight="false" outlineLevel="0" collapsed="false">
      <c r="A1654" s="48" t="s">
        <v>45</v>
      </c>
      <c r="B1654" s="46" t="n">
        <v>43961</v>
      </c>
      <c r="C1654" s="47" t="n">
        <v>1</v>
      </c>
      <c r="D1654" s="47" t="n">
        <v>16</v>
      </c>
      <c r="E1654" s="47"/>
    </row>
    <row r="1655" customFormat="false" ht="15" hidden="false" customHeight="false" outlineLevel="0" collapsed="false">
      <c r="A1655" s="48" t="s">
        <v>46</v>
      </c>
      <c r="B1655" s="46" t="n">
        <v>43961</v>
      </c>
      <c r="C1655" s="47" t="n">
        <v>2</v>
      </c>
      <c r="D1655" s="47" t="n">
        <v>148</v>
      </c>
      <c r="E1655" s="47"/>
    </row>
    <row r="1656" customFormat="false" ht="15" hidden="false" customHeight="false" outlineLevel="0" collapsed="false">
      <c r="A1656" s="48" t="s">
        <v>47</v>
      </c>
      <c r="B1656" s="46" t="n">
        <v>43961</v>
      </c>
      <c r="C1656" s="47" t="n">
        <v>0</v>
      </c>
      <c r="D1656" s="47" t="n">
        <v>41</v>
      </c>
      <c r="E1656" s="47"/>
    </row>
    <row r="1657" customFormat="false" ht="15" hidden="false" customHeight="false" outlineLevel="0" collapsed="false">
      <c r="A1657" s="44" t="s">
        <v>24</v>
      </c>
      <c r="B1657" s="46" t="n">
        <v>43962</v>
      </c>
      <c r="C1657" s="47" t="n">
        <v>44</v>
      </c>
      <c r="D1657" s="47" t="n">
        <v>2156</v>
      </c>
      <c r="E1657" s="47" t="n">
        <v>4</v>
      </c>
    </row>
    <row r="1658" customFormat="false" ht="15" hidden="false" customHeight="false" outlineLevel="0" collapsed="false">
      <c r="A1658" s="48" t="s">
        <v>25</v>
      </c>
      <c r="B1658" s="46" t="n">
        <v>43962</v>
      </c>
      <c r="C1658" s="47" t="n">
        <v>0</v>
      </c>
      <c r="D1658" s="47" t="n">
        <v>0</v>
      </c>
      <c r="E1658" s="47"/>
    </row>
    <row r="1659" customFormat="false" ht="15" hidden="false" customHeight="false" outlineLevel="0" collapsed="false">
      <c r="A1659" s="48" t="s">
        <v>26</v>
      </c>
      <c r="B1659" s="46" t="n">
        <v>43962</v>
      </c>
      <c r="C1659" s="47" t="n">
        <v>17</v>
      </c>
      <c r="D1659" s="47" t="n">
        <v>476</v>
      </c>
      <c r="E1659" s="47" t="n">
        <v>1</v>
      </c>
    </row>
    <row r="1660" customFormat="false" ht="15" hidden="false" customHeight="false" outlineLevel="0" collapsed="false">
      <c r="A1660" s="48" t="s">
        <v>27</v>
      </c>
      <c r="B1660" s="46" t="n">
        <v>43962</v>
      </c>
      <c r="C1660" s="47" t="n">
        <v>0</v>
      </c>
      <c r="D1660" s="47" t="n">
        <v>4</v>
      </c>
      <c r="E1660" s="47"/>
    </row>
    <row r="1661" customFormat="false" ht="15" hidden="false" customHeight="false" outlineLevel="0" collapsed="false">
      <c r="A1661" s="48" t="s">
        <v>28</v>
      </c>
      <c r="B1661" s="46" t="n">
        <v>43962</v>
      </c>
      <c r="C1661" s="47" t="n">
        <v>137</v>
      </c>
      <c r="D1661" s="47" t="n">
        <v>2098</v>
      </c>
      <c r="E1661" s="47" t="n">
        <v>3</v>
      </c>
    </row>
    <row r="1662" customFormat="false" ht="15" hidden="false" customHeight="false" outlineLevel="0" collapsed="false">
      <c r="A1662" s="48" t="s">
        <v>29</v>
      </c>
      <c r="B1662" s="46" t="n">
        <v>43962</v>
      </c>
      <c r="C1662" s="47" t="n">
        <v>14</v>
      </c>
      <c r="D1662" s="47" t="n">
        <v>347</v>
      </c>
      <c r="E1662" s="47"/>
    </row>
    <row r="1663" customFormat="false" ht="15" hidden="false" customHeight="false" outlineLevel="0" collapsed="false">
      <c r="A1663" s="48" t="s">
        <v>30</v>
      </c>
      <c r="B1663" s="46" t="n">
        <v>43962</v>
      </c>
      <c r="C1663" s="47" t="n">
        <v>16</v>
      </c>
      <c r="D1663" s="47" t="n">
        <v>70</v>
      </c>
      <c r="E1663" s="47"/>
    </row>
    <row r="1664" customFormat="false" ht="15" hidden="false" customHeight="false" outlineLevel="0" collapsed="false">
      <c r="A1664" s="48" t="s">
        <v>31</v>
      </c>
      <c r="B1664" s="46" t="n">
        <v>43962</v>
      </c>
      <c r="C1664" s="47" t="n">
        <v>0</v>
      </c>
      <c r="D1664" s="47" t="n">
        <v>28</v>
      </c>
      <c r="E1664" s="47"/>
    </row>
    <row r="1665" customFormat="false" ht="15" hidden="false" customHeight="false" outlineLevel="0" collapsed="false">
      <c r="A1665" s="48" t="s">
        <v>32</v>
      </c>
      <c r="B1665" s="46" t="n">
        <v>43962</v>
      </c>
      <c r="C1665" s="47" t="n">
        <v>0</v>
      </c>
      <c r="D1665" s="47" t="n">
        <v>0</v>
      </c>
      <c r="E1665" s="47"/>
    </row>
    <row r="1666" customFormat="false" ht="15" hidden="false" customHeight="false" outlineLevel="0" collapsed="false">
      <c r="A1666" s="48" t="s">
        <v>33</v>
      </c>
      <c r="B1666" s="46" t="n">
        <v>43962</v>
      </c>
      <c r="C1666" s="47" t="n">
        <v>0</v>
      </c>
      <c r="D1666" s="47" t="n">
        <v>5</v>
      </c>
      <c r="E1666" s="47"/>
    </row>
    <row r="1667" customFormat="false" ht="15" hidden="false" customHeight="false" outlineLevel="0" collapsed="false">
      <c r="A1667" s="48" t="s">
        <v>34</v>
      </c>
      <c r="B1667" s="46" t="n">
        <v>43962</v>
      </c>
      <c r="C1667" s="47" t="n">
        <v>0</v>
      </c>
      <c r="D1667" s="47" t="n">
        <v>5</v>
      </c>
      <c r="E1667" s="47"/>
    </row>
    <row r="1668" customFormat="false" ht="15" hidden="false" customHeight="false" outlineLevel="0" collapsed="false">
      <c r="A1668" s="48" t="s">
        <v>35</v>
      </c>
      <c r="B1668" s="46" t="n">
        <v>43962</v>
      </c>
      <c r="C1668" s="47" t="n">
        <v>1</v>
      </c>
      <c r="D1668" s="47" t="n">
        <v>60</v>
      </c>
      <c r="E1668" s="47"/>
    </row>
    <row r="1669" customFormat="false" ht="15" hidden="false" customHeight="false" outlineLevel="0" collapsed="false">
      <c r="A1669" s="48" t="s">
        <v>36</v>
      </c>
      <c r="B1669" s="46" t="n">
        <v>43962</v>
      </c>
      <c r="C1669" s="47" t="n">
        <v>0</v>
      </c>
      <c r="D1669" s="47" t="n">
        <v>86</v>
      </c>
      <c r="E1669" s="47"/>
    </row>
    <row r="1670" customFormat="false" ht="15" hidden="false" customHeight="false" outlineLevel="0" collapsed="false">
      <c r="A1670" s="48" t="s">
        <v>37</v>
      </c>
      <c r="B1670" s="46" t="n">
        <v>43962</v>
      </c>
      <c r="C1670" s="47" t="n">
        <v>1</v>
      </c>
      <c r="D1670" s="47" t="n">
        <v>26</v>
      </c>
      <c r="E1670" s="47"/>
    </row>
    <row r="1671" customFormat="false" ht="15" hidden="false" customHeight="false" outlineLevel="0" collapsed="false">
      <c r="A1671" s="48" t="s">
        <v>38</v>
      </c>
      <c r="B1671" s="46" t="n">
        <v>43962</v>
      </c>
      <c r="C1671" s="47" t="n">
        <v>0</v>
      </c>
      <c r="D1671" s="47" t="n">
        <v>111</v>
      </c>
      <c r="E1671" s="47"/>
    </row>
    <row r="1672" customFormat="false" ht="15" hidden="false" customHeight="false" outlineLevel="0" collapsed="false">
      <c r="A1672" s="48" t="s">
        <v>39</v>
      </c>
      <c r="B1672" s="46" t="n">
        <v>43962</v>
      </c>
      <c r="C1672" s="47" t="n">
        <v>13</v>
      </c>
      <c r="D1672" s="47" t="n">
        <v>289</v>
      </c>
      <c r="E1672" s="47" t="n">
        <v>1</v>
      </c>
    </row>
    <row r="1673" customFormat="false" ht="15" hidden="false" customHeight="false" outlineLevel="0" collapsed="false">
      <c r="A1673" s="48" t="s">
        <v>40</v>
      </c>
      <c r="B1673" s="46" t="n">
        <v>43962</v>
      </c>
      <c r="C1673" s="47" t="n">
        <v>0</v>
      </c>
      <c r="D1673" s="47" t="n">
        <v>4</v>
      </c>
      <c r="E1673" s="47"/>
    </row>
    <row r="1674" customFormat="false" ht="15" hidden="false" customHeight="false" outlineLevel="0" collapsed="false">
      <c r="A1674" s="48" t="s">
        <v>41</v>
      </c>
      <c r="B1674" s="46" t="n">
        <v>43962</v>
      </c>
      <c r="C1674" s="47" t="n">
        <v>0</v>
      </c>
      <c r="D1674" s="47" t="n">
        <v>3</v>
      </c>
      <c r="E1674" s="47"/>
    </row>
    <row r="1675" customFormat="false" ht="15" hidden="false" customHeight="false" outlineLevel="0" collapsed="false">
      <c r="A1675" s="48" t="s">
        <v>42</v>
      </c>
      <c r="B1675" s="46" t="n">
        <v>43962</v>
      </c>
      <c r="C1675" s="47" t="n">
        <v>0</v>
      </c>
      <c r="D1675" s="47" t="n">
        <v>11</v>
      </c>
      <c r="E1675" s="47"/>
    </row>
    <row r="1676" customFormat="false" ht="15" hidden="false" customHeight="false" outlineLevel="0" collapsed="false">
      <c r="A1676" s="48" t="s">
        <v>43</v>
      </c>
      <c r="B1676" s="46" t="n">
        <v>43962</v>
      </c>
      <c r="C1676" s="47" t="n">
        <v>0</v>
      </c>
      <c r="D1676" s="47" t="n">
        <v>49</v>
      </c>
      <c r="E1676" s="47"/>
    </row>
    <row r="1677" customFormat="false" ht="15" hidden="false" customHeight="false" outlineLevel="0" collapsed="false">
      <c r="A1677" s="48" t="s">
        <v>44</v>
      </c>
      <c r="B1677" s="46" t="n">
        <v>43962</v>
      </c>
      <c r="C1677" s="47" t="n">
        <v>0</v>
      </c>
      <c r="D1677" s="47" t="n">
        <v>244</v>
      </c>
      <c r="E1677" s="47"/>
    </row>
    <row r="1678" customFormat="false" ht="15" hidden="false" customHeight="false" outlineLevel="0" collapsed="false">
      <c r="A1678" s="48" t="s">
        <v>45</v>
      </c>
      <c r="B1678" s="46" t="n">
        <v>43962</v>
      </c>
      <c r="C1678" s="47" t="n">
        <v>0</v>
      </c>
      <c r="D1678" s="47" t="n">
        <v>16</v>
      </c>
      <c r="E1678" s="47"/>
    </row>
    <row r="1679" customFormat="false" ht="15" hidden="false" customHeight="false" outlineLevel="0" collapsed="false">
      <c r="A1679" s="48" t="s">
        <v>46</v>
      </c>
      <c r="B1679" s="46" t="n">
        <v>43962</v>
      </c>
      <c r="C1679" s="47" t="n">
        <v>0</v>
      </c>
      <c r="D1679" s="47" t="n">
        <v>148</v>
      </c>
      <c r="E1679" s="47"/>
    </row>
    <row r="1680" customFormat="false" ht="15" hidden="false" customHeight="false" outlineLevel="0" collapsed="false">
      <c r="A1680" s="48" t="s">
        <v>47</v>
      </c>
      <c r="B1680" s="46" t="n">
        <v>43962</v>
      </c>
      <c r="C1680" s="47" t="n">
        <v>1</v>
      </c>
      <c r="D1680" s="47" t="n">
        <v>42</v>
      </c>
      <c r="E1680" s="47"/>
    </row>
    <row r="1681" customFormat="false" ht="15" hidden="false" customHeight="false" outlineLevel="0" collapsed="false">
      <c r="A1681" s="44" t="s">
        <v>24</v>
      </c>
      <c r="B1681" s="46" t="n">
        <v>43963</v>
      </c>
      <c r="C1681" s="47" t="n">
        <v>80</v>
      </c>
      <c r="D1681" s="47" t="n">
        <v>2236</v>
      </c>
      <c r="E1681" s="47" t="n">
        <v>2</v>
      </c>
    </row>
    <row r="1682" customFormat="false" ht="15" hidden="false" customHeight="false" outlineLevel="0" collapsed="false">
      <c r="A1682" s="48" t="s">
        <v>25</v>
      </c>
      <c r="B1682" s="46" t="n">
        <v>43963</v>
      </c>
      <c r="C1682" s="47" t="n">
        <v>0</v>
      </c>
      <c r="D1682" s="47" t="n">
        <v>0</v>
      </c>
      <c r="E1682" s="47"/>
    </row>
    <row r="1683" customFormat="false" ht="15" hidden="false" customHeight="false" outlineLevel="0" collapsed="false">
      <c r="A1683" s="48" t="s">
        <v>26</v>
      </c>
      <c r="B1683" s="46" t="n">
        <v>43963</v>
      </c>
      <c r="C1683" s="47" t="n">
        <v>10</v>
      </c>
      <c r="D1683" s="47" t="n">
        <v>486</v>
      </c>
      <c r="E1683" s="47" t="n">
        <v>1</v>
      </c>
    </row>
    <row r="1684" customFormat="false" ht="15" hidden="false" customHeight="false" outlineLevel="0" collapsed="false">
      <c r="A1684" s="48" t="s">
        <v>27</v>
      </c>
      <c r="B1684" s="46" t="n">
        <v>43963</v>
      </c>
      <c r="C1684" s="47" t="n">
        <v>0</v>
      </c>
      <c r="D1684" s="47" t="n">
        <v>4</v>
      </c>
      <c r="E1684" s="47"/>
    </row>
    <row r="1685" customFormat="false" ht="15" hidden="false" customHeight="false" outlineLevel="0" collapsed="false">
      <c r="A1685" s="48" t="s">
        <v>28</v>
      </c>
      <c r="B1685" s="46" t="n">
        <v>43963</v>
      </c>
      <c r="C1685" s="47" t="n">
        <v>188</v>
      </c>
      <c r="D1685" s="47" t="n">
        <v>2286</v>
      </c>
      <c r="E1685" s="47" t="n">
        <v>1</v>
      </c>
    </row>
    <row r="1686" customFormat="false" ht="15" hidden="false" customHeight="false" outlineLevel="0" collapsed="false">
      <c r="A1686" s="48" t="s">
        <v>29</v>
      </c>
      <c r="B1686" s="46" t="n">
        <v>43963</v>
      </c>
      <c r="C1686" s="47" t="n">
        <v>3</v>
      </c>
      <c r="D1686" s="47" t="n">
        <v>350</v>
      </c>
      <c r="E1686" s="47" t="n">
        <v>1</v>
      </c>
    </row>
    <row r="1687" customFormat="false" ht="15" hidden="false" customHeight="false" outlineLevel="0" collapsed="false">
      <c r="A1687" s="48" t="s">
        <v>30</v>
      </c>
      <c r="B1687" s="46" t="n">
        <v>43963</v>
      </c>
      <c r="C1687" s="47" t="n">
        <v>1</v>
      </c>
      <c r="D1687" s="47" t="n">
        <v>71</v>
      </c>
      <c r="E1687" s="47"/>
    </row>
    <row r="1688" customFormat="false" ht="15" hidden="false" customHeight="false" outlineLevel="0" collapsed="false">
      <c r="A1688" s="48" t="s">
        <v>31</v>
      </c>
      <c r="B1688" s="46" t="n">
        <v>43963</v>
      </c>
      <c r="C1688" s="47" t="n">
        <v>0</v>
      </c>
      <c r="D1688" s="47" t="n">
        <v>28</v>
      </c>
      <c r="E1688" s="47"/>
    </row>
    <row r="1689" customFormat="false" ht="15" hidden="false" customHeight="false" outlineLevel="0" collapsed="false">
      <c r="A1689" s="48" t="s">
        <v>32</v>
      </c>
      <c r="B1689" s="46" t="n">
        <v>43963</v>
      </c>
      <c r="C1689" s="47" t="n">
        <v>0</v>
      </c>
      <c r="D1689" s="47" t="n">
        <v>0</v>
      </c>
      <c r="E1689" s="47"/>
    </row>
    <row r="1690" customFormat="false" ht="15" hidden="false" customHeight="false" outlineLevel="0" collapsed="false">
      <c r="A1690" s="48" t="s">
        <v>33</v>
      </c>
      <c r="B1690" s="46" t="n">
        <v>43963</v>
      </c>
      <c r="C1690" s="47" t="n">
        <v>0</v>
      </c>
      <c r="D1690" s="47" t="n">
        <v>5</v>
      </c>
      <c r="E1690" s="47"/>
    </row>
    <row r="1691" customFormat="false" ht="15" hidden="false" customHeight="false" outlineLevel="0" collapsed="false">
      <c r="A1691" s="48" t="s">
        <v>34</v>
      </c>
      <c r="B1691" s="46" t="n">
        <v>43963</v>
      </c>
      <c r="C1691" s="47" t="n">
        <v>0</v>
      </c>
      <c r="D1691" s="47" t="n">
        <v>5</v>
      </c>
      <c r="E1691" s="47"/>
    </row>
    <row r="1692" customFormat="false" ht="15" hidden="false" customHeight="false" outlineLevel="0" collapsed="false">
      <c r="A1692" s="48" t="s">
        <v>35</v>
      </c>
      <c r="B1692" s="46" t="n">
        <v>43963</v>
      </c>
      <c r="C1692" s="47" t="n">
        <v>0</v>
      </c>
      <c r="D1692" s="47" t="n">
        <v>60</v>
      </c>
      <c r="E1692" s="47"/>
    </row>
    <row r="1693" customFormat="false" ht="15" hidden="false" customHeight="false" outlineLevel="0" collapsed="false">
      <c r="A1693" s="48" t="s">
        <v>36</v>
      </c>
      <c r="B1693" s="46" t="n">
        <v>43963</v>
      </c>
      <c r="C1693" s="47" t="n">
        <v>1</v>
      </c>
      <c r="D1693" s="47" t="n">
        <v>87</v>
      </c>
      <c r="E1693" s="47"/>
    </row>
    <row r="1694" customFormat="false" ht="15" hidden="false" customHeight="false" outlineLevel="0" collapsed="false">
      <c r="A1694" s="48" t="s">
        <v>37</v>
      </c>
      <c r="B1694" s="46" t="n">
        <v>43963</v>
      </c>
      <c r="C1694" s="47" t="n">
        <v>0</v>
      </c>
      <c r="D1694" s="47" t="n">
        <v>26</v>
      </c>
      <c r="E1694" s="47"/>
    </row>
    <row r="1695" customFormat="false" ht="15" hidden="false" customHeight="false" outlineLevel="0" collapsed="false">
      <c r="A1695" s="48" t="s">
        <v>38</v>
      </c>
      <c r="B1695" s="46" t="n">
        <v>43963</v>
      </c>
      <c r="C1695" s="47" t="n">
        <v>0</v>
      </c>
      <c r="D1695" s="47" t="n">
        <v>111</v>
      </c>
      <c r="E1695" s="47"/>
    </row>
    <row r="1696" customFormat="false" ht="15" hidden="false" customHeight="false" outlineLevel="0" collapsed="false">
      <c r="A1696" s="48" t="s">
        <v>39</v>
      </c>
      <c r="B1696" s="46" t="n">
        <v>43963</v>
      </c>
      <c r="C1696" s="47" t="n">
        <v>1</v>
      </c>
      <c r="D1696" s="47" t="n">
        <v>290</v>
      </c>
      <c r="E1696" s="47"/>
    </row>
    <row r="1697" customFormat="false" ht="15" hidden="false" customHeight="false" outlineLevel="0" collapsed="false">
      <c r="A1697" s="48" t="s">
        <v>40</v>
      </c>
      <c r="B1697" s="46" t="n">
        <v>43963</v>
      </c>
      <c r="C1697" s="47" t="n">
        <v>1</v>
      </c>
      <c r="D1697" s="47" t="n">
        <v>5</v>
      </c>
      <c r="E1697" s="47"/>
    </row>
    <row r="1698" customFormat="false" ht="15" hidden="false" customHeight="false" outlineLevel="0" collapsed="false">
      <c r="A1698" s="48" t="s">
        <v>41</v>
      </c>
      <c r="B1698" s="46" t="n">
        <v>43963</v>
      </c>
      <c r="C1698" s="47" t="n">
        <v>0</v>
      </c>
      <c r="D1698" s="47" t="n">
        <v>3</v>
      </c>
      <c r="E1698" s="47"/>
    </row>
    <row r="1699" customFormat="false" ht="15" hidden="false" customHeight="false" outlineLevel="0" collapsed="false">
      <c r="A1699" s="48" t="s">
        <v>42</v>
      </c>
      <c r="B1699" s="46" t="n">
        <v>43963</v>
      </c>
      <c r="C1699" s="47" t="n">
        <v>0</v>
      </c>
      <c r="D1699" s="47" t="n">
        <v>11</v>
      </c>
      <c r="E1699" s="47"/>
    </row>
    <row r="1700" customFormat="false" ht="15" hidden="false" customHeight="false" outlineLevel="0" collapsed="false">
      <c r="A1700" s="48" t="s">
        <v>43</v>
      </c>
      <c r="B1700" s="46" t="n">
        <v>43963</v>
      </c>
      <c r="C1700" s="47" t="n">
        <v>0</v>
      </c>
      <c r="D1700" s="47" t="n">
        <v>49</v>
      </c>
      <c r="E1700" s="47"/>
    </row>
    <row r="1701" customFormat="false" ht="15" hidden="false" customHeight="false" outlineLevel="0" collapsed="false">
      <c r="A1701" s="48" t="s">
        <v>44</v>
      </c>
      <c r="B1701" s="46" t="n">
        <v>43963</v>
      </c>
      <c r="C1701" s="47" t="n">
        <v>0</v>
      </c>
      <c r="D1701" s="47" t="n">
        <v>244</v>
      </c>
      <c r="E1701" s="47"/>
    </row>
    <row r="1702" customFormat="false" ht="15" hidden="false" customHeight="false" outlineLevel="0" collapsed="false">
      <c r="A1702" s="48" t="s">
        <v>45</v>
      </c>
      <c r="B1702" s="46" t="n">
        <v>43963</v>
      </c>
      <c r="C1702" s="47" t="n">
        <v>0</v>
      </c>
      <c r="D1702" s="47" t="n">
        <v>16</v>
      </c>
      <c r="E1702" s="47"/>
    </row>
    <row r="1703" customFormat="false" ht="15" hidden="false" customHeight="false" outlineLevel="0" collapsed="false">
      <c r="A1703" s="48" t="s">
        <v>46</v>
      </c>
      <c r="B1703" s="46" t="n">
        <v>43963</v>
      </c>
      <c r="C1703" s="47" t="n">
        <v>0</v>
      </c>
      <c r="D1703" s="47" t="n">
        <v>148</v>
      </c>
      <c r="E1703" s="47"/>
    </row>
    <row r="1704" customFormat="false" ht="15" hidden="false" customHeight="false" outlineLevel="0" collapsed="false">
      <c r="A1704" s="48" t="s">
        <v>47</v>
      </c>
      <c r="B1704" s="46" t="n">
        <v>43963</v>
      </c>
      <c r="C1704" s="47" t="n">
        <v>0</v>
      </c>
      <c r="D1704" s="47" t="n">
        <v>42</v>
      </c>
      <c r="E1704" s="47"/>
    </row>
    <row r="1705" customFormat="false" ht="15" hidden="false" customHeight="false" outlineLevel="0" collapsed="false">
      <c r="A1705" s="44" t="s">
        <v>24</v>
      </c>
      <c r="B1705" s="46" t="n">
        <v>43964</v>
      </c>
      <c r="C1705" s="47" t="n">
        <v>96</v>
      </c>
      <c r="D1705" s="47" t="n">
        <v>2332</v>
      </c>
      <c r="E1705" s="47" t="n">
        <v>4</v>
      </c>
    </row>
    <row r="1706" customFormat="false" ht="15" hidden="false" customHeight="false" outlineLevel="0" collapsed="false">
      <c r="A1706" s="48" t="s">
        <v>25</v>
      </c>
      <c r="B1706" s="46" t="n">
        <v>43964</v>
      </c>
      <c r="C1706" s="47" t="n">
        <v>0</v>
      </c>
      <c r="D1706" s="47" t="n">
        <v>0</v>
      </c>
      <c r="E1706" s="47"/>
    </row>
    <row r="1707" customFormat="false" ht="15" hidden="false" customHeight="false" outlineLevel="0" collapsed="false">
      <c r="A1707" s="48" t="s">
        <v>26</v>
      </c>
      <c r="B1707" s="46" t="n">
        <v>43964</v>
      </c>
      <c r="C1707" s="47" t="n">
        <v>18</v>
      </c>
      <c r="D1707" s="47" t="n">
        <v>504</v>
      </c>
      <c r="E1707" s="47" t="n">
        <v>1</v>
      </c>
    </row>
    <row r="1708" customFormat="false" ht="15" hidden="false" customHeight="false" outlineLevel="0" collapsed="false">
      <c r="A1708" s="48" t="s">
        <v>27</v>
      </c>
      <c r="B1708" s="46" t="n">
        <v>43964</v>
      </c>
      <c r="C1708" s="47" t="n">
        <v>0</v>
      </c>
      <c r="D1708" s="47" t="n">
        <v>4</v>
      </c>
      <c r="E1708" s="47"/>
    </row>
    <row r="1709" customFormat="false" ht="15" hidden="false" customHeight="false" outlineLevel="0" collapsed="false">
      <c r="A1709" s="48" t="s">
        <v>28</v>
      </c>
      <c r="B1709" s="46" t="n">
        <v>43964</v>
      </c>
      <c r="C1709" s="47" t="n">
        <v>179</v>
      </c>
      <c r="D1709" s="47" t="n">
        <v>2465</v>
      </c>
      <c r="E1709" s="47" t="n">
        <v>5</v>
      </c>
    </row>
    <row r="1710" customFormat="false" ht="15" hidden="false" customHeight="false" outlineLevel="0" collapsed="false">
      <c r="A1710" s="48" t="s">
        <v>29</v>
      </c>
      <c r="B1710" s="46" t="n">
        <v>43964</v>
      </c>
      <c r="C1710" s="47" t="n">
        <v>11</v>
      </c>
      <c r="D1710" s="47" t="n">
        <v>361</v>
      </c>
      <c r="E1710" s="47"/>
    </row>
    <row r="1711" customFormat="false" ht="15" hidden="false" customHeight="false" outlineLevel="0" collapsed="false">
      <c r="A1711" s="48" t="s">
        <v>30</v>
      </c>
      <c r="B1711" s="46" t="n">
        <v>43964</v>
      </c>
      <c r="C1711" s="47" t="n">
        <v>5</v>
      </c>
      <c r="D1711" s="47" t="n">
        <v>76</v>
      </c>
      <c r="E1711" s="47"/>
    </row>
    <row r="1712" customFormat="false" ht="15" hidden="false" customHeight="false" outlineLevel="0" collapsed="false">
      <c r="A1712" s="48" t="s">
        <v>31</v>
      </c>
      <c r="B1712" s="46" t="n">
        <v>43964</v>
      </c>
      <c r="C1712" s="47" t="n">
        <v>1</v>
      </c>
      <c r="D1712" s="47" t="n">
        <v>29</v>
      </c>
      <c r="E1712" s="47"/>
    </row>
    <row r="1713" customFormat="false" ht="15" hidden="false" customHeight="false" outlineLevel="0" collapsed="false">
      <c r="A1713" s="48" t="s">
        <v>32</v>
      </c>
      <c r="B1713" s="46" t="n">
        <v>43964</v>
      </c>
      <c r="C1713" s="47" t="n">
        <v>0</v>
      </c>
      <c r="D1713" s="47" t="n">
        <v>0</v>
      </c>
      <c r="E1713" s="47"/>
    </row>
    <row r="1714" customFormat="false" ht="15" hidden="false" customHeight="false" outlineLevel="0" collapsed="false">
      <c r="A1714" s="48" t="s">
        <v>33</v>
      </c>
      <c r="B1714" s="46" t="n">
        <v>43964</v>
      </c>
      <c r="C1714" s="47" t="n">
        <v>0</v>
      </c>
      <c r="D1714" s="47" t="n">
        <v>5</v>
      </c>
      <c r="E1714" s="47"/>
    </row>
    <row r="1715" customFormat="false" ht="15" hidden="false" customHeight="false" outlineLevel="0" collapsed="false">
      <c r="A1715" s="48" t="s">
        <v>34</v>
      </c>
      <c r="B1715" s="46" t="n">
        <v>43964</v>
      </c>
      <c r="C1715" s="47" t="n">
        <v>0</v>
      </c>
      <c r="D1715" s="47" t="n">
        <v>5</v>
      </c>
      <c r="E1715" s="47"/>
    </row>
    <row r="1716" customFormat="false" ht="15" hidden="false" customHeight="false" outlineLevel="0" collapsed="false">
      <c r="A1716" s="48" t="s">
        <v>35</v>
      </c>
      <c r="B1716" s="46" t="n">
        <v>43964</v>
      </c>
      <c r="C1716" s="47" t="n">
        <v>0</v>
      </c>
      <c r="D1716" s="47" t="n">
        <v>60</v>
      </c>
      <c r="E1716" s="47"/>
    </row>
    <row r="1717" customFormat="false" ht="15" hidden="false" customHeight="false" outlineLevel="0" collapsed="false">
      <c r="A1717" s="48" t="s">
        <v>36</v>
      </c>
      <c r="B1717" s="46" t="n">
        <v>43964</v>
      </c>
      <c r="C1717" s="47" t="n">
        <v>1</v>
      </c>
      <c r="D1717" s="47" t="n">
        <v>88</v>
      </c>
      <c r="E1717" s="47"/>
    </row>
    <row r="1718" customFormat="false" ht="15" hidden="false" customHeight="false" outlineLevel="0" collapsed="false">
      <c r="A1718" s="48" t="s">
        <v>37</v>
      </c>
      <c r="B1718" s="46" t="n">
        <v>43964</v>
      </c>
      <c r="C1718" s="47" t="n">
        <v>-1</v>
      </c>
      <c r="D1718" s="47" t="n">
        <v>25</v>
      </c>
      <c r="E1718" s="47"/>
    </row>
    <row r="1719" customFormat="false" ht="15" hidden="false" customHeight="false" outlineLevel="0" collapsed="false">
      <c r="A1719" s="48" t="s">
        <v>38</v>
      </c>
      <c r="B1719" s="46" t="n">
        <v>43964</v>
      </c>
      <c r="C1719" s="47" t="n">
        <v>2</v>
      </c>
      <c r="D1719" s="47" t="n">
        <v>113</v>
      </c>
      <c r="E1719" s="47"/>
    </row>
    <row r="1720" customFormat="false" ht="15" hidden="false" customHeight="false" outlineLevel="0" collapsed="false">
      <c r="A1720" s="48" t="s">
        <v>39</v>
      </c>
      <c r="B1720" s="46" t="n">
        <v>43964</v>
      </c>
      <c r="C1720" s="47" t="n">
        <v>4</v>
      </c>
      <c r="D1720" s="47" t="n">
        <v>294</v>
      </c>
      <c r="E1720" s="47"/>
    </row>
    <row r="1721" customFormat="false" ht="15" hidden="false" customHeight="false" outlineLevel="0" collapsed="false">
      <c r="A1721" s="48" t="s">
        <v>40</v>
      </c>
      <c r="B1721" s="46" t="n">
        <v>43964</v>
      </c>
      <c r="C1721" s="47" t="n">
        <v>0</v>
      </c>
      <c r="D1721" s="47" t="n">
        <v>5</v>
      </c>
      <c r="E1721" s="47"/>
    </row>
    <row r="1722" customFormat="false" ht="15" hidden="false" customHeight="false" outlineLevel="0" collapsed="false">
      <c r="A1722" s="48" t="s">
        <v>41</v>
      </c>
      <c r="B1722" s="46" t="n">
        <v>43964</v>
      </c>
      <c r="C1722" s="47" t="n">
        <v>0</v>
      </c>
      <c r="D1722" s="47" t="n">
        <v>3</v>
      </c>
      <c r="E1722" s="47"/>
    </row>
    <row r="1723" customFormat="false" ht="15" hidden="false" customHeight="false" outlineLevel="0" collapsed="false">
      <c r="A1723" s="48" t="s">
        <v>42</v>
      </c>
      <c r="B1723" s="46" t="n">
        <v>43964</v>
      </c>
      <c r="C1723" s="47" t="n">
        <v>0</v>
      </c>
      <c r="D1723" s="47" t="n">
        <v>11</v>
      </c>
      <c r="E1723" s="47"/>
    </row>
    <row r="1724" customFormat="false" ht="15" hidden="false" customHeight="false" outlineLevel="0" collapsed="false">
      <c r="A1724" s="48" t="s">
        <v>43</v>
      </c>
      <c r="B1724" s="46" t="n">
        <v>43964</v>
      </c>
      <c r="C1724" s="47" t="n">
        <v>0</v>
      </c>
      <c r="D1724" s="47" t="n">
        <v>49</v>
      </c>
      <c r="E1724" s="47"/>
    </row>
    <row r="1725" customFormat="false" ht="15" hidden="false" customHeight="false" outlineLevel="0" collapsed="false">
      <c r="A1725" s="48" t="s">
        <v>44</v>
      </c>
      <c r="B1725" s="46" t="n">
        <v>43964</v>
      </c>
      <c r="C1725" s="47" t="n">
        <v>0</v>
      </c>
      <c r="D1725" s="47" t="n">
        <v>244</v>
      </c>
      <c r="E1725" s="47"/>
    </row>
    <row r="1726" customFormat="false" ht="15" hidden="false" customHeight="false" outlineLevel="0" collapsed="false">
      <c r="A1726" s="48" t="s">
        <v>45</v>
      </c>
      <c r="B1726" s="46" t="n">
        <v>43964</v>
      </c>
      <c r="C1726" s="47" t="n">
        <v>0</v>
      </c>
      <c r="D1726" s="47" t="n">
        <v>16</v>
      </c>
      <c r="E1726" s="47"/>
    </row>
    <row r="1727" customFormat="false" ht="15" hidden="false" customHeight="false" outlineLevel="0" collapsed="false">
      <c r="A1727" s="48" t="s">
        <v>46</v>
      </c>
      <c r="B1727" s="46" t="n">
        <v>43964</v>
      </c>
      <c r="C1727" s="47" t="n">
        <v>0</v>
      </c>
      <c r="D1727" s="47" t="n">
        <v>148</v>
      </c>
      <c r="E1727" s="47"/>
    </row>
    <row r="1728" customFormat="false" ht="15" hidden="false" customHeight="false" outlineLevel="0" collapsed="false">
      <c r="A1728" s="48" t="s">
        <v>47</v>
      </c>
      <c r="B1728" s="46" t="n">
        <v>43964</v>
      </c>
      <c r="C1728" s="47" t="n">
        <v>0</v>
      </c>
      <c r="D1728" s="47" t="n">
        <v>42</v>
      </c>
      <c r="E1728" s="47"/>
    </row>
    <row r="1729" customFormat="false" ht="15" hidden="false" customHeight="false" outlineLevel="0" collapsed="false">
      <c r="A1729" s="44" t="s">
        <v>24</v>
      </c>
      <c r="B1729" s="46" t="n">
        <v>43965</v>
      </c>
      <c r="C1729" s="47" t="n">
        <v>79</v>
      </c>
      <c r="D1729" s="47" t="n">
        <v>2411</v>
      </c>
      <c r="E1729" s="47" t="n">
        <v>11</v>
      </c>
    </row>
    <row r="1730" customFormat="false" ht="15" hidden="false" customHeight="false" outlineLevel="0" collapsed="false">
      <c r="A1730" s="48" t="s">
        <v>25</v>
      </c>
      <c r="B1730" s="46" t="n">
        <v>43965</v>
      </c>
      <c r="C1730" s="47" t="n">
        <v>0</v>
      </c>
      <c r="D1730" s="47" t="n">
        <v>0</v>
      </c>
      <c r="E1730" s="47"/>
    </row>
    <row r="1731" customFormat="false" ht="15" hidden="false" customHeight="false" outlineLevel="0" collapsed="false">
      <c r="A1731" s="48" t="s">
        <v>26</v>
      </c>
      <c r="B1731" s="46" t="n">
        <v>43965</v>
      </c>
      <c r="C1731" s="47" t="n">
        <v>9</v>
      </c>
      <c r="D1731" s="47" t="n">
        <v>513</v>
      </c>
      <c r="E1731" s="47" t="n">
        <v>1</v>
      </c>
    </row>
    <row r="1732" customFormat="false" ht="15" hidden="false" customHeight="false" outlineLevel="0" collapsed="false">
      <c r="A1732" s="48" t="s">
        <v>27</v>
      </c>
      <c r="B1732" s="46" t="n">
        <v>43965</v>
      </c>
      <c r="C1732" s="47" t="n">
        <v>0</v>
      </c>
      <c r="D1732" s="47" t="n">
        <v>4</v>
      </c>
      <c r="E1732" s="47"/>
    </row>
    <row r="1733" customFormat="false" ht="15" hidden="false" customHeight="false" outlineLevel="0" collapsed="false">
      <c r="A1733" s="48" t="s">
        <v>28</v>
      </c>
      <c r="B1733" s="46" t="n">
        <v>43965</v>
      </c>
      <c r="C1733" s="47" t="n">
        <v>153</v>
      </c>
      <c r="D1733" s="47" t="n">
        <v>2618</v>
      </c>
      <c r="E1733" s="47" t="n">
        <v>10</v>
      </c>
    </row>
    <row r="1734" customFormat="false" ht="15" hidden="false" customHeight="false" outlineLevel="0" collapsed="false">
      <c r="A1734" s="48" t="s">
        <v>29</v>
      </c>
      <c r="B1734" s="46" t="n">
        <v>43965</v>
      </c>
      <c r="C1734" s="47" t="n">
        <v>5</v>
      </c>
      <c r="D1734" s="47" t="n">
        <v>366</v>
      </c>
      <c r="E1734" s="47" t="n">
        <v>1</v>
      </c>
    </row>
    <row r="1735" customFormat="false" ht="15" hidden="false" customHeight="false" outlineLevel="0" collapsed="false">
      <c r="A1735" s="48" t="s">
        <v>30</v>
      </c>
      <c r="B1735" s="46" t="n">
        <v>43965</v>
      </c>
      <c r="C1735" s="47" t="n">
        <v>3</v>
      </c>
      <c r="D1735" s="47" t="n">
        <v>79</v>
      </c>
      <c r="E1735" s="47"/>
    </row>
    <row r="1736" customFormat="false" ht="15" hidden="false" customHeight="false" outlineLevel="0" collapsed="false">
      <c r="A1736" s="48" t="s">
        <v>31</v>
      </c>
      <c r="B1736" s="46" t="n">
        <v>43965</v>
      </c>
      <c r="C1736" s="47" t="n">
        <v>0</v>
      </c>
      <c r="D1736" s="47" t="n">
        <v>29</v>
      </c>
      <c r="E1736" s="47"/>
    </row>
    <row r="1737" customFormat="false" ht="15" hidden="false" customHeight="false" outlineLevel="0" collapsed="false">
      <c r="A1737" s="48" t="s">
        <v>32</v>
      </c>
      <c r="B1737" s="46" t="n">
        <v>43965</v>
      </c>
      <c r="C1737" s="47" t="n">
        <v>0</v>
      </c>
      <c r="D1737" s="47" t="n">
        <v>0</v>
      </c>
      <c r="E1737" s="47"/>
    </row>
    <row r="1738" customFormat="false" ht="15" hidden="false" customHeight="false" outlineLevel="0" collapsed="false">
      <c r="A1738" s="48" t="s">
        <v>33</v>
      </c>
      <c r="B1738" s="46" t="n">
        <v>43965</v>
      </c>
      <c r="C1738" s="47" t="n">
        <v>0</v>
      </c>
      <c r="D1738" s="47" t="n">
        <v>5</v>
      </c>
      <c r="E1738" s="47"/>
    </row>
    <row r="1739" customFormat="false" ht="15" hidden="false" customHeight="false" outlineLevel="0" collapsed="false">
      <c r="A1739" s="48" t="s">
        <v>34</v>
      </c>
      <c r="B1739" s="46" t="n">
        <v>43965</v>
      </c>
      <c r="C1739" s="47" t="n">
        <v>0</v>
      </c>
      <c r="D1739" s="47" t="n">
        <v>5</v>
      </c>
      <c r="E1739" s="47"/>
    </row>
    <row r="1740" customFormat="false" ht="15" hidden="false" customHeight="false" outlineLevel="0" collapsed="false">
      <c r="A1740" s="48" t="s">
        <v>35</v>
      </c>
      <c r="B1740" s="46" t="n">
        <v>43965</v>
      </c>
      <c r="C1740" s="47" t="n">
        <v>0</v>
      </c>
      <c r="D1740" s="47" t="n">
        <v>60</v>
      </c>
      <c r="E1740" s="47"/>
    </row>
    <row r="1741" customFormat="false" ht="15" hidden="false" customHeight="false" outlineLevel="0" collapsed="false">
      <c r="A1741" s="48" t="s">
        <v>36</v>
      </c>
      <c r="B1741" s="46" t="n">
        <v>43965</v>
      </c>
      <c r="C1741" s="47" t="n">
        <v>0</v>
      </c>
      <c r="D1741" s="47" t="n">
        <v>88</v>
      </c>
      <c r="E1741" s="47"/>
    </row>
    <row r="1742" customFormat="false" ht="15" hidden="false" customHeight="false" outlineLevel="0" collapsed="false">
      <c r="A1742" s="48" t="s">
        <v>37</v>
      </c>
      <c r="B1742" s="46" t="n">
        <v>43965</v>
      </c>
      <c r="C1742" s="47" t="n">
        <v>0</v>
      </c>
      <c r="D1742" s="47" t="n">
        <v>25</v>
      </c>
      <c r="E1742" s="47"/>
    </row>
    <row r="1743" customFormat="false" ht="15" hidden="false" customHeight="false" outlineLevel="0" collapsed="false">
      <c r="A1743" s="48" t="s">
        <v>38</v>
      </c>
      <c r="B1743" s="46" t="n">
        <v>43965</v>
      </c>
      <c r="C1743" s="47" t="n">
        <v>1</v>
      </c>
      <c r="D1743" s="47" t="n">
        <v>114</v>
      </c>
      <c r="E1743" s="47"/>
    </row>
    <row r="1744" customFormat="false" ht="15" hidden="false" customHeight="false" outlineLevel="0" collapsed="false">
      <c r="A1744" s="48" t="s">
        <v>39</v>
      </c>
      <c r="B1744" s="46" t="n">
        <v>43965</v>
      </c>
      <c r="C1744" s="47" t="n">
        <v>4</v>
      </c>
      <c r="D1744" s="47" t="n">
        <v>298</v>
      </c>
      <c r="E1744" s="47" t="n">
        <v>1</v>
      </c>
    </row>
    <row r="1745" customFormat="false" ht="15" hidden="false" customHeight="false" outlineLevel="0" collapsed="false">
      <c r="A1745" s="48" t="s">
        <v>40</v>
      </c>
      <c r="B1745" s="46" t="n">
        <v>43965</v>
      </c>
      <c r="C1745" s="47" t="n">
        <v>0</v>
      </c>
      <c r="D1745" s="47" t="n">
        <v>5</v>
      </c>
      <c r="E1745" s="47"/>
    </row>
    <row r="1746" customFormat="false" ht="15" hidden="false" customHeight="false" outlineLevel="0" collapsed="false">
      <c r="A1746" s="48" t="s">
        <v>41</v>
      </c>
      <c r="B1746" s="46" t="n">
        <v>43965</v>
      </c>
      <c r="C1746" s="47" t="n">
        <v>0</v>
      </c>
      <c r="D1746" s="47" t="n">
        <v>3</v>
      </c>
      <c r="E1746" s="47"/>
    </row>
    <row r="1747" customFormat="false" ht="15" hidden="false" customHeight="false" outlineLevel="0" collapsed="false">
      <c r="A1747" s="48" t="s">
        <v>42</v>
      </c>
      <c r="B1747" s="46" t="n">
        <v>43965</v>
      </c>
      <c r="C1747" s="47" t="n">
        <v>0</v>
      </c>
      <c r="D1747" s="47" t="n">
        <v>11</v>
      </c>
      <c r="E1747" s="47"/>
    </row>
    <row r="1748" customFormat="false" ht="15" hidden="false" customHeight="false" outlineLevel="0" collapsed="false">
      <c r="A1748" s="48" t="s">
        <v>43</v>
      </c>
      <c r="B1748" s="46" t="n">
        <v>43965</v>
      </c>
      <c r="C1748" s="47" t="n">
        <v>0</v>
      </c>
      <c r="D1748" s="47" t="n">
        <v>49</v>
      </c>
      <c r="E1748" s="47"/>
    </row>
    <row r="1749" customFormat="false" ht="15" hidden="false" customHeight="false" outlineLevel="0" collapsed="false">
      <c r="A1749" s="48" t="s">
        <v>44</v>
      </c>
      <c r="B1749" s="46" t="n">
        <v>43965</v>
      </c>
      <c r="C1749" s="47" t="n">
        <v>0</v>
      </c>
      <c r="D1749" s="47" t="n">
        <v>244</v>
      </c>
      <c r="E1749" s="47"/>
    </row>
    <row r="1750" customFormat="false" ht="15" hidden="false" customHeight="false" outlineLevel="0" collapsed="false">
      <c r="A1750" s="48" t="s">
        <v>45</v>
      </c>
      <c r="B1750" s="46" t="n">
        <v>43965</v>
      </c>
      <c r="C1750" s="47" t="n">
        <v>0</v>
      </c>
      <c r="D1750" s="47" t="n">
        <v>16</v>
      </c>
      <c r="E1750" s="47"/>
    </row>
    <row r="1751" customFormat="false" ht="15" hidden="false" customHeight="false" outlineLevel="0" collapsed="false">
      <c r="A1751" s="48" t="s">
        <v>46</v>
      </c>
      <c r="B1751" s="46" t="n">
        <v>43965</v>
      </c>
      <c r="C1751" s="47" t="n">
        <v>0</v>
      </c>
      <c r="D1751" s="47" t="n">
        <v>148</v>
      </c>
      <c r="E1751" s="47"/>
    </row>
    <row r="1752" customFormat="false" ht="15" hidden="false" customHeight="false" outlineLevel="0" collapsed="false">
      <c r="A1752" s="48" t="s">
        <v>47</v>
      </c>
      <c r="B1752" s="46" t="n">
        <v>43965</v>
      </c>
      <c r="C1752" s="47" t="n">
        <v>0</v>
      </c>
      <c r="D1752" s="47" t="n">
        <v>42</v>
      </c>
      <c r="E1752" s="47"/>
    </row>
    <row r="1753" customFormat="false" ht="15" hidden="false" customHeight="false" outlineLevel="0" collapsed="false">
      <c r="A1753" s="44" t="s">
        <v>24</v>
      </c>
      <c r="B1753" s="46" t="n">
        <v>43966</v>
      </c>
      <c r="C1753" s="47" t="n">
        <v>86</v>
      </c>
      <c r="D1753" s="47" t="n">
        <v>2497</v>
      </c>
      <c r="E1753" s="47" t="n">
        <v>2</v>
      </c>
    </row>
    <row r="1754" customFormat="false" ht="15" hidden="false" customHeight="false" outlineLevel="0" collapsed="false">
      <c r="A1754" s="48" t="s">
        <v>25</v>
      </c>
      <c r="B1754" s="46" t="n">
        <v>43966</v>
      </c>
      <c r="C1754" s="47" t="n">
        <v>0</v>
      </c>
      <c r="D1754" s="47" t="n">
        <v>0</v>
      </c>
      <c r="E1754" s="47"/>
    </row>
    <row r="1755" customFormat="false" ht="15" hidden="false" customHeight="false" outlineLevel="0" collapsed="false">
      <c r="A1755" s="48" t="s">
        <v>26</v>
      </c>
      <c r="B1755" s="46" t="n">
        <v>43966</v>
      </c>
      <c r="C1755" s="47" t="n">
        <v>25</v>
      </c>
      <c r="D1755" s="47" t="n">
        <v>538</v>
      </c>
      <c r="E1755" s="47" t="n">
        <v>1</v>
      </c>
    </row>
    <row r="1756" customFormat="false" ht="15" hidden="false" customHeight="false" outlineLevel="0" collapsed="false">
      <c r="A1756" s="48" t="s">
        <v>27</v>
      </c>
      <c r="B1756" s="46" t="n">
        <v>43966</v>
      </c>
      <c r="C1756" s="47" t="n">
        <v>0</v>
      </c>
      <c r="D1756" s="47" t="n">
        <v>4</v>
      </c>
      <c r="E1756" s="47"/>
    </row>
    <row r="1757" customFormat="false" ht="15" hidden="false" customHeight="false" outlineLevel="0" collapsed="false">
      <c r="A1757" s="48" t="s">
        <v>28</v>
      </c>
      <c r="B1757" s="46" t="n">
        <v>43966</v>
      </c>
      <c r="C1757" s="47" t="n">
        <v>214</v>
      </c>
      <c r="D1757" s="47" t="n">
        <v>2832</v>
      </c>
      <c r="E1757" s="47"/>
    </row>
    <row r="1758" customFormat="false" ht="15" hidden="false" customHeight="false" outlineLevel="0" collapsed="false">
      <c r="A1758" s="48" t="s">
        <v>29</v>
      </c>
      <c r="B1758" s="46" t="n">
        <v>43966</v>
      </c>
      <c r="C1758" s="47" t="n">
        <v>3</v>
      </c>
      <c r="D1758" s="47" t="n">
        <v>369</v>
      </c>
      <c r="E1758" s="47"/>
    </row>
    <row r="1759" customFormat="false" ht="15" hidden="false" customHeight="false" outlineLevel="0" collapsed="false">
      <c r="A1759" s="48" t="s">
        <v>30</v>
      </c>
      <c r="B1759" s="46" t="n">
        <v>43966</v>
      </c>
      <c r="C1759" s="47" t="n">
        <v>0</v>
      </c>
      <c r="D1759" s="47" t="n">
        <v>79</v>
      </c>
      <c r="E1759" s="47"/>
    </row>
    <row r="1760" customFormat="false" ht="15" hidden="false" customHeight="false" outlineLevel="0" collapsed="false">
      <c r="A1760" s="48" t="s">
        <v>31</v>
      </c>
      <c r="B1760" s="46" t="n">
        <v>43966</v>
      </c>
      <c r="C1760" s="47" t="n">
        <v>0</v>
      </c>
      <c r="D1760" s="47" t="n">
        <v>29</v>
      </c>
      <c r="E1760" s="47"/>
    </row>
    <row r="1761" customFormat="false" ht="15" hidden="false" customHeight="false" outlineLevel="0" collapsed="false">
      <c r="A1761" s="48" t="s">
        <v>32</v>
      </c>
      <c r="B1761" s="46" t="n">
        <v>43966</v>
      </c>
      <c r="C1761" s="47" t="n">
        <v>0</v>
      </c>
      <c r="D1761" s="47" t="n">
        <v>0</v>
      </c>
      <c r="E1761" s="47"/>
    </row>
    <row r="1762" customFormat="false" ht="15" hidden="false" customHeight="false" outlineLevel="0" collapsed="false">
      <c r="A1762" s="48" t="s">
        <v>33</v>
      </c>
      <c r="B1762" s="46" t="n">
        <v>43966</v>
      </c>
      <c r="C1762" s="47" t="n">
        <v>0</v>
      </c>
      <c r="D1762" s="47" t="n">
        <v>5</v>
      </c>
      <c r="E1762" s="47"/>
    </row>
    <row r="1763" customFormat="false" ht="15" hidden="false" customHeight="false" outlineLevel="0" collapsed="false">
      <c r="A1763" s="48" t="s">
        <v>34</v>
      </c>
      <c r="B1763" s="46" t="n">
        <v>43966</v>
      </c>
      <c r="C1763" s="47" t="n">
        <v>0</v>
      </c>
      <c r="D1763" s="47" t="n">
        <v>5</v>
      </c>
      <c r="E1763" s="47"/>
    </row>
    <row r="1764" customFormat="false" ht="15" hidden="false" customHeight="false" outlineLevel="0" collapsed="false">
      <c r="A1764" s="48" t="s">
        <v>35</v>
      </c>
      <c r="B1764" s="46" t="n">
        <v>43966</v>
      </c>
      <c r="C1764" s="47" t="n">
        <v>0</v>
      </c>
      <c r="D1764" s="47" t="n">
        <v>60</v>
      </c>
      <c r="E1764" s="47"/>
    </row>
    <row r="1765" customFormat="false" ht="15" hidden="false" customHeight="false" outlineLevel="0" collapsed="false">
      <c r="A1765" s="48" t="s">
        <v>36</v>
      </c>
      <c r="B1765" s="46" t="n">
        <v>43966</v>
      </c>
      <c r="C1765" s="47" t="n">
        <v>-1</v>
      </c>
      <c r="D1765" s="47" t="n">
        <v>87</v>
      </c>
      <c r="E1765" s="47"/>
    </row>
    <row r="1766" customFormat="false" ht="15" hidden="false" customHeight="false" outlineLevel="0" collapsed="false">
      <c r="A1766" s="48" t="s">
        <v>37</v>
      </c>
      <c r="B1766" s="46" t="n">
        <v>43966</v>
      </c>
      <c r="C1766" s="47" t="n">
        <v>0</v>
      </c>
      <c r="D1766" s="47" t="n">
        <v>25</v>
      </c>
      <c r="E1766" s="47"/>
    </row>
    <row r="1767" customFormat="false" ht="15" hidden="false" customHeight="false" outlineLevel="0" collapsed="false">
      <c r="A1767" s="48" t="s">
        <v>38</v>
      </c>
      <c r="B1767" s="46" t="n">
        <v>43966</v>
      </c>
      <c r="C1767" s="47" t="n">
        <v>0</v>
      </c>
      <c r="D1767" s="47" t="n">
        <v>114</v>
      </c>
      <c r="E1767" s="47"/>
    </row>
    <row r="1768" customFormat="false" ht="15" hidden="false" customHeight="false" outlineLevel="0" collapsed="false">
      <c r="A1768" s="48" t="s">
        <v>39</v>
      </c>
      <c r="B1768" s="46" t="n">
        <v>43966</v>
      </c>
      <c r="C1768" s="47" t="n">
        <v>17</v>
      </c>
      <c r="D1768" s="47" t="n">
        <v>315</v>
      </c>
      <c r="E1768" s="47"/>
    </row>
    <row r="1769" customFormat="false" ht="15" hidden="false" customHeight="false" outlineLevel="0" collapsed="false">
      <c r="A1769" s="48" t="s">
        <v>40</v>
      </c>
      <c r="B1769" s="46" t="n">
        <v>43966</v>
      </c>
      <c r="C1769" s="47" t="n">
        <v>0</v>
      </c>
      <c r="D1769" s="47" t="n">
        <v>5</v>
      </c>
      <c r="E1769" s="47"/>
    </row>
    <row r="1770" customFormat="false" ht="15" hidden="false" customHeight="false" outlineLevel="0" collapsed="false">
      <c r="A1770" s="48" t="s">
        <v>41</v>
      </c>
      <c r="B1770" s="46" t="n">
        <v>43966</v>
      </c>
      <c r="C1770" s="47" t="n">
        <v>0</v>
      </c>
      <c r="D1770" s="47" t="n">
        <v>3</v>
      </c>
      <c r="E1770" s="47"/>
    </row>
    <row r="1771" customFormat="false" ht="15" hidden="false" customHeight="false" outlineLevel="0" collapsed="false">
      <c r="A1771" s="48" t="s">
        <v>42</v>
      </c>
      <c r="B1771" s="46" t="n">
        <v>43966</v>
      </c>
      <c r="C1771" s="47" t="n">
        <v>0</v>
      </c>
      <c r="D1771" s="47" t="n">
        <v>11</v>
      </c>
      <c r="E1771" s="47"/>
    </row>
    <row r="1772" customFormat="false" ht="15" hidden="false" customHeight="false" outlineLevel="0" collapsed="false">
      <c r="A1772" s="48" t="s">
        <v>43</v>
      </c>
      <c r="B1772" s="46" t="n">
        <v>43966</v>
      </c>
      <c r="C1772" s="47" t="n">
        <v>0</v>
      </c>
      <c r="D1772" s="47" t="n">
        <v>49</v>
      </c>
      <c r="E1772" s="47"/>
    </row>
    <row r="1773" customFormat="false" ht="15" hidden="false" customHeight="false" outlineLevel="0" collapsed="false">
      <c r="A1773" s="48" t="s">
        <v>44</v>
      </c>
      <c r="B1773" s="46" t="n">
        <v>43966</v>
      </c>
      <c r="C1773" s="47" t="n">
        <v>0</v>
      </c>
      <c r="D1773" s="47" t="n">
        <v>244</v>
      </c>
      <c r="E1773" s="47"/>
    </row>
    <row r="1774" customFormat="false" ht="15" hidden="false" customHeight="false" outlineLevel="0" collapsed="false">
      <c r="A1774" s="48" t="s">
        <v>45</v>
      </c>
      <c r="B1774" s="46" t="n">
        <v>43966</v>
      </c>
      <c r="C1774" s="47" t="n">
        <v>0</v>
      </c>
      <c r="D1774" s="47" t="n">
        <v>16</v>
      </c>
      <c r="E1774" s="47"/>
    </row>
    <row r="1775" customFormat="false" ht="15" hidden="false" customHeight="false" outlineLevel="0" collapsed="false">
      <c r="A1775" s="48" t="s">
        <v>46</v>
      </c>
      <c r="B1775" s="46" t="n">
        <v>43966</v>
      </c>
      <c r="C1775" s="47" t="n">
        <v>0</v>
      </c>
      <c r="D1775" s="47" t="n">
        <v>148</v>
      </c>
      <c r="E1775" s="47"/>
    </row>
    <row r="1776" customFormat="false" ht="15" hidden="false" customHeight="false" outlineLevel="0" collapsed="false">
      <c r="A1776" s="48" t="s">
        <v>47</v>
      </c>
      <c r="B1776" s="46" t="n">
        <v>43966</v>
      </c>
      <c r="C1776" s="47" t="n">
        <v>0</v>
      </c>
      <c r="D1776" s="47" t="n">
        <v>42</v>
      </c>
      <c r="E1776" s="47"/>
    </row>
    <row r="1777" customFormat="false" ht="15" hidden="false" customHeight="false" outlineLevel="0" collapsed="false">
      <c r="A1777" s="44" t="s">
        <v>24</v>
      </c>
      <c r="B1777" s="46" t="n">
        <v>43967</v>
      </c>
      <c r="C1777" s="47" t="n">
        <v>97</v>
      </c>
      <c r="D1777" s="47" t="n">
        <v>2594</v>
      </c>
      <c r="E1777" s="47" t="n">
        <v>2</v>
      </c>
    </row>
    <row r="1778" customFormat="false" ht="15" hidden="false" customHeight="false" outlineLevel="0" collapsed="false">
      <c r="A1778" s="48" t="s">
        <v>25</v>
      </c>
      <c r="B1778" s="46" t="n">
        <v>43967</v>
      </c>
      <c r="C1778" s="47" t="n">
        <v>0</v>
      </c>
      <c r="D1778" s="47" t="n">
        <v>0</v>
      </c>
      <c r="E1778" s="47"/>
    </row>
    <row r="1779" customFormat="false" ht="15" hidden="false" customHeight="false" outlineLevel="0" collapsed="false">
      <c r="A1779" s="48" t="s">
        <v>26</v>
      </c>
      <c r="B1779" s="46" t="n">
        <v>43967</v>
      </c>
      <c r="C1779" s="47" t="n">
        <v>21</v>
      </c>
      <c r="D1779" s="47" t="n">
        <v>559</v>
      </c>
      <c r="E1779" s="47" t="n">
        <v>1</v>
      </c>
    </row>
    <row r="1780" customFormat="false" ht="15" hidden="false" customHeight="false" outlineLevel="0" collapsed="false">
      <c r="A1780" s="48" t="s">
        <v>27</v>
      </c>
      <c r="B1780" s="46" t="n">
        <v>43967</v>
      </c>
      <c r="C1780" s="47" t="n">
        <v>0</v>
      </c>
      <c r="D1780" s="47" t="n">
        <v>4</v>
      </c>
      <c r="E1780" s="47"/>
    </row>
    <row r="1781" customFormat="false" ht="15" hidden="false" customHeight="false" outlineLevel="0" collapsed="false">
      <c r="A1781" s="48" t="s">
        <v>28</v>
      </c>
      <c r="B1781" s="46" t="n">
        <v>43967</v>
      </c>
      <c r="C1781" s="47" t="n">
        <v>193</v>
      </c>
      <c r="D1781" s="47" t="n">
        <v>3025</v>
      </c>
      <c r="E1781" s="47" t="n">
        <v>4</v>
      </c>
    </row>
    <row r="1782" customFormat="false" ht="15" hidden="false" customHeight="false" outlineLevel="0" collapsed="false">
      <c r="A1782" s="48" t="s">
        <v>29</v>
      </c>
      <c r="B1782" s="46" t="n">
        <v>43967</v>
      </c>
      <c r="C1782" s="47" t="n">
        <v>9</v>
      </c>
      <c r="D1782" s="47" t="n">
        <v>378</v>
      </c>
      <c r="E1782" s="47"/>
    </row>
    <row r="1783" customFormat="false" ht="15" hidden="false" customHeight="false" outlineLevel="0" collapsed="false">
      <c r="A1783" s="48" t="s">
        <v>30</v>
      </c>
      <c r="B1783" s="46" t="n">
        <v>43967</v>
      </c>
      <c r="C1783" s="47" t="n">
        <v>0</v>
      </c>
      <c r="D1783" s="47" t="n">
        <v>79</v>
      </c>
      <c r="E1783" s="47"/>
    </row>
    <row r="1784" customFormat="false" ht="15" hidden="false" customHeight="false" outlineLevel="0" collapsed="false">
      <c r="A1784" s="48" t="s">
        <v>31</v>
      </c>
      <c r="B1784" s="46" t="n">
        <v>43967</v>
      </c>
      <c r="C1784" s="47" t="n">
        <v>0</v>
      </c>
      <c r="D1784" s="47" t="n">
        <v>29</v>
      </c>
      <c r="E1784" s="47"/>
    </row>
    <row r="1785" customFormat="false" ht="15" hidden="false" customHeight="false" outlineLevel="0" collapsed="false">
      <c r="A1785" s="48" t="s">
        <v>32</v>
      </c>
      <c r="B1785" s="46" t="n">
        <v>43967</v>
      </c>
      <c r="C1785" s="47" t="n">
        <v>0</v>
      </c>
      <c r="D1785" s="47" t="n">
        <v>0</v>
      </c>
      <c r="E1785" s="47"/>
    </row>
    <row r="1786" customFormat="false" ht="15" hidden="false" customHeight="false" outlineLevel="0" collapsed="false">
      <c r="A1786" s="48" t="s">
        <v>33</v>
      </c>
      <c r="B1786" s="46" t="n">
        <v>43967</v>
      </c>
      <c r="C1786" s="47" t="n">
        <v>0</v>
      </c>
      <c r="D1786" s="47" t="n">
        <v>5</v>
      </c>
      <c r="E1786" s="47"/>
    </row>
    <row r="1787" customFormat="false" ht="15" hidden="false" customHeight="false" outlineLevel="0" collapsed="false">
      <c r="A1787" s="48" t="s">
        <v>34</v>
      </c>
      <c r="B1787" s="46" t="n">
        <v>43967</v>
      </c>
      <c r="C1787" s="47" t="n">
        <v>0</v>
      </c>
      <c r="D1787" s="47" t="n">
        <v>5</v>
      </c>
      <c r="E1787" s="47"/>
    </row>
    <row r="1788" customFormat="false" ht="15" hidden="false" customHeight="false" outlineLevel="0" collapsed="false">
      <c r="A1788" s="48" t="s">
        <v>35</v>
      </c>
      <c r="B1788" s="46" t="n">
        <v>43967</v>
      </c>
      <c r="C1788" s="47" t="n">
        <v>0</v>
      </c>
      <c r="D1788" s="47" t="n">
        <v>60</v>
      </c>
      <c r="E1788" s="47"/>
    </row>
    <row r="1789" customFormat="false" ht="15" hidden="false" customHeight="false" outlineLevel="0" collapsed="false">
      <c r="A1789" s="48" t="s">
        <v>36</v>
      </c>
      <c r="B1789" s="46" t="n">
        <v>43967</v>
      </c>
      <c r="C1789" s="47" t="n">
        <v>0</v>
      </c>
      <c r="D1789" s="47" t="n">
        <v>87</v>
      </c>
      <c r="E1789" s="47"/>
    </row>
    <row r="1790" customFormat="false" ht="15" hidden="false" customHeight="false" outlineLevel="0" collapsed="false">
      <c r="A1790" s="48" t="s">
        <v>37</v>
      </c>
      <c r="B1790" s="46" t="n">
        <v>43967</v>
      </c>
      <c r="C1790" s="47" t="n">
        <v>0</v>
      </c>
      <c r="D1790" s="47" t="n">
        <v>25</v>
      </c>
      <c r="E1790" s="47"/>
    </row>
    <row r="1791" customFormat="false" ht="15" hidden="false" customHeight="false" outlineLevel="0" collapsed="false">
      <c r="A1791" s="48" t="s">
        <v>38</v>
      </c>
      <c r="B1791" s="46" t="n">
        <v>43967</v>
      </c>
      <c r="C1791" s="47" t="n">
        <v>0</v>
      </c>
      <c r="D1791" s="47" t="n">
        <v>114</v>
      </c>
      <c r="E1791" s="47"/>
    </row>
    <row r="1792" customFormat="false" ht="15" hidden="false" customHeight="false" outlineLevel="0" collapsed="false">
      <c r="A1792" s="48" t="s">
        <v>39</v>
      </c>
      <c r="B1792" s="46" t="n">
        <v>43967</v>
      </c>
      <c r="C1792" s="47" t="n">
        <v>6</v>
      </c>
      <c r="D1792" s="47" t="n">
        <v>321</v>
      </c>
      <c r="E1792" s="47"/>
    </row>
    <row r="1793" customFormat="false" ht="15" hidden="false" customHeight="false" outlineLevel="0" collapsed="false">
      <c r="A1793" s="48" t="s">
        <v>40</v>
      </c>
      <c r="B1793" s="46" t="n">
        <v>43967</v>
      </c>
      <c r="C1793" s="47" t="n">
        <v>0</v>
      </c>
      <c r="D1793" s="47" t="n">
        <v>5</v>
      </c>
      <c r="E1793" s="47"/>
    </row>
    <row r="1794" customFormat="false" ht="15" hidden="false" customHeight="false" outlineLevel="0" collapsed="false">
      <c r="A1794" s="48" t="s">
        <v>41</v>
      </c>
      <c r="B1794" s="46" t="n">
        <v>43967</v>
      </c>
      <c r="C1794" s="47" t="n">
        <v>0</v>
      </c>
      <c r="D1794" s="47" t="n">
        <v>3</v>
      </c>
      <c r="E1794" s="47"/>
    </row>
    <row r="1795" customFormat="false" ht="15" hidden="false" customHeight="false" outlineLevel="0" collapsed="false">
      <c r="A1795" s="48" t="s">
        <v>42</v>
      </c>
      <c r="B1795" s="46" t="n">
        <v>43967</v>
      </c>
      <c r="C1795" s="47" t="n">
        <v>0</v>
      </c>
      <c r="D1795" s="47" t="n">
        <v>11</v>
      </c>
      <c r="E1795" s="47"/>
    </row>
    <row r="1796" customFormat="false" ht="15" hidden="false" customHeight="false" outlineLevel="0" collapsed="false">
      <c r="A1796" s="48" t="s">
        <v>43</v>
      </c>
      <c r="B1796" s="46" t="n">
        <v>43967</v>
      </c>
      <c r="C1796" s="47" t="n">
        <v>0</v>
      </c>
      <c r="D1796" s="47" t="n">
        <v>49</v>
      </c>
      <c r="E1796" s="47"/>
    </row>
    <row r="1797" customFormat="false" ht="15" hidden="false" customHeight="false" outlineLevel="0" collapsed="false">
      <c r="A1797" s="48" t="s">
        <v>44</v>
      </c>
      <c r="B1797" s="46" t="n">
        <v>43967</v>
      </c>
      <c r="C1797" s="47" t="n">
        <v>1</v>
      </c>
      <c r="D1797" s="47" t="n">
        <v>245</v>
      </c>
      <c r="E1797" s="47"/>
    </row>
    <row r="1798" customFormat="false" ht="15" hidden="false" customHeight="false" outlineLevel="0" collapsed="false">
      <c r="A1798" s="48" t="s">
        <v>45</v>
      </c>
      <c r="B1798" s="46" t="n">
        <v>43967</v>
      </c>
      <c r="C1798" s="47" t="n">
        <v>0</v>
      </c>
      <c r="D1798" s="47" t="n">
        <v>16</v>
      </c>
      <c r="E1798" s="47"/>
    </row>
    <row r="1799" customFormat="false" ht="15" hidden="false" customHeight="false" outlineLevel="0" collapsed="false">
      <c r="A1799" s="48" t="s">
        <v>46</v>
      </c>
      <c r="B1799" s="46" t="n">
        <v>43967</v>
      </c>
      <c r="C1799" s="47" t="n">
        <v>0</v>
      </c>
      <c r="D1799" s="47" t="n">
        <v>148</v>
      </c>
      <c r="E1799" s="47"/>
    </row>
    <row r="1800" customFormat="false" ht="15" hidden="false" customHeight="false" outlineLevel="0" collapsed="false">
      <c r="A1800" s="48" t="s">
        <v>47</v>
      </c>
      <c r="B1800" s="46" t="n">
        <v>43967</v>
      </c>
      <c r="C1800" s="47" t="n">
        <v>0</v>
      </c>
      <c r="D1800" s="47" t="n">
        <v>42</v>
      </c>
      <c r="E1800" s="47"/>
    </row>
    <row r="1801" customFormat="false" ht="15" hidden="false" customHeight="false" outlineLevel="0" collapsed="false">
      <c r="A1801" s="44" t="s">
        <v>24</v>
      </c>
      <c r="B1801" s="46" t="n">
        <v>43968</v>
      </c>
      <c r="C1801" s="47" t="n">
        <v>74</v>
      </c>
      <c r="D1801" s="47" t="n">
        <v>2668</v>
      </c>
      <c r="E1801" s="47" t="n">
        <v>3</v>
      </c>
    </row>
    <row r="1802" customFormat="false" ht="15" hidden="false" customHeight="false" outlineLevel="0" collapsed="false">
      <c r="A1802" s="48" t="s">
        <v>25</v>
      </c>
      <c r="B1802" s="46" t="n">
        <v>43968</v>
      </c>
      <c r="C1802" s="47" t="n">
        <v>0</v>
      </c>
      <c r="D1802" s="47" t="n">
        <v>0</v>
      </c>
      <c r="E1802" s="47"/>
    </row>
    <row r="1803" customFormat="false" ht="15" hidden="false" customHeight="false" outlineLevel="0" collapsed="false">
      <c r="A1803" s="48" t="s">
        <v>26</v>
      </c>
      <c r="B1803" s="46" t="n">
        <v>43968</v>
      </c>
      <c r="C1803" s="47" t="n">
        <v>19</v>
      </c>
      <c r="D1803" s="47" t="n">
        <v>578</v>
      </c>
      <c r="E1803" s="47" t="n">
        <v>2</v>
      </c>
    </row>
    <row r="1804" customFormat="false" ht="15" hidden="false" customHeight="false" outlineLevel="0" collapsed="false">
      <c r="A1804" s="48" t="s">
        <v>27</v>
      </c>
      <c r="B1804" s="46" t="n">
        <v>43968</v>
      </c>
      <c r="C1804" s="47" t="n">
        <v>0</v>
      </c>
      <c r="D1804" s="47" t="n">
        <v>4</v>
      </c>
      <c r="E1804" s="47"/>
    </row>
    <row r="1805" customFormat="false" ht="15" hidden="false" customHeight="false" outlineLevel="0" collapsed="false">
      <c r="A1805" s="48" t="s">
        <v>28</v>
      </c>
      <c r="B1805" s="46" t="n">
        <v>43968</v>
      </c>
      <c r="C1805" s="47" t="n">
        <v>147</v>
      </c>
      <c r="D1805" s="47" t="n">
        <v>3172</v>
      </c>
      <c r="E1805" s="47" t="n">
        <v>2</v>
      </c>
    </row>
    <row r="1806" customFormat="false" ht="15" hidden="false" customHeight="false" outlineLevel="0" collapsed="false">
      <c r="A1806" s="48" t="s">
        <v>29</v>
      </c>
      <c r="B1806" s="46" t="n">
        <v>43968</v>
      </c>
      <c r="C1806" s="47" t="n">
        <v>20</v>
      </c>
      <c r="D1806" s="47" t="n">
        <v>398</v>
      </c>
      <c r="E1806" s="47" t="n">
        <v>2</v>
      </c>
    </row>
    <row r="1807" customFormat="false" ht="15" hidden="false" customHeight="false" outlineLevel="0" collapsed="false">
      <c r="A1807" s="48" t="s">
        <v>30</v>
      </c>
      <c r="B1807" s="46" t="n">
        <v>43968</v>
      </c>
      <c r="C1807" s="47" t="n">
        <v>0</v>
      </c>
      <c r="D1807" s="47" t="n">
        <v>79</v>
      </c>
      <c r="E1807" s="47"/>
    </row>
    <row r="1808" customFormat="false" ht="15" hidden="false" customHeight="false" outlineLevel="0" collapsed="false">
      <c r="A1808" s="48" t="s">
        <v>31</v>
      </c>
      <c r="B1808" s="46" t="n">
        <v>43968</v>
      </c>
      <c r="C1808" s="47" t="n">
        <v>0</v>
      </c>
      <c r="D1808" s="47" t="n">
        <v>29</v>
      </c>
      <c r="E1808" s="47"/>
    </row>
    <row r="1809" customFormat="false" ht="15" hidden="false" customHeight="false" outlineLevel="0" collapsed="false">
      <c r="A1809" s="48" t="s">
        <v>32</v>
      </c>
      <c r="B1809" s="46" t="n">
        <v>43968</v>
      </c>
      <c r="C1809" s="47" t="n">
        <v>0</v>
      </c>
      <c r="D1809" s="47" t="n">
        <v>0</v>
      </c>
      <c r="E1809" s="47"/>
    </row>
    <row r="1810" customFormat="false" ht="15" hidden="false" customHeight="false" outlineLevel="0" collapsed="false">
      <c r="A1810" s="48" t="s">
        <v>33</v>
      </c>
      <c r="B1810" s="46" t="n">
        <v>43968</v>
      </c>
      <c r="C1810" s="47" t="n">
        <v>0</v>
      </c>
      <c r="D1810" s="47" t="n">
        <v>5</v>
      </c>
      <c r="E1810" s="47"/>
    </row>
    <row r="1811" customFormat="false" ht="15" hidden="false" customHeight="false" outlineLevel="0" collapsed="false">
      <c r="A1811" s="48" t="s">
        <v>34</v>
      </c>
      <c r="B1811" s="46" t="n">
        <v>43968</v>
      </c>
      <c r="C1811" s="47" t="n">
        <v>0</v>
      </c>
      <c r="D1811" s="47" t="n">
        <v>5</v>
      </c>
      <c r="E1811" s="47"/>
    </row>
    <row r="1812" customFormat="false" ht="15" hidden="false" customHeight="false" outlineLevel="0" collapsed="false">
      <c r="A1812" s="48" t="s">
        <v>35</v>
      </c>
      <c r="B1812" s="46" t="n">
        <v>43968</v>
      </c>
      <c r="C1812" s="47" t="n">
        <v>1</v>
      </c>
      <c r="D1812" s="47" t="n">
        <v>61</v>
      </c>
      <c r="E1812" s="47"/>
    </row>
    <row r="1813" customFormat="false" ht="15" hidden="false" customHeight="false" outlineLevel="0" collapsed="false">
      <c r="A1813" s="48" t="s">
        <v>36</v>
      </c>
      <c r="B1813" s="46" t="n">
        <v>43968</v>
      </c>
      <c r="C1813" s="47" t="n">
        <v>0</v>
      </c>
      <c r="D1813" s="47" t="n">
        <v>87</v>
      </c>
      <c r="E1813" s="47"/>
    </row>
    <row r="1814" customFormat="false" ht="15" hidden="false" customHeight="false" outlineLevel="0" collapsed="false">
      <c r="A1814" s="48" t="s">
        <v>37</v>
      </c>
      <c r="B1814" s="46" t="n">
        <v>43968</v>
      </c>
      <c r="C1814" s="47" t="n">
        <v>0</v>
      </c>
      <c r="D1814" s="47" t="n">
        <v>25</v>
      </c>
      <c r="E1814" s="47"/>
    </row>
    <row r="1815" customFormat="false" ht="15" hidden="false" customHeight="false" outlineLevel="0" collapsed="false">
      <c r="A1815" s="48" t="s">
        <v>38</v>
      </c>
      <c r="B1815" s="46" t="n">
        <v>43968</v>
      </c>
      <c r="C1815" s="47" t="n">
        <v>0</v>
      </c>
      <c r="D1815" s="47" t="n">
        <v>114</v>
      </c>
      <c r="E1815" s="47"/>
    </row>
    <row r="1816" customFormat="false" ht="15" hidden="false" customHeight="false" outlineLevel="0" collapsed="false">
      <c r="A1816" s="48" t="s">
        <v>39</v>
      </c>
      <c r="B1816" s="46" t="n">
        <v>43968</v>
      </c>
      <c r="C1816" s="47" t="n">
        <v>2</v>
      </c>
      <c r="D1816" s="47" t="n">
        <v>323</v>
      </c>
      <c r="E1816" s="47" t="n">
        <v>1</v>
      </c>
    </row>
    <row r="1817" customFormat="false" ht="15" hidden="false" customHeight="false" outlineLevel="0" collapsed="false">
      <c r="A1817" s="48" t="s">
        <v>40</v>
      </c>
      <c r="B1817" s="46" t="n">
        <v>43968</v>
      </c>
      <c r="C1817" s="47" t="n">
        <v>0</v>
      </c>
      <c r="D1817" s="47" t="n">
        <v>5</v>
      </c>
      <c r="E1817" s="47"/>
    </row>
    <row r="1818" customFormat="false" ht="15" hidden="false" customHeight="false" outlineLevel="0" collapsed="false">
      <c r="A1818" s="48" t="s">
        <v>41</v>
      </c>
      <c r="B1818" s="46" t="n">
        <v>43968</v>
      </c>
      <c r="C1818" s="47" t="n">
        <v>0</v>
      </c>
      <c r="D1818" s="47" t="n">
        <v>3</v>
      </c>
      <c r="E1818" s="47"/>
    </row>
    <row r="1819" customFormat="false" ht="15" hidden="false" customHeight="false" outlineLevel="0" collapsed="false">
      <c r="A1819" s="48" t="s">
        <v>42</v>
      </c>
      <c r="B1819" s="46" t="n">
        <v>43968</v>
      </c>
      <c r="C1819" s="47" t="n">
        <v>0</v>
      </c>
      <c r="D1819" s="47" t="n">
        <v>11</v>
      </c>
      <c r="E1819" s="47"/>
    </row>
    <row r="1820" customFormat="false" ht="15" hidden="false" customHeight="false" outlineLevel="0" collapsed="false">
      <c r="A1820" s="48" t="s">
        <v>43</v>
      </c>
      <c r="B1820" s="46" t="n">
        <v>43968</v>
      </c>
      <c r="C1820" s="47" t="n">
        <v>0</v>
      </c>
      <c r="D1820" s="47" t="n">
        <v>49</v>
      </c>
      <c r="E1820" s="47"/>
    </row>
    <row r="1821" customFormat="false" ht="15" hidden="false" customHeight="false" outlineLevel="0" collapsed="false">
      <c r="A1821" s="48" t="s">
        <v>44</v>
      </c>
      <c r="B1821" s="46" t="n">
        <v>43968</v>
      </c>
      <c r="C1821" s="47" t="n">
        <v>0</v>
      </c>
      <c r="D1821" s="47" t="n">
        <v>245</v>
      </c>
      <c r="E1821" s="47"/>
    </row>
    <row r="1822" customFormat="false" ht="15" hidden="false" customHeight="false" outlineLevel="0" collapsed="false">
      <c r="A1822" s="48" t="s">
        <v>45</v>
      </c>
      <c r="B1822" s="46" t="n">
        <v>43968</v>
      </c>
      <c r="C1822" s="47" t="n">
        <v>0</v>
      </c>
      <c r="D1822" s="47" t="n">
        <v>16</v>
      </c>
      <c r="E1822" s="47"/>
    </row>
    <row r="1823" customFormat="false" ht="15" hidden="false" customHeight="false" outlineLevel="0" collapsed="false">
      <c r="A1823" s="48" t="s">
        <v>46</v>
      </c>
      <c r="B1823" s="46" t="n">
        <v>43968</v>
      </c>
      <c r="C1823" s="47" t="n">
        <v>0</v>
      </c>
      <c r="D1823" s="47" t="n">
        <v>148</v>
      </c>
      <c r="E1823" s="47"/>
    </row>
    <row r="1824" customFormat="false" ht="15" hidden="false" customHeight="false" outlineLevel="0" collapsed="false">
      <c r="A1824" s="48" t="s">
        <v>47</v>
      </c>
      <c r="B1824" s="46" t="n">
        <v>43968</v>
      </c>
      <c r="C1824" s="47" t="n">
        <v>0</v>
      </c>
      <c r="D1824" s="47" t="n">
        <v>42</v>
      </c>
      <c r="E1824" s="47"/>
    </row>
    <row r="1825" customFormat="false" ht="15" hidden="false" customHeight="false" outlineLevel="0" collapsed="false">
      <c r="A1825" s="44" t="s">
        <v>24</v>
      </c>
      <c r="B1825" s="46" t="n">
        <v>43969</v>
      </c>
      <c r="C1825" s="47" t="n">
        <v>93</v>
      </c>
      <c r="D1825" s="47" t="n">
        <v>2761</v>
      </c>
      <c r="E1825" s="47" t="n">
        <v>2</v>
      </c>
    </row>
    <row r="1826" customFormat="false" ht="15" hidden="false" customHeight="false" outlineLevel="0" collapsed="false">
      <c r="A1826" s="48" t="s">
        <v>25</v>
      </c>
      <c r="B1826" s="46" t="n">
        <v>43969</v>
      </c>
      <c r="C1826" s="47" t="n">
        <v>0</v>
      </c>
      <c r="D1826" s="47" t="n">
        <v>0</v>
      </c>
      <c r="E1826" s="47"/>
    </row>
    <row r="1827" customFormat="false" ht="15" hidden="false" customHeight="false" outlineLevel="0" collapsed="false">
      <c r="A1827" s="48" t="s">
        <v>26</v>
      </c>
      <c r="B1827" s="46" t="n">
        <v>43969</v>
      </c>
      <c r="C1827" s="47" t="n">
        <v>13</v>
      </c>
      <c r="D1827" s="47" t="n">
        <v>591</v>
      </c>
      <c r="E1827" s="47" t="n">
        <v>2</v>
      </c>
    </row>
    <row r="1828" customFormat="false" ht="15" hidden="false" customHeight="false" outlineLevel="0" collapsed="false">
      <c r="A1828" s="48" t="s">
        <v>27</v>
      </c>
      <c r="B1828" s="46" t="n">
        <v>43969</v>
      </c>
      <c r="C1828" s="47" t="n">
        <v>0</v>
      </c>
      <c r="D1828" s="47" t="n">
        <v>4</v>
      </c>
      <c r="E1828" s="47"/>
    </row>
    <row r="1829" customFormat="false" ht="15" hidden="false" customHeight="false" outlineLevel="0" collapsed="false">
      <c r="A1829" s="48" t="s">
        <v>28</v>
      </c>
      <c r="B1829" s="46" t="n">
        <v>43969</v>
      </c>
      <c r="C1829" s="47" t="n">
        <v>169</v>
      </c>
      <c r="D1829" s="47" t="n">
        <v>3341</v>
      </c>
      <c r="E1829" s="47" t="n">
        <v>6</v>
      </c>
    </row>
    <row r="1830" customFormat="false" ht="15" hidden="false" customHeight="false" outlineLevel="0" collapsed="false">
      <c r="A1830" s="48" t="s">
        <v>29</v>
      </c>
      <c r="B1830" s="46" t="n">
        <v>43969</v>
      </c>
      <c r="C1830" s="47" t="n">
        <v>20</v>
      </c>
      <c r="D1830" s="47" t="n">
        <v>418</v>
      </c>
      <c r="E1830" s="47"/>
    </row>
    <row r="1831" customFormat="false" ht="15" hidden="false" customHeight="false" outlineLevel="0" collapsed="false">
      <c r="A1831" s="48" t="s">
        <v>30</v>
      </c>
      <c r="B1831" s="46" t="n">
        <v>43969</v>
      </c>
      <c r="C1831" s="47" t="n">
        <v>-1</v>
      </c>
      <c r="D1831" s="47" t="n">
        <v>78</v>
      </c>
      <c r="E1831" s="47"/>
    </row>
    <row r="1832" customFormat="false" ht="15" hidden="false" customHeight="false" outlineLevel="0" collapsed="false">
      <c r="A1832" s="48" t="s">
        <v>31</v>
      </c>
      <c r="B1832" s="46" t="n">
        <v>43969</v>
      </c>
      <c r="C1832" s="47" t="n">
        <v>0</v>
      </c>
      <c r="D1832" s="47" t="n">
        <v>29</v>
      </c>
      <c r="E1832" s="47"/>
    </row>
    <row r="1833" customFormat="false" ht="15" hidden="false" customHeight="false" outlineLevel="0" collapsed="false">
      <c r="A1833" s="48" t="s">
        <v>32</v>
      </c>
      <c r="B1833" s="46" t="n">
        <v>43969</v>
      </c>
      <c r="C1833" s="47" t="n">
        <v>0</v>
      </c>
      <c r="D1833" s="47" t="n">
        <v>0</v>
      </c>
      <c r="E1833" s="47"/>
    </row>
    <row r="1834" customFormat="false" ht="15" hidden="false" customHeight="false" outlineLevel="0" collapsed="false">
      <c r="A1834" s="48" t="s">
        <v>33</v>
      </c>
      <c r="B1834" s="46" t="n">
        <v>43969</v>
      </c>
      <c r="C1834" s="47" t="n">
        <v>0</v>
      </c>
      <c r="D1834" s="47" t="n">
        <v>5</v>
      </c>
      <c r="E1834" s="47"/>
    </row>
    <row r="1835" customFormat="false" ht="15" hidden="false" customHeight="false" outlineLevel="0" collapsed="false">
      <c r="A1835" s="48" t="s">
        <v>34</v>
      </c>
      <c r="B1835" s="46" t="n">
        <v>43969</v>
      </c>
      <c r="C1835" s="47" t="n">
        <v>0</v>
      </c>
      <c r="D1835" s="47" t="n">
        <v>5</v>
      </c>
      <c r="E1835" s="47"/>
    </row>
    <row r="1836" customFormat="false" ht="15" hidden="false" customHeight="false" outlineLevel="0" collapsed="false">
      <c r="A1836" s="48" t="s">
        <v>35</v>
      </c>
      <c r="B1836" s="46" t="n">
        <v>43969</v>
      </c>
      <c r="C1836" s="47" t="n">
        <v>2</v>
      </c>
      <c r="D1836" s="47" t="n">
        <v>63</v>
      </c>
      <c r="E1836" s="47"/>
    </row>
    <row r="1837" customFormat="false" ht="15" hidden="false" customHeight="false" outlineLevel="0" collapsed="false">
      <c r="A1837" s="48" t="s">
        <v>36</v>
      </c>
      <c r="B1837" s="46" t="n">
        <v>43969</v>
      </c>
      <c r="C1837" s="47" t="n">
        <v>0</v>
      </c>
      <c r="D1837" s="47" t="n">
        <v>87</v>
      </c>
      <c r="E1837" s="47"/>
    </row>
    <row r="1838" customFormat="false" ht="15" hidden="false" customHeight="false" outlineLevel="0" collapsed="false">
      <c r="A1838" s="48" t="s">
        <v>37</v>
      </c>
      <c r="B1838" s="46" t="n">
        <v>43969</v>
      </c>
      <c r="C1838" s="47" t="n">
        <v>0</v>
      </c>
      <c r="D1838" s="47" t="n">
        <v>25</v>
      </c>
      <c r="E1838" s="47"/>
    </row>
    <row r="1839" customFormat="false" ht="15" hidden="false" customHeight="false" outlineLevel="0" collapsed="false">
      <c r="A1839" s="48" t="s">
        <v>38</v>
      </c>
      <c r="B1839" s="46" t="n">
        <v>43969</v>
      </c>
      <c r="C1839" s="47" t="n">
        <v>0</v>
      </c>
      <c r="D1839" s="47" t="n">
        <v>114</v>
      </c>
      <c r="E1839" s="47"/>
    </row>
    <row r="1840" customFormat="false" ht="15" hidden="false" customHeight="false" outlineLevel="0" collapsed="false">
      <c r="A1840" s="48" t="s">
        <v>39</v>
      </c>
      <c r="B1840" s="46" t="n">
        <v>43969</v>
      </c>
      <c r="C1840" s="47" t="n">
        <v>2</v>
      </c>
      <c r="D1840" s="47" t="n">
        <v>325</v>
      </c>
      <c r="E1840" s="47"/>
    </row>
    <row r="1841" customFormat="false" ht="15" hidden="false" customHeight="false" outlineLevel="0" collapsed="false">
      <c r="A1841" s="48" t="s">
        <v>40</v>
      </c>
      <c r="B1841" s="46" t="n">
        <v>43969</v>
      </c>
      <c r="C1841" s="47" t="n">
        <v>0</v>
      </c>
      <c r="D1841" s="47" t="n">
        <v>5</v>
      </c>
      <c r="E1841" s="47"/>
    </row>
    <row r="1842" customFormat="false" ht="15" hidden="false" customHeight="false" outlineLevel="0" collapsed="false">
      <c r="A1842" s="48" t="s">
        <v>41</v>
      </c>
      <c r="B1842" s="46" t="n">
        <v>43969</v>
      </c>
      <c r="C1842" s="47" t="n">
        <v>1</v>
      </c>
      <c r="D1842" s="47" t="n">
        <v>4</v>
      </c>
      <c r="E1842" s="47"/>
    </row>
    <row r="1843" customFormat="false" ht="15" hidden="false" customHeight="false" outlineLevel="0" collapsed="false">
      <c r="A1843" s="48" t="s">
        <v>42</v>
      </c>
      <c r="B1843" s="46" t="n">
        <v>43969</v>
      </c>
      <c r="C1843" s="47" t="n">
        <v>0</v>
      </c>
      <c r="D1843" s="47" t="n">
        <v>11</v>
      </c>
      <c r="E1843" s="47"/>
    </row>
    <row r="1844" customFormat="false" ht="15" hidden="false" customHeight="false" outlineLevel="0" collapsed="false">
      <c r="A1844" s="48" t="s">
        <v>43</v>
      </c>
      <c r="B1844" s="46" t="n">
        <v>43969</v>
      </c>
      <c r="C1844" s="47" t="n">
        <v>0</v>
      </c>
      <c r="D1844" s="47" t="n">
        <v>49</v>
      </c>
      <c r="E1844" s="47"/>
    </row>
    <row r="1845" customFormat="false" ht="15" hidden="false" customHeight="false" outlineLevel="0" collapsed="false">
      <c r="A1845" s="48" t="s">
        <v>44</v>
      </c>
      <c r="B1845" s="46" t="n">
        <v>43969</v>
      </c>
      <c r="C1845" s="47" t="n">
        <v>4</v>
      </c>
      <c r="D1845" s="47" t="n">
        <v>249</v>
      </c>
      <c r="E1845" s="47"/>
    </row>
    <row r="1846" customFormat="false" ht="15" hidden="false" customHeight="false" outlineLevel="0" collapsed="false">
      <c r="A1846" s="48" t="s">
        <v>45</v>
      </c>
      <c r="B1846" s="46" t="n">
        <v>43969</v>
      </c>
      <c r="C1846" s="47" t="n">
        <v>0</v>
      </c>
      <c r="D1846" s="47" t="n">
        <v>16</v>
      </c>
      <c r="E1846" s="47"/>
    </row>
    <row r="1847" customFormat="false" ht="15" hidden="false" customHeight="false" outlineLevel="0" collapsed="false">
      <c r="A1847" s="48" t="s">
        <v>46</v>
      </c>
      <c r="B1847" s="46" t="n">
        <v>43969</v>
      </c>
      <c r="C1847" s="47" t="n">
        <v>0</v>
      </c>
      <c r="D1847" s="47" t="n">
        <v>148</v>
      </c>
      <c r="E1847" s="47"/>
    </row>
    <row r="1848" customFormat="false" ht="15" hidden="false" customHeight="false" outlineLevel="0" collapsed="false">
      <c r="A1848" s="48" t="s">
        <v>47</v>
      </c>
      <c r="B1848" s="46" t="n">
        <v>43969</v>
      </c>
      <c r="C1848" s="47" t="n">
        <v>0</v>
      </c>
      <c r="D1848" s="47" t="n">
        <v>42</v>
      </c>
      <c r="E1848" s="47"/>
    </row>
    <row r="1849" customFormat="false" ht="15" hidden="false" customHeight="false" outlineLevel="0" collapsed="false">
      <c r="A1849" s="44" t="s">
        <v>24</v>
      </c>
      <c r="B1849" s="46" t="n">
        <v>43970</v>
      </c>
      <c r="C1849" s="47" t="n">
        <v>157</v>
      </c>
      <c r="D1849" s="47" t="n">
        <v>2918</v>
      </c>
      <c r="E1849" s="47" t="n">
        <v>2</v>
      </c>
    </row>
    <row r="1850" customFormat="false" ht="15" hidden="false" customHeight="false" outlineLevel="0" collapsed="false">
      <c r="A1850" s="48" t="s">
        <v>25</v>
      </c>
      <c r="B1850" s="46" t="n">
        <v>43970</v>
      </c>
      <c r="C1850" s="47" t="n">
        <v>0</v>
      </c>
      <c r="D1850" s="47" t="n">
        <v>0</v>
      </c>
      <c r="E1850" s="47"/>
    </row>
    <row r="1851" customFormat="false" ht="15" hidden="false" customHeight="false" outlineLevel="0" collapsed="false">
      <c r="A1851" s="48" t="s">
        <v>26</v>
      </c>
      <c r="B1851" s="46" t="n">
        <v>43970</v>
      </c>
      <c r="C1851" s="47" t="n">
        <v>34</v>
      </c>
      <c r="D1851" s="47" t="n">
        <v>625</v>
      </c>
      <c r="E1851" s="47" t="n">
        <v>4</v>
      </c>
    </row>
    <row r="1852" customFormat="false" ht="15" hidden="false" customHeight="false" outlineLevel="0" collapsed="false">
      <c r="A1852" s="48" t="s">
        <v>27</v>
      </c>
      <c r="B1852" s="46" t="n">
        <v>43970</v>
      </c>
      <c r="C1852" s="47" t="n">
        <v>0</v>
      </c>
      <c r="D1852" s="47" t="n">
        <v>4</v>
      </c>
      <c r="E1852" s="47"/>
    </row>
    <row r="1853" customFormat="false" ht="15" hidden="false" customHeight="false" outlineLevel="0" collapsed="false">
      <c r="A1853" s="48" t="s">
        <v>28</v>
      </c>
      <c r="B1853" s="46" t="n">
        <v>43970</v>
      </c>
      <c r="C1853" s="47" t="n">
        <v>224</v>
      </c>
      <c r="D1853" s="47" t="n">
        <v>3565</v>
      </c>
      <c r="E1853" s="47" t="n">
        <v>5</v>
      </c>
    </row>
    <row r="1854" customFormat="false" ht="15" hidden="false" customHeight="false" outlineLevel="0" collapsed="false">
      <c r="A1854" s="48" t="s">
        <v>29</v>
      </c>
      <c r="B1854" s="46" t="n">
        <v>43970</v>
      </c>
      <c r="C1854" s="47" t="n">
        <v>9</v>
      </c>
      <c r="D1854" s="47" t="n">
        <v>427</v>
      </c>
      <c r="E1854" s="47"/>
    </row>
    <row r="1855" customFormat="false" ht="15" hidden="false" customHeight="false" outlineLevel="0" collapsed="false">
      <c r="A1855" s="48" t="s">
        <v>30</v>
      </c>
      <c r="B1855" s="46" t="n">
        <v>43970</v>
      </c>
      <c r="C1855" s="47" t="n">
        <v>0</v>
      </c>
      <c r="D1855" s="47" t="n">
        <v>78</v>
      </c>
      <c r="E1855" s="47"/>
    </row>
    <row r="1856" customFormat="false" ht="15" hidden="false" customHeight="false" outlineLevel="0" collapsed="false">
      <c r="A1856" s="48" t="s">
        <v>31</v>
      </c>
      <c r="B1856" s="46" t="n">
        <v>43970</v>
      </c>
      <c r="C1856" s="47" t="n">
        <v>0</v>
      </c>
      <c r="D1856" s="47" t="n">
        <v>29</v>
      </c>
      <c r="E1856" s="47"/>
    </row>
    <row r="1857" customFormat="false" ht="15" hidden="false" customHeight="false" outlineLevel="0" collapsed="false">
      <c r="A1857" s="48" t="s">
        <v>32</v>
      </c>
      <c r="B1857" s="46" t="n">
        <v>43970</v>
      </c>
      <c r="C1857" s="47" t="n">
        <v>0</v>
      </c>
      <c r="D1857" s="47" t="n">
        <v>0</v>
      </c>
      <c r="E1857" s="47"/>
    </row>
    <row r="1858" customFormat="false" ht="15" hidden="false" customHeight="false" outlineLevel="0" collapsed="false">
      <c r="A1858" s="48" t="s">
        <v>33</v>
      </c>
      <c r="B1858" s="46" t="n">
        <v>43970</v>
      </c>
      <c r="C1858" s="47" t="n">
        <v>0</v>
      </c>
      <c r="D1858" s="47" t="n">
        <v>5</v>
      </c>
      <c r="E1858" s="47"/>
    </row>
    <row r="1859" customFormat="false" ht="15" hidden="false" customHeight="false" outlineLevel="0" collapsed="false">
      <c r="A1859" s="48" t="s">
        <v>34</v>
      </c>
      <c r="B1859" s="46" t="n">
        <v>43970</v>
      </c>
      <c r="C1859" s="47" t="n">
        <v>0</v>
      </c>
      <c r="D1859" s="47" t="n">
        <v>5</v>
      </c>
      <c r="E1859" s="47"/>
    </row>
    <row r="1860" customFormat="false" ht="15" hidden="false" customHeight="false" outlineLevel="0" collapsed="false">
      <c r="A1860" s="48" t="s">
        <v>35</v>
      </c>
      <c r="B1860" s="46" t="n">
        <v>43970</v>
      </c>
      <c r="C1860" s="47" t="n">
        <v>0</v>
      </c>
      <c r="D1860" s="47" t="n">
        <v>63</v>
      </c>
      <c r="E1860" s="47"/>
    </row>
    <row r="1861" customFormat="false" ht="15" hidden="false" customHeight="false" outlineLevel="0" collapsed="false">
      <c r="A1861" s="48" t="s">
        <v>36</v>
      </c>
      <c r="B1861" s="46" t="n">
        <v>43970</v>
      </c>
      <c r="C1861" s="47" t="n">
        <v>2</v>
      </c>
      <c r="D1861" s="47" t="n">
        <v>89</v>
      </c>
      <c r="E1861" s="47"/>
    </row>
    <row r="1862" customFormat="false" ht="15" hidden="false" customHeight="false" outlineLevel="0" collapsed="false">
      <c r="A1862" s="48" t="s">
        <v>37</v>
      </c>
      <c r="B1862" s="46" t="n">
        <v>43970</v>
      </c>
      <c r="C1862" s="47" t="n">
        <v>0</v>
      </c>
      <c r="D1862" s="47" t="n">
        <v>25</v>
      </c>
      <c r="E1862" s="47"/>
    </row>
    <row r="1863" customFormat="false" ht="15" hidden="false" customHeight="false" outlineLevel="0" collapsed="false">
      <c r="A1863" s="48" t="s">
        <v>38</v>
      </c>
      <c r="B1863" s="46" t="n">
        <v>43970</v>
      </c>
      <c r="C1863" s="47" t="n">
        <v>0</v>
      </c>
      <c r="D1863" s="47" t="n">
        <v>114</v>
      </c>
      <c r="E1863" s="47"/>
    </row>
    <row r="1864" customFormat="false" ht="15" hidden="false" customHeight="false" outlineLevel="0" collapsed="false">
      <c r="A1864" s="48" t="s">
        <v>39</v>
      </c>
      <c r="B1864" s="46" t="n">
        <v>43970</v>
      </c>
      <c r="C1864" s="47" t="n">
        <v>6</v>
      </c>
      <c r="D1864" s="47" t="n">
        <v>331</v>
      </c>
      <c r="E1864" s="47"/>
    </row>
    <row r="1865" customFormat="false" ht="15" hidden="false" customHeight="false" outlineLevel="0" collapsed="false">
      <c r="A1865" s="48" t="s">
        <v>40</v>
      </c>
      <c r="B1865" s="46" t="n">
        <v>43970</v>
      </c>
      <c r="C1865" s="47" t="n">
        <v>0</v>
      </c>
      <c r="D1865" s="47" t="n">
        <v>5</v>
      </c>
      <c r="E1865" s="47"/>
    </row>
    <row r="1866" customFormat="false" ht="15" hidden="false" customHeight="false" outlineLevel="0" collapsed="false">
      <c r="A1866" s="48" t="s">
        <v>41</v>
      </c>
      <c r="B1866" s="46" t="n">
        <v>43970</v>
      </c>
      <c r="C1866" s="47" t="n">
        <v>0</v>
      </c>
      <c r="D1866" s="47" t="n">
        <v>4</v>
      </c>
      <c r="E1866" s="47"/>
    </row>
    <row r="1867" customFormat="false" ht="15" hidden="false" customHeight="false" outlineLevel="0" collapsed="false">
      <c r="A1867" s="48" t="s">
        <v>42</v>
      </c>
      <c r="B1867" s="46" t="n">
        <v>43970</v>
      </c>
      <c r="C1867" s="47" t="n">
        <v>0</v>
      </c>
      <c r="D1867" s="47" t="n">
        <v>11</v>
      </c>
      <c r="E1867" s="47"/>
    </row>
    <row r="1868" customFormat="false" ht="15" hidden="false" customHeight="false" outlineLevel="0" collapsed="false">
      <c r="A1868" s="48" t="s">
        <v>43</v>
      </c>
      <c r="B1868" s="46" t="n">
        <v>43970</v>
      </c>
      <c r="C1868" s="47" t="n">
        <v>0</v>
      </c>
      <c r="D1868" s="47" t="n">
        <v>49</v>
      </c>
      <c r="E1868" s="47"/>
    </row>
    <row r="1869" customFormat="false" ht="15" hidden="false" customHeight="false" outlineLevel="0" collapsed="false">
      <c r="A1869" s="48" t="s">
        <v>44</v>
      </c>
      <c r="B1869" s="46" t="n">
        <v>43970</v>
      </c>
      <c r="C1869" s="47" t="n">
        <v>0</v>
      </c>
      <c r="D1869" s="47" t="n">
        <v>249</v>
      </c>
      <c r="E1869" s="47"/>
    </row>
    <row r="1870" customFormat="false" ht="15" hidden="false" customHeight="false" outlineLevel="0" collapsed="false">
      <c r="A1870" s="48" t="s">
        <v>45</v>
      </c>
      <c r="B1870" s="46" t="n">
        <v>43970</v>
      </c>
      <c r="C1870" s="47" t="n">
        <v>6</v>
      </c>
      <c r="D1870" s="47" t="n">
        <v>22</v>
      </c>
      <c r="E1870" s="47"/>
    </row>
    <row r="1871" customFormat="false" ht="15" hidden="false" customHeight="false" outlineLevel="0" collapsed="false">
      <c r="A1871" s="48" t="s">
        <v>46</v>
      </c>
      <c r="B1871" s="46" t="n">
        <v>43970</v>
      </c>
      <c r="C1871" s="47" t="n">
        <v>0</v>
      </c>
      <c r="D1871" s="47" t="n">
        <v>148</v>
      </c>
      <c r="E1871" s="47"/>
    </row>
    <row r="1872" customFormat="false" ht="15" hidden="false" customHeight="false" outlineLevel="0" collapsed="false">
      <c r="A1872" s="48" t="s">
        <v>47</v>
      </c>
      <c r="B1872" s="46" t="n">
        <v>43970</v>
      </c>
      <c r="C1872" s="47" t="n">
        <v>0</v>
      </c>
      <c r="D1872" s="47" t="n">
        <v>42</v>
      </c>
      <c r="E1872" s="47"/>
    </row>
    <row r="1873" customFormat="false" ht="15" hidden="false" customHeight="false" outlineLevel="0" collapsed="false">
      <c r="A1873" s="44" t="s">
        <v>24</v>
      </c>
      <c r="B1873" s="46" t="n">
        <v>43971</v>
      </c>
      <c r="C1873" s="47" t="n">
        <v>178</v>
      </c>
      <c r="D1873" s="47" t="n">
        <v>3096</v>
      </c>
      <c r="E1873" s="47" t="n">
        <v>5</v>
      </c>
    </row>
    <row r="1874" customFormat="false" ht="15" hidden="false" customHeight="false" outlineLevel="0" collapsed="false">
      <c r="A1874" s="48" t="s">
        <v>25</v>
      </c>
      <c r="B1874" s="46" t="n">
        <v>43971</v>
      </c>
      <c r="C1874" s="47" t="n">
        <v>0</v>
      </c>
      <c r="D1874" s="47" t="n">
        <v>0</v>
      </c>
      <c r="E1874" s="47"/>
    </row>
    <row r="1875" customFormat="false" ht="15" hidden="false" customHeight="false" outlineLevel="0" collapsed="false">
      <c r="A1875" s="48" t="s">
        <v>26</v>
      </c>
      <c r="B1875" s="46" t="n">
        <v>43971</v>
      </c>
      <c r="C1875" s="47" t="n">
        <v>35</v>
      </c>
      <c r="D1875" s="47" t="n">
        <v>660</v>
      </c>
      <c r="E1875" s="47" t="n">
        <v>1</v>
      </c>
    </row>
    <row r="1876" customFormat="false" ht="15" hidden="false" customHeight="false" outlineLevel="0" collapsed="false">
      <c r="A1876" s="48" t="s">
        <v>27</v>
      </c>
      <c r="B1876" s="46" t="n">
        <v>43971</v>
      </c>
      <c r="C1876" s="47" t="n">
        <v>0</v>
      </c>
      <c r="D1876" s="47" t="n">
        <v>4</v>
      </c>
      <c r="E1876" s="47"/>
    </row>
    <row r="1877" customFormat="false" ht="15" hidden="false" customHeight="false" outlineLevel="0" collapsed="false">
      <c r="A1877" s="48" t="s">
        <v>28</v>
      </c>
      <c r="B1877" s="46" t="n">
        <v>43971</v>
      </c>
      <c r="C1877" s="47" t="n">
        <v>257</v>
      </c>
      <c r="D1877" s="47" t="n">
        <v>3822</v>
      </c>
      <c r="E1877" s="47" t="n">
        <v>2</v>
      </c>
    </row>
    <row r="1878" customFormat="false" ht="15" hidden="false" customHeight="false" outlineLevel="0" collapsed="false">
      <c r="A1878" s="48" t="s">
        <v>29</v>
      </c>
      <c r="B1878" s="46" t="n">
        <v>43971</v>
      </c>
      <c r="C1878" s="47" t="n">
        <v>2</v>
      </c>
      <c r="D1878" s="47" t="n">
        <v>429</v>
      </c>
      <c r="E1878" s="47" t="n">
        <v>1</v>
      </c>
    </row>
    <row r="1879" customFormat="false" ht="15" hidden="false" customHeight="false" outlineLevel="0" collapsed="false">
      <c r="A1879" s="48" t="s">
        <v>30</v>
      </c>
      <c r="B1879" s="46" t="n">
        <v>43971</v>
      </c>
      <c r="C1879" s="47" t="n">
        <v>0</v>
      </c>
      <c r="D1879" s="47" t="n">
        <v>78</v>
      </c>
      <c r="E1879" s="47"/>
    </row>
    <row r="1880" customFormat="false" ht="15" hidden="false" customHeight="false" outlineLevel="0" collapsed="false">
      <c r="A1880" s="48" t="s">
        <v>31</v>
      </c>
      <c r="B1880" s="46" t="n">
        <v>43971</v>
      </c>
      <c r="C1880" s="47" t="n">
        <v>0</v>
      </c>
      <c r="D1880" s="47" t="n">
        <v>29</v>
      </c>
      <c r="E1880" s="47"/>
    </row>
    <row r="1881" customFormat="false" ht="15" hidden="false" customHeight="false" outlineLevel="0" collapsed="false">
      <c r="A1881" s="48" t="s">
        <v>32</v>
      </c>
      <c r="B1881" s="46" t="n">
        <v>43971</v>
      </c>
      <c r="C1881" s="47" t="n">
        <v>0</v>
      </c>
      <c r="D1881" s="47" t="n">
        <v>0</v>
      </c>
      <c r="E1881" s="47"/>
    </row>
    <row r="1882" customFormat="false" ht="15" hidden="false" customHeight="false" outlineLevel="0" collapsed="false">
      <c r="A1882" s="48" t="s">
        <v>33</v>
      </c>
      <c r="B1882" s="46" t="n">
        <v>43971</v>
      </c>
      <c r="C1882" s="47" t="n">
        <v>0</v>
      </c>
      <c r="D1882" s="47" t="n">
        <v>5</v>
      </c>
      <c r="E1882" s="47"/>
    </row>
    <row r="1883" customFormat="false" ht="15" hidden="false" customHeight="false" outlineLevel="0" collapsed="false">
      <c r="A1883" s="48" t="s">
        <v>34</v>
      </c>
      <c r="B1883" s="46" t="n">
        <v>43971</v>
      </c>
      <c r="C1883" s="47" t="n">
        <v>0</v>
      </c>
      <c r="D1883" s="47" t="n">
        <v>5</v>
      </c>
      <c r="E1883" s="47"/>
    </row>
    <row r="1884" customFormat="false" ht="15" hidden="false" customHeight="false" outlineLevel="0" collapsed="false">
      <c r="A1884" s="48" t="s">
        <v>35</v>
      </c>
      <c r="B1884" s="46" t="n">
        <v>43971</v>
      </c>
      <c r="C1884" s="47" t="n">
        <v>0</v>
      </c>
      <c r="D1884" s="47" t="n">
        <v>63</v>
      </c>
      <c r="E1884" s="47"/>
    </row>
    <row r="1885" customFormat="false" ht="15" hidden="false" customHeight="false" outlineLevel="0" collapsed="false">
      <c r="A1885" s="48" t="s">
        <v>36</v>
      </c>
      <c r="B1885" s="46" t="n">
        <v>43971</v>
      </c>
      <c r="C1885" s="47" t="n">
        <v>0</v>
      </c>
      <c r="D1885" s="47" t="n">
        <v>89</v>
      </c>
      <c r="E1885" s="47"/>
    </row>
    <row r="1886" customFormat="false" ht="15" hidden="false" customHeight="false" outlineLevel="0" collapsed="false">
      <c r="A1886" s="48" t="s">
        <v>37</v>
      </c>
      <c r="B1886" s="46" t="n">
        <v>43971</v>
      </c>
      <c r="C1886" s="47" t="n">
        <v>0</v>
      </c>
      <c r="D1886" s="47" t="n">
        <v>25</v>
      </c>
      <c r="E1886" s="47"/>
    </row>
    <row r="1887" customFormat="false" ht="15" hidden="false" customHeight="false" outlineLevel="0" collapsed="false">
      <c r="A1887" s="48" t="s">
        <v>38</v>
      </c>
      <c r="B1887" s="46" t="n">
        <v>43971</v>
      </c>
      <c r="C1887" s="47" t="n">
        <v>0</v>
      </c>
      <c r="D1887" s="47" t="n">
        <v>114</v>
      </c>
      <c r="E1887" s="47"/>
    </row>
    <row r="1888" customFormat="false" ht="15" hidden="false" customHeight="false" outlineLevel="0" collapsed="false">
      <c r="A1888" s="48" t="s">
        <v>39</v>
      </c>
      <c r="B1888" s="46" t="n">
        <v>43971</v>
      </c>
      <c r="C1888" s="47" t="n">
        <v>2</v>
      </c>
      <c r="D1888" s="47" t="n">
        <v>333</v>
      </c>
      <c r="E1888" s="47" t="n">
        <v>1</v>
      </c>
    </row>
    <row r="1889" customFormat="false" ht="15" hidden="false" customHeight="false" outlineLevel="0" collapsed="false">
      <c r="A1889" s="48" t="s">
        <v>40</v>
      </c>
      <c r="B1889" s="46" t="n">
        <v>43971</v>
      </c>
      <c r="C1889" s="47" t="n">
        <v>0</v>
      </c>
      <c r="D1889" s="47" t="n">
        <v>5</v>
      </c>
      <c r="E1889" s="47"/>
    </row>
    <row r="1890" customFormat="false" ht="15" hidden="false" customHeight="false" outlineLevel="0" collapsed="false">
      <c r="A1890" s="48" t="s">
        <v>41</v>
      </c>
      <c r="B1890" s="46" t="n">
        <v>43971</v>
      </c>
      <c r="C1890" s="47" t="n">
        <v>0</v>
      </c>
      <c r="D1890" s="47" t="n">
        <v>4</v>
      </c>
      <c r="E1890" s="47"/>
    </row>
    <row r="1891" customFormat="false" ht="15" hidden="false" customHeight="false" outlineLevel="0" collapsed="false">
      <c r="A1891" s="48" t="s">
        <v>42</v>
      </c>
      <c r="B1891" s="46" t="n">
        <v>43971</v>
      </c>
      <c r="C1891" s="47" t="n">
        <v>0</v>
      </c>
      <c r="D1891" s="47" t="n">
        <v>11</v>
      </c>
      <c r="E1891" s="47"/>
    </row>
    <row r="1892" customFormat="false" ht="15" hidden="false" customHeight="false" outlineLevel="0" collapsed="false">
      <c r="A1892" s="48" t="s">
        <v>43</v>
      </c>
      <c r="B1892" s="46" t="n">
        <v>43971</v>
      </c>
      <c r="C1892" s="47" t="n">
        <v>0</v>
      </c>
      <c r="D1892" s="47" t="n">
        <v>49</v>
      </c>
      <c r="E1892" s="47"/>
    </row>
    <row r="1893" customFormat="false" ht="15" hidden="false" customHeight="false" outlineLevel="0" collapsed="false">
      <c r="A1893" s="48" t="s">
        <v>44</v>
      </c>
      <c r="B1893" s="46" t="n">
        <v>43971</v>
      </c>
      <c r="C1893" s="47" t="n">
        <v>0</v>
      </c>
      <c r="D1893" s="47" t="n">
        <v>249</v>
      </c>
      <c r="E1893" s="47"/>
    </row>
    <row r="1894" customFormat="false" ht="15" hidden="false" customHeight="false" outlineLevel="0" collapsed="false">
      <c r="A1894" s="48" t="s">
        <v>45</v>
      </c>
      <c r="B1894" s="46" t="n">
        <v>43971</v>
      </c>
      <c r="C1894" s="47" t="n">
        <v>0</v>
      </c>
      <c r="D1894" s="47" t="n">
        <v>22</v>
      </c>
      <c r="E1894" s="47"/>
    </row>
    <row r="1895" customFormat="false" ht="15" hidden="false" customHeight="false" outlineLevel="0" collapsed="false">
      <c r="A1895" s="48" t="s">
        <v>46</v>
      </c>
      <c r="B1895" s="46" t="n">
        <v>43971</v>
      </c>
      <c r="C1895" s="47" t="n">
        <v>0</v>
      </c>
      <c r="D1895" s="47" t="n">
        <v>148</v>
      </c>
      <c r="E1895" s="47"/>
    </row>
    <row r="1896" customFormat="false" ht="15" hidden="false" customHeight="false" outlineLevel="0" collapsed="false">
      <c r="A1896" s="48" t="s">
        <v>47</v>
      </c>
      <c r="B1896" s="46" t="n">
        <v>43971</v>
      </c>
      <c r="C1896" s="47" t="n">
        <v>0</v>
      </c>
      <c r="D1896" s="47" t="n">
        <v>42</v>
      </c>
      <c r="E1896" s="47"/>
    </row>
    <row r="1897" customFormat="false" ht="15" hidden="false" customHeight="false" outlineLevel="0" collapsed="false">
      <c r="A1897" s="44" t="s">
        <v>24</v>
      </c>
      <c r="B1897" s="46" t="n">
        <v>43972</v>
      </c>
      <c r="C1897" s="47" t="n">
        <v>213</v>
      </c>
      <c r="D1897" s="47" t="n">
        <v>3309</v>
      </c>
      <c r="E1897" s="47" t="n">
        <v>9</v>
      </c>
    </row>
    <row r="1898" customFormat="false" ht="15" hidden="false" customHeight="false" outlineLevel="0" collapsed="false">
      <c r="A1898" s="48" t="s">
        <v>25</v>
      </c>
      <c r="B1898" s="46" t="n">
        <v>43972</v>
      </c>
      <c r="C1898" s="47" t="n">
        <v>0</v>
      </c>
      <c r="D1898" s="47" t="n">
        <v>0</v>
      </c>
      <c r="E1898" s="47"/>
    </row>
    <row r="1899" customFormat="false" ht="15" hidden="false" customHeight="false" outlineLevel="0" collapsed="false">
      <c r="A1899" s="48" t="s">
        <v>26</v>
      </c>
      <c r="B1899" s="46" t="n">
        <v>43972</v>
      </c>
      <c r="C1899" s="47" t="n">
        <v>34</v>
      </c>
      <c r="D1899" s="47" t="n">
        <v>694</v>
      </c>
      <c r="E1899" s="47" t="n">
        <v>2</v>
      </c>
    </row>
    <row r="1900" customFormat="false" ht="15" hidden="false" customHeight="false" outlineLevel="0" collapsed="false">
      <c r="A1900" s="48" t="s">
        <v>27</v>
      </c>
      <c r="B1900" s="46" t="n">
        <v>43972</v>
      </c>
      <c r="C1900" s="47" t="n">
        <v>0</v>
      </c>
      <c r="D1900" s="47" t="n">
        <v>4</v>
      </c>
      <c r="E1900" s="47"/>
    </row>
    <row r="1901" customFormat="false" ht="15" hidden="false" customHeight="false" outlineLevel="0" collapsed="false">
      <c r="A1901" s="48" t="s">
        <v>28</v>
      </c>
      <c r="B1901" s="46" t="n">
        <v>43972</v>
      </c>
      <c r="C1901" s="47" t="n">
        <v>379</v>
      </c>
      <c r="D1901" s="47" t="n">
        <v>4201</v>
      </c>
      <c r="E1901" s="47" t="n">
        <v>2</v>
      </c>
    </row>
    <row r="1902" customFormat="false" ht="15" hidden="false" customHeight="false" outlineLevel="0" collapsed="false">
      <c r="A1902" s="48" t="s">
        <v>29</v>
      </c>
      <c r="B1902" s="46" t="n">
        <v>43972</v>
      </c>
      <c r="C1902" s="47" t="n">
        <v>12</v>
      </c>
      <c r="D1902" s="47" t="n">
        <v>441</v>
      </c>
      <c r="E1902" s="47"/>
    </row>
    <row r="1903" customFormat="false" ht="15" hidden="false" customHeight="false" outlineLevel="0" collapsed="false">
      <c r="A1903" s="48" t="s">
        <v>30</v>
      </c>
      <c r="B1903" s="46" t="n">
        <v>43972</v>
      </c>
      <c r="C1903" s="47" t="n">
        <v>0</v>
      </c>
      <c r="D1903" s="47" t="n">
        <v>78</v>
      </c>
      <c r="E1903" s="47"/>
    </row>
    <row r="1904" customFormat="false" ht="15" hidden="false" customHeight="false" outlineLevel="0" collapsed="false">
      <c r="A1904" s="48" t="s">
        <v>31</v>
      </c>
      <c r="B1904" s="46" t="n">
        <v>43972</v>
      </c>
      <c r="C1904" s="47" t="n">
        <v>0</v>
      </c>
      <c r="D1904" s="47" t="n">
        <v>29</v>
      </c>
      <c r="E1904" s="47"/>
    </row>
    <row r="1905" customFormat="false" ht="15" hidden="false" customHeight="false" outlineLevel="0" collapsed="false">
      <c r="A1905" s="48" t="s">
        <v>32</v>
      </c>
      <c r="B1905" s="46" t="n">
        <v>43972</v>
      </c>
      <c r="C1905" s="47" t="n">
        <v>0</v>
      </c>
      <c r="D1905" s="47" t="n">
        <v>0</v>
      </c>
      <c r="E1905" s="47"/>
    </row>
    <row r="1906" customFormat="false" ht="15" hidden="false" customHeight="false" outlineLevel="0" collapsed="false">
      <c r="A1906" s="48" t="s">
        <v>33</v>
      </c>
      <c r="B1906" s="46" t="n">
        <v>43972</v>
      </c>
      <c r="C1906" s="47" t="n">
        <v>0</v>
      </c>
      <c r="D1906" s="47" t="n">
        <v>5</v>
      </c>
      <c r="E1906" s="47"/>
    </row>
    <row r="1907" customFormat="false" ht="15" hidden="false" customHeight="false" outlineLevel="0" collapsed="false">
      <c r="A1907" s="48" t="s">
        <v>34</v>
      </c>
      <c r="B1907" s="46" t="n">
        <v>43972</v>
      </c>
      <c r="C1907" s="47" t="n">
        <v>0</v>
      </c>
      <c r="D1907" s="47" t="n">
        <v>5</v>
      </c>
      <c r="E1907" s="47"/>
    </row>
    <row r="1908" customFormat="false" ht="15" hidden="false" customHeight="false" outlineLevel="0" collapsed="false">
      <c r="A1908" s="48" t="s">
        <v>35</v>
      </c>
      <c r="B1908" s="46" t="n">
        <v>43972</v>
      </c>
      <c r="C1908" s="47" t="n">
        <v>0</v>
      </c>
      <c r="D1908" s="47" t="n">
        <v>63</v>
      </c>
      <c r="E1908" s="47"/>
    </row>
    <row r="1909" customFormat="false" ht="15" hidden="false" customHeight="false" outlineLevel="0" collapsed="false">
      <c r="A1909" s="48" t="s">
        <v>36</v>
      </c>
      <c r="B1909" s="46" t="n">
        <v>43972</v>
      </c>
      <c r="C1909" s="47" t="n">
        <v>1</v>
      </c>
      <c r="D1909" s="47" t="n">
        <v>90</v>
      </c>
      <c r="E1909" s="47"/>
    </row>
    <row r="1910" customFormat="false" ht="15" hidden="false" customHeight="false" outlineLevel="0" collapsed="false">
      <c r="A1910" s="48" t="s">
        <v>37</v>
      </c>
      <c r="B1910" s="46" t="n">
        <v>43972</v>
      </c>
      <c r="C1910" s="47" t="n">
        <v>0</v>
      </c>
      <c r="D1910" s="47" t="n">
        <v>25</v>
      </c>
      <c r="E1910" s="47"/>
    </row>
    <row r="1911" customFormat="false" ht="15" hidden="false" customHeight="false" outlineLevel="0" collapsed="false">
      <c r="A1911" s="48" t="s">
        <v>38</v>
      </c>
      <c r="B1911" s="46" t="n">
        <v>43972</v>
      </c>
      <c r="C1911" s="47" t="n">
        <v>0</v>
      </c>
      <c r="D1911" s="47" t="n">
        <v>114</v>
      </c>
      <c r="E1911" s="47"/>
    </row>
    <row r="1912" customFormat="false" ht="15" hidden="false" customHeight="false" outlineLevel="0" collapsed="false">
      <c r="A1912" s="48" t="s">
        <v>39</v>
      </c>
      <c r="B1912" s="46" t="n">
        <v>43972</v>
      </c>
      <c r="C1912" s="47" t="n">
        <v>3</v>
      </c>
      <c r="D1912" s="47" t="n">
        <v>336</v>
      </c>
      <c r="E1912" s="47"/>
    </row>
    <row r="1913" customFormat="false" ht="15" hidden="false" customHeight="false" outlineLevel="0" collapsed="false">
      <c r="A1913" s="48" t="s">
        <v>40</v>
      </c>
      <c r="B1913" s="46" t="n">
        <v>43972</v>
      </c>
      <c r="C1913" s="47" t="n">
        <v>0</v>
      </c>
      <c r="D1913" s="47" t="n">
        <v>5</v>
      </c>
      <c r="E1913" s="47"/>
    </row>
    <row r="1914" customFormat="false" ht="15" hidden="false" customHeight="false" outlineLevel="0" collapsed="false">
      <c r="A1914" s="48" t="s">
        <v>41</v>
      </c>
      <c r="B1914" s="46" t="n">
        <v>43972</v>
      </c>
      <c r="C1914" s="47" t="n">
        <v>0</v>
      </c>
      <c r="D1914" s="47" t="n">
        <v>4</v>
      </c>
      <c r="E1914" s="47"/>
    </row>
    <row r="1915" customFormat="false" ht="15" hidden="false" customHeight="false" outlineLevel="0" collapsed="false">
      <c r="A1915" s="48" t="s">
        <v>42</v>
      </c>
      <c r="B1915" s="46" t="n">
        <v>43972</v>
      </c>
      <c r="C1915" s="47" t="n">
        <v>0</v>
      </c>
      <c r="D1915" s="47" t="n">
        <v>11</v>
      </c>
      <c r="E1915" s="47"/>
    </row>
    <row r="1916" customFormat="false" ht="15" hidden="false" customHeight="false" outlineLevel="0" collapsed="false">
      <c r="A1916" s="48" t="s">
        <v>43</v>
      </c>
      <c r="B1916" s="46" t="n">
        <v>43972</v>
      </c>
      <c r="C1916" s="47" t="n">
        <v>0</v>
      </c>
      <c r="D1916" s="47" t="n">
        <v>49</v>
      </c>
      <c r="E1916" s="47"/>
    </row>
    <row r="1917" customFormat="false" ht="15" hidden="false" customHeight="false" outlineLevel="0" collapsed="false">
      <c r="A1917" s="48" t="s">
        <v>44</v>
      </c>
      <c r="B1917" s="46" t="n">
        <v>43972</v>
      </c>
      <c r="C1917" s="47" t="n">
        <v>5</v>
      </c>
      <c r="D1917" s="47" t="n">
        <v>254</v>
      </c>
      <c r="E1917" s="47"/>
    </row>
    <row r="1918" customFormat="false" ht="15" hidden="false" customHeight="false" outlineLevel="0" collapsed="false">
      <c r="A1918" s="48" t="s">
        <v>45</v>
      </c>
      <c r="B1918" s="46" t="n">
        <v>43972</v>
      </c>
      <c r="C1918" s="47" t="n">
        <v>0</v>
      </c>
      <c r="D1918" s="47" t="n">
        <v>22</v>
      </c>
      <c r="E1918" s="47"/>
    </row>
    <row r="1919" customFormat="false" ht="15" hidden="false" customHeight="false" outlineLevel="0" collapsed="false">
      <c r="A1919" s="48" t="s">
        <v>46</v>
      </c>
      <c r="B1919" s="46" t="n">
        <v>43972</v>
      </c>
      <c r="C1919" s="47" t="n">
        <v>0</v>
      </c>
      <c r="D1919" s="47" t="n">
        <v>148</v>
      </c>
      <c r="E1919" s="47"/>
    </row>
    <row r="1920" customFormat="false" ht="15" hidden="false" customHeight="false" outlineLevel="0" collapsed="false">
      <c r="A1920" s="48" t="s">
        <v>47</v>
      </c>
      <c r="B1920" s="46" t="n">
        <v>43972</v>
      </c>
      <c r="C1920" s="47" t="n">
        <v>1</v>
      </c>
      <c r="D1920" s="47" t="n">
        <v>43</v>
      </c>
      <c r="E1920" s="47"/>
    </row>
    <row r="1921" customFormat="false" ht="15" hidden="false" customHeight="false" outlineLevel="0" collapsed="false">
      <c r="A1921" s="44" t="s">
        <v>24</v>
      </c>
      <c r="B1921" s="46" t="n">
        <v>43973</v>
      </c>
      <c r="C1921" s="47" t="n">
        <v>266</v>
      </c>
      <c r="D1921" s="47" t="n">
        <v>3575</v>
      </c>
      <c r="E1921" s="47" t="n">
        <v>5</v>
      </c>
    </row>
    <row r="1922" customFormat="false" ht="15" hidden="false" customHeight="false" outlineLevel="0" collapsed="false">
      <c r="A1922" s="48" t="s">
        <v>25</v>
      </c>
      <c r="B1922" s="46" t="n">
        <v>43973</v>
      </c>
      <c r="C1922" s="47" t="n">
        <v>0</v>
      </c>
      <c r="D1922" s="47" t="n">
        <v>0</v>
      </c>
      <c r="E1922" s="47"/>
    </row>
    <row r="1923" customFormat="false" ht="15" hidden="false" customHeight="false" outlineLevel="0" collapsed="false">
      <c r="A1923" s="48" t="s">
        <v>26</v>
      </c>
      <c r="B1923" s="46" t="n">
        <v>43973</v>
      </c>
      <c r="C1923" s="47" t="n">
        <v>27</v>
      </c>
      <c r="D1923" s="47" t="n">
        <v>721</v>
      </c>
      <c r="E1923" s="47" t="n">
        <v>2</v>
      </c>
    </row>
    <row r="1924" customFormat="false" ht="15" hidden="false" customHeight="false" outlineLevel="0" collapsed="false">
      <c r="A1924" s="48" t="s">
        <v>27</v>
      </c>
      <c r="B1924" s="46" t="n">
        <v>43973</v>
      </c>
      <c r="C1924" s="47" t="n">
        <v>0</v>
      </c>
      <c r="D1924" s="47" t="n">
        <v>4</v>
      </c>
      <c r="E1924" s="47"/>
    </row>
    <row r="1925" customFormat="false" ht="15" hidden="false" customHeight="false" outlineLevel="0" collapsed="false">
      <c r="A1925" s="48" t="s">
        <v>28</v>
      </c>
      <c r="B1925" s="46" t="n">
        <v>43973</v>
      </c>
      <c r="C1925" s="47" t="n">
        <v>404</v>
      </c>
      <c r="D1925" s="47" t="n">
        <v>4605</v>
      </c>
      <c r="E1925" s="47" t="n">
        <v>7</v>
      </c>
    </row>
    <row r="1926" customFormat="false" ht="15" hidden="false" customHeight="false" outlineLevel="0" collapsed="false">
      <c r="A1926" s="48" t="s">
        <v>29</v>
      </c>
      <c r="B1926" s="46" t="n">
        <v>43973</v>
      </c>
      <c r="C1926" s="47" t="n">
        <v>9</v>
      </c>
      <c r="D1926" s="47" t="n">
        <v>450</v>
      </c>
      <c r="E1926" s="47" t="n">
        <v>1</v>
      </c>
    </row>
    <row r="1927" customFormat="false" ht="15" hidden="false" customHeight="false" outlineLevel="0" collapsed="false">
      <c r="A1927" s="48" t="s">
        <v>30</v>
      </c>
      <c r="B1927" s="46" t="n">
        <v>43973</v>
      </c>
      <c r="C1927" s="47" t="n">
        <v>0</v>
      </c>
      <c r="D1927" s="47" t="n">
        <v>78</v>
      </c>
      <c r="E1927" s="47"/>
    </row>
    <row r="1928" customFormat="false" ht="15" hidden="false" customHeight="false" outlineLevel="0" collapsed="false">
      <c r="A1928" s="48" t="s">
        <v>31</v>
      </c>
      <c r="B1928" s="46" t="n">
        <v>43973</v>
      </c>
      <c r="C1928" s="47" t="n">
        <v>0</v>
      </c>
      <c r="D1928" s="47" t="n">
        <v>29</v>
      </c>
      <c r="E1928" s="47"/>
    </row>
    <row r="1929" customFormat="false" ht="15" hidden="false" customHeight="false" outlineLevel="0" collapsed="false">
      <c r="A1929" s="48" t="s">
        <v>32</v>
      </c>
      <c r="B1929" s="46" t="n">
        <v>43973</v>
      </c>
      <c r="C1929" s="47" t="n">
        <v>0</v>
      </c>
      <c r="D1929" s="47" t="n">
        <v>0</v>
      </c>
      <c r="E1929" s="47"/>
    </row>
    <row r="1930" customFormat="false" ht="15" hidden="false" customHeight="false" outlineLevel="0" collapsed="false">
      <c r="A1930" s="48" t="s">
        <v>33</v>
      </c>
      <c r="B1930" s="46" t="n">
        <v>43973</v>
      </c>
      <c r="C1930" s="47" t="n">
        <v>0</v>
      </c>
      <c r="D1930" s="47" t="n">
        <v>5</v>
      </c>
      <c r="E1930" s="47"/>
    </row>
    <row r="1931" customFormat="false" ht="15" hidden="false" customHeight="false" outlineLevel="0" collapsed="false">
      <c r="A1931" s="48" t="s">
        <v>34</v>
      </c>
      <c r="B1931" s="46" t="n">
        <v>43973</v>
      </c>
      <c r="C1931" s="47" t="n">
        <v>0</v>
      </c>
      <c r="D1931" s="47" t="n">
        <v>5</v>
      </c>
      <c r="E1931" s="47"/>
    </row>
    <row r="1932" customFormat="false" ht="15" hidden="false" customHeight="false" outlineLevel="0" collapsed="false">
      <c r="A1932" s="48" t="s">
        <v>35</v>
      </c>
      <c r="B1932" s="46" t="n">
        <v>43973</v>
      </c>
      <c r="C1932" s="47" t="n">
        <v>0</v>
      </c>
      <c r="D1932" s="47" t="n">
        <v>63</v>
      </c>
      <c r="E1932" s="47"/>
    </row>
    <row r="1933" customFormat="false" ht="15" hidden="false" customHeight="false" outlineLevel="0" collapsed="false">
      <c r="A1933" s="48" t="s">
        <v>36</v>
      </c>
      <c r="B1933" s="46" t="n">
        <v>43973</v>
      </c>
      <c r="C1933" s="47" t="n">
        <v>0</v>
      </c>
      <c r="D1933" s="47" t="n">
        <v>90</v>
      </c>
      <c r="E1933" s="47"/>
    </row>
    <row r="1934" customFormat="false" ht="15" hidden="false" customHeight="false" outlineLevel="0" collapsed="false">
      <c r="A1934" s="48" t="s">
        <v>37</v>
      </c>
      <c r="B1934" s="46" t="n">
        <v>43973</v>
      </c>
      <c r="C1934" s="47" t="n">
        <v>0</v>
      </c>
      <c r="D1934" s="47" t="n">
        <v>25</v>
      </c>
      <c r="E1934" s="47"/>
    </row>
    <row r="1935" customFormat="false" ht="15" hidden="false" customHeight="false" outlineLevel="0" collapsed="false">
      <c r="A1935" s="48" t="s">
        <v>38</v>
      </c>
      <c r="B1935" s="46" t="n">
        <v>43973</v>
      </c>
      <c r="C1935" s="47" t="n">
        <v>0</v>
      </c>
      <c r="D1935" s="47" t="n">
        <v>114</v>
      </c>
      <c r="E1935" s="47"/>
    </row>
    <row r="1936" customFormat="false" ht="15" hidden="false" customHeight="false" outlineLevel="0" collapsed="false">
      <c r="A1936" s="48" t="s">
        <v>39</v>
      </c>
      <c r="B1936" s="46" t="n">
        <v>43973</v>
      </c>
      <c r="C1936" s="47" t="n">
        <v>6</v>
      </c>
      <c r="D1936" s="47" t="n">
        <v>342</v>
      </c>
      <c r="E1936" s="47" t="n">
        <v>2</v>
      </c>
    </row>
    <row r="1937" customFormat="false" ht="15" hidden="false" customHeight="false" outlineLevel="0" collapsed="false">
      <c r="A1937" s="48" t="s">
        <v>40</v>
      </c>
      <c r="B1937" s="46" t="n">
        <v>43973</v>
      </c>
      <c r="C1937" s="47" t="n">
        <v>2</v>
      </c>
      <c r="D1937" s="47" t="n">
        <v>7</v>
      </c>
      <c r="E1937" s="47"/>
    </row>
    <row r="1938" customFormat="false" ht="15" hidden="false" customHeight="false" outlineLevel="0" collapsed="false">
      <c r="A1938" s="48" t="s">
        <v>41</v>
      </c>
      <c r="B1938" s="46" t="n">
        <v>43973</v>
      </c>
      <c r="C1938" s="47" t="n">
        <v>0</v>
      </c>
      <c r="D1938" s="47" t="n">
        <v>4</v>
      </c>
      <c r="E1938" s="47"/>
    </row>
    <row r="1939" customFormat="false" ht="15" hidden="false" customHeight="false" outlineLevel="0" collapsed="false">
      <c r="A1939" s="48" t="s">
        <v>42</v>
      </c>
      <c r="B1939" s="46" t="n">
        <v>43973</v>
      </c>
      <c r="C1939" s="47" t="n">
        <v>0</v>
      </c>
      <c r="D1939" s="47" t="n">
        <v>11</v>
      </c>
      <c r="E1939" s="47"/>
    </row>
    <row r="1940" customFormat="false" ht="15" hidden="false" customHeight="false" outlineLevel="0" collapsed="false">
      <c r="A1940" s="48" t="s">
        <v>43</v>
      </c>
      <c r="B1940" s="46" t="n">
        <v>43973</v>
      </c>
      <c r="C1940" s="47" t="n">
        <v>0</v>
      </c>
      <c r="D1940" s="47" t="n">
        <v>49</v>
      </c>
      <c r="E1940" s="47"/>
    </row>
    <row r="1941" customFormat="false" ht="15" hidden="false" customHeight="false" outlineLevel="0" collapsed="false">
      <c r="A1941" s="48" t="s">
        <v>44</v>
      </c>
      <c r="B1941" s="46" t="n">
        <v>43973</v>
      </c>
      <c r="C1941" s="47" t="n">
        <v>4</v>
      </c>
      <c r="D1941" s="47" t="n">
        <v>258</v>
      </c>
      <c r="E1941" s="47"/>
    </row>
    <row r="1942" customFormat="false" ht="15" hidden="false" customHeight="false" outlineLevel="0" collapsed="false">
      <c r="A1942" s="48" t="s">
        <v>45</v>
      </c>
      <c r="B1942" s="46" t="n">
        <v>43973</v>
      </c>
      <c r="C1942" s="47" t="n">
        <v>0</v>
      </c>
      <c r="D1942" s="47" t="n">
        <v>22</v>
      </c>
      <c r="E1942" s="47"/>
    </row>
    <row r="1943" customFormat="false" ht="15" hidden="false" customHeight="false" outlineLevel="0" collapsed="false">
      <c r="A1943" s="48" t="s">
        <v>46</v>
      </c>
      <c r="B1943" s="46" t="n">
        <v>43973</v>
      </c>
      <c r="C1943" s="47" t="n">
        <v>0</v>
      </c>
      <c r="D1943" s="47" t="n">
        <v>148</v>
      </c>
      <c r="E1943" s="47"/>
    </row>
    <row r="1944" customFormat="false" ht="15" hidden="false" customHeight="false" outlineLevel="0" collapsed="false">
      <c r="A1944" s="48" t="s">
        <v>47</v>
      </c>
      <c r="B1944" s="46" t="n">
        <v>43973</v>
      </c>
      <c r="C1944" s="47" t="n">
        <v>0</v>
      </c>
      <c r="D1944" s="47" t="n">
        <v>43</v>
      </c>
      <c r="E1944" s="47"/>
    </row>
    <row r="1945" customFormat="false" ht="15" hidden="false" customHeight="false" outlineLevel="0" collapsed="false">
      <c r="A1945" s="44" t="s">
        <v>24</v>
      </c>
      <c r="B1945" s="46" t="n">
        <v>43974</v>
      </c>
      <c r="C1945" s="47" t="n">
        <v>289</v>
      </c>
      <c r="D1945" s="47" t="n">
        <v>3864</v>
      </c>
      <c r="E1945" s="47" t="n">
        <v>4</v>
      </c>
    </row>
    <row r="1946" customFormat="false" ht="15" hidden="false" customHeight="false" outlineLevel="0" collapsed="false">
      <c r="A1946" s="48" t="s">
        <v>25</v>
      </c>
      <c r="B1946" s="46" t="n">
        <v>43974</v>
      </c>
      <c r="C1946" s="47" t="n">
        <v>0</v>
      </c>
      <c r="D1946" s="47" t="n">
        <v>0</v>
      </c>
      <c r="E1946" s="47"/>
    </row>
    <row r="1947" customFormat="false" ht="15" hidden="false" customHeight="false" outlineLevel="0" collapsed="false">
      <c r="A1947" s="48" t="s">
        <v>26</v>
      </c>
      <c r="B1947" s="46" t="n">
        <v>43974</v>
      </c>
      <c r="C1947" s="47" t="n">
        <v>7</v>
      </c>
      <c r="D1947" s="47" t="n">
        <v>728</v>
      </c>
      <c r="E1947" s="47" t="n">
        <v>2</v>
      </c>
    </row>
    <row r="1948" customFormat="false" ht="15" hidden="false" customHeight="false" outlineLevel="0" collapsed="false">
      <c r="A1948" s="48" t="s">
        <v>27</v>
      </c>
      <c r="B1948" s="46" t="n">
        <v>43974</v>
      </c>
      <c r="C1948" s="47" t="n">
        <v>0</v>
      </c>
      <c r="D1948" s="47" t="n">
        <v>4</v>
      </c>
      <c r="E1948" s="47"/>
    </row>
    <row r="1949" customFormat="false" ht="15" hidden="false" customHeight="false" outlineLevel="0" collapsed="false">
      <c r="A1949" s="48" t="s">
        <v>28</v>
      </c>
      <c r="B1949" s="46" t="n">
        <v>43974</v>
      </c>
      <c r="C1949" s="47" t="n">
        <v>400</v>
      </c>
      <c r="D1949" s="47" t="n">
        <v>5005</v>
      </c>
      <c r="E1949" s="47" t="n">
        <v>6</v>
      </c>
    </row>
    <row r="1950" customFormat="false" ht="15" hidden="false" customHeight="false" outlineLevel="0" collapsed="false">
      <c r="A1950" s="48" t="s">
        <v>29</v>
      </c>
      <c r="B1950" s="46" t="n">
        <v>43974</v>
      </c>
      <c r="C1950" s="47" t="n">
        <v>0</v>
      </c>
      <c r="D1950" s="47" t="n">
        <v>450</v>
      </c>
      <c r="E1950" s="47"/>
    </row>
    <row r="1951" customFormat="false" ht="15" hidden="false" customHeight="false" outlineLevel="0" collapsed="false">
      <c r="A1951" s="48" t="s">
        <v>30</v>
      </c>
      <c r="B1951" s="46" t="n">
        <v>43974</v>
      </c>
      <c r="C1951" s="47" t="n">
        <v>0</v>
      </c>
      <c r="D1951" s="47" t="n">
        <v>78</v>
      </c>
      <c r="E1951" s="47"/>
    </row>
    <row r="1952" customFormat="false" ht="15" hidden="false" customHeight="false" outlineLevel="0" collapsed="false">
      <c r="A1952" s="48" t="s">
        <v>31</v>
      </c>
      <c r="B1952" s="46" t="n">
        <v>43974</v>
      </c>
      <c r="C1952" s="47" t="n">
        <v>0</v>
      </c>
      <c r="D1952" s="47" t="n">
        <v>29</v>
      </c>
      <c r="E1952" s="47"/>
    </row>
    <row r="1953" customFormat="false" ht="15" hidden="false" customHeight="false" outlineLevel="0" collapsed="false">
      <c r="A1953" s="48" t="s">
        <v>32</v>
      </c>
      <c r="B1953" s="46" t="n">
        <v>43974</v>
      </c>
      <c r="C1953" s="47" t="n">
        <v>0</v>
      </c>
      <c r="D1953" s="47" t="n">
        <v>0</v>
      </c>
      <c r="E1953" s="47"/>
    </row>
    <row r="1954" customFormat="false" ht="15" hidden="false" customHeight="false" outlineLevel="0" collapsed="false">
      <c r="A1954" s="48" t="s">
        <v>33</v>
      </c>
      <c r="B1954" s="46" t="n">
        <v>43974</v>
      </c>
      <c r="C1954" s="47" t="n">
        <v>0</v>
      </c>
      <c r="D1954" s="47" t="n">
        <v>5</v>
      </c>
      <c r="E1954" s="47"/>
    </row>
    <row r="1955" customFormat="false" ht="15" hidden="false" customHeight="false" outlineLevel="0" collapsed="false">
      <c r="A1955" s="48" t="s">
        <v>34</v>
      </c>
      <c r="B1955" s="46" t="n">
        <v>43974</v>
      </c>
      <c r="C1955" s="47" t="n">
        <v>0</v>
      </c>
      <c r="D1955" s="47" t="n">
        <v>5</v>
      </c>
      <c r="E1955" s="47"/>
    </row>
    <row r="1956" customFormat="false" ht="15" hidden="false" customHeight="false" outlineLevel="0" collapsed="false">
      <c r="A1956" s="48" t="s">
        <v>35</v>
      </c>
      <c r="B1956" s="46" t="n">
        <v>43974</v>
      </c>
      <c r="C1956" s="47" t="n">
        <v>0</v>
      </c>
      <c r="D1956" s="47" t="n">
        <v>63</v>
      </c>
      <c r="E1956" s="47"/>
    </row>
    <row r="1957" customFormat="false" ht="15" hidden="false" customHeight="false" outlineLevel="0" collapsed="false">
      <c r="A1957" s="48" t="s">
        <v>36</v>
      </c>
      <c r="B1957" s="46" t="n">
        <v>43974</v>
      </c>
      <c r="C1957" s="47" t="n">
        <v>0</v>
      </c>
      <c r="D1957" s="47" t="n">
        <v>90</v>
      </c>
      <c r="E1957" s="47"/>
    </row>
    <row r="1958" customFormat="false" ht="15" hidden="false" customHeight="false" outlineLevel="0" collapsed="false">
      <c r="A1958" s="48" t="s">
        <v>37</v>
      </c>
      <c r="B1958" s="46" t="n">
        <v>43974</v>
      </c>
      <c r="C1958" s="47" t="n">
        <v>0</v>
      </c>
      <c r="D1958" s="47" t="n">
        <v>25</v>
      </c>
      <c r="E1958" s="47"/>
    </row>
    <row r="1959" customFormat="false" ht="15" hidden="false" customHeight="false" outlineLevel="0" collapsed="false">
      <c r="A1959" s="48" t="s">
        <v>38</v>
      </c>
      <c r="B1959" s="46" t="n">
        <v>43974</v>
      </c>
      <c r="C1959" s="47" t="n">
        <v>0</v>
      </c>
      <c r="D1959" s="47" t="n">
        <v>114</v>
      </c>
      <c r="E1959" s="47"/>
    </row>
    <row r="1960" customFormat="false" ht="15" hidden="false" customHeight="false" outlineLevel="0" collapsed="false">
      <c r="A1960" s="48" t="s">
        <v>39</v>
      </c>
      <c r="B1960" s="46" t="n">
        <v>43974</v>
      </c>
      <c r="C1960" s="47" t="n">
        <v>5</v>
      </c>
      <c r="D1960" s="47" t="n">
        <v>347</v>
      </c>
      <c r="E1960" s="47"/>
    </row>
    <row r="1961" customFormat="false" ht="15" hidden="false" customHeight="false" outlineLevel="0" collapsed="false">
      <c r="A1961" s="48" t="s">
        <v>40</v>
      </c>
      <c r="B1961" s="46" t="n">
        <v>43974</v>
      </c>
      <c r="C1961" s="47" t="n">
        <v>0</v>
      </c>
      <c r="D1961" s="47" t="n">
        <v>7</v>
      </c>
      <c r="E1961" s="47"/>
    </row>
    <row r="1962" customFormat="false" ht="15" hidden="false" customHeight="false" outlineLevel="0" collapsed="false">
      <c r="A1962" s="48" t="s">
        <v>41</v>
      </c>
      <c r="B1962" s="46" t="n">
        <v>43974</v>
      </c>
      <c r="C1962" s="47" t="n">
        <v>0</v>
      </c>
      <c r="D1962" s="47" t="n">
        <v>4</v>
      </c>
      <c r="E1962" s="47"/>
    </row>
    <row r="1963" customFormat="false" ht="15" hidden="false" customHeight="false" outlineLevel="0" collapsed="false">
      <c r="A1963" s="48" t="s">
        <v>42</v>
      </c>
      <c r="B1963" s="46" t="n">
        <v>43974</v>
      </c>
      <c r="C1963" s="47" t="n">
        <v>0</v>
      </c>
      <c r="D1963" s="47" t="n">
        <v>11</v>
      </c>
      <c r="E1963" s="47"/>
    </row>
    <row r="1964" customFormat="false" ht="15" hidden="false" customHeight="false" outlineLevel="0" collapsed="false">
      <c r="A1964" s="48" t="s">
        <v>43</v>
      </c>
      <c r="B1964" s="46" t="n">
        <v>43974</v>
      </c>
      <c r="C1964" s="47" t="n">
        <v>0</v>
      </c>
      <c r="D1964" s="47" t="n">
        <v>49</v>
      </c>
      <c r="E1964" s="47"/>
    </row>
    <row r="1965" customFormat="false" ht="15" hidden="false" customHeight="false" outlineLevel="0" collapsed="false">
      <c r="A1965" s="48" t="s">
        <v>44</v>
      </c>
      <c r="B1965" s="46" t="n">
        <v>43974</v>
      </c>
      <c r="C1965" s="47" t="n">
        <v>0</v>
      </c>
      <c r="D1965" s="47" t="n">
        <v>258</v>
      </c>
      <c r="E1965" s="47"/>
    </row>
    <row r="1966" customFormat="false" ht="15" hidden="false" customHeight="false" outlineLevel="0" collapsed="false">
      <c r="A1966" s="48" t="s">
        <v>45</v>
      </c>
      <c r="B1966" s="46" t="n">
        <v>43974</v>
      </c>
      <c r="C1966" s="47" t="n">
        <v>0</v>
      </c>
      <c r="D1966" s="47" t="n">
        <v>22</v>
      </c>
      <c r="E1966" s="47"/>
    </row>
    <row r="1967" customFormat="false" ht="15" hidden="false" customHeight="false" outlineLevel="0" collapsed="false">
      <c r="A1967" s="48" t="s">
        <v>46</v>
      </c>
      <c r="B1967" s="46" t="n">
        <v>43974</v>
      </c>
      <c r="C1967" s="47" t="n">
        <v>0</v>
      </c>
      <c r="D1967" s="47" t="n">
        <v>148</v>
      </c>
      <c r="E1967" s="47"/>
    </row>
    <row r="1968" customFormat="false" ht="15" hidden="false" customHeight="false" outlineLevel="0" collapsed="false">
      <c r="A1968" s="48" t="s">
        <v>47</v>
      </c>
      <c r="B1968" s="46" t="n">
        <v>43974</v>
      </c>
      <c r="C1968" s="47" t="n">
        <v>2</v>
      </c>
      <c r="D1968" s="47" t="n">
        <v>45</v>
      </c>
      <c r="E1968" s="47"/>
    </row>
    <row r="1969" customFormat="false" ht="15" hidden="false" customHeight="false" outlineLevel="0" collapsed="false">
      <c r="A1969" s="44" t="s">
        <v>24</v>
      </c>
      <c r="B1969" s="46" t="n">
        <v>43975</v>
      </c>
      <c r="C1969" s="47" t="n">
        <v>196</v>
      </c>
      <c r="D1969" s="47" t="n">
        <v>4060</v>
      </c>
      <c r="E1969" s="47" t="n">
        <v>2</v>
      </c>
    </row>
    <row r="1970" customFormat="false" ht="15" hidden="false" customHeight="false" outlineLevel="0" collapsed="false">
      <c r="A1970" s="48" t="s">
        <v>25</v>
      </c>
      <c r="B1970" s="46" t="n">
        <v>43975</v>
      </c>
      <c r="C1970" s="47" t="n">
        <v>0</v>
      </c>
      <c r="D1970" s="47" t="n">
        <v>0</v>
      </c>
      <c r="E1970" s="47"/>
    </row>
    <row r="1971" customFormat="false" ht="15" hidden="false" customHeight="false" outlineLevel="0" collapsed="false">
      <c r="A1971" s="48" t="s">
        <v>26</v>
      </c>
      <c r="B1971" s="46" t="n">
        <v>43975</v>
      </c>
      <c r="C1971" s="47" t="n">
        <v>20</v>
      </c>
      <c r="D1971" s="47" t="n">
        <v>748</v>
      </c>
      <c r="E1971" s="47" t="n">
        <v>2</v>
      </c>
    </row>
    <row r="1972" customFormat="false" ht="15" hidden="false" customHeight="false" outlineLevel="0" collapsed="false">
      <c r="A1972" s="48" t="s">
        <v>27</v>
      </c>
      <c r="B1972" s="46" t="n">
        <v>43975</v>
      </c>
      <c r="C1972" s="47" t="n">
        <v>0</v>
      </c>
      <c r="D1972" s="47" t="n">
        <v>4</v>
      </c>
      <c r="E1972" s="47"/>
    </row>
    <row r="1973" customFormat="false" ht="15" hidden="false" customHeight="false" outlineLevel="0" collapsed="false">
      <c r="A1973" s="48" t="s">
        <v>28</v>
      </c>
      <c r="B1973" s="46" t="n">
        <v>43975</v>
      </c>
      <c r="C1973" s="47" t="n">
        <v>495</v>
      </c>
      <c r="D1973" s="47" t="n">
        <v>5500</v>
      </c>
      <c r="E1973" s="47" t="n">
        <v>3</v>
      </c>
    </row>
    <row r="1974" customFormat="false" ht="15" hidden="false" customHeight="false" outlineLevel="0" collapsed="false">
      <c r="A1974" s="48" t="s">
        <v>29</v>
      </c>
      <c r="B1974" s="46" t="n">
        <v>43975</v>
      </c>
      <c r="C1974" s="47" t="n">
        <v>6</v>
      </c>
      <c r="D1974" s="47" t="n">
        <v>456</v>
      </c>
      <c r="E1974" s="47"/>
    </row>
    <row r="1975" customFormat="false" ht="15" hidden="false" customHeight="false" outlineLevel="0" collapsed="false">
      <c r="A1975" s="48" t="s">
        <v>30</v>
      </c>
      <c r="B1975" s="46" t="n">
        <v>43975</v>
      </c>
      <c r="C1975" s="47" t="n">
        <v>0</v>
      </c>
      <c r="D1975" s="47" t="n">
        <v>78</v>
      </c>
      <c r="E1975" s="47"/>
    </row>
    <row r="1976" customFormat="false" ht="15" hidden="false" customHeight="false" outlineLevel="0" collapsed="false">
      <c r="A1976" s="48" t="s">
        <v>31</v>
      </c>
      <c r="B1976" s="46" t="n">
        <v>43975</v>
      </c>
      <c r="C1976" s="47" t="n">
        <v>0</v>
      </c>
      <c r="D1976" s="47" t="n">
        <v>29</v>
      </c>
      <c r="E1976" s="47"/>
    </row>
    <row r="1977" customFormat="false" ht="15" hidden="false" customHeight="false" outlineLevel="0" collapsed="false">
      <c r="A1977" s="48" t="s">
        <v>32</v>
      </c>
      <c r="B1977" s="46" t="n">
        <v>43975</v>
      </c>
      <c r="C1977" s="47" t="n">
        <v>0</v>
      </c>
      <c r="D1977" s="47" t="n">
        <v>0</v>
      </c>
      <c r="E1977" s="47"/>
    </row>
    <row r="1978" customFormat="false" ht="15" hidden="false" customHeight="false" outlineLevel="0" collapsed="false">
      <c r="A1978" s="48" t="s">
        <v>33</v>
      </c>
      <c r="B1978" s="46" t="n">
        <v>43975</v>
      </c>
      <c r="C1978" s="47" t="n">
        <v>0</v>
      </c>
      <c r="D1978" s="47" t="n">
        <v>5</v>
      </c>
      <c r="E1978" s="47"/>
    </row>
    <row r="1979" customFormat="false" ht="15" hidden="false" customHeight="false" outlineLevel="0" collapsed="false">
      <c r="A1979" s="48" t="s">
        <v>34</v>
      </c>
      <c r="B1979" s="46" t="n">
        <v>43975</v>
      </c>
      <c r="C1979" s="47" t="n">
        <v>0</v>
      </c>
      <c r="D1979" s="47" t="n">
        <v>5</v>
      </c>
      <c r="E1979" s="47"/>
    </row>
    <row r="1980" customFormat="false" ht="15" hidden="false" customHeight="false" outlineLevel="0" collapsed="false">
      <c r="A1980" s="48" t="s">
        <v>35</v>
      </c>
      <c r="B1980" s="46" t="n">
        <v>43975</v>
      </c>
      <c r="C1980" s="47" t="n">
        <v>0</v>
      </c>
      <c r="D1980" s="47" t="n">
        <v>63</v>
      </c>
      <c r="E1980" s="47"/>
    </row>
    <row r="1981" customFormat="false" ht="15" hidden="false" customHeight="false" outlineLevel="0" collapsed="false">
      <c r="A1981" s="48" t="s">
        <v>36</v>
      </c>
      <c r="B1981" s="46" t="n">
        <v>43975</v>
      </c>
      <c r="C1981" s="47" t="n">
        <v>0</v>
      </c>
      <c r="D1981" s="47" t="n">
        <v>90</v>
      </c>
      <c r="E1981" s="47"/>
    </row>
    <row r="1982" customFormat="false" ht="15" hidden="false" customHeight="false" outlineLevel="0" collapsed="false">
      <c r="A1982" s="48" t="s">
        <v>37</v>
      </c>
      <c r="B1982" s="46" t="n">
        <v>43975</v>
      </c>
      <c r="C1982" s="47" t="n">
        <v>0</v>
      </c>
      <c r="D1982" s="47" t="n">
        <v>25</v>
      </c>
      <c r="E1982" s="47"/>
    </row>
    <row r="1983" customFormat="false" ht="15" hidden="false" customHeight="false" outlineLevel="0" collapsed="false">
      <c r="A1983" s="48" t="s">
        <v>38</v>
      </c>
      <c r="B1983" s="46" t="n">
        <v>43975</v>
      </c>
      <c r="C1983" s="47" t="n">
        <v>1</v>
      </c>
      <c r="D1983" s="47" t="n">
        <v>115</v>
      </c>
      <c r="E1983" s="47"/>
    </row>
    <row r="1984" customFormat="false" ht="15" hidden="false" customHeight="false" outlineLevel="0" collapsed="false">
      <c r="A1984" s="48" t="s">
        <v>39</v>
      </c>
      <c r="B1984" s="46" t="n">
        <v>43975</v>
      </c>
      <c r="C1984" s="47" t="n">
        <v>5</v>
      </c>
      <c r="D1984" s="47" t="n">
        <v>352</v>
      </c>
      <c r="E1984" s="47"/>
    </row>
    <row r="1985" customFormat="false" ht="15" hidden="false" customHeight="false" outlineLevel="0" collapsed="false">
      <c r="A1985" s="48" t="s">
        <v>40</v>
      </c>
      <c r="B1985" s="46" t="n">
        <v>43975</v>
      </c>
      <c r="C1985" s="47" t="n">
        <v>0</v>
      </c>
      <c r="D1985" s="47" t="n">
        <v>7</v>
      </c>
      <c r="E1985" s="47"/>
    </row>
    <row r="1986" customFormat="false" ht="15" hidden="false" customHeight="false" outlineLevel="0" collapsed="false">
      <c r="A1986" s="48" t="s">
        <v>41</v>
      </c>
      <c r="B1986" s="46" t="n">
        <v>43975</v>
      </c>
      <c r="C1986" s="47" t="n">
        <v>0</v>
      </c>
      <c r="D1986" s="47" t="n">
        <v>4</v>
      </c>
      <c r="E1986" s="47"/>
    </row>
    <row r="1987" customFormat="false" ht="15" hidden="false" customHeight="false" outlineLevel="0" collapsed="false">
      <c r="A1987" s="48" t="s">
        <v>42</v>
      </c>
      <c r="B1987" s="46" t="n">
        <v>43975</v>
      </c>
      <c r="C1987" s="47" t="n">
        <v>0</v>
      </c>
      <c r="D1987" s="47" t="n">
        <v>11</v>
      </c>
      <c r="E1987" s="47"/>
    </row>
    <row r="1988" customFormat="false" ht="15" hidden="false" customHeight="false" outlineLevel="0" collapsed="false">
      <c r="A1988" s="48" t="s">
        <v>43</v>
      </c>
      <c r="B1988" s="46" t="n">
        <v>43975</v>
      </c>
      <c r="C1988" s="47" t="n">
        <v>0</v>
      </c>
      <c r="D1988" s="47" t="n">
        <v>49</v>
      </c>
      <c r="E1988" s="47"/>
    </row>
    <row r="1989" customFormat="false" ht="15" hidden="false" customHeight="false" outlineLevel="0" collapsed="false">
      <c r="A1989" s="48" t="s">
        <v>44</v>
      </c>
      <c r="B1989" s="46" t="n">
        <v>43975</v>
      </c>
      <c r="C1989" s="47" t="n">
        <v>0</v>
      </c>
      <c r="D1989" s="47" t="n">
        <v>258</v>
      </c>
      <c r="E1989" s="47"/>
    </row>
    <row r="1990" customFormat="false" ht="15" hidden="false" customHeight="false" outlineLevel="0" collapsed="false">
      <c r="A1990" s="48" t="s">
        <v>45</v>
      </c>
      <c r="B1990" s="46" t="n">
        <v>43975</v>
      </c>
      <c r="C1990" s="47" t="n">
        <v>0</v>
      </c>
      <c r="D1990" s="47" t="n">
        <v>22</v>
      </c>
      <c r="E1990" s="47"/>
    </row>
    <row r="1991" customFormat="false" ht="15" hidden="false" customHeight="false" outlineLevel="0" collapsed="false">
      <c r="A1991" s="48" t="s">
        <v>46</v>
      </c>
      <c r="B1991" s="46" t="n">
        <v>43975</v>
      </c>
      <c r="C1991" s="47" t="n">
        <v>0</v>
      </c>
      <c r="D1991" s="47" t="n">
        <v>148</v>
      </c>
      <c r="E1991" s="47"/>
    </row>
    <row r="1992" customFormat="false" ht="15" hidden="false" customHeight="false" outlineLevel="0" collapsed="false">
      <c r="A1992" s="48" t="s">
        <v>47</v>
      </c>
      <c r="B1992" s="46" t="n">
        <v>43975</v>
      </c>
      <c r="C1992" s="47" t="n">
        <v>0</v>
      </c>
      <c r="D1992" s="47" t="n">
        <v>45</v>
      </c>
      <c r="E1992" s="47"/>
    </row>
    <row r="1993" customFormat="false" ht="15" hidden="false" customHeight="false" outlineLevel="0" collapsed="false">
      <c r="A1993" s="44" t="s">
        <v>24</v>
      </c>
      <c r="B1993" s="46" t="n">
        <v>43976</v>
      </c>
      <c r="C1993" s="47" t="n">
        <v>159</v>
      </c>
      <c r="D1993" s="47" t="n">
        <v>4219</v>
      </c>
      <c r="E1993" s="47" t="n">
        <v>5</v>
      </c>
    </row>
    <row r="1994" customFormat="false" ht="15" hidden="false" customHeight="false" outlineLevel="0" collapsed="false">
      <c r="A1994" s="48" t="s">
        <v>25</v>
      </c>
      <c r="B1994" s="46" t="n">
        <v>43976</v>
      </c>
      <c r="C1994" s="47" t="n">
        <v>0</v>
      </c>
      <c r="D1994" s="47" t="n">
        <v>0</v>
      </c>
      <c r="E1994" s="47"/>
    </row>
    <row r="1995" customFormat="false" ht="15" hidden="false" customHeight="false" outlineLevel="0" collapsed="false">
      <c r="A1995" s="48" t="s">
        <v>26</v>
      </c>
      <c r="B1995" s="46" t="n">
        <v>43976</v>
      </c>
      <c r="C1995" s="47" t="n">
        <v>9</v>
      </c>
      <c r="D1995" s="47" t="n">
        <v>757</v>
      </c>
      <c r="E1995" s="47"/>
    </row>
    <row r="1996" customFormat="false" ht="15" hidden="false" customHeight="false" outlineLevel="0" collapsed="false">
      <c r="A1996" s="48" t="s">
        <v>27</v>
      </c>
      <c r="B1996" s="46" t="n">
        <v>43976</v>
      </c>
      <c r="C1996" s="47" t="n">
        <v>0</v>
      </c>
      <c r="D1996" s="47" t="n">
        <v>4</v>
      </c>
      <c r="E1996" s="47"/>
    </row>
    <row r="1997" customFormat="false" ht="15" hidden="false" customHeight="false" outlineLevel="0" collapsed="false">
      <c r="A1997" s="48" t="s">
        <v>28</v>
      </c>
      <c r="B1997" s="46" t="n">
        <v>43976</v>
      </c>
      <c r="C1997" s="47" t="n">
        <v>375</v>
      </c>
      <c r="D1997" s="47" t="n">
        <v>5875</v>
      </c>
      <c r="E1997" s="47" t="n">
        <v>8</v>
      </c>
    </row>
    <row r="1998" customFormat="false" ht="15" hidden="false" customHeight="false" outlineLevel="0" collapsed="false">
      <c r="A1998" s="48" t="s">
        <v>29</v>
      </c>
      <c r="B1998" s="46" t="n">
        <v>43976</v>
      </c>
      <c r="C1998" s="47" t="n">
        <v>3</v>
      </c>
      <c r="D1998" s="47" t="n">
        <v>459</v>
      </c>
      <c r="E1998" s="47" t="n">
        <v>1</v>
      </c>
    </row>
    <row r="1999" customFormat="false" ht="15" hidden="false" customHeight="false" outlineLevel="0" collapsed="false">
      <c r="A1999" s="48" t="s">
        <v>30</v>
      </c>
      <c r="B1999" s="46" t="n">
        <v>43976</v>
      </c>
      <c r="C1999" s="47" t="n">
        <v>0</v>
      </c>
      <c r="D1999" s="47" t="n">
        <v>78</v>
      </c>
      <c r="E1999" s="47"/>
    </row>
    <row r="2000" customFormat="false" ht="15" hidden="false" customHeight="false" outlineLevel="0" collapsed="false">
      <c r="A2000" s="48" t="s">
        <v>31</v>
      </c>
      <c r="B2000" s="46" t="n">
        <v>43976</v>
      </c>
      <c r="C2000" s="47" t="n">
        <v>0</v>
      </c>
      <c r="D2000" s="47" t="n">
        <v>29</v>
      </c>
      <c r="E2000" s="47"/>
    </row>
    <row r="2001" customFormat="false" ht="15" hidden="false" customHeight="false" outlineLevel="0" collapsed="false">
      <c r="A2001" s="48" t="s">
        <v>32</v>
      </c>
      <c r="B2001" s="46" t="n">
        <v>43976</v>
      </c>
      <c r="C2001" s="47" t="n">
        <v>0</v>
      </c>
      <c r="D2001" s="47" t="n">
        <v>0</v>
      </c>
      <c r="E2001" s="47"/>
    </row>
    <row r="2002" customFormat="false" ht="15" hidden="false" customHeight="false" outlineLevel="0" collapsed="false">
      <c r="A2002" s="48" t="s">
        <v>33</v>
      </c>
      <c r="B2002" s="46" t="n">
        <v>43976</v>
      </c>
      <c r="C2002" s="47" t="n">
        <v>0</v>
      </c>
      <c r="D2002" s="47" t="n">
        <v>5</v>
      </c>
      <c r="E2002" s="47"/>
    </row>
    <row r="2003" customFormat="false" ht="15" hidden="false" customHeight="false" outlineLevel="0" collapsed="false">
      <c r="A2003" s="48" t="s">
        <v>34</v>
      </c>
      <c r="B2003" s="46" t="n">
        <v>43976</v>
      </c>
      <c r="C2003" s="47" t="n">
        <v>0</v>
      </c>
      <c r="D2003" s="47" t="n">
        <v>5</v>
      </c>
      <c r="E2003" s="47"/>
    </row>
    <row r="2004" customFormat="false" ht="15" hidden="false" customHeight="false" outlineLevel="0" collapsed="false">
      <c r="A2004" s="48" t="s">
        <v>35</v>
      </c>
      <c r="B2004" s="46" t="n">
        <v>43976</v>
      </c>
      <c r="C2004" s="47" t="n">
        <v>0</v>
      </c>
      <c r="D2004" s="47" t="n">
        <v>63</v>
      </c>
      <c r="E2004" s="47"/>
    </row>
    <row r="2005" customFormat="false" ht="15" hidden="false" customHeight="false" outlineLevel="0" collapsed="false">
      <c r="A2005" s="48" t="s">
        <v>36</v>
      </c>
      <c r="B2005" s="46" t="n">
        <v>43976</v>
      </c>
      <c r="C2005" s="47" t="n">
        <v>0</v>
      </c>
      <c r="D2005" s="47" t="n">
        <v>90</v>
      </c>
      <c r="E2005" s="47"/>
    </row>
    <row r="2006" customFormat="false" ht="15" hidden="false" customHeight="false" outlineLevel="0" collapsed="false">
      <c r="A2006" s="48" t="s">
        <v>37</v>
      </c>
      <c r="B2006" s="46" t="n">
        <v>43976</v>
      </c>
      <c r="C2006" s="47" t="n">
        <v>0</v>
      </c>
      <c r="D2006" s="47" t="n">
        <v>25</v>
      </c>
      <c r="E2006" s="47"/>
    </row>
    <row r="2007" customFormat="false" ht="15" hidden="false" customHeight="false" outlineLevel="0" collapsed="false">
      <c r="A2007" s="48" t="s">
        <v>38</v>
      </c>
      <c r="B2007" s="46" t="n">
        <v>43976</v>
      </c>
      <c r="C2007" s="47" t="n">
        <v>1</v>
      </c>
      <c r="D2007" s="47" t="n">
        <v>116</v>
      </c>
      <c r="E2007" s="47"/>
    </row>
    <row r="2008" customFormat="false" ht="15" hidden="false" customHeight="false" outlineLevel="0" collapsed="false">
      <c r="A2008" s="48" t="s">
        <v>39</v>
      </c>
      <c r="B2008" s="46" t="n">
        <v>43976</v>
      </c>
      <c r="C2008" s="47" t="n">
        <v>4</v>
      </c>
      <c r="D2008" s="47" t="n">
        <v>356</v>
      </c>
      <c r="E2008" s="47" t="n">
        <v>1</v>
      </c>
    </row>
    <row r="2009" customFormat="false" ht="15" hidden="false" customHeight="false" outlineLevel="0" collapsed="false">
      <c r="A2009" s="48" t="s">
        <v>40</v>
      </c>
      <c r="B2009" s="46" t="n">
        <v>43976</v>
      </c>
      <c r="C2009" s="47" t="n">
        <v>0</v>
      </c>
      <c r="D2009" s="47" t="n">
        <v>7</v>
      </c>
      <c r="E2009" s="47"/>
    </row>
    <row r="2010" customFormat="false" ht="15" hidden="false" customHeight="false" outlineLevel="0" collapsed="false">
      <c r="A2010" s="48" t="s">
        <v>41</v>
      </c>
      <c r="B2010" s="46" t="n">
        <v>43976</v>
      </c>
      <c r="C2010" s="47" t="n">
        <v>0</v>
      </c>
      <c r="D2010" s="47" t="n">
        <v>4</v>
      </c>
      <c r="E2010" s="47"/>
    </row>
    <row r="2011" customFormat="false" ht="15" hidden="false" customHeight="false" outlineLevel="0" collapsed="false">
      <c r="A2011" s="48" t="s">
        <v>42</v>
      </c>
      <c r="B2011" s="46" t="n">
        <v>43976</v>
      </c>
      <c r="C2011" s="47" t="n">
        <v>0</v>
      </c>
      <c r="D2011" s="47" t="n">
        <v>11</v>
      </c>
      <c r="E2011" s="47"/>
    </row>
    <row r="2012" customFormat="false" ht="15" hidden="false" customHeight="false" outlineLevel="0" collapsed="false">
      <c r="A2012" s="48" t="s">
        <v>43</v>
      </c>
      <c r="B2012" s="46" t="n">
        <v>43976</v>
      </c>
      <c r="C2012" s="47" t="n">
        <v>0</v>
      </c>
      <c r="D2012" s="47" t="n">
        <v>49</v>
      </c>
      <c r="E2012" s="47"/>
    </row>
    <row r="2013" customFormat="false" ht="15" hidden="false" customHeight="false" outlineLevel="0" collapsed="false">
      <c r="A2013" s="48" t="s">
        <v>44</v>
      </c>
      <c r="B2013" s="46" t="n">
        <v>43976</v>
      </c>
      <c r="C2013" s="47" t="n">
        <v>0</v>
      </c>
      <c r="D2013" s="47" t="n">
        <v>258</v>
      </c>
      <c r="E2013" s="47"/>
    </row>
    <row r="2014" customFormat="false" ht="15" hidden="false" customHeight="false" outlineLevel="0" collapsed="false">
      <c r="A2014" s="48" t="s">
        <v>45</v>
      </c>
      <c r="B2014" s="46" t="n">
        <v>43976</v>
      </c>
      <c r="C2014" s="47" t="n">
        <v>0</v>
      </c>
      <c r="D2014" s="47" t="n">
        <v>22</v>
      </c>
      <c r="E2014" s="47"/>
    </row>
    <row r="2015" customFormat="false" ht="15" hidden="false" customHeight="false" outlineLevel="0" collapsed="false">
      <c r="A2015" s="48" t="s">
        <v>46</v>
      </c>
      <c r="B2015" s="46" t="n">
        <v>43976</v>
      </c>
      <c r="C2015" s="47" t="n">
        <v>0</v>
      </c>
      <c r="D2015" s="47" t="n">
        <v>148</v>
      </c>
      <c r="E2015" s="47"/>
    </row>
    <row r="2016" customFormat="false" ht="15" hidden="false" customHeight="false" outlineLevel="0" collapsed="false">
      <c r="A2016" s="48" t="s">
        <v>47</v>
      </c>
      <c r="B2016" s="46" t="n">
        <v>43976</v>
      </c>
      <c r="C2016" s="47" t="n">
        <v>2</v>
      </c>
      <c r="D2016" s="47" t="n">
        <v>47</v>
      </c>
      <c r="E2016" s="47"/>
    </row>
    <row r="2017" customFormat="false" ht="15" hidden="false" customHeight="false" outlineLevel="0" collapsed="false">
      <c r="A2017" s="44" t="s">
        <v>24</v>
      </c>
      <c r="B2017" s="46" t="n">
        <v>43977</v>
      </c>
      <c r="C2017" s="47" t="n">
        <v>236</v>
      </c>
      <c r="D2017" s="47" t="n">
        <v>4455</v>
      </c>
      <c r="E2017" s="47" t="n">
        <v>16</v>
      </c>
    </row>
    <row r="2018" customFormat="false" ht="15" hidden="false" customHeight="false" outlineLevel="0" collapsed="false">
      <c r="A2018" s="48" t="s">
        <v>25</v>
      </c>
      <c r="B2018" s="46" t="n">
        <v>43977</v>
      </c>
      <c r="C2018" s="47" t="n">
        <v>0</v>
      </c>
      <c r="D2018" s="47" t="n">
        <v>0</v>
      </c>
      <c r="E2018" s="47"/>
    </row>
    <row r="2019" customFormat="false" ht="15" hidden="false" customHeight="false" outlineLevel="0" collapsed="false">
      <c r="A2019" s="48" t="s">
        <v>26</v>
      </c>
      <c r="B2019" s="46" t="n">
        <v>43977</v>
      </c>
      <c r="C2019" s="47" t="n">
        <v>23</v>
      </c>
      <c r="D2019" s="47" t="n">
        <v>780</v>
      </c>
      <c r="E2019" s="47" t="n">
        <v>2</v>
      </c>
    </row>
    <row r="2020" customFormat="false" ht="15" hidden="false" customHeight="false" outlineLevel="0" collapsed="false">
      <c r="A2020" s="48" t="s">
        <v>27</v>
      </c>
      <c r="B2020" s="46" t="n">
        <v>43977</v>
      </c>
      <c r="C2020" s="47" t="n">
        <v>1</v>
      </c>
      <c r="D2020" s="47" t="n">
        <v>5</v>
      </c>
      <c r="E2020" s="47"/>
    </row>
    <row r="2021" customFormat="false" ht="15" hidden="false" customHeight="false" outlineLevel="0" collapsed="false">
      <c r="A2021" s="48" t="s">
        <v>28</v>
      </c>
      <c r="B2021" s="46" t="n">
        <v>43977</v>
      </c>
      <c r="C2021" s="47" t="n">
        <v>327</v>
      </c>
      <c r="D2021" s="47" t="n">
        <v>6202</v>
      </c>
      <c r="E2021" s="47" t="n">
        <v>4</v>
      </c>
    </row>
    <row r="2022" customFormat="false" ht="15" hidden="false" customHeight="false" outlineLevel="0" collapsed="false">
      <c r="A2022" s="48" t="s">
        <v>29</v>
      </c>
      <c r="B2022" s="46" t="n">
        <v>43977</v>
      </c>
      <c r="C2022" s="47" t="n">
        <v>0</v>
      </c>
      <c r="D2022" s="47" t="n">
        <v>459</v>
      </c>
      <c r="E2022" s="47"/>
    </row>
    <row r="2023" customFormat="false" ht="15" hidden="false" customHeight="false" outlineLevel="0" collapsed="false">
      <c r="A2023" s="48" t="s">
        <v>30</v>
      </c>
      <c r="B2023" s="46" t="n">
        <v>43977</v>
      </c>
      <c r="C2023" s="47" t="n">
        <v>0</v>
      </c>
      <c r="D2023" s="47" t="n">
        <v>78</v>
      </c>
      <c r="E2023" s="47"/>
    </row>
    <row r="2024" customFormat="false" ht="15" hidden="false" customHeight="false" outlineLevel="0" collapsed="false">
      <c r="A2024" s="48" t="s">
        <v>31</v>
      </c>
      <c r="B2024" s="46" t="n">
        <v>43977</v>
      </c>
      <c r="C2024" s="47" t="n">
        <v>0</v>
      </c>
      <c r="D2024" s="47" t="n">
        <v>29</v>
      </c>
      <c r="E2024" s="47"/>
    </row>
    <row r="2025" customFormat="false" ht="15" hidden="false" customHeight="false" outlineLevel="0" collapsed="false">
      <c r="A2025" s="48" t="s">
        <v>32</v>
      </c>
      <c r="B2025" s="46" t="n">
        <v>43977</v>
      </c>
      <c r="C2025" s="47" t="n">
        <v>0</v>
      </c>
      <c r="D2025" s="47" t="n">
        <v>0</v>
      </c>
      <c r="E2025" s="47"/>
    </row>
    <row r="2026" customFormat="false" ht="15" hidden="false" customHeight="false" outlineLevel="0" collapsed="false">
      <c r="A2026" s="48" t="s">
        <v>33</v>
      </c>
      <c r="B2026" s="46" t="n">
        <v>43977</v>
      </c>
      <c r="C2026" s="47" t="n">
        <v>0</v>
      </c>
      <c r="D2026" s="47" t="n">
        <v>5</v>
      </c>
      <c r="E2026" s="47"/>
    </row>
    <row r="2027" customFormat="false" ht="15" hidden="false" customHeight="false" outlineLevel="0" collapsed="false">
      <c r="A2027" s="48" t="s">
        <v>34</v>
      </c>
      <c r="B2027" s="46" t="n">
        <v>43977</v>
      </c>
      <c r="C2027" s="47" t="n">
        <v>0</v>
      </c>
      <c r="D2027" s="47" t="n">
        <v>5</v>
      </c>
      <c r="E2027" s="47"/>
    </row>
    <row r="2028" customFormat="false" ht="15" hidden="false" customHeight="false" outlineLevel="0" collapsed="false">
      <c r="A2028" s="48" t="s">
        <v>35</v>
      </c>
      <c r="B2028" s="46" t="n">
        <v>43977</v>
      </c>
      <c r="C2028" s="47" t="n">
        <v>0</v>
      </c>
      <c r="D2028" s="47" t="n">
        <v>63</v>
      </c>
      <c r="E2028" s="47"/>
    </row>
    <row r="2029" customFormat="false" ht="15" hidden="false" customHeight="false" outlineLevel="0" collapsed="false">
      <c r="A2029" s="48" t="s">
        <v>36</v>
      </c>
      <c r="B2029" s="46" t="n">
        <v>43977</v>
      </c>
      <c r="C2029" s="47" t="n">
        <v>0</v>
      </c>
      <c r="D2029" s="47" t="n">
        <v>90</v>
      </c>
      <c r="E2029" s="47"/>
    </row>
    <row r="2030" customFormat="false" ht="15" hidden="false" customHeight="false" outlineLevel="0" collapsed="false">
      <c r="A2030" s="48" t="s">
        <v>37</v>
      </c>
      <c r="B2030" s="46" t="n">
        <v>43977</v>
      </c>
      <c r="C2030" s="47" t="n">
        <v>0</v>
      </c>
      <c r="D2030" s="47" t="n">
        <v>25</v>
      </c>
      <c r="E2030" s="47"/>
    </row>
    <row r="2031" customFormat="false" ht="15" hidden="false" customHeight="false" outlineLevel="0" collapsed="false">
      <c r="A2031" s="48" t="s">
        <v>38</v>
      </c>
      <c r="B2031" s="46" t="n">
        <v>43977</v>
      </c>
      <c r="C2031" s="47" t="n">
        <v>7</v>
      </c>
      <c r="D2031" s="47" t="n">
        <v>123</v>
      </c>
      <c r="E2031" s="47"/>
    </row>
    <row r="2032" customFormat="false" ht="15" hidden="false" customHeight="false" outlineLevel="0" collapsed="false">
      <c r="A2032" s="48" t="s">
        <v>39</v>
      </c>
      <c r="B2032" s="46" t="n">
        <v>43977</v>
      </c>
      <c r="C2032" s="47" t="n">
        <v>4</v>
      </c>
      <c r="D2032" s="47" t="n">
        <v>360</v>
      </c>
      <c r="E2032" s="47"/>
    </row>
    <row r="2033" customFormat="false" ht="15" hidden="false" customHeight="false" outlineLevel="0" collapsed="false">
      <c r="A2033" s="48" t="s">
        <v>40</v>
      </c>
      <c r="B2033" s="46" t="n">
        <v>43977</v>
      </c>
      <c r="C2033" s="47" t="n">
        <v>0</v>
      </c>
      <c r="D2033" s="47" t="n">
        <v>7</v>
      </c>
      <c r="E2033" s="47"/>
    </row>
    <row r="2034" customFormat="false" ht="15" hidden="false" customHeight="false" outlineLevel="0" collapsed="false">
      <c r="A2034" s="48" t="s">
        <v>41</v>
      </c>
      <c r="B2034" s="46" t="n">
        <v>43977</v>
      </c>
      <c r="C2034" s="47" t="n">
        <v>0</v>
      </c>
      <c r="D2034" s="47" t="n">
        <v>4</v>
      </c>
      <c r="E2034" s="47"/>
    </row>
    <row r="2035" customFormat="false" ht="15" hidden="false" customHeight="false" outlineLevel="0" collapsed="false">
      <c r="A2035" s="48" t="s">
        <v>42</v>
      </c>
      <c r="B2035" s="46" t="n">
        <v>43977</v>
      </c>
      <c r="C2035" s="47" t="n">
        <v>0</v>
      </c>
      <c r="D2035" s="47" t="n">
        <v>11</v>
      </c>
      <c r="E2035" s="47"/>
    </row>
    <row r="2036" customFormat="false" ht="15" hidden="false" customHeight="false" outlineLevel="0" collapsed="false">
      <c r="A2036" s="48" t="s">
        <v>43</v>
      </c>
      <c r="B2036" s="46" t="n">
        <v>43977</v>
      </c>
      <c r="C2036" s="47" t="n">
        <v>0</v>
      </c>
      <c r="D2036" s="47" t="n">
        <v>49</v>
      </c>
      <c r="E2036" s="47"/>
    </row>
    <row r="2037" customFormat="false" ht="15" hidden="false" customHeight="false" outlineLevel="0" collapsed="false">
      <c r="A2037" s="48" t="s">
        <v>44</v>
      </c>
      <c r="B2037" s="46" t="n">
        <v>43977</v>
      </c>
      <c r="C2037" s="47" t="n">
        <v>2</v>
      </c>
      <c r="D2037" s="47" t="n">
        <v>260</v>
      </c>
      <c r="E2037" s="47"/>
    </row>
    <row r="2038" customFormat="false" ht="15" hidden="false" customHeight="false" outlineLevel="0" collapsed="false">
      <c r="A2038" s="48" t="s">
        <v>45</v>
      </c>
      <c r="B2038" s="46" t="n">
        <v>43977</v>
      </c>
      <c r="C2038" s="47" t="n">
        <v>0</v>
      </c>
      <c r="D2038" s="47" t="n">
        <v>22</v>
      </c>
      <c r="E2038" s="47"/>
    </row>
    <row r="2039" customFormat="false" ht="15" hidden="false" customHeight="false" outlineLevel="0" collapsed="false">
      <c r="A2039" s="48" t="s">
        <v>46</v>
      </c>
      <c r="B2039" s="46" t="n">
        <v>43977</v>
      </c>
      <c r="C2039" s="47" t="n">
        <v>0</v>
      </c>
      <c r="D2039" s="47" t="n">
        <v>148</v>
      </c>
      <c r="E2039" s="47"/>
    </row>
    <row r="2040" customFormat="false" ht="15" hidden="false" customHeight="false" outlineLevel="0" collapsed="false">
      <c r="A2040" s="48" t="s">
        <v>47</v>
      </c>
      <c r="B2040" s="46" t="n">
        <v>43977</v>
      </c>
      <c r="C2040" s="47" t="n">
        <v>0</v>
      </c>
      <c r="D2040" s="47" t="n">
        <v>47</v>
      </c>
      <c r="E2040" s="47"/>
    </row>
    <row r="2041" customFormat="false" ht="15" hidden="false" customHeight="false" outlineLevel="0" collapsed="false">
      <c r="A2041" s="44" t="s">
        <v>24</v>
      </c>
      <c r="B2041" s="46" t="n">
        <v>43978</v>
      </c>
      <c r="C2041" s="47" t="n">
        <v>315</v>
      </c>
      <c r="D2041" s="47" t="n">
        <v>4770</v>
      </c>
      <c r="E2041" s="47" t="n">
        <v>3</v>
      </c>
    </row>
    <row r="2042" customFormat="false" ht="15" hidden="false" customHeight="false" outlineLevel="0" collapsed="false">
      <c r="A2042" s="48" t="s">
        <v>25</v>
      </c>
      <c r="B2042" s="46" t="n">
        <v>43978</v>
      </c>
      <c r="C2042" s="47" t="n">
        <v>0</v>
      </c>
      <c r="D2042" s="47" t="n">
        <v>0</v>
      </c>
      <c r="E2042" s="47"/>
    </row>
    <row r="2043" customFormat="false" ht="15" hidden="false" customHeight="false" outlineLevel="0" collapsed="false">
      <c r="A2043" s="48" t="s">
        <v>26</v>
      </c>
      <c r="B2043" s="46" t="n">
        <v>43978</v>
      </c>
      <c r="C2043" s="47" t="n">
        <v>16</v>
      </c>
      <c r="D2043" s="47" t="n">
        <v>796</v>
      </c>
      <c r="E2043" s="47" t="n">
        <v>2</v>
      </c>
    </row>
    <row r="2044" customFormat="false" ht="15" hidden="false" customHeight="false" outlineLevel="0" collapsed="false">
      <c r="A2044" s="48" t="s">
        <v>27</v>
      </c>
      <c r="B2044" s="46" t="n">
        <v>43978</v>
      </c>
      <c r="C2044" s="47" t="n">
        <v>0</v>
      </c>
      <c r="D2044" s="47" t="n">
        <v>5</v>
      </c>
      <c r="E2044" s="47"/>
    </row>
    <row r="2045" customFormat="false" ht="15" hidden="false" customHeight="false" outlineLevel="0" collapsed="false">
      <c r="A2045" s="48" t="s">
        <v>28</v>
      </c>
      <c r="B2045" s="46" t="n">
        <v>43978</v>
      </c>
      <c r="C2045" s="47" t="n">
        <v>362</v>
      </c>
      <c r="D2045" s="47" t="n">
        <v>6564</v>
      </c>
      <c r="E2045" s="47" t="n">
        <v>4</v>
      </c>
    </row>
    <row r="2046" customFormat="false" ht="15" hidden="false" customHeight="false" outlineLevel="0" collapsed="false">
      <c r="A2046" s="48" t="s">
        <v>29</v>
      </c>
      <c r="B2046" s="46" t="n">
        <v>43978</v>
      </c>
      <c r="C2046" s="47" t="n">
        <v>0</v>
      </c>
      <c r="D2046" s="47" t="n">
        <v>459</v>
      </c>
      <c r="E2046" s="47" t="n">
        <v>1</v>
      </c>
    </row>
    <row r="2047" customFormat="false" ht="15" hidden="false" customHeight="false" outlineLevel="0" collapsed="false">
      <c r="A2047" s="48" t="s">
        <v>30</v>
      </c>
      <c r="B2047" s="46" t="n">
        <v>43978</v>
      </c>
      <c r="C2047" s="47" t="n">
        <v>2</v>
      </c>
      <c r="D2047" s="47" t="n">
        <v>80</v>
      </c>
      <c r="E2047" s="47"/>
    </row>
    <row r="2048" customFormat="false" ht="15" hidden="false" customHeight="false" outlineLevel="0" collapsed="false">
      <c r="A2048" s="48" t="s">
        <v>31</v>
      </c>
      <c r="B2048" s="46" t="n">
        <v>43978</v>
      </c>
      <c r="C2048" s="47" t="n">
        <v>0</v>
      </c>
      <c r="D2048" s="47" t="n">
        <v>29</v>
      </c>
      <c r="E2048" s="47"/>
    </row>
    <row r="2049" customFormat="false" ht="15" hidden="false" customHeight="false" outlineLevel="0" collapsed="false">
      <c r="A2049" s="48" t="s">
        <v>32</v>
      </c>
      <c r="B2049" s="46" t="n">
        <v>43978</v>
      </c>
      <c r="C2049" s="47" t="n">
        <v>0</v>
      </c>
      <c r="D2049" s="47" t="n">
        <v>0</v>
      </c>
      <c r="E2049" s="47"/>
    </row>
    <row r="2050" customFormat="false" ht="15" hidden="false" customHeight="false" outlineLevel="0" collapsed="false">
      <c r="A2050" s="48" t="s">
        <v>33</v>
      </c>
      <c r="B2050" s="46" t="n">
        <v>43978</v>
      </c>
      <c r="C2050" s="47" t="n">
        <v>0</v>
      </c>
      <c r="D2050" s="47" t="n">
        <v>5</v>
      </c>
      <c r="E2050" s="47"/>
    </row>
    <row r="2051" customFormat="false" ht="15" hidden="false" customHeight="false" outlineLevel="0" collapsed="false">
      <c r="A2051" s="48" t="s">
        <v>34</v>
      </c>
      <c r="B2051" s="46" t="n">
        <v>43978</v>
      </c>
      <c r="C2051" s="47" t="n">
        <v>0</v>
      </c>
      <c r="D2051" s="47" t="n">
        <v>5</v>
      </c>
      <c r="E2051" s="47"/>
    </row>
    <row r="2052" customFormat="false" ht="15" hidden="false" customHeight="false" outlineLevel="0" collapsed="false">
      <c r="A2052" s="48" t="s">
        <v>35</v>
      </c>
      <c r="B2052" s="46" t="n">
        <v>43978</v>
      </c>
      <c r="C2052" s="47" t="n">
        <v>0</v>
      </c>
      <c r="D2052" s="47" t="n">
        <v>63</v>
      </c>
      <c r="E2052" s="47"/>
    </row>
    <row r="2053" customFormat="false" ht="15" hidden="false" customHeight="false" outlineLevel="0" collapsed="false">
      <c r="A2053" s="48" t="s">
        <v>36</v>
      </c>
      <c r="B2053" s="46" t="n">
        <v>43978</v>
      </c>
      <c r="C2053" s="47" t="n">
        <v>-1</v>
      </c>
      <c r="D2053" s="47" t="n">
        <v>89</v>
      </c>
      <c r="E2053" s="47"/>
    </row>
    <row r="2054" customFormat="false" ht="15" hidden="false" customHeight="false" outlineLevel="0" collapsed="false">
      <c r="A2054" s="48" t="s">
        <v>37</v>
      </c>
      <c r="B2054" s="46" t="n">
        <v>43978</v>
      </c>
      <c r="C2054" s="47" t="n">
        <v>0</v>
      </c>
      <c r="D2054" s="47" t="n">
        <v>25</v>
      </c>
      <c r="E2054" s="47"/>
    </row>
    <row r="2055" customFormat="false" ht="15" hidden="false" customHeight="false" outlineLevel="0" collapsed="false">
      <c r="A2055" s="48" t="s">
        <v>38</v>
      </c>
      <c r="B2055" s="46" t="n">
        <v>43978</v>
      </c>
      <c r="C2055" s="47" t="n">
        <v>2</v>
      </c>
      <c r="D2055" s="47" t="n">
        <v>125</v>
      </c>
      <c r="E2055" s="47"/>
    </row>
    <row r="2056" customFormat="false" ht="15" hidden="false" customHeight="false" outlineLevel="0" collapsed="false">
      <c r="A2056" s="48" t="s">
        <v>39</v>
      </c>
      <c r="B2056" s="46" t="n">
        <v>43978</v>
      </c>
      <c r="C2056" s="47" t="n">
        <v>8</v>
      </c>
      <c r="D2056" s="47" t="n">
        <v>368</v>
      </c>
      <c r="E2056" s="47"/>
    </row>
    <row r="2057" customFormat="false" ht="15" hidden="false" customHeight="false" outlineLevel="0" collapsed="false">
      <c r="A2057" s="48" t="s">
        <v>40</v>
      </c>
      <c r="B2057" s="46" t="n">
        <v>43978</v>
      </c>
      <c r="C2057" s="47" t="n">
        <v>0</v>
      </c>
      <c r="D2057" s="47" t="n">
        <v>7</v>
      </c>
      <c r="E2057" s="47"/>
    </row>
    <row r="2058" customFormat="false" ht="15" hidden="false" customHeight="false" outlineLevel="0" collapsed="false">
      <c r="A2058" s="48" t="s">
        <v>41</v>
      </c>
      <c r="B2058" s="46" t="n">
        <v>43978</v>
      </c>
      <c r="C2058" s="47" t="n">
        <v>1</v>
      </c>
      <c r="D2058" s="47" t="n">
        <v>5</v>
      </c>
      <c r="E2058" s="47"/>
    </row>
    <row r="2059" customFormat="false" ht="15" hidden="false" customHeight="false" outlineLevel="0" collapsed="false">
      <c r="A2059" s="48" t="s">
        <v>42</v>
      </c>
      <c r="B2059" s="46" t="n">
        <v>43978</v>
      </c>
      <c r="C2059" s="47" t="n">
        <v>0</v>
      </c>
      <c r="D2059" s="47" t="n">
        <v>11</v>
      </c>
      <c r="E2059" s="47"/>
    </row>
    <row r="2060" customFormat="false" ht="15" hidden="false" customHeight="false" outlineLevel="0" collapsed="false">
      <c r="A2060" s="48" t="s">
        <v>43</v>
      </c>
      <c r="B2060" s="46" t="n">
        <v>43978</v>
      </c>
      <c r="C2060" s="47" t="n">
        <v>0</v>
      </c>
      <c r="D2060" s="47" t="n">
        <v>49</v>
      </c>
      <c r="E2060" s="47"/>
    </row>
    <row r="2061" customFormat="false" ht="15" hidden="false" customHeight="false" outlineLevel="0" collapsed="false">
      <c r="A2061" s="48" t="s">
        <v>44</v>
      </c>
      <c r="B2061" s="46" t="n">
        <v>43978</v>
      </c>
      <c r="C2061" s="47" t="n">
        <v>0</v>
      </c>
      <c r="D2061" s="47" t="n">
        <v>260</v>
      </c>
      <c r="E2061" s="47"/>
    </row>
    <row r="2062" customFormat="false" ht="15" hidden="false" customHeight="false" outlineLevel="0" collapsed="false">
      <c r="A2062" s="48" t="s">
        <v>45</v>
      </c>
      <c r="B2062" s="46" t="n">
        <v>43978</v>
      </c>
      <c r="C2062" s="47" t="n">
        <v>0</v>
      </c>
      <c r="D2062" s="47" t="n">
        <v>22</v>
      </c>
      <c r="E2062" s="47"/>
    </row>
    <row r="2063" customFormat="false" ht="15" hidden="false" customHeight="false" outlineLevel="0" collapsed="false">
      <c r="A2063" s="48" t="s">
        <v>46</v>
      </c>
      <c r="B2063" s="46" t="n">
        <v>43978</v>
      </c>
      <c r="C2063" s="47" t="n">
        <v>1</v>
      </c>
      <c r="D2063" s="47" t="n">
        <v>149</v>
      </c>
      <c r="E2063" s="47"/>
    </row>
    <row r="2064" customFormat="false" ht="15" hidden="false" customHeight="false" outlineLevel="0" collapsed="false">
      <c r="A2064" s="48" t="s">
        <v>47</v>
      </c>
      <c r="B2064" s="46" t="n">
        <v>43978</v>
      </c>
      <c r="C2064" s="47" t="n">
        <v>0</v>
      </c>
      <c r="D2064" s="47" t="n">
        <v>47</v>
      </c>
      <c r="E2064" s="47"/>
    </row>
    <row r="2065" customFormat="false" ht="15" hidden="false" customHeight="false" outlineLevel="0" collapsed="false">
      <c r="A2065" s="44" t="s">
        <v>24</v>
      </c>
      <c r="B2065" s="46" t="n">
        <v>43979</v>
      </c>
      <c r="C2065" s="47" t="n">
        <v>299</v>
      </c>
      <c r="D2065" s="47" t="n">
        <v>5069</v>
      </c>
      <c r="E2065" s="47" t="n">
        <v>4</v>
      </c>
    </row>
    <row r="2066" customFormat="false" ht="15" hidden="false" customHeight="false" outlineLevel="0" collapsed="false">
      <c r="A2066" s="48" t="s">
        <v>25</v>
      </c>
      <c r="B2066" s="46" t="n">
        <v>43979</v>
      </c>
      <c r="C2066" s="47" t="n">
        <v>0</v>
      </c>
      <c r="D2066" s="47" t="n">
        <v>0</v>
      </c>
      <c r="E2066" s="47"/>
    </row>
    <row r="2067" customFormat="false" ht="15" hidden="false" customHeight="false" outlineLevel="0" collapsed="false">
      <c r="A2067" s="48" t="s">
        <v>26</v>
      </c>
      <c r="B2067" s="46" t="n">
        <v>43979</v>
      </c>
      <c r="C2067" s="47" t="n">
        <v>28</v>
      </c>
      <c r="D2067" s="47" t="n">
        <v>824</v>
      </c>
      <c r="E2067" s="47" t="n">
        <v>1</v>
      </c>
    </row>
    <row r="2068" customFormat="false" ht="15" hidden="false" customHeight="false" outlineLevel="0" collapsed="false">
      <c r="A2068" s="48" t="s">
        <v>27</v>
      </c>
      <c r="B2068" s="46" t="n">
        <v>43979</v>
      </c>
      <c r="C2068" s="47" t="n">
        <v>3</v>
      </c>
      <c r="D2068" s="47" t="n">
        <v>8</v>
      </c>
      <c r="E2068" s="47"/>
    </row>
    <row r="2069" customFormat="false" ht="15" hidden="false" customHeight="false" outlineLevel="0" collapsed="false">
      <c r="A2069" s="48" t="s">
        <v>28</v>
      </c>
      <c r="B2069" s="46" t="n">
        <v>43979</v>
      </c>
      <c r="C2069" s="47" t="n">
        <v>425</v>
      </c>
      <c r="D2069" s="47" t="n">
        <v>6989</v>
      </c>
      <c r="E2069" s="47" t="n">
        <v>3</v>
      </c>
    </row>
    <row r="2070" customFormat="false" ht="15" hidden="false" customHeight="false" outlineLevel="0" collapsed="false">
      <c r="A2070" s="48" t="s">
        <v>29</v>
      </c>
      <c r="B2070" s="46" t="n">
        <v>43979</v>
      </c>
      <c r="C2070" s="47" t="n">
        <v>-1</v>
      </c>
      <c r="D2070" s="47" t="n">
        <v>458</v>
      </c>
      <c r="E2070" s="47"/>
    </row>
    <row r="2071" customFormat="false" ht="15" hidden="false" customHeight="false" outlineLevel="0" collapsed="false">
      <c r="A2071" s="48" t="s">
        <v>30</v>
      </c>
      <c r="B2071" s="46" t="n">
        <v>43979</v>
      </c>
      <c r="C2071" s="47" t="n">
        <v>1</v>
      </c>
      <c r="D2071" s="47" t="n">
        <v>81</v>
      </c>
      <c r="E2071" s="47"/>
    </row>
    <row r="2072" customFormat="false" ht="15" hidden="false" customHeight="false" outlineLevel="0" collapsed="false">
      <c r="A2072" s="48" t="s">
        <v>31</v>
      </c>
      <c r="B2072" s="46" t="n">
        <v>43979</v>
      </c>
      <c r="C2072" s="47" t="n">
        <v>1</v>
      </c>
      <c r="D2072" s="47" t="n">
        <v>30</v>
      </c>
      <c r="E2072" s="47"/>
    </row>
    <row r="2073" customFormat="false" ht="15" hidden="false" customHeight="false" outlineLevel="0" collapsed="false">
      <c r="A2073" s="48" t="s">
        <v>32</v>
      </c>
      <c r="B2073" s="46" t="n">
        <v>43979</v>
      </c>
      <c r="C2073" s="47" t="n">
        <v>0</v>
      </c>
      <c r="D2073" s="47" t="n">
        <v>0</v>
      </c>
      <c r="E2073" s="47"/>
    </row>
    <row r="2074" customFormat="false" ht="15" hidden="false" customHeight="false" outlineLevel="0" collapsed="false">
      <c r="A2074" s="48" t="s">
        <v>33</v>
      </c>
      <c r="B2074" s="46" t="n">
        <v>43979</v>
      </c>
      <c r="C2074" s="47" t="n">
        <v>1</v>
      </c>
      <c r="D2074" s="47" t="n">
        <v>6</v>
      </c>
      <c r="E2074" s="47"/>
    </row>
    <row r="2075" customFormat="false" ht="15" hidden="false" customHeight="false" outlineLevel="0" collapsed="false">
      <c r="A2075" s="48" t="s">
        <v>34</v>
      </c>
      <c r="B2075" s="46" t="n">
        <v>43979</v>
      </c>
      <c r="C2075" s="47" t="n">
        <v>0</v>
      </c>
      <c r="D2075" s="47" t="n">
        <v>5</v>
      </c>
      <c r="E2075" s="47"/>
    </row>
    <row r="2076" customFormat="false" ht="15" hidden="false" customHeight="false" outlineLevel="0" collapsed="false">
      <c r="A2076" s="48" t="s">
        <v>35</v>
      </c>
      <c r="B2076" s="46" t="n">
        <v>43979</v>
      </c>
      <c r="C2076" s="47" t="n">
        <v>0</v>
      </c>
      <c r="D2076" s="47" t="n">
        <v>63</v>
      </c>
      <c r="E2076" s="47"/>
    </row>
    <row r="2077" customFormat="false" ht="15" hidden="false" customHeight="false" outlineLevel="0" collapsed="false">
      <c r="A2077" s="48" t="s">
        <v>36</v>
      </c>
      <c r="B2077" s="46" t="n">
        <v>43979</v>
      </c>
      <c r="C2077" s="47" t="n">
        <v>0</v>
      </c>
      <c r="D2077" s="47" t="n">
        <v>89</v>
      </c>
      <c r="E2077" s="47"/>
    </row>
    <row r="2078" customFormat="false" ht="15" hidden="false" customHeight="false" outlineLevel="0" collapsed="false">
      <c r="A2078" s="48" t="s">
        <v>37</v>
      </c>
      <c r="B2078" s="46" t="n">
        <v>43979</v>
      </c>
      <c r="C2078" s="47" t="n">
        <v>2</v>
      </c>
      <c r="D2078" s="47" t="n">
        <v>27</v>
      </c>
      <c r="E2078" s="47"/>
    </row>
    <row r="2079" customFormat="false" ht="15" hidden="false" customHeight="false" outlineLevel="0" collapsed="false">
      <c r="A2079" s="48" t="s">
        <v>38</v>
      </c>
      <c r="B2079" s="46" t="n">
        <v>43979</v>
      </c>
      <c r="C2079" s="47" t="n">
        <v>3</v>
      </c>
      <c r="D2079" s="47" t="n">
        <v>128</v>
      </c>
      <c r="E2079" s="47"/>
    </row>
    <row r="2080" customFormat="false" ht="15" hidden="false" customHeight="false" outlineLevel="0" collapsed="false">
      <c r="A2080" s="48" t="s">
        <v>39</v>
      </c>
      <c r="B2080" s="46" t="n">
        <v>43979</v>
      </c>
      <c r="C2080" s="47" t="n">
        <v>7</v>
      </c>
      <c r="D2080" s="47" t="n">
        <v>375</v>
      </c>
      <c r="E2080" s="47"/>
    </row>
    <row r="2081" customFormat="false" ht="15" hidden="false" customHeight="false" outlineLevel="0" collapsed="false">
      <c r="A2081" s="48" t="s">
        <v>40</v>
      </c>
      <c r="B2081" s="46" t="n">
        <v>43979</v>
      </c>
      <c r="C2081" s="47" t="n">
        <v>0</v>
      </c>
      <c r="D2081" s="47" t="n">
        <v>7</v>
      </c>
      <c r="E2081" s="47"/>
    </row>
    <row r="2082" customFormat="false" ht="15" hidden="false" customHeight="false" outlineLevel="0" collapsed="false">
      <c r="A2082" s="48" t="s">
        <v>41</v>
      </c>
      <c r="B2082" s="46" t="n">
        <v>43979</v>
      </c>
      <c r="C2082" s="47" t="n">
        <v>0</v>
      </c>
      <c r="D2082" s="47" t="n">
        <v>5</v>
      </c>
      <c r="E2082" s="47"/>
    </row>
    <row r="2083" customFormat="false" ht="15" hidden="false" customHeight="false" outlineLevel="0" collapsed="false">
      <c r="A2083" s="48" t="s">
        <v>42</v>
      </c>
      <c r="B2083" s="46" t="n">
        <v>43979</v>
      </c>
      <c r="C2083" s="47" t="n">
        <v>0</v>
      </c>
      <c r="D2083" s="47" t="n">
        <v>11</v>
      </c>
      <c r="E2083" s="47"/>
    </row>
    <row r="2084" customFormat="false" ht="15" hidden="false" customHeight="false" outlineLevel="0" collapsed="false">
      <c r="A2084" s="48" t="s">
        <v>43</v>
      </c>
      <c r="B2084" s="46" t="n">
        <v>43979</v>
      </c>
      <c r="C2084" s="47" t="n">
        <v>0</v>
      </c>
      <c r="D2084" s="47" t="n">
        <v>49</v>
      </c>
      <c r="E2084" s="47"/>
    </row>
    <row r="2085" customFormat="false" ht="15" hidden="false" customHeight="false" outlineLevel="0" collapsed="false">
      <c r="A2085" s="48" t="s">
        <v>44</v>
      </c>
      <c r="B2085" s="46" t="n">
        <v>43979</v>
      </c>
      <c r="C2085" s="47" t="n">
        <v>0</v>
      </c>
      <c r="D2085" s="47" t="n">
        <v>260</v>
      </c>
      <c r="E2085" s="47"/>
    </row>
    <row r="2086" customFormat="false" ht="15" hidden="false" customHeight="false" outlineLevel="0" collapsed="false">
      <c r="A2086" s="48" t="s">
        <v>45</v>
      </c>
      <c r="B2086" s="46" t="n">
        <v>43979</v>
      </c>
      <c r="C2086" s="47" t="n">
        <v>0</v>
      </c>
      <c r="D2086" s="47" t="n">
        <v>22</v>
      </c>
      <c r="E2086" s="47"/>
    </row>
    <row r="2087" customFormat="false" ht="15" hidden="false" customHeight="false" outlineLevel="0" collapsed="false">
      <c r="A2087" s="48" t="s">
        <v>46</v>
      </c>
      <c r="B2087" s="46" t="n">
        <v>43979</v>
      </c>
      <c r="C2087" s="47" t="n">
        <v>0</v>
      </c>
      <c r="D2087" s="47" t="n">
        <v>149</v>
      </c>
      <c r="E2087" s="47"/>
    </row>
    <row r="2088" customFormat="false" ht="15" hidden="false" customHeight="false" outlineLevel="0" collapsed="false">
      <c r="A2088" s="48" t="s">
        <v>47</v>
      </c>
      <c r="B2088" s="46" t="n">
        <v>43979</v>
      </c>
      <c r="C2088" s="47" t="n">
        <v>0</v>
      </c>
      <c r="D2088" s="47" t="n">
        <v>47</v>
      </c>
      <c r="E2088" s="47"/>
    </row>
    <row r="2089" customFormat="false" ht="15" hidden="false" customHeight="false" outlineLevel="0" collapsed="false">
      <c r="A2089" s="44" t="s">
        <v>24</v>
      </c>
      <c r="B2089" s="46" t="n">
        <v>43980</v>
      </c>
      <c r="C2089" s="47" t="n">
        <v>273</v>
      </c>
      <c r="D2089" s="47" t="n">
        <v>5342</v>
      </c>
      <c r="E2089" s="47" t="n">
        <v>5</v>
      </c>
    </row>
    <row r="2090" customFormat="false" ht="15" hidden="false" customHeight="false" outlineLevel="0" collapsed="false">
      <c r="A2090" s="48" t="s">
        <v>25</v>
      </c>
      <c r="B2090" s="46" t="n">
        <v>43980</v>
      </c>
      <c r="C2090" s="47" t="n">
        <v>0</v>
      </c>
      <c r="D2090" s="47" t="n">
        <v>0</v>
      </c>
      <c r="E2090" s="47"/>
    </row>
    <row r="2091" customFormat="false" ht="15" hidden="false" customHeight="false" outlineLevel="0" collapsed="false">
      <c r="A2091" s="48" t="s">
        <v>26</v>
      </c>
      <c r="B2091" s="46" t="n">
        <v>43980</v>
      </c>
      <c r="C2091" s="47" t="n">
        <v>26</v>
      </c>
      <c r="D2091" s="47" t="n">
        <v>850</v>
      </c>
      <c r="E2091" s="47" t="n">
        <v>1</v>
      </c>
    </row>
    <row r="2092" customFormat="false" ht="15" hidden="false" customHeight="false" outlineLevel="0" collapsed="false">
      <c r="A2092" s="48" t="s">
        <v>27</v>
      </c>
      <c r="B2092" s="46" t="n">
        <v>43980</v>
      </c>
      <c r="C2092" s="47" t="n">
        <v>0</v>
      </c>
      <c r="D2092" s="47" t="n">
        <v>8</v>
      </c>
      <c r="E2092" s="47"/>
    </row>
    <row r="2093" customFormat="false" ht="15" hidden="false" customHeight="false" outlineLevel="0" collapsed="false">
      <c r="A2093" s="48" t="s">
        <v>28</v>
      </c>
      <c r="B2093" s="46" t="n">
        <v>43980</v>
      </c>
      <c r="C2093" s="47" t="n">
        <v>399</v>
      </c>
      <c r="D2093" s="47" t="n">
        <v>7388</v>
      </c>
      <c r="E2093" s="47" t="n">
        <v>6</v>
      </c>
    </row>
    <row r="2094" customFormat="false" ht="15" hidden="false" customHeight="false" outlineLevel="0" collapsed="false">
      <c r="A2094" s="48" t="s">
        <v>29</v>
      </c>
      <c r="B2094" s="46" t="n">
        <v>43980</v>
      </c>
      <c r="C2094" s="47" t="n">
        <v>0</v>
      </c>
      <c r="D2094" s="47" t="n">
        <v>458</v>
      </c>
      <c r="E2094" s="47"/>
    </row>
    <row r="2095" customFormat="false" ht="15" hidden="false" customHeight="false" outlineLevel="0" collapsed="false">
      <c r="A2095" s="48" t="s">
        <v>30</v>
      </c>
      <c r="B2095" s="46" t="n">
        <v>43980</v>
      </c>
      <c r="C2095" s="47" t="n">
        <v>6</v>
      </c>
      <c r="D2095" s="47" t="n">
        <v>87</v>
      </c>
      <c r="E2095" s="47"/>
    </row>
    <row r="2096" customFormat="false" ht="15" hidden="false" customHeight="false" outlineLevel="0" collapsed="false">
      <c r="A2096" s="48" t="s">
        <v>31</v>
      </c>
      <c r="B2096" s="46" t="n">
        <v>43980</v>
      </c>
      <c r="C2096" s="47" t="n">
        <v>0</v>
      </c>
      <c r="D2096" s="47" t="n">
        <v>30</v>
      </c>
      <c r="E2096" s="47"/>
    </row>
    <row r="2097" customFormat="false" ht="15" hidden="false" customHeight="false" outlineLevel="0" collapsed="false">
      <c r="A2097" s="48" t="s">
        <v>32</v>
      </c>
      <c r="B2097" s="46" t="n">
        <v>43980</v>
      </c>
      <c r="C2097" s="47" t="n">
        <v>0</v>
      </c>
      <c r="D2097" s="47" t="n">
        <v>0</v>
      </c>
      <c r="E2097" s="47"/>
    </row>
    <row r="2098" customFormat="false" ht="15" hidden="false" customHeight="false" outlineLevel="0" collapsed="false">
      <c r="A2098" s="48" t="s">
        <v>33</v>
      </c>
      <c r="B2098" s="46" t="n">
        <v>43980</v>
      </c>
      <c r="C2098" s="47" t="n">
        <v>0</v>
      </c>
      <c r="D2098" s="47" t="n">
        <v>6</v>
      </c>
      <c r="E2098" s="47"/>
    </row>
    <row r="2099" customFormat="false" ht="15" hidden="false" customHeight="false" outlineLevel="0" collapsed="false">
      <c r="A2099" s="48" t="s">
        <v>34</v>
      </c>
      <c r="B2099" s="46" t="n">
        <v>43980</v>
      </c>
      <c r="C2099" s="47" t="n">
        <v>0</v>
      </c>
      <c r="D2099" s="47" t="n">
        <v>5</v>
      </c>
      <c r="E2099" s="47"/>
    </row>
    <row r="2100" customFormat="false" ht="15" hidden="false" customHeight="false" outlineLevel="0" collapsed="false">
      <c r="A2100" s="48" t="s">
        <v>35</v>
      </c>
      <c r="B2100" s="46" t="n">
        <v>43980</v>
      </c>
      <c r="C2100" s="47" t="n">
        <v>0</v>
      </c>
      <c r="D2100" s="47" t="n">
        <v>63</v>
      </c>
      <c r="E2100" s="47"/>
    </row>
    <row r="2101" customFormat="false" ht="15" hidden="false" customHeight="false" outlineLevel="0" collapsed="false">
      <c r="A2101" s="48" t="s">
        <v>36</v>
      </c>
      <c r="B2101" s="46" t="n">
        <v>43980</v>
      </c>
      <c r="C2101" s="47" t="n">
        <v>0</v>
      </c>
      <c r="D2101" s="47" t="n">
        <v>89</v>
      </c>
      <c r="E2101" s="47"/>
    </row>
    <row r="2102" customFormat="false" ht="15" hidden="false" customHeight="false" outlineLevel="0" collapsed="false">
      <c r="A2102" s="48" t="s">
        <v>37</v>
      </c>
      <c r="B2102" s="46" t="n">
        <v>43980</v>
      </c>
      <c r="C2102" s="47" t="n">
        <v>0</v>
      </c>
      <c r="D2102" s="47" t="n">
        <v>27</v>
      </c>
      <c r="E2102" s="47"/>
    </row>
    <row r="2103" customFormat="false" ht="15" hidden="false" customHeight="false" outlineLevel="0" collapsed="false">
      <c r="A2103" s="48" t="s">
        <v>38</v>
      </c>
      <c r="B2103" s="46" t="n">
        <v>43980</v>
      </c>
      <c r="C2103" s="47" t="n">
        <v>2</v>
      </c>
      <c r="D2103" s="47" t="n">
        <v>130</v>
      </c>
      <c r="E2103" s="47"/>
    </row>
    <row r="2104" customFormat="false" ht="15" hidden="false" customHeight="false" outlineLevel="0" collapsed="false">
      <c r="A2104" s="48" t="s">
        <v>39</v>
      </c>
      <c r="B2104" s="46" t="n">
        <v>43980</v>
      </c>
      <c r="C2104" s="47" t="n">
        <v>12</v>
      </c>
      <c r="D2104" s="47" t="n">
        <v>387</v>
      </c>
      <c r="E2104" s="47"/>
    </row>
    <row r="2105" customFormat="false" ht="15" hidden="false" customHeight="false" outlineLevel="0" collapsed="false">
      <c r="A2105" s="48" t="s">
        <v>40</v>
      </c>
      <c r="B2105" s="46" t="n">
        <v>43980</v>
      </c>
      <c r="C2105" s="47" t="n">
        <v>0</v>
      </c>
      <c r="D2105" s="47" t="n">
        <v>7</v>
      </c>
      <c r="E2105" s="47"/>
    </row>
    <row r="2106" customFormat="false" ht="15" hidden="false" customHeight="false" outlineLevel="0" collapsed="false">
      <c r="A2106" s="48" t="s">
        <v>41</v>
      </c>
      <c r="B2106" s="46" t="n">
        <v>43980</v>
      </c>
      <c r="C2106" s="47" t="n">
        <v>0</v>
      </c>
      <c r="D2106" s="47" t="n">
        <v>5</v>
      </c>
      <c r="E2106" s="47"/>
    </row>
    <row r="2107" customFormat="false" ht="15" hidden="false" customHeight="false" outlineLevel="0" collapsed="false">
      <c r="A2107" s="48" t="s">
        <v>42</v>
      </c>
      <c r="B2107" s="46" t="n">
        <v>43980</v>
      </c>
      <c r="C2107" s="47" t="n">
        <v>0</v>
      </c>
      <c r="D2107" s="47" t="n">
        <v>11</v>
      </c>
      <c r="E2107" s="47"/>
    </row>
    <row r="2108" customFormat="false" ht="15" hidden="false" customHeight="false" outlineLevel="0" collapsed="false">
      <c r="A2108" s="48" t="s">
        <v>43</v>
      </c>
      <c r="B2108" s="46" t="n">
        <v>43980</v>
      </c>
      <c r="C2108" s="47" t="n">
        <v>0</v>
      </c>
      <c r="D2108" s="47" t="n">
        <v>49</v>
      </c>
      <c r="E2108" s="47"/>
    </row>
    <row r="2109" customFormat="false" ht="15" hidden="false" customHeight="false" outlineLevel="0" collapsed="false">
      <c r="A2109" s="48" t="s">
        <v>44</v>
      </c>
      <c r="B2109" s="46" t="n">
        <v>43980</v>
      </c>
      <c r="C2109" s="47" t="n">
        <v>0</v>
      </c>
      <c r="D2109" s="47" t="n">
        <v>260</v>
      </c>
      <c r="E2109" s="47"/>
    </row>
    <row r="2110" customFormat="false" ht="15" hidden="false" customHeight="false" outlineLevel="0" collapsed="false">
      <c r="A2110" s="48" t="s">
        <v>45</v>
      </c>
      <c r="B2110" s="46" t="n">
        <v>43980</v>
      </c>
      <c r="C2110" s="47" t="n">
        <v>0</v>
      </c>
      <c r="D2110" s="47" t="n">
        <v>22</v>
      </c>
      <c r="E2110" s="47"/>
    </row>
    <row r="2111" customFormat="false" ht="15" hidden="false" customHeight="false" outlineLevel="0" collapsed="false">
      <c r="A2111" s="48" t="s">
        <v>46</v>
      </c>
      <c r="B2111" s="46" t="n">
        <v>43980</v>
      </c>
      <c r="C2111" s="47" t="n">
        <v>0</v>
      </c>
      <c r="D2111" s="47" t="n">
        <v>149</v>
      </c>
      <c r="E2111" s="47"/>
    </row>
    <row r="2112" customFormat="false" ht="15" hidden="false" customHeight="false" outlineLevel="0" collapsed="false">
      <c r="A2112" s="48" t="s">
        <v>47</v>
      </c>
      <c r="B2112" s="46" t="n">
        <v>43980</v>
      </c>
      <c r="C2112" s="47" t="n">
        <v>0</v>
      </c>
      <c r="D2112" s="47" t="n">
        <v>47</v>
      </c>
      <c r="E2112" s="47"/>
    </row>
    <row r="2113" customFormat="false" ht="15" hidden="false" customHeight="false" outlineLevel="0" collapsed="false">
      <c r="A2113" s="44" t="s">
        <v>24</v>
      </c>
      <c r="B2113" s="46" t="n">
        <v>43981</v>
      </c>
      <c r="C2113" s="47" t="n">
        <v>296</v>
      </c>
      <c r="D2113" s="47" t="n">
        <v>5638</v>
      </c>
      <c r="E2113" s="47" t="n">
        <v>2</v>
      </c>
    </row>
    <row r="2114" customFormat="false" ht="15" hidden="false" customHeight="false" outlineLevel="0" collapsed="false">
      <c r="A2114" s="48" t="s">
        <v>25</v>
      </c>
      <c r="B2114" s="46" t="n">
        <v>43981</v>
      </c>
      <c r="C2114" s="47" t="n">
        <v>0</v>
      </c>
      <c r="D2114" s="47" t="n">
        <v>0</v>
      </c>
      <c r="E2114" s="47"/>
    </row>
    <row r="2115" customFormat="false" ht="15" hidden="false" customHeight="false" outlineLevel="0" collapsed="false">
      <c r="A2115" s="48" t="s">
        <v>26</v>
      </c>
      <c r="B2115" s="46" t="n">
        <v>43981</v>
      </c>
      <c r="C2115" s="47" t="n">
        <v>24</v>
      </c>
      <c r="D2115" s="47" t="n">
        <v>874</v>
      </c>
      <c r="E2115" s="47" t="n">
        <v>4</v>
      </c>
    </row>
    <row r="2116" customFormat="false" ht="15" hidden="false" customHeight="false" outlineLevel="0" collapsed="false">
      <c r="A2116" s="48" t="s">
        <v>27</v>
      </c>
      <c r="B2116" s="46" t="n">
        <v>43981</v>
      </c>
      <c r="C2116" s="47" t="n">
        <v>2</v>
      </c>
      <c r="D2116" s="47" t="n">
        <v>10</v>
      </c>
      <c r="E2116" s="47"/>
    </row>
    <row r="2117" customFormat="false" ht="15" hidden="false" customHeight="false" outlineLevel="0" collapsed="false">
      <c r="A2117" s="48" t="s">
        <v>28</v>
      </c>
      <c r="B2117" s="46" t="n">
        <v>43981</v>
      </c>
      <c r="C2117" s="47" t="n">
        <v>460</v>
      </c>
      <c r="D2117" s="47" t="n">
        <v>7848</v>
      </c>
      <c r="E2117" s="47" t="n">
        <v>2</v>
      </c>
    </row>
    <row r="2118" customFormat="false" ht="15" hidden="false" customHeight="false" outlineLevel="0" collapsed="false">
      <c r="A2118" s="48" t="s">
        <v>29</v>
      </c>
      <c r="B2118" s="46" t="n">
        <v>43981</v>
      </c>
      <c r="C2118" s="47" t="n">
        <v>0</v>
      </c>
      <c r="D2118" s="47" t="n">
        <v>458</v>
      </c>
      <c r="E2118" s="47"/>
    </row>
    <row r="2119" customFormat="false" ht="15" hidden="false" customHeight="false" outlineLevel="0" collapsed="false">
      <c r="A2119" s="48" t="s">
        <v>30</v>
      </c>
      <c r="B2119" s="46" t="n">
        <v>43981</v>
      </c>
      <c r="C2119" s="47" t="n">
        <v>0</v>
      </c>
      <c r="D2119" s="47" t="n">
        <v>87</v>
      </c>
      <c r="E2119" s="47"/>
    </row>
    <row r="2120" customFormat="false" ht="15" hidden="false" customHeight="false" outlineLevel="0" collapsed="false">
      <c r="A2120" s="48" t="s">
        <v>31</v>
      </c>
      <c r="B2120" s="46" t="n">
        <v>43981</v>
      </c>
      <c r="C2120" s="47" t="n">
        <v>1</v>
      </c>
      <c r="D2120" s="47" t="n">
        <v>31</v>
      </c>
      <c r="E2120" s="47"/>
    </row>
    <row r="2121" customFormat="false" ht="15" hidden="false" customHeight="false" outlineLevel="0" collapsed="false">
      <c r="A2121" s="48" t="s">
        <v>32</v>
      </c>
      <c r="B2121" s="46" t="n">
        <v>43981</v>
      </c>
      <c r="C2121" s="47" t="n">
        <v>0</v>
      </c>
      <c r="D2121" s="47" t="n">
        <v>0</v>
      </c>
      <c r="E2121" s="47"/>
    </row>
    <row r="2122" customFormat="false" ht="15" hidden="false" customHeight="false" outlineLevel="0" collapsed="false">
      <c r="A2122" s="48" t="s">
        <v>33</v>
      </c>
      <c r="B2122" s="46" t="n">
        <v>43981</v>
      </c>
      <c r="C2122" s="47" t="n">
        <v>0</v>
      </c>
      <c r="D2122" s="47" t="n">
        <v>6</v>
      </c>
      <c r="E2122" s="47"/>
    </row>
    <row r="2123" customFormat="false" ht="15" hidden="false" customHeight="false" outlineLevel="0" collapsed="false">
      <c r="A2123" s="48" t="s">
        <v>34</v>
      </c>
      <c r="B2123" s="46" t="n">
        <v>43981</v>
      </c>
      <c r="C2123" s="47" t="n">
        <v>0</v>
      </c>
      <c r="D2123" s="47" t="n">
        <v>5</v>
      </c>
      <c r="E2123" s="47"/>
    </row>
    <row r="2124" customFormat="false" ht="15" hidden="false" customHeight="false" outlineLevel="0" collapsed="false">
      <c r="A2124" s="48" t="s">
        <v>35</v>
      </c>
      <c r="B2124" s="46" t="n">
        <v>43981</v>
      </c>
      <c r="C2124" s="47" t="n">
        <v>0</v>
      </c>
      <c r="D2124" s="47" t="n">
        <v>63</v>
      </c>
      <c r="E2124" s="47"/>
    </row>
    <row r="2125" customFormat="false" ht="15" hidden="false" customHeight="false" outlineLevel="0" collapsed="false">
      <c r="A2125" s="48" t="s">
        <v>36</v>
      </c>
      <c r="B2125" s="46" t="n">
        <v>43981</v>
      </c>
      <c r="C2125" s="47" t="n">
        <v>3</v>
      </c>
      <c r="D2125" s="47" t="n">
        <v>92</v>
      </c>
      <c r="E2125" s="47"/>
    </row>
    <row r="2126" customFormat="false" ht="15" hidden="false" customHeight="false" outlineLevel="0" collapsed="false">
      <c r="A2126" s="48" t="s">
        <v>37</v>
      </c>
      <c r="B2126" s="46" t="n">
        <v>43981</v>
      </c>
      <c r="C2126" s="47" t="n">
        <v>0</v>
      </c>
      <c r="D2126" s="47" t="n">
        <v>27</v>
      </c>
      <c r="E2126" s="47"/>
    </row>
    <row r="2127" customFormat="false" ht="15" hidden="false" customHeight="false" outlineLevel="0" collapsed="false">
      <c r="A2127" s="48" t="s">
        <v>38</v>
      </c>
      <c r="B2127" s="46" t="n">
        <v>43981</v>
      </c>
      <c r="C2127" s="47" t="n">
        <v>1</v>
      </c>
      <c r="D2127" s="47" t="n">
        <v>131</v>
      </c>
      <c r="E2127" s="47"/>
    </row>
    <row r="2128" customFormat="false" ht="15" hidden="false" customHeight="false" outlineLevel="0" collapsed="false">
      <c r="A2128" s="48" t="s">
        <v>39</v>
      </c>
      <c r="B2128" s="46" t="n">
        <v>43981</v>
      </c>
      <c r="C2128" s="47" t="n">
        <v>5</v>
      </c>
      <c r="D2128" s="47" t="n">
        <v>392</v>
      </c>
      <c r="E2128" s="47"/>
    </row>
    <row r="2129" customFormat="false" ht="15" hidden="false" customHeight="false" outlineLevel="0" collapsed="false">
      <c r="A2129" s="48" t="s">
        <v>40</v>
      </c>
      <c r="B2129" s="46" t="n">
        <v>43981</v>
      </c>
      <c r="C2129" s="47" t="n">
        <v>1</v>
      </c>
      <c r="D2129" s="47" t="n">
        <v>8</v>
      </c>
      <c r="E2129" s="47"/>
    </row>
    <row r="2130" customFormat="false" ht="15" hidden="false" customHeight="false" outlineLevel="0" collapsed="false">
      <c r="A2130" s="48" t="s">
        <v>41</v>
      </c>
      <c r="B2130" s="46" t="n">
        <v>43981</v>
      </c>
      <c r="C2130" s="47" t="n">
        <v>0</v>
      </c>
      <c r="D2130" s="47" t="n">
        <v>5</v>
      </c>
      <c r="E2130" s="47"/>
    </row>
    <row r="2131" customFormat="false" ht="15" hidden="false" customHeight="false" outlineLevel="0" collapsed="false">
      <c r="A2131" s="48" t="s">
        <v>42</v>
      </c>
      <c r="B2131" s="46" t="n">
        <v>43981</v>
      </c>
      <c r="C2131" s="47" t="n">
        <v>0</v>
      </c>
      <c r="D2131" s="47" t="n">
        <v>11</v>
      </c>
      <c r="E2131" s="47"/>
    </row>
    <row r="2132" customFormat="false" ht="15" hidden="false" customHeight="false" outlineLevel="0" collapsed="false">
      <c r="A2132" s="48" t="s">
        <v>43</v>
      </c>
      <c r="B2132" s="46" t="n">
        <v>43981</v>
      </c>
      <c r="C2132" s="47" t="n">
        <v>0</v>
      </c>
      <c r="D2132" s="47" t="n">
        <v>49</v>
      </c>
      <c r="E2132" s="47"/>
    </row>
    <row r="2133" customFormat="false" ht="15" hidden="false" customHeight="false" outlineLevel="0" collapsed="false">
      <c r="A2133" s="48" t="s">
        <v>44</v>
      </c>
      <c r="B2133" s="46" t="n">
        <v>43981</v>
      </c>
      <c r="C2133" s="47" t="n">
        <v>2</v>
      </c>
      <c r="D2133" s="47" t="n">
        <v>262</v>
      </c>
      <c r="E2133" s="47"/>
    </row>
    <row r="2134" customFormat="false" ht="15" hidden="false" customHeight="false" outlineLevel="0" collapsed="false">
      <c r="A2134" s="48" t="s">
        <v>45</v>
      </c>
      <c r="B2134" s="46" t="n">
        <v>43981</v>
      </c>
      <c r="C2134" s="47" t="n">
        <v>0</v>
      </c>
      <c r="D2134" s="47" t="n">
        <v>22</v>
      </c>
      <c r="E2134" s="47"/>
    </row>
    <row r="2135" customFormat="false" ht="15" hidden="false" customHeight="false" outlineLevel="0" collapsed="false">
      <c r="A2135" s="48" t="s">
        <v>46</v>
      </c>
      <c r="B2135" s="46" t="n">
        <v>43981</v>
      </c>
      <c r="C2135" s="47" t="n">
        <v>0</v>
      </c>
      <c r="D2135" s="47" t="n">
        <v>149</v>
      </c>
      <c r="E2135" s="47"/>
    </row>
    <row r="2136" customFormat="false" ht="15" hidden="false" customHeight="false" outlineLevel="0" collapsed="false">
      <c r="A2136" s="48" t="s">
        <v>47</v>
      </c>
      <c r="B2136" s="46" t="n">
        <v>43981</v>
      </c>
      <c r="C2136" s="47" t="n">
        <v>1</v>
      </c>
      <c r="D2136" s="47" t="n">
        <v>48</v>
      </c>
      <c r="E2136" s="47"/>
    </row>
    <row r="2137" customFormat="false" ht="15" hidden="false" customHeight="false" outlineLevel="0" collapsed="false">
      <c r="A2137" s="44" t="s">
        <v>24</v>
      </c>
      <c r="B2137" s="46" t="n">
        <v>43982</v>
      </c>
      <c r="C2137" s="47" t="n">
        <v>254</v>
      </c>
      <c r="D2137" s="47" t="n">
        <v>5892</v>
      </c>
      <c r="E2137" s="47" t="n">
        <v>6</v>
      </c>
    </row>
    <row r="2138" customFormat="false" ht="15" hidden="false" customHeight="false" outlineLevel="0" collapsed="false">
      <c r="A2138" s="48" t="s">
        <v>25</v>
      </c>
      <c r="B2138" s="46" t="n">
        <v>43982</v>
      </c>
      <c r="C2138" s="47" t="n">
        <v>0</v>
      </c>
      <c r="D2138" s="47" t="n">
        <v>0</v>
      </c>
      <c r="E2138" s="47"/>
    </row>
    <row r="2139" customFormat="false" ht="15" hidden="false" customHeight="false" outlineLevel="0" collapsed="false">
      <c r="A2139" s="48" t="s">
        <v>26</v>
      </c>
      <c r="B2139" s="46" t="n">
        <v>43982</v>
      </c>
      <c r="C2139" s="47" t="n">
        <v>13</v>
      </c>
      <c r="D2139" s="47" t="n">
        <v>887</v>
      </c>
      <c r="E2139" s="47"/>
    </row>
    <row r="2140" customFormat="false" ht="15" hidden="false" customHeight="false" outlineLevel="0" collapsed="false">
      <c r="A2140" s="48" t="s">
        <v>27</v>
      </c>
      <c r="B2140" s="46" t="n">
        <v>43982</v>
      </c>
      <c r="C2140" s="47" t="n">
        <v>0</v>
      </c>
      <c r="D2140" s="47" t="n">
        <v>10</v>
      </c>
      <c r="E2140" s="47"/>
    </row>
    <row r="2141" customFormat="false" ht="15" hidden="false" customHeight="false" outlineLevel="0" collapsed="false">
      <c r="A2141" s="48" t="s">
        <v>28</v>
      </c>
      <c r="B2141" s="46" t="n">
        <v>43982</v>
      </c>
      <c r="C2141" s="47" t="n">
        <v>358</v>
      </c>
      <c r="D2141" s="47" t="n">
        <v>8206</v>
      </c>
      <c r="E2141" s="47" t="n">
        <v>5</v>
      </c>
    </row>
    <row r="2142" customFormat="false" ht="15" hidden="false" customHeight="false" outlineLevel="0" collapsed="false">
      <c r="A2142" s="48" t="s">
        <v>29</v>
      </c>
      <c r="B2142" s="46" t="n">
        <v>43982</v>
      </c>
      <c r="C2142" s="47" t="n">
        <v>2</v>
      </c>
      <c r="D2142" s="47" t="n">
        <v>460</v>
      </c>
      <c r="E2142" s="47"/>
    </row>
    <row r="2143" customFormat="false" ht="15" hidden="false" customHeight="false" outlineLevel="0" collapsed="false">
      <c r="A2143" s="48" t="s">
        <v>30</v>
      </c>
      <c r="B2143" s="46" t="n">
        <v>43982</v>
      </c>
      <c r="C2143" s="47" t="n">
        <v>1</v>
      </c>
      <c r="D2143" s="47" t="n">
        <v>88</v>
      </c>
      <c r="E2143" s="47"/>
    </row>
    <row r="2144" customFormat="false" ht="15" hidden="false" customHeight="false" outlineLevel="0" collapsed="false">
      <c r="A2144" s="48" t="s">
        <v>31</v>
      </c>
      <c r="B2144" s="46" t="n">
        <v>43982</v>
      </c>
      <c r="C2144" s="47" t="n">
        <v>0</v>
      </c>
      <c r="D2144" s="47" t="n">
        <v>31</v>
      </c>
      <c r="E2144" s="47"/>
    </row>
    <row r="2145" customFormat="false" ht="15" hidden="false" customHeight="false" outlineLevel="0" collapsed="false">
      <c r="A2145" s="48" t="s">
        <v>32</v>
      </c>
      <c r="B2145" s="46" t="n">
        <v>43982</v>
      </c>
      <c r="C2145" s="47" t="n">
        <v>0</v>
      </c>
      <c r="D2145" s="47" t="n">
        <v>0</v>
      </c>
      <c r="E2145" s="47"/>
    </row>
    <row r="2146" customFormat="false" ht="15" hidden="false" customHeight="false" outlineLevel="0" collapsed="false">
      <c r="A2146" s="48" t="s">
        <v>33</v>
      </c>
      <c r="B2146" s="46" t="n">
        <v>43982</v>
      </c>
      <c r="C2146" s="47" t="n">
        <v>0</v>
      </c>
      <c r="D2146" s="47" t="n">
        <v>6</v>
      </c>
      <c r="E2146" s="47"/>
    </row>
    <row r="2147" customFormat="false" ht="15" hidden="false" customHeight="false" outlineLevel="0" collapsed="false">
      <c r="A2147" s="48" t="s">
        <v>34</v>
      </c>
      <c r="B2147" s="46" t="n">
        <v>43982</v>
      </c>
      <c r="C2147" s="47" t="n">
        <v>0</v>
      </c>
      <c r="D2147" s="47" t="n">
        <v>5</v>
      </c>
      <c r="E2147" s="47"/>
    </row>
    <row r="2148" customFormat="false" ht="15" hidden="false" customHeight="false" outlineLevel="0" collapsed="false">
      <c r="A2148" s="48" t="s">
        <v>35</v>
      </c>
      <c r="B2148" s="46" t="n">
        <v>43982</v>
      </c>
      <c r="C2148" s="47" t="n">
        <v>0</v>
      </c>
      <c r="D2148" s="47" t="n">
        <v>63</v>
      </c>
      <c r="E2148" s="47"/>
    </row>
    <row r="2149" customFormat="false" ht="15" hidden="false" customHeight="false" outlineLevel="0" collapsed="false">
      <c r="A2149" s="48" t="s">
        <v>36</v>
      </c>
      <c r="B2149" s="46" t="n">
        <v>43982</v>
      </c>
      <c r="C2149" s="47" t="n">
        <v>0</v>
      </c>
      <c r="D2149" s="47" t="n">
        <v>92</v>
      </c>
      <c r="E2149" s="47"/>
    </row>
    <row r="2150" customFormat="false" ht="15" hidden="false" customHeight="false" outlineLevel="0" collapsed="false">
      <c r="A2150" s="48" t="s">
        <v>37</v>
      </c>
      <c r="B2150" s="46" t="n">
        <v>43982</v>
      </c>
      <c r="C2150" s="47" t="n">
        <v>1</v>
      </c>
      <c r="D2150" s="47" t="n">
        <v>28</v>
      </c>
      <c r="E2150" s="47"/>
    </row>
    <row r="2151" customFormat="false" ht="15" hidden="false" customHeight="false" outlineLevel="0" collapsed="false">
      <c r="A2151" s="48" t="s">
        <v>38</v>
      </c>
      <c r="B2151" s="46" t="n">
        <v>43982</v>
      </c>
      <c r="C2151" s="47" t="n">
        <v>3</v>
      </c>
      <c r="D2151" s="47" t="n">
        <v>134</v>
      </c>
      <c r="E2151" s="47"/>
    </row>
    <row r="2152" customFormat="false" ht="15" hidden="false" customHeight="false" outlineLevel="0" collapsed="false">
      <c r="A2152" s="48" t="s">
        <v>39</v>
      </c>
      <c r="B2152" s="46" t="n">
        <v>43982</v>
      </c>
      <c r="C2152" s="47" t="n">
        <v>4</v>
      </c>
      <c r="D2152" s="47" t="n">
        <v>396</v>
      </c>
      <c r="E2152" s="47"/>
    </row>
    <row r="2153" customFormat="false" ht="15" hidden="false" customHeight="false" outlineLevel="0" collapsed="false">
      <c r="A2153" s="48" t="s">
        <v>40</v>
      </c>
      <c r="B2153" s="46" t="n">
        <v>43982</v>
      </c>
      <c r="C2153" s="47" t="n">
        <v>0</v>
      </c>
      <c r="D2153" s="47" t="n">
        <v>8</v>
      </c>
      <c r="E2153" s="47"/>
    </row>
    <row r="2154" customFormat="false" ht="15" hidden="false" customHeight="false" outlineLevel="0" collapsed="false">
      <c r="A2154" s="48" t="s">
        <v>41</v>
      </c>
      <c r="B2154" s="46" t="n">
        <v>43982</v>
      </c>
      <c r="C2154" s="47" t="n">
        <v>0</v>
      </c>
      <c r="D2154" s="47" t="n">
        <v>5</v>
      </c>
      <c r="E2154" s="47"/>
    </row>
    <row r="2155" customFormat="false" ht="15" hidden="false" customHeight="false" outlineLevel="0" collapsed="false">
      <c r="A2155" s="48" t="s">
        <v>42</v>
      </c>
      <c r="B2155" s="46" t="n">
        <v>43982</v>
      </c>
      <c r="C2155" s="47" t="n">
        <v>0</v>
      </c>
      <c r="D2155" s="47" t="n">
        <v>11</v>
      </c>
      <c r="E2155" s="47"/>
    </row>
    <row r="2156" customFormat="false" ht="15" hidden="false" customHeight="false" outlineLevel="0" collapsed="false">
      <c r="A2156" s="48" t="s">
        <v>43</v>
      </c>
      <c r="B2156" s="46" t="n">
        <v>43982</v>
      </c>
      <c r="C2156" s="47" t="n">
        <v>1</v>
      </c>
      <c r="D2156" s="47" t="n">
        <v>50</v>
      </c>
      <c r="E2156" s="47"/>
    </row>
    <row r="2157" customFormat="false" ht="15" hidden="false" customHeight="false" outlineLevel="0" collapsed="false">
      <c r="A2157" s="48" t="s">
        <v>44</v>
      </c>
      <c r="B2157" s="46" t="n">
        <v>43982</v>
      </c>
      <c r="C2157" s="47" t="n">
        <v>0</v>
      </c>
      <c r="D2157" s="47" t="n">
        <v>262</v>
      </c>
      <c r="E2157" s="47"/>
    </row>
    <row r="2158" customFormat="false" ht="15" hidden="false" customHeight="false" outlineLevel="0" collapsed="false">
      <c r="A2158" s="48" t="s">
        <v>45</v>
      </c>
      <c r="B2158" s="46" t="n">
        <v>43982</v>
      </c>
      <c r="C2158" s="47" t="n">
        <v>0</v>
      </c>
      <c r="D2158" s="47" t="n">
        <v>22</v>
      </c>
      <c r="E2158" s="47"/>
    </row>
    <row r="2159" customFormat="false" ht="15" hidden="false" customHeight="false" outlineLevel="0" collapsed="false">
      <c r="A2159" s="48" t="s">
        <v>46</v>
      </c>
      <c r="B2159" s="46" t="n">
        <v>43982</v>
      </c>
      <c r="C2159" s="47" t="n">
        <v>0</v>
      </c>
      <c r="D2159" s="47" t="n">
        <v>149</v>
      </c>
      <c r="E2159" s="47"/>
    </row>
    <row r="2160" customFormat="false" ht="15" hidden="false" customHeight="false" outlineLevel="0" collapsed="false">
      <c r="A2160" s="48" t="s">
        <v>47</v>
      </c>
      <c r="B2160" s="46" t="n">
        <v>43982</v>
      </c>
      <c r="C2160" s="47" t="n">
        <v>0</v>
      </c>
      <c r="D2160" s="47" t="n">
        <v>48</v>
      </c>
      <c r="E2160" s="47"/>
    </row>
    <row r="2161" customFormat="false" ht="15" hidden="false" customHeight="false" outlineLevel="0" collapsed="false">
      <c r="A2161" s="44" t="s">
        <v>24</v>
      </c>
      <c r="B2161" s="46" t="n">
        <v>43983</v>
      </c>
      <c r="C2161" s="47" t="n">
        <v>252</v>
      </c>
      <c r="D2161" s="47" t="n">
        <v>6144</v>
      </c>
      <c r="E2161" s="47" t="n">
        <v>5</v>
      </c>
    </row>
    <row r="2162" customFormat="false" ht="15" hidden="false" customHeight="false" outlineLevel="0" collapsed="false">
      <c r="A2162" s="48" t="s">
        <v>25</v>
      </c>
      <c r="B2162" s="46" t="n">
        <v>43983</v>
      </c>
      <c r="C2162" s="47" t="n">
        <v>0</v>
      </c>
      <c r="D2162" s="47" t="n">
        <v>0</v>
      </c>
      <c r="E2162" s="47"/>
    </row>
    <row r="2163" customFormat="false" ht="15" hidden="false" customHeight="false" outlineLevel="0" collapsed="false">
      <c r="A2163" s="48" t="s">
        <v>26</v>
      </c>
      <c r="B2163" s="46" t="n">
        <v>43983</v>
      </c>
      <c r="C2163" s="47" t="n">
        <v>3</v>
      </c>
      <c r="D2163" s="47" t="n">
        <v>890</v>
      </c>
      <c r="E2163" s="47" t="n">
        <v>3</v>
      </c>
    </row>
    <row r="2164" customFormat="false" ht="15" hidden="false" customHeight="false" outlineLevel="0" collapsed="false">
      <c r="A2164" s="48" t="s">
        <v>27</v>
      </c>
      <c r="B2164" s="46" t="n">
        <v>43983</v>
      </c>
      <c r="C2164" s="47" t="n">
        <v>0</v>
      </c>
      <c r="D2164" s="47" t="n">
        <v>10</v>
      </c>
      <c r="E2164" s="47"/>
    </row>
    <row r="2165" customFormat="false" ht="15" hidden="false" customHeight="false" outlineLevel="0" collapsed="false">
      <c r="A2165" s="48" t="s">
        <v>28</v>
      </c>
      <c r="B2165" s="46" t="n">
        <v>43983</v>
      </c>
      <c r="C2165" s="47" t="n">
        <v>274</v>
      </c>
      <c r="D2165" s="47" t="n">
        <v>8480</v>
      </c>
      <c r="E2165" s="47" t="n">
        <v>8</v>
      </c>
    </row>
    <row r="2166" customFormat="false" ht="15" hidden="false" customHeight="false" outlineLevel="0" collapsed="false">
      <c r="A2166" s="48" t="s">
        <v>29</v>
      </c>
      <c r="B2166" s="46" t="n">
        <v>43983</v>
      </c>
      <c r="C2166" s="47" t="n">
        <v>0</v>
      </c>
      <c r="D2166" s="47" t="n">
        <v>460</v>
      </c>
      <c r="E2166" s="47" t="n">
        <v>1</v>
      </c>
    </row>
    <row r="2167" customFormat="false" ht="15" hidden="false" customHeight="false" outlineLevel="0" collapsed="false">
      <c r="A2167" s="48" t="s">
        <v>30</v>
      </c>
      <c r="B2167" s="46" t="n">
        <v>43983</v>
      </c>
      <c r="C2167" s="47" t="n">
        <v>6</v>
      </c>
      <c r="D2167" s="47" t="n">
        <v>94</v>
      </c>
      <c r="E2167" s="47"/>
    </row>
    <row r="2168" customFormat="false" ht="15" hidden="false" customHeight="false" outlineLevel="0" collapsed="false">
      <c r="A2168" s="48" t="s">
        <v>31</v>
      </c>
      <c r="B2168" s="46" t="n">
        <v>43983</v>
      </c>
      <c r="C2168" s="47" t="n">
        <v>0</v>
      </c>
      <c r="D2168" s="47" t="n">
        <v>31</v>
      </c>
      <c r="E2168" s="47"/>
    </row>
    <row r="2169" customFormat="false" ht="15" hidden="false" customHeight="false" outlineLevel="0" collapsed="false">
      <c r="A2169" s="48" t="s">
        <v>32</v>
      </c>
      <c r="B2169" s="46" t="n">
        <v>43983</v>
      </c>
      <c r="C2169" s="47" t="n">
        <v>0</v>
      </c>
      <c r="D2169" s="47" t="n">
        <v>0</v>
      </c>
      <c r="E2169" s="47"/>
    </row>
    <row r="2170" customFormat="false" ht="15" hidden="false" customHeight="false" outlineLevel="0" collapsed="false">
      <c r="A2170" s="48" t="s">
        <v>33</v>
      </c>
      <c r="B2170" s="46" t="n">
        <v>43983</v>
      </c>
      <c r="C2170" s="47" t="n">
        <v>0</v>
      </c>
      <c r="D2170" s="47" t="n">
        <v>6</v>
      </c>
      <c r="E2170" s="47"/>
    </row>
    <row r="2171" customFormat="false" ht="15" hidden="false" customHeight="false" outlineLevel="0" collapsed="false">
      <c r="A2171" s="48" t="s">
        <v>34</v>
      </c>
      <c r="B2171" s="46" t="n">
        <v>43983</v>
      </c>
      <c r="C2171" s="47" t="n">
        <v>0</v>
      </c>
      <c r="D2171" s="47" t="n">
        <v>5</v>
      </c>
      <c r="E2171" s="47"/>
    </row>
    <row r="2172" customFormat="false" ht="15" hidden="false" customHeight="false" outlineLevel="0" collapsed="false">
      <c r="A2172" s="48" t="s">
        <v>35</v>
      </c>
      <c r="B2172" s="46" t="n">
        <v>43983</v>
      </c>
      <c r="C2172" s="47" t="n">
        <v>0</v>
      </c>
      <c r="D2172" s="47" t="n">
        <v>63</v>
      </c>
      <c r="E2172" s="47"/>
    </row>
    <row r="2173" customFormat="false" ht="15" hidden="false" customHeight="false" outlineLevel="0" collapsed="false">
      <c r="A2173" s="48" t="s">
        <v>36</v>
      </c>
      <c r="B2173" s="46" t="n">
        <v>43983</v>
      </c>
      <c r="C2173" s="47" t="n">
        <v>8</v>
      </c>
      <c r="D2173" s="47" t="n">
        <v>100</v>
      </c>
      <c r="E2173" s="47"/>
    </row>
    <row r="2174" customFormat="false" ht="15" hidden="false" customHeight="false" outlineLevel="0" collapsed="false">
      <c r="A2174" s="48" t="s">
        <v>37</v>
      </c>
      <c r="B2174" s="46" t="n">
        <v>43983</v>
      </c>
      <c r="C2174" s="47" t="n">
        <v>0</v>
      </c>
      <c r="D2174" s="47" t="n">
        <v>28</v>
      </c>
      <c r="E2174" s="47"/>
    </row>
    <row r="2175" customFormat="false" ht="15" hidden="false" customHeight="false" outlineLevel="0" collapsed="false">
      <c r="A2175" s="48" t="s">
        <v>38</v>
      </c>
      <c r="B2175" s="46" t="n">
        <v>43983</v>
      </c>
      <c r="C2175" s="47" t="n">
        <v>3</v>
      </c>
      <c r="D2175" s="47" t="n">
        <v>137</v>
      </c>
      <c r="E2175" s="47"/>
    </row>
    <row r="2176" customFormat="false" ht="15" hidden="false" customHeight="false" outlineLevel="0" collapsed="false">
      <c r="A2176" s="48" t="s">
        <v>39</v>
      </c>
      <c r="B2176" s="46" t="n">
        <v>43983</v>
      </c>
      <c r="C2176" s="47" t="n">
        <v>11</v>
      </c>
      <c r="D2176" s="47" t="n">
        <v>407</v>
      </c>
      <c r="E2176" s="47"/>
    </row>
    <row r="2177" customFormat="false" ht="15" hidden="false" customHeight="false" outlineLevel="0" collapsed="false">
      <c r="A2177" s="48" t="s">
        <v>40</v>
      </c>
      <c r="B2177" s="46" t="n">
        <v>43983</v>
      </c>
      <c r="C2177" s="47" t="n">
        <v>3</v>
      </c>
      <c r="D2177" s="47" t="n">
        <v>11</v>
      </c>
      <c r="E2177" s="47"/>
    </row>
    <row r="2178" customFormat="false" ht="15" hidden="false" customHeight="false" outlineLevel="0" collapsed="false">
      <c r="A2178" s="48" t="s">
        <v>41</v>
      </c>
      <c r="B2178" s="46" t="n">
        <v>43983</v>
      </c>
      <c r="C2178" s="47" t="n">
        <v>0</v>
      </c>
      <c r="D2178" s="47" t="n">
        <v>5</v>
      </c>
      <c r="E2178" s="47"/>
    </row>
    <row r="2179" customFormat="false" ht="15" hidden="false" customHeight="false" outlineLevel="0" collapsed="false">
      <c r="A2179" s="48" t="s">
        <v>42</v>
      </c>
      <c r="B2179" s="46" t="n">
        <v>43983</v>
      </c>
      <c r="C2179" s="47" t="n">
        <v>0</v>
      </c>
      <c r="D2179" s="47" t="n">
        <v>11</v>
      </c>
      <c r="E2179" s="47"/>
    </row>
    <row r="2180" customFormat="false" ht="15" hidden="false" customHeight="false" outlineLevel="0" collapsed="false">
      <c r="A2180" s="48" t="s">
        <v>43</v>
      </c>
      <c r="B2180" s="46" t="n">
        <v>43983</v>
      </c>
      <c r="C2180" s="47" t="n">
        <v>1</v>
      </c>
      <c r="D2180" s="47" t="n">
        <v>51</v>
      </c>
      <c r="E2180" s="47"/>
    </row>
    <row r="2181" customFormat="false" ht="15" hidden="false" customHeight="false" outlineLevel="0" collapsed="false">
      <c r="A2181" s="48" t="s">
        <v>44</v>
      </c>
      <c r="B2181" s="46" t="n">
        <v>43983</v>
      </c>
      <c r="C2181" s="47" t="n">
        <v>3</v>
      </c>
      <c r="D2181" s="47" t="n">
        <v>265</v>
      </c>
      <c r="E2181" s="47"/>
    </row>
    <row r="2182" customFormat="false" ht="15" hidden="false" customHeight="false" outlineLevel="0" collapsed="false">
      <c r="A2182" s="48" t="s">
        <v>45</v>
      </c>
      <c r="B2182" s="46" t="n">
        <v>43983</v>
      </c>
      <c r="C2182" s="47" t="n">
        <v>0</v>
      </c>
      <c r="D2182" s="47" t="n">
        <v>22</v>
      </c>
      <c r="E2182" s="47"/>
    </row>
    <row r="2183" customFormat="false" ht="15" hidden="false" customHeight="false" outlineLevel="0" collapsed="false">
      <c r="A2183" s="48" t="s">
        <v>46</v>
      </c>
      <c r="B2183" s="46" t="n">
        <v>43983</v>
      </c>
      <c r="C2183" s="47" t="n">
        <v>0</v>
      </c>
      <c r="D2183" s="47" t="n">
        <v>149</v>
      </c>
      <c r="E2183" s="47"/>
    </row>
    <row r="2184" customFormat="false" ht="15" hidden="false" customHeight="false" outlineLevel="0" collapsed="false">
      <c r="A2184" s="48" t="s">
        <v>47</v>
      </c>
      <c r="B2184" s="46" t="n">
        <v>43983</v>
      </c>
      <c r="C2184" s="47" t="n">
        <v>0</v>
      </c>
      <c r="D2184" s="47" t="n">
        <v>48</v>
      </c>
      <c r="E2184" s="47"/>
    </row>
    <row r="2185" customFormat="false" ht="15" hidden="false" customHeight="false" outlineLevel="0" collapsed="false">
      <c r="A2185" s="44" t="s">
        <v>24</v>
      </c>
      <c r="B2185" s="46" t="n">
        <v>43984</v>
      </c>
      <c r="C2185" s="47" t="n">
        <v>488</v>
      </c>
      <c r="D2185" s="47" t="n">
        <v>6632</v>
      </c>
      <c r="E2185" s="47" t="n">
        <v>8</v>
      </c>
    </row>
    <row r="2186" customFormat="false" ht="15" hidden="false" customHeight="false" outlineLevel="0" collapsed="false">
      <c r="A2186" s="48" t="s">
        <v>25</v>
      </c>
      <c r="B2186" s="46" t="n">
        <v>43984</v>
      </c>
      <c r="C2186" s="47" t="n">
        <v>0</v>
      </c>
      <c r="D2186" s="47" t="n">
        <v>0</v>
      </c>
      <c r="E2186" s="47"/>
    </row>
    <row r="2187" customFormat="false" ht="15" hidden="false" customHeight="false" outlineLevel="0" collapsed="false">
      <c r="A2187" s="48" t="s">
        <v>26</v>
      </c>
      <c r="B2187" s="46" t="n">
        <v>43984</v>
      </c>
      <c r="C2187" s="47" t="n">
        <v>30</v>
      </c>
      <c r="D2187" s="47" t="n">
        <v>920</v>
      </c>
      <c r="E2187" s="47" t="n">
        <v>2</v>
      </c>
    </row>
    <row r="2188" customFormat="false" ht="15" hidden="false" customHeight="false" outlineLevel="0" collapsed="false">
      <c r="A2188" s="48" t="s">
        <v>27</v>
      </c>
      <c r="B2188" s="46" t="n">
        <v>43984</v>
      </c>
      <c r="C2188" s="47" t="n">
        <v>0</v>
      </c>
      <c r="D2188" s="47" t="n">
        <v>10</v>
      </c>
      <c r="E2188" s="47"/>
    </row>
    <row r="2189" customFormat="false" ht="15" hidden="false" customHeight="false" outlineLevel="0" collapsed="false">
      <c r="A2189" s="48" t="s">
        <v>28</v>
      </c>
      <c r="B2189" s="46" t="n">
        <v>43984</v>
      </c>
      <c r="C2189" s="47" t="n">
        <v>371</v>
      </c>
      <c r="D2189" s="47" t="n">
        <v>8851</v>
      </c>
      <c r="E2189" s="47" t="n">
        <v>3</v>
      </c>
    </row>
    <row r="2190" customFormat="false" ht="15" hidden="false" customHeight="false" outlineLevel="0" collapsed="false">
      <c r="A2190" s="48" t="s">
        <v>29</v>
      </c>
      <c r="B2190" s="46" t="n">
        <v>43984</v>
      </c>
      <c r="C2190" s="47" t="n">
        <v>1</v>
      </c>
      <c r="D2190" s="47" t="n">
        <v>461</v>
      </c>
      <c r="E2190" s="47"/>
    </row>
    <row r="2191" customFormat="false" ht="15" hidden="false" customHeight="false" outlineLevel="0" collapsed="false">
      <c r="A2191" s="48" t="s">
        <v>30</v>
      </c>
      <c r="B2191" s="46" t="n">
        <v>43984</v>
      </c>
      <c r="C2191" s="47" t="n">
        <v>2</v>
      </c>
      <c r="D2191" s="47" t="n">
        <v>96</v>
      </c>
      <c r="E2191" s="47"/>
    </row>
    <row r="2192" customFormat="false" ht="15" hidden="false" customHeight="false" outlineLevel="0" collapsed="false">
      <c r="A2192" s="48" t="s">
        <v>31</v>
      </c>
      <c r="B2192" s="46" t="n">
        <v>43984</v>
      </c>
      <c r="C2192" s="47" t="n">
        <v>2</v>
      </c>
      <c r="D2192" s="47" t="n">
        <v>33</v>
      </c>
      <c r="E2192" s="47"/>
    </row>
    <row r="2193" customFormat="false" ht="15" hidden="false" customHeight="false" outlineLevel="0" collapsed="false">
      <c r="A2193" s="48" t="s">
        <v>32</v>
      </c>
      <c r="B2193" s="46" t="n">
        <v>43984</v>
      </c>
      <c r="C2193" s="47" t="n">
        <v>0</v>
      </c>
      <c r="D2193" s="47" t="n">
        <v>0</v>
      </c>
      <c r="E2193" s="47"/>
    </row>
    <row r="2194" customFormat="false" ht="15" hidden="false" customHeight="false" outlineLevel="0" collapsed="false">
      <c r="A2194" s="48" t="s">
        <v>33</v>
      </c>
      <c r="B2194" s="46" t="n">
        <v>43984</v>
      </c>
      <c r="C2194" s="47" t="n">
        <v>0</v>
      </c>
      <c r="D2194" s="47" t="n">
        <v>6</v>
      </c>
      <c r="E2194" s="47"/>
    </row>
    <row r="2195" customFormat="false" ht="15" hidden="false" customHeight="false" outlineLevel="0" collapsed="false">
      <c r="A2195" s="48" t="s">
        <v>34</v>
      </c>
      <c r="B2195" s="46" t="n">
        <v>43984</v>
      </c>
      <c r="C2195" s="47" t="n">
        <v>0</v>
      </c>
      <c r="D2195" s="47" t="n">
        <v>5</v>
      </c>
      <c r="E2195" s="47"/>
    </row>
    <row r="2196" customFormat="false" ht="15" hidden="false" customHeight="false" outlineLevel="0" collapsed="false">
      <c r="A2196" s="48" t="s">
        <v>35</v>
      </c>
      <c r="B2196" s="46" t="n">
        <v>43984</v>
      </c>
      <c r="C2196" s="47" t="n">
        <v>0</v>
      </c>
      <c r="D2196" s="47" t="n">
        <v>63</v>
      </c>
      <c r="E2196" s="47"/>
    </row>
    <row r="2197" customFormat="false" ht="15" hidden="false" customHeight="false" outlineLevel="0" collapsed="false">
      <c r="A2197" s="48" t="s">
        <v>36</v>
      </c>
      <c r="B2197" s="46" t="n">
        <v>43984</v>
      </c>
      <c r="C2197" s="47" t="n">
        <v>0</v>
      </c>
      <c r="D2197" s="47" t="n">
        <v>100</v>
      </c>
      <c r="E2197" s="47"/>
    </row>
    <row r="2198" customFormat="false" ht="15" hidden="false" customHeight="false" outlineLevel="0" collapsed="false">
      <c r="A2198" s="48" t="s">
        <v>37</v>
      </c>
      <c r="B2198" s="46" t="n">
        <v>43984</v>
      </c>
      <c r="C2198" s="47" t="n">
        <v>0</v>
      </c>
      <c r="D2198" s="47" t="n">
        <v>28</v>
      </c>
      <c r="E2198" s="47"/>
    </row>
    <row r="2199" customFormat="false" ht="15" hidden="false" customHeight="false" outlineLevel="0" collapsed="false">
      <c r="A2199" s="48" t="s">
        <v>38</v>
      </c>
      <c r="B2199" s="46" t="n">
        <v>43984</v>
      </c>
      <c r="C2199" s="47" t="n">
        <v>3</v>
      </c>
      <c r="D2199" s="47" t="n">
        <v>140</v>
      </c>
      <c r="E2199" s="47"/>
    </row>
    <row r="2200" customFormat="false" ht="15" hidden="false" customHeight="false" outlineLevel="0" collapsed="false">
      <c r="A2200" s="48" t="s">
        <v>39</v>
      </c>
      <c r="B2200" s="46" t="n">
        <v>43984</v>
      </c>
      <c r="C2200" s="47" t="n">
        <v>3</v>
      </c>
      <c r="D2200" s="47" t="n">
        <v>410</v>
      </c>
      <c r="E2200" s="47"/>
    </row>
    <row r="2201" customFormat="false" ht="15" hidden="false" customHeight="false" outlineLevel="0" collapsed="false">
      <c r="A2201" s="48" t="s">
        <v>40</v>
      </c>
      <c r="B2201" s="46" t="n">
        <v>43984</v>
      </c>
      <c r="C2201" s="47" t="n">
        <v>4</v>
      </c>
      <c r="D2201" s="47" t="n">
        <v>15</v>
      </c>
      <c r="E2201" s="47"/>
    </row>
    <row r="2202" customFormat="false" ht="15" hidden="false" customHeight="false" outlineLevel="0" collapsed="false">
      <c r="A2202" s="48" t="s">
        <v>41</v>
      </c>
      <c r="B2202" s="46" t="n">
        <v>43984</v>
      </c>
      <c r="C2202" s="47" t="n">
        <v>0</v>
      </c>
      <c r="D2202" s="47" t="n">
        <v>5</v>
      </c>
      <c r="E2202" s="47"/>
    </row>
    <row r="2203" customFormat="false" ht="15" hidden="false" customHeight="false" outlineLevel="0" collapsed="false">
      <c r="A2203" s="48" t="s">
        <v>42</v>
      </c>
      <c r="B2203" s="46" t="n">
        <v>43984</v>
      </c>
      <c r="C2203" s="47" t="n">
        <v>0</v>
      </c>
      <c r="D2203" s="47" t="n">
        <v>11</v>
      </c>
      <c r="E2203" s="47"/>
    </row>
    <row r="2204" customFormat="false" ht="15" hidden="false" customHeight="false" outlineLevel="0" collapsed="false">
      <c r="A2204" s="48" t="s">
        <v>43</v>
      </c>
      <c r="B2204" s="46" t="n">
        <v>43984</v>
      </c>
      <c r="C2204" s="47" t="n">
        <v>0</v>
      </c>
      <c r="D2204" s="47" t="n">
        <v>51</v>
      </c>
      <c r="E2204" s="47"/>
    </row>
    <row r="2205" customFormat="false" ht="15" hidden="false" customHeight="false" outlineLevel="0" collapsed="false">
      <c r="A2205" s="48" t="s">
        <v>44</v>
      </c>
      <c r="B2205" s="46" t="n">
        <v>43984</v>
      </c>
      <c r="C2205" s="47" t="n">
        <v>0</v>
      </c>
      <c r="D2205" s="47" t="n">
        <v>265</v>
      </c>
      <c r="E2205" s="47"/>
    </row>
    <row r="2206" customFormat="false" ht="15" hidden="false" customHeight="false" outlineLevel="0" collapsed="false">
      <c r="A2206" s="48" t="s">
        <v>45</v>
      </c>
      <c r="B2206" s="46" t="n">
        <v>43984</v>
      </c>
      <c r="C2206" s="47" t="n">
        <v>0</v>
      </c>
      <c r="D2206" s="47" t="n">
        <v>22</v>
      </c>
      <c r="E2206" s="47"/>
    </row>
    <row r="2207" customFormat="false" ht="15" hidden="false" customHeight="false" outlineLevel="0" collapsed="false">
      <c r="A2207" s="48" t="s">
        <v>46</v>
      </c>
      <c r="B2207" s="46" t="n">
        <v>43984</v>
      </c>
      <c r="C2207" s="47" t="n">
        <v>0</v>
      </c>
      <c r="D2207" s="47" t="n">
        <v>149</v>
      </c>
      <c r="E2207" s="47"/>
    </row>
    <row r="2208" customFormat="false" ht="15" hidden="false" customHeight="false" outlineLevel="0" collapsed="false">
      <c r="A2208" s="48" t="s">
        <v>47</v>
      </c>
      <c r="B2208" s="46" t="n">
        <v>43984</v>
      </c>
      <c r="C2208" s="47" t="n">
        <v>0</v>
      </c>
      <c r="D2208" s="47" t="n">
        <v>48</v>
      </c>
      <c r="E2208" s="47"/>
    </row>
    <row r="2209" customFormat="false" ht="15" hidden="false" customHeight="false" outlineLevel="0" collapsed="false">
      <c r="A2209" s="44" t="s">
        <v>24</v>
      </c>
      <c r="B2209" s="46" t="n">
        <v>43985</v>
      </c>
      <c r="C2209" s="47" t="n">
        <v>442</v>
      </c>
      <c r="D2209" s="47" t="n">
        <v>7074</v>
      </c>
      <c r="E2209" s="47" t="n">
        <v>6</v>
      </c>
    </row>
    <row r="2210" customFormat="false" ht="15" hidden="false" customHeight="false" outlineLevel="0" collapsed="false">
      <c r="A2210" s="48" t="s">
        <v>25</v>
      </c>
      <c r="B2210" s="46" t="n">
        <v>43985</v>
      </c>
      <c r="C2210" s="47" t="n">
        <v>0</v>
      </c>
      <c r="D2210" s="47" t="n">
        <v>0</v>
      </c>
      <c r="E2210" s="47"/>
    </row>
    <row r="2211" customFormat="false" ht="15" hidden="false" customHeight="false" outlineLevel="0" collapsed="false">
      <c r="A2211" s="48" t="s">
        <v>26</v>
      </c>
      <c r="B2211" s="46" t="n">
        <v>43985</v>
      </c>
      <c r="C2211" s="47" t="n">
        <v>6</v>
      </c>
      <c r="D2211" s="47" t="n">
        <v>926</v>
      </c>
      <c r="E2211" s="47" t="n">
        <v>1</v>
      </c>
    </row>
    <row r="2212" customFormat="false" ht="15" hidden="false" customHeight="false" outlineLevel="0" collapsed="false">
      <c r="A2212" s="48" t="s">
        <v>27</v>
      </c>
      <c r="B2212" s="46" t="n">
        <v>43985</v>
      </c>
      <c r="C2212" s="47" t="n">
        <v>1</v>
      </c>
      <c r="D2212" s="47" t="n">
        <v>11</v>
      </c>
      <c r="E2212" s="47"/>
    </row>
    <row r="2213" customFormat="false" ht="15" hidden="false" customHeight="false" outlineLevel="0" collapsed="false">
      <c r="A2213" s="48" t="s">
        <v>28</v>
      </c>
      <c r="B2213" s="46" t="n">
        <v>43985</v>
      </c>
      <c r="C2213" s="47" t="n">
        <v>467</v>
      </c>
      <c r="D2213" s="47" t="n">
        <v>9318</v>
      </c>
      <c r="E2213" s="47" t="n">
        <v>5</v>
      </c>
    </row>
    <row r="2214" customFormat="false" ht="15" hidden="false" customHeight="false" outlineLevel="0" collapsed="false">
      <c r="A2214" s="48" t="s">
        <v>29</v>
      </c>
      <c r="B2214" s="46" t="n">
        <v>43985</v>
      </c>
      <c r="C2214" s="47" t="n">
        <v>1</v>
      </c>
      <c r="D2214" s="47" t="n">
        <v>462</v>
      </c>
      <c r="E2214" s="47" t="n">
        <v>1</v>
      </c>
    </row>
    <row r="2215" customFormat="false" ht="15" hidden="false" customHeight="false" outlineLevel="0" collapsed="false">
      <c r="A2215" s="48" t="s">
        <v>30</v>
      </c>
      <c r="B2215" s="46" t="n">
        <v>43985</v>
      </c>
      <c r="C2215" s="47" t="n">
        <v>0</v>
      </c>
      <c r="D2215" s="47" t="n">
        <v>96</v>
      </c>
      <c r="E2215" s="47"/>
    </row>
    <row r="2216" customFormat="false" ht="15" hidden="false" customHeight="false" outlineLevel="0" collapsed="false">
      <c r="A2216" s="48" t="s">
        <v>31</v>
      </c>
      <c r="B2216" s="46" t="n">
        <v>43985</v>
      </c>
      <c r="C2216" s="47" t="n">
        <v>2</v>
      </c>
      <c r="D2216" s="47" t="n">
        <v>35</v>
      </c>
      <c r="E2216" s="47"/>
    </row>
    <row r="2217" customFormat="false" ht="15" hidden="false" customHeight="false" outlineLevel="0" collapsed="false">
      <c r="A2217" s="48" t="s">
        <v>32</v>
      </c>
      <c r="B2217" s="46" t="n">
        <v>43985</v>
      </c>
      <c r="C2217" s="47" t="n">
        <v>0</v>
      </c>
      <c r="D2217" s="47" t="n">
        <v>0</v>
      </c>
      <c r="E2217" s="47"/>
    </row>
    <row r="2218" customFormat="false" ht="15" hidden="false" customHeight="false" outlineLevel="0" collapsed="false">
      <c r="A2218" s="48" t="s">
        <v>33</v>
      </c>
      <c r="B2218" s="46" t="n">
        <v>43985</v>
      </c>
      <c r="C2218" s="47" t="n">
        <v>0</v>
      </c>
      <c r="D2218" s="47" t="n">
        <v>6</v>
      </c>
      <c r="E2218" s="47"/>
    </row>
    <row r="2219" customFormat="false" ht="15" hidden="false" customHeight="false" outlineLevel="0" collapsed="false">
      <c r="A2219" s="48" t="s">
        <v>34</v>
      </c>
      <c r="B2219" s="46" t="n">
        <v>43985</v>
      </c>
      <c r="C2219" s="47" t="n">
        <v>0</v>
      </c>
      <c r="D2219" s="47" t="n">
        <v>5</v>
      </c>
      <c r="E2219" s="47"/>
    </row>
    <row r="2220" customFormat="false" ht="15" hidden="false" customHeight="false" outlineLevel="0" collapsed="false">
      <c r="A2220" s="48" t="s">
        <v>35</v>
      </c>
      <c r="B2220" s="46" t="n">
        <v>43985</v>
      </c>
      <c r="C2220" s="47" t="n">
        <v>0</v>
      </c>
      <c r="D2220" s="47" t="n">
        <v>63</v>
      </c>
      <c r="E2220" s="47"/>
    </row>
    <row r="2221" customFormat="false" ht="15" hidden="false" customHeight="false" outlineLevel="0" collapsed="false">
      <c r="A2221" s="48" t="s">
        <v>36</v>
      </c>
      <c r="B2221" s="46" t="n">
        <v>43985</v>
      </c>
      <c r="C2221" s="47" t="n">
        <v>0</v>
      </c>
      <c r="D2221" s="47" t="n">
        <v>100</v>
      </c>
      <c r="E2221" s="47"/>
    </row>
    <row r="2222" customFormat="false" ht="15" hidden="false" customHeight="false" outlineLevel="0" collapsed="false">
      <c r="A2222" s="48" t="s">
        <v>37</v>
      </c>
      <c r="B2222" s="46" t="n">
        <v>43985</v>
      </c>
      <c r="C2222" s="47" t="n">
        <v>1</v>
      </c>
      <c r="D2222" s="47" t="n">
        <v>29</v>
      </c>
      <c r="E2222" s="47"/>
    </row>
    <row r="2223" customFormat="false" ht="15" hidden="false" customHeight="false" outlineLevel="0" collapsed="false">
      <c r="A2223" s="48" t="s">
        <v>38</v>
      </c>
      <c r="B2223" s="46" t="n">
        <v>43985</v>
      </c>
      <c r="C2223" s="47" t="n">
        <v>10</v>
      </c>
      <c r="D2223" s="47" t="n">
        <v>150</v>
      </c>
      <c r="E2223" s="47"/>
    </row>
    <row r="2224" customFormat="false" ht="15" hidden="false" customHeight="false" outlineLevel="0" collapsed="false">
      <c r="A2224" s="48" t="s">
        <v>39</v>
      </c>
      <c r="B2224" s="46" t="n">
        <v>43985</v>
      </c>
      <c r="C2224" s="47" t="n">
        <v>16</v>
      </c>
      <c r="D2224" s="47" t="n">
        <v>426</v>
      </c>
      <c r="E2224" s="47" t="n">
        <v>1</v>
      </c>
    </row>
    <row r="2225" customFormat="false" ht="15" hidden="false" customHeight="false" outlineLevel="0" collapsed="false">
      <c r="A2225" s="48" t="s">
        <v>40</v>
      </c>
      <c r="B2225" s="46" t="n">
        <v>43985</v>
      </c>
      <c r="C2225" s="47" t="n">
        <v>0</v>
      </c>
      <c r="D2225" s="47" t="n">
        <v>15</v>
      </c>
      <c r="E2225" s="47"/>
    </row>
    <row r="2226" customFormat="false" ht="15" hidden="false" customHeight="false" outlineLevel="0" collapsed="false">
      <c r="A2226" s="48" t="s">
        <v>41</v>
      </c>
      <c r="B2226" s="46" t="n">
        <v>43985</v>
      </c>
      <c r="C2226" s="47" t="n">
        <v>0</v>
      </c>
      <c r="D2226" s="47" t="n">
        <v>5</v>
      </c>
      <c r="E2226" s="47"/>
    </row>
    <row r="2227" customFormat="false" ht="15" hidden="false" customHeight="false" outlineLevel="0" collapsed="false">
      <c r="A2227" s="48" t="s">
        <v>42</v>
      </c>
      <c r="B2227" s="46" t="n">
        <v>43985</v>
      </c>
      <c r="C2227" s="47" t="n">
        <v>0</v>
      </c>
      <c r="D2227" s="47" t="n">
        <v>11</v>
      </c>
      <c r="E2227" s="47"/>
    </row>
    <row r="2228" customFormat="false" ht="15" hidden="false" customHeight="false" outlineLevel="0" collapsed="false">
      <c r="A2228" s="48" t="s">
        <v>43</v>
      </c>
      <c r="B2228" s="46" t="n">
        <v>43985</v>
      </c>
      <c r="C2228" s="47" t="n">
        <v>0</v>
      </c>
      <c r="D2228" s="47" t="n">
        <v>51</v>
      </c>
      <c r="E2228" s="47"/>
    </row>
    <row r="2229" customFormat="false" ht="15" hidden="false" customHeight="false" outlineLevel="0" collapsed="false">
      <c r="A2229" s="48" t="s">
        <v>44</v>
      </c>
      <c r="B2229" s="46" t="n">
        <v>43985</v>
      </c>
      <c r="C2229" s="47" t="n">
        <v>3</v>
      </c>
      <c r="D2229" s="47" t="n">
        <v>268</v>
      </c>
      <c r="E2229" s="47"/>
    </row>
    <row r="2230" customFormat="false" ht="15" hidden="false" customHeight="false" outlineLevel="0" collapsed="false">
      <c r="A2230" s="48" t="s">
        <v>45</v>
      </c>
      <c r="B2230" s="46" t="n">
        <v>43985</v>
      </c>
      <c r="C2230" s="47" t="n">
        <v>0</v>
      </c>
      <c r="D2230" s="47" t="n">
        <v>22</v>
      </c>
      <c r="E2230" s="47"/>
    </row>
    <row r="2231" customFormat="false" ht="15" hidden="false" customHeight="false" outlineLevel="0" collapsed="false">
      <c r="A2231" s="48" t="s">
        <v>46</v>
      </c>
      <c r="B2231" s="46" t="n">
        <v>43985</v>
      </c>
      <c r="C2231" s="47" t="n">
        <v>0</v>
      </c>
      <c r="D2231" s="47" t="n">
        <v>149</v>
      </c>
      <c r="E2231" s="47"/>
    </row>
    <row r="2232" customFormat="false" ht="15" hidden="false" customHeight="false" outlineLevel="0" collapsed="false">
      <c r="A2232" s="48" t="s">
        <v>47</v>
      </c>
      <c r="B2232" s="46" t="n">
        <v>43985</v>
      </c>
      <c r="C2232" s="47" t="n">
        <v>0</v>
      </c>
      <c r="D2232" s="47" t="n">
        <v>48</v>
      </c>
      <c r="E2232" s="47"/>
    </row>
    <row r="2233" customFormat="false" ht="15" hidden="false" customHeight="false" outlineLevel="0" collapsed="false">
      <c r="A2233" s="44" t="s">
        <v>24</v>
      </c>
      <c r="B2233" s="46" t="n">
        <v>43986</v>
      </c>
      <c r="C2233" s="47" t="n">
        <v>422</v>
      </c>
      <c r="D2233" s="47" t="n">
        <v>7496</v>
      </c>
      <c r="E2233" s="47" t="n">
        <v>11</v>
      </c>
    </row>
    <row r="2234" customFormat="false" ht="15" hidden="false" customHeight="false" outlineLevel="0" collapsed="false">
      <c r="A2234" s="48" t="s">
        <v>25</v>
      </c>
      <c r="B2234" s="46" t="n">
        <v>43986</v>
      </c>
      <c r="C2234" s="47" t="n">
        <v>0</v>
      </c>
      <c r="D2234" s="47" t="n">
        <v>0</v>
      </c>
      <c r="E2234" s="47"/>
    </row>
    <row r="2235" customFormat="false" ht="15" hidden="false" customHeight="false" outlineLevel="0" collapsed="false">
      <c r="A2235" s="48" t="s">
        <v>26</v>
      </c>
      <c r="B2235" s="46" t="n">
        <v>43986</v>
      </c>
      <c r="C2235" s="47" t="n">
        <v>53</v>
      </c>
      <c r="D2235" s="47" t="n">
        <v>979</v>
      </c>
      <c r="E2235" s="47" t="n">
        <v>1</v>
      </c>
    </row>
    <row r="2236" customFormat="false" ht="15" hidden="false" customHeight="false" outlineLevel="0" collapsed="false">
      <c r="A2236" s="48" t="s">
        <v>27</v>
      </c>
      <c r="B2236" s="46" t="n">
        <v>43986</v>
      </c>
      <c r="C2236" s="47" t="n">
        <v>0</v>
      </c>
      <c r="D2236" s="47" t="n">
        <v>11</v>
      </c>
      <c r="E2236" s="47"/>
    </row>
    <row r="2237" customFormat="false" ht="15" hidden="false" customHeight="false" outlineLevel="0" collapsed="false">
      <c r="A2237" s="48" t="s">
        <v>28</v>
      </c>
      <c r="B2237" s="46" t="n">
        <v>43986</v>
      </c>
      <c r="C2237" s="47" t="n">
        <v>436</v>
      </c>
      <c r="D2237" s="47" t="n">
        <v>9754</v>
      </c>
      <c r="E2237" s="47" t="n">
        <v>12</v>
      </c>
    </row>
    <row r="2238" customFormat="false" ht="15" hidden="false" customHeight="false" outlineLevel="0" collapsed="false">
      <c r="A2238" s="48" t="s">
        <v>29</v>
      </c>
      <c r="B2238" s="46" t="n">
        <v>43986</v>
      </c>
      <c r="C2238" s="47" t="n">
        <v>2</v>
      </c>
      <c r="D2238" s="47" t="n">
        <v>464</v>
      </c>
      <c r="E2238" s="47"/>
    </row>
    <row r="2239" customFormat="false" ht="15" hidden="false" customHeight="false" outlineLevel="0" collapsed="false">
      <c r="A2239" s="48" t="s">
        <v>30</v>
      </c>
      <c r="B2239" s="46" t="n">
        <v>43986</v>
      </c>
      <c r="C2239" s="47" t="n">
        <v>0</v>
      </c>
      <c r="D2239" s="47" t="n">
        <v>96</v>
      </c>
      <c r="E2239" s="47"/>
    </row>
    <row r="2240" customFormat="false" ht="15" hidden="false" customHeight="false" outlineLevel="0" collapsed="false">
      <c r="A2240" s="48" t="s">
        <v>31</v>
      </c>
      <c r="B2240" s="46" t="n">
        <v>43986</v>
      </c>
      <c r="C2240" s="47" t="n">
        <v>0</v>
      </c>
      <c r="D2240" s="47" t="n">
        <v>35</v>
      </c>
      <c r="E2240" s="47"/>
    </row>
    <row r="2241" customFormat="false" ht="15" hidden="false" customHeight="false" outlineLevel="0" collapsed="false">
      <c r="A2241" s="48" t="s">
        <v>32</v>
      </c>
      <c r="B2241" s="46" t="n">
        <v>43986</v>
      </c>
      <c r="C2241" s="47" t="n">
        <v>0</v>
      </c>
      <c r="D2241" s="47" t="n">
        <v>0</v>
      </c>
      <c r="E2241" s="47"/>
    </row>
    <row r="2242" customFormat="false" ht="15" hidden="false" customHeight="false" outlineLevel="0" collapsed="false">
      <c r="A2242" s="48" t="s">
        <v>33</v>
      </c>
      <c r="B2242" s="46" t="n">
        <v>43986</v>
      </c>
      <c r="C2242" s="47" t="n">
        <v>0</v>
      </c>
      <c r="D2242" s="47" t="n">
        <v>6</v>
      </c>
      <c r="E2242" s="47"/>
    </row>
    <row r="2243" customFormat="false" ht="15" hidden="false" customHeight="false" outlineLevel="0" collapsed="false">
      <c r="A2243" s="48" t="s">
        <v>34</v>
      </c>
      <c r="B2243" s="46" t="n">
        <v>43986</v>
      </c>
      <c r="C2243" s="47" t="n">
        <v>0</v>
      </c>
      <c r="D2243" s="47" t="n">
        <v>5</v>
      </c>
      <c r="E2243" s="47"/>
    </row>
    <row r="2244" customFormat="false" ht="15" hidden="false" customHeight="false" outlineLevel="0" collapsed="false">
      <c r="A2244" s="48" t="s">
        <v>35</v>
      </c>
      <c r="B2244" s="46" t="n">
        <v>43986</v>
      </c>
      <c r="C2244" s="47" t="n">
        <v>0</v>
      </c>
      <c r="D2244" s="47" t="n">
        <v>63</v>
      </c>
      <c r="E2244" s="47"/>
    </row>
    <row r="2245" customFormat="false" ht="15" hidden="false" customHeight="false" outlineLevel="0" collapsed="false">
      <c r="A2245" s="48" t="s">
        <v>36</v>
      </c>
      <c r="B2245" s="46" t="n">
        <v>43986</v>
      </c>
      <c r="C2245" s="47" t="n">
        <v>0</v>
      </c>
      <c r="D2245" s="47" t="n">
        <v>100</v>
      </c>
      <c r="E2245" s="47"/>
    </row>
    <row r="2246" customFormat="false" ht="15" hidden="false" customHeight="false" outlineLevel="0" collapsed="false">
      <c r="A2246" s="48" t="s">
        <v>37</v>
      </c>
      <c r="B2246" s="46" t="n">
        <v>43986</v>
      </c>
      <c r="C2246" s="47" t="n">
        <v>2</v>
      </c>
      <c r="D2246" s="47" t="n">
        <v>31</v>
      </c>
      <c r="E2246" s="47"/>
    </row>
    <row r="2247" customFormat="false" ht="15" hidden="false" customHeight="false" outlineLevel="0" collapsed="false">
      <c r="A2247" s="48" t="s">
        <v>38</v>
      </c>
      <c r="B2247" s="46" t="n">
        <v>43986</v>
      </c>
      <c r="C2247" s="47" t="n">
        <v>0</v>
      </c>
      <c r="D2247" s="47" t="n">
        <v>150</v>
      </c>
      <c r="E2247" s="47"/>
    </row>
    <row r="2248" customFormat="false" ht="15" hidden="false" customHeight="false" outlineLevel="0" collapsed="false">
      <c r="A2248" s="48" t="s">
        <v>39</v>
      </c>
      <c r="B2248" s="46" t="n">
        <v>43986</v>
      </c>
      <c r="C2248" s="47" t="n">
        <v>8</v>
      </c>
      <c r="D2248" s="47" t="n">
        <v>434</v>
      </c>
      <c r="E2248" s="47" t="n">
        <v>1</v>
      </c>
    </row>
    <row r="2249" customFormat="false" ht="15" hidden="false" customHeight="false" outlineLevel="0" collapsed="false">
      <c r="A2249" s="48" t="s">
        <v>40</v>
      </c>
      <c r="B2249" s="46" t="n">
        <v>43986</v>
      </c>
      <c r="C2249" s="47" t="n">
        <v>0</v>
      </c>
      <c r="D2249" s="47" t="n">
        <v>15</v>
      </c>
      <c r="E2249" s="47"/>
    </row>
    <row r="2250" customFormat="false" ht="15" hidden="false" customHeight="false" outlineLevel="0" collapsed="false">
      <c r="A2250" s="48" t="s">
        <v>41</v>
      </c>
      <c r="B2250" s="46" t="n">
        <v>43986</v>
      </c>
      <c r="C2250" s="47" t="n">
        <v>0</v>
      </c>
      <c r="D2250" s="47" t="n">
        <v>5</v>
      </c>
      <c r="E2250" s="47"/>
    </row>
    <row r="2251" customFormat="false" ht="15" hidden="false" customHeight="false" outlineLevel="0" collapsed="false">
      <c r="A2251" s="48" t="s">
        <v>42</v>
      </c>
      <c r="B2251" s="46" t="n">
        <v>43986</v>
      </c>
      <c r="C2251" s="47" t="n">
        <v>0</v>
      </c>
      <c r="D2251" s="47" t="n">
        <v>11</v>
      </c>
      <c r="E2251" s="47"/>
    </row>
    <row r="2252" customFormat="false" ht="15" hidden="false" customHeight="false" outlineLevel="0" collapsed="false">
      <c r="A2252" s="48" t="s">
        <v>43</v>
      </c>
      <c r="B2252" s="46" t="n">
        <v>43986</v>
      </c>
      <c r="C2252" s="47" t="n">
        <v>0</v>
      </c>
      <c r="D2252" s="47" t="n">
        <v>51</v>
      </c>
      <c r="E2252" s="47"/>
    </row>
    <row r="2253" customFormat="false" ht="15" hidden="false" customHeight="false" outlineLevel="0" collapsed="false">
      <c r="A2253" s="48" t="s">
        <v>44</v>
      </c>
      <c r="B2253" s="46" t="n">
        <v>43986</v>
      </c>
      <c r="C2253" s="47" t="n">
        <v>5</v>
      </c>
      <c r="D2253" s="47" t="n">
        <v>273</v>
      </c>
      <c r="E2253" s="47"/>
    </row>
    <row r="2254" customFormat="false" ht="15" hidden="false" customHeight="false" outlineLevel="0" collapsed="false">
      <c r="A2254" s="48" t="s">
        <v>45</v>
      </c>
      <c r="B2254" s="46" t="n">
        <v>43986</v>
      </c>
      <c r="C2254" s="47" t="n">
        <v>0</v>
      </c>
      <c r="D2254" s="47" t="n">
        <v>22</v>
      </c>
      <c r="E2254" s="47"/>
    </row>
    <row r="2255" customFormat="false" ht="15" hidden="false" customHeight="false" outlineLevel="0" collapsed="false">
      <c r="A2255" s="48" t="s">
        <v>46</v>
      </c>
      <c r="B2255" s="46" t="n">
        <v>43986</v>
      </c>
      <c r="C2255" s="47" t="n">
        <v>0</v>
      </c>
      <c r="D2255" s="47" t="n">
        <v>149</v>
      </c>
      <c r="E2255" s="47"/>
    </row>
    <row r="2256" customFormat="false" ht="15" hidden="false" customHeight="false" outlineLevel="0" collapsed="false">
      <c r="A2256" s="48" t="s">
        <v>47</v>
      </c>
      <c r="B2256" s="46" t="n">
        <v>43986</v>
      </c>
      <c r="C2256" s="47" t="n">
        <v>1</v>
      </c>
      <c r="D2256" s="47" t="n">
        <v>49</v>
      </c>
      <c r="E2256" s="47"/>
    </row>
    <row r="2257" customFormat="false" ht="15" hidden="false" customHeight="false" outlineLevel="0" collapsed="false">
      <c r="A2257" s="44" t="s">
        <v>24</v>
      </c>
      <c r="B2257" s="46" t="n">
        <v>43987</v>
      </c>
      <c r="C2257" s="47" t="n">
        <v>371</v>
      </c>
      <c r="D2257" s="47" t="n">
        <v>7867</v>
      </c>
      <c r="E2257" s="47" t="n">
        <v>8</v>
      </c>
    </row>
    <row r="2258" customFormat="false" ht="15" hidden="false" customHeight="false" outlineLevel="0" collapsed="false">
      <c r="A2258" s="48" t="s">
        <v>25</v>
      </c>
      <c r="B2258" s="46" t="n">
        <v>43987</v>
      </c>
      <c r="C2258" s="47" t="n">
        <v>0</v>
      </c>
      <c r="D2258" s="47" t="n">
        <v>0</v>
      </c>
      <c r="E2258" s="47"/>
    </row>
    <row r="2259" customFormat="false" ht="15" hidden="false" customHeight="false" outlineLevel="0" collapsed="false">
      <c r="A2259" s="48" t="s">
        <v>26</v>
      </c>
      <c r="B2259" s="46" t="n">
        <v>43987</v>
      </c>
      <c r="C2259" s="47" t="n">
        <v>29</v>
      </c>
      <c r="D2259" s="47" t="n">
        <v>1008</v>
      </c>
      <c r="E2259" s="47" t="n">
        <v>1</v>
      </c>
    </row>
    <row r="2260" customFormat="false" ht="15" hidden="false" customHeight="false" outlineLevel="0" collapsed="false">
      <c r="A2260" s="48" t="s">
        <v>27</v>
      </c>
      <c r="B2260" s="46" t="n">
        <v>43987</v>
      </c>
      <c r="C2260" s="47" t="n">
        <v>3</v>
      </c>
      <c r="D2260" s="47" t="n">
        <v>14</v>
      </c>
      <c r="E2260" s="47"/>
    </row>
    <row r="2261" customFormat="false" ht="15" hidden="false" customHeight="false" outlineLevel="0" collapsed="false">
      <c r="A2261" s="48" t="s">
        <v>28</v>
      </c>
      <c r="B2261" s="46" t="n">
        <v>43987</v>
      </c>
      <c r="C2261" s="47" t="n">
        <v>420</v>
      </c>
      <c r="D2261" s="47" t="n">
        <v>10174</v>
      </c>
      <c r="E2261" s="47" t="n">
        <v>15</v>
      </c>
    </row>
    <row r="2262" customFormat="false" ht="15" hidden="false" customHeight="false" outlineLevel="0" collapsed="false">
      <c r="A2262" s="48" t="s">
        <v>29</v>
      </c>
      <c r="B2262" s="46" t="n">
        <v>43987</v>
      </c>
      <c r="C2262" s="47" t="n">
        <v>2</v>
      </c>
      <c r="D2262" s="47" t="n">
        <v>466</v>
      </c>
      <c r="E2262" s="47"/>
    </row>
    <row r="2263" customFormat="false" ht="15" hidden="false" customHeight="false" outlineLevel="0" collapsed="false">
      <c r="A2263" s="48" t="s">
        <v>30</v>
      </c>
      <c r="B2263" s="46" t="n">
        <v>43987</v>
      </c>
      <c r="C2263" s="47" t="n">
        <v>0</v>
      </c>
      <c r="D2263" s="47" t="n">
        <v>96</v>
      </c>
      <c r="E2263" s="47"/>
    </row>
    <row r="2264" customFormat="false" ht="15" hidden="false" customHeight="false" outlineLevel="0" collapsed="false">
      <c r="A2264" s="48" t="s">
        <v>31</v>
      </c>
      <c r="B2264" s="46" t="n">
        <v>43987</v>
      </c>
      <c r="C2264" s="47" t="n">
        <v>4</v>
      </c>
      <c r="D2264" s="47" t="n">
        <v>39</v>
      </c>
      <c r="E2264" s="47"/>
    </row>
    <row r="2265" customFormat="false" ht="15" hidden="false" customHeight="false" outlineLevel="0" collapsed="false">
      <c r="A2265" s="48" t="s">
        <v>32</v>
      </c>
      <c r="B2265" s="46" t="n">
        <v>43987</v>
      </c>
      <c r="C2265" s="47" t="n">
        <v>0</v>
      </c>
      <c r="D2265" s="47" t="n">
        <v>0</v>
      </c>
      <c r="E2265" s="47"/>
    </row>
    <row r="2266" customFormat="false" ht="15" hidden="false" customHeight="false" outlineLevel="0" collapsed="false">
      <c r="A2266" s="48" t="s">
        <v>33</v>
      </c>
      <c r="B2266" s="46" t="n">
        <v>43987</v>
      </c>
      <c r="C2266" s="47" t="n">
        <v>0</v>
      </c>
      <c r="D2266" s="47" t="n">
        <v>6</v>
      </c>
      <c r="E2266" s="47"/>
    </row>
    <row r="2267" customFormat="false" ht="15" hidden="false" customHeight="false" outlineLevel="0" collapsed="false">
      <c r="A2267" s="48" t="s">
        <v>34</v>
      </c>
      <c r="B2267" s="46" t="n">
        <v>43987</v>
      </c>
      <c r="C2267" s="47" t="n">
        <v>0</v>
      </c>
      <c r="D2267" s="47" t="n">
        <v>5</v>
      </c>
      <c r="E2267" s="47"/>
    </row>
    <row r="2268" customFormat="false" ht="15" hidden="false" customHeight="false" outlineLevel="0" collapsed="false">
      <c r="A2268" s="48" t="s">
        <v>35</v>
      </c>
      <c r="B2268" s="46" t="n">
        <v>43987</v>
      </c>
      <c r="C2268" s="47" t="n">
        <v>0</v>
      </c>
      <c r="D2268" s="47" t="n">
        <v>63</v>
      </c>
      <c r="E2268" s="47"/>
    </row>
    <row r="2269" customFormat="false" ht="15" hidden="false" customHeight="false" outlineLevel="0" collapsed="false">
      <c r="A2269" s="48" t="s">
        <v>36</v>
      </c>
      <c r="B2269" s="46" t="n">
        <v>43987</v>
      </c>
      <c r="C2269" s="35" t="n">
        <v>1</v>
      </c>
      <c r="D2269" s="47" t="n">
        <v>101</v>
      </c>
      <c r="E2269" s="47"/>
    </row>
    <row r="2270" customFormat="false" ht="15" hidden="false" customHeight="false" outlineLevel="0" collapsed="false">
      <c r="A2270" s="48" t="s">
        <v>37</v>
      </c>
      <c r="B2270" s="46" t="n">
        <v>43987</v>
      </c>
      <c r="C2270" s="47" t="n">
        <v>0</v>
      </c>
      <c r="D2270" s="47" t="n">
        <v>31</v>
      </c>
      <c r="E2270" s="47"/>
    </row>
    <row r="2271" customFormat="false" ht="15" hidden="false" customHeight="false" outlineLevel="0" collapsed="false">
      <c r="A2271" s="48" t="s">
        <v>38</v>
      </c>
      <c r="B2271" s="46" t="n">
        <v>43987</v>
      </c>
      <c r="C2271" s="47" t="n">
        <v>1</v>
      </c>
      <c r="D2271" s="47" t="n">
        <v>151</v>
      </c>
      <c r="E2271" s="47"/>
    </row>
    <row r="2272" customFormat="false" ht="15" hidden="false" customHeight="false" outlineLevel="0" collapsed="false">
      <c r="A2272" s="48" t="s">
        <v>39</v>
      </c>
      <c r="B2272" s="46" t="n">
        <v>43987</v>
      </c>
      <c r="C2272" s="47" t="n">
        <v>8</v>
      </c>
      <c r="D2272" s="47" t="n">
        <v>442</v>
      </c>
      <c r="E2272" s="47"/>
    </row>
    <row r="2273" customFormat="false" ht="15" hidden="false" customHeight="false" outlineLevel="0" collapsed="false">
      <c r="A2273" s="48" t="s">
        <v>40</v>
      </c>
      <c r="B2273" s="46" t="n">
        <v>43987</v>
      </c>
      <c r="C2273" s="47" t="n">
        <v>0</v>
      </c>
      <c r="D2273" s="47" t="n">
        <v>15</v>
      </c>
      <c r="E2273" s="47"/>
    </row>
    <row r="2274" customFormat="false" ht="15" hidden="false" customHeight="false" outlineLevel="0" collapsed="false">
      <c r="A2274" s="48" t="s">
        <v>41</v>
      </c>
      <c r="B2274" s="46" t="n">
        <v>43987</v>
      </c>
      <c r="C2274" s="47" t="n">
        <v>0</v>
      </c>
      <c r="D2274" s="47" t="n">
        <v>5</v>
      </c>
      <c r="E2274" s="47"/>
    </row>
    <row r="2275" customFormat="false" ht="15" hidden="false" customHeight="false" outlineLevel="0" collapsed="false">
      <c r="A2275" s="48" t="s">
        <v>42</v>
      </c>
      <c r="B2275" s="46" t="n">
        <v>43987</v>
      </c>
      <c r="C2275" s="47" t="n">
        <v>0</v>
      </c>
      <c r="D2275" s="47" t="n">
        <v>11</v>
      </c>
      <c r="E2275" s="47"/>
    </row>
    <row r="2276" customFormat="false" ht="15" hidden="false" customHeight="false" outlineLevel="0" collapsed="false">
      <c r="A2276" s="48" t="s">
        <v>43</v>
      </c>
      <c r="B2276" s="46" t="n">
        <v>43987</v>
      </c>
      <c r="C2276" s="47" t="n">
        <v>0</v>
      </c>
      <c r="D2276" s="47" t="n">
        <v>51</v>
      </c>
      <c r="E2276" s="47"/>
    </row>
    <row r="2277" customFormat="false" ht="15" hidden="false" customHeight="false" outlineLevel="0" collapsed="false">
      <c r="A2277" s="48" t="s">
        <v>44</v>
      </c>
      <c r="B2277" s="46" t="n">
        <v>43987</v>
      </c>
      <c r="C2277" s="47" t="n">
        <v>1</v>
      </c>
      <c r="D2277" s="47" t="n">
        <v>274</v>
      </c>
      <c r="E2277" s="47"/>
    </row>
    <row r="2278" customFormat="false" ht="15" hidden="false" customHeight="false" outlineLevel="0" collapsed="false">
      <c r="A2278" s="48" t="s">
        <v>45</v>
      </c>
      <c r="B2278" s="46" t="n">
        <v>43987</v>
      </c>
      <c r="C2278" s="47" t="n">
        <v>0</v>
      </c>
      <c r="D2278" s="47" t="n">
        <v>22</v>
      </c>
      <c r="E2278" s="47"/>
    </row>
    <row r="2279" customFormat="false" ht="15" hidden="false" customHeight="false" outlineLevel="0" collapsed="false">
      <c r="A2279" s="48" t="s">
        <v>46</v>
      </c>
      <c r="B2279" s="46" t="n">
        <v>43987</v>
      </c>
      <c r="C2279" s="47" t="n">
        <v>0</v>
      </c>
      <c r="D2279" s="47" t="n">
        <v>149</v>
      </c>
      <c r="E2279" s="47"/>
    </row>
    <row r="2280" customFormat="false" ht="15" hidden="false" customHeight="false" outlineLevel="0" collapsed="false">
      <c r="A2280" s="48" t="s">
        <v>47</v>
      </c>
      <c r="B2280" s="46" t="n">
        <v>43987</v>
      </c>
      <c r="C2280" s="47" t="n">
        <v>0</v>
      </c>
      <c r="D2280" s="47" t="n">
        <v>49</v>
      </c>
      <c r="E2280" s="47"/>
    </row>
    <row r="2281" customFormat="false" ht="15" hidden="false" customHeight="false" outlineLevel="0" collapsed="false">
      <c r="A2281" s="44" t="s">
        <v>24</v>
      </c>
      <c r="B2281" s="46" t="n">
        <v>43988</v>
      </c>
      <c r="C2281" s="47" t="n">
        <v>457</v>
      </c>
      <c r="D2281" s="47" t="n">
        <v>8324</v>
      </c>
      <c r="E2281" s="47" t="n">
        <v>2</v>
      </c>
    </row>
    <row r="2282" customFormat="false" ht="15" hidden="false" customHeight="false" outlineLevel="0" collapsed="false">
      <c r="A2282" s="48" t="s">
        <v>25</v>
      </c>
      <c r="B2282" s="46" t="n">
        <v>43988</v>
      </c>
      <c r="C2282" s="47" t="n">
        <v>0</v>
      </c>
      <c r="D2282" s="47" t="n">
        <v>0</v>
      </c>
      <c r="E2282" s="47"/>
    </row>
    <row r="2283" customFormat="false" ht="15" hidden="false" customHeight="false" outlineLevel="0" collapsed="false">
      <c r="A2283" s="48" t="s">
        <v>26</v>
      </c>
      <c r="B2283" s="46" t="n">
        <v>43988</v>
      </c>
      <c r="C2283" s="47" t="n">
        <v>19</v>
      </c>
      <c r="D2283" s="47" t="n">
        <v>1027</v>
      </c>
      <c r="E2283" s="47"/>
    </row>
    <row r="2284" customFormat="false" ht="15" hidden="false" customHeight="false" outlineLevel="0" collapsed="false">
      <c r="A2284" s="48" t="s">
        <v>27</v>
      </c>
      <c r="B2284" s="46" t="n">
        <v>43988</v>
      </c>
      <c r="C2284" s="47" t="n">
        <v>1</v>
      </c>
      <c r="D2284" s="47" t="n">
        <v>15</v>
      </c>
      <c r="E2284" s="47"/>
    </row>
    <row r="2285" customFormat="false" ht="15" hidden="false" customHeight="false" outlineLevel="0" collapsed="false">
      <c r="A2285" s="48" t="s">
        <v>28</v>
      </c>
      <c r="B2285" s="46" t="n">
        <v>43988</v>
      </c>
      <c r="C2285" s="47" t="n">
        <v>474</v>
      </c>
      <c r="D2285" s="47" t="n">
        <v>10648</v>
      </c>
      <c r="E2285" s="47" t="n">
        <v>13</v>
      </c>
    </row>
    <row r="2286" customFormat="false" ht="15" hidden="false" customHeight="false" outlineLevel="0" collapsed="false">
      <c r="A2286" s="48" t="s">
        <v>29</v>
      </c>
      <c r="B2286" s="46" t="n">
        <v>43988</v>
      </c>
      <c r="C2286" s="47" t="n">
        <v>0</v>
      </c>
      <c r="D2286" s="47" t="n">
        <v>466</v>
      </c>
      <c r="E2286" s="47" t="n">
        <v>1</v>
      </c>
    </row>
    <row r="2287" customFormat="false" ht="15" hidden="false" customHeight="false" outlineLevel="0" collapsed="false">
      <c r="A2287" s="48" t="s">
        <v>30</v>
      </c>
      <c r="B2287" s="46" t="n">
        <v>43988</v>
      </c>
      <c r="C2287" s="47" t="n">
        <v>0</v>
      </c>
      <c r="D2287" s="47" t="n">
        <v>96</v>
      </c>
      <c r="E2287" s="47"/>
    </row>
    <row r="2288" customFormat="false" ht="15" hidden="false" customHeight="false" outlineLevel="0" collapsed="false">
      <c r="A2288" s="48" t="s">
        <v>31</v>
      </c>
      <c r="B2288" s="46" t="n">
        <v>43988</v>
      </c>
      <c r="C2288" s="47" t="n">
        <v>10</v>
      </c>
      <c r="D2288" s="47" t="n">
        <v>49</v>
      </c>
      <c r="E2288" s="47"/>
    </row>
    <row r="2289" customFormat="false" ht="15" hidden="false" customHeight="false" outlineLevel="0" collapsed="false">
      <c r="A2289" s="48" t="s">
        <v>32</v>
      </c>
      <c r="B2289" s="46" t="n">
        <v>43988</v>
      </c>
      <c r="C2289" s="47" t="n">
        <v>0</v>
      </c>
      <c r="D2289" s="47" t="n">
        <v>0</v>
      </c>
      <c r="E2289" s="47"/>
    </row>
    <row r="2290" customFormat="false" ht="15" hidden="false" customHeight="false" outlineLevel="0" collapsed="false">
      <c r="A2290" s="48" t="s">
        <v>33</v>
      </c>
      <c r="B2290" s="46" t="n">
        <v>43988</v>
      </c>
      <c r="C2290" s="47" t="n">
        <v>0</v>
      </c>
      <c r="D2290" s="47" t="n">
        <v>6</v>
      </c>
      <c r="E2290" s="47"/>
    </row>
    <row r="2291" customFormat="false" ht="15" hidden="false" customHeight="false" outlineLevel="0" collapsed="false">
      <c r="A2291" s="48" t="s">
        <v>34</v>
      </c>
      <c r="B2291" s="46" t="n">
        <v>43988</v>
      </c>
      <c r="C2291" s="47" t="n">
        <v>0</v>
      </c>
      <c r="D2291" s="47" t="n">
        <v>5</v>
      </c>
      <c r="E2291" s="47"/>
    </row>
    <row r="2292" customFormat="false" ht="15" hidden="false" customHeight="false" outlineLevel="0" collapsed="false">
      <c r="A2292" s="48" t="s">
        <v>35</v>
      </c>
      <c r="B2292" s="46" t="n">
        <v>43988</v>
      </c>
      <c r="C2292" s="47" t="n">
        <v>0</v>
      </c>
      <c r="D2292" s="47" t="n">
        <v>63</v>
      </c>
      <c r="E2292" s="47"/>
    </row>
    <row r="2293" customFormat="false" ht="15" hidden="false" customHeight="false" outlineLevel="0" collapsed="false">
      <c r="A2293" s="48" t="s">
        <v>36</v>
      </c>
      <c r="B2293" s="46" t="n">
        <v>43988</v>
      </c>
      <c r="C2293" s="35" t="n">
        <v>0</v>
      </c>
      <c r="D2293" s="47" t="n">
        <v>101</v>
      </c>
      <c r="E2293" s="47"/>
    </row>
    <row r="2294" customFormat="false" ht="15" hidden="false" customHeight="false" outlineLevel="0" collapsed="false">
      <c r="A2294" s="48" t="s">
        <v>37</v>
      </c>
      <c r="B2294" s="46" t="n">
        <v>43988</v>
      </c>
      <c r="C2294" s="47" t="n">
        <v>4</v>
      </c>
      <c r="D2294" s="47" t="n">
        <v>35</v>
      </c>
      <c r="E2294" s="47"/>
    </row>
    <row r="2295" customFormat="false" ht="15" hidden="false" customHeight="false" outlineLevel="0" collapsed="false">
      <c r="A2295" s="48" t="s">
        <v>38</v>
      </c>
      <c r="B2295" s="46" t="n">
        <v>43988</v>
      </c>
      <c r="C2295" s="47" t="n">
        <v>1</v>
      </c>
      <c r="D2295" s="47" t="n">
        <v>152</v>
      </c>
      <c r="E2295" s="47"/>
    </row>
    <row r="2296" customFormat="false" ht="15" hidden="false" customHeight="false" outlineLevel="0" collapsed="false">
      <c r="A2296" s="48" t="s">
        <v>39</v>
      </c>
      <c r="B2296" s="46" t="n">
        <v>43988</v>
      </c>
      <c r="C2296" s="47" t="n">
        <v>15</v>
      </c>
      <c r="D2296" s="47" t="n">
        <v>457</v>
      </c>
      <c r="E2296" s="47"/>
    </row>
    <row r="2297" customFormat="false" ht="15" hidden="false" customHeight="false" outlineLevel="0" collapsed="false">
      <c r="A2297" s="48" t="s">
        <v>40</v>
      </c>
      <c r="B2297" s="46" t="n">
        <v>43988</v>
      </c>
      <c r="C2297" s="47" t="n">
        <v>0</v>
      </c>
      <c r="D2297" s="47" t="n">
        <v>15</v>
      </c>
      <c r="E2297" s="47"/>
    </row>
    <row r="2298" customFormat="false" ht="15" hidden="false" customHeight="false" outlineLevel="0" collapsed="false">
      <c r="A2298" s="48" t="s">
        <v>41</v>
      </c>
      <c r="B2298" s="46" t="n">
        <v>43988</v>
      </c>
      <c r="C2298" s="47" t="n">
        <v>0</v>
      </c>
      <c r="D2298" s="47" t="n">
        <v>5</v>
      </c>
      <c r="E2298" s="47"/>
    </row>
    <row r="2299" customFormat="false" ht="15" hidden="false" customHeight="false" outlineLevel="0" collapsed="false">
      <c r="A2299" s="48" t="s">
        <v>42</v>
      </c>
      <c r="B2299" s="46" t="n">
        <v>43988</v>
      </c>
      <c r="C2299" s="47" t="n">
        <v>0</v>
      </c>
      <c r="D2299" s="47" t="n">
        <v>11</v>
      </c>
      <c r="E2299" s="47"/>
    </row>
    <row r="2300" customFormat="false" ht="15" hidden="false" customHeight="false" outlineLevel="0" collapsed="false">
      <c r="A2300" s="48" t="s">
        <v>43</v>
      </c>
      <c r="B2300" s="46" t="n">
        <v>43988</v>
      </c>
      <c r="C2300" s="47" t="n">
        <v>0</v>
      </c>
      <c r="D2300" s="47" t="n">
        <v>51</v>
      </c>
      <c r="E2300" s="47"/>
    </row>
    <row r="2301" customFormat="false" ht="15" hidden="false" customHeight="false" outlineLevel="0" collapsed="false">
      <c r="A2301" s="48" t="s">
        <v>44</v>
      </c>
      <c r="B2301" s="46" t="n">
        <v>43988</v>
      </c>
      <c r="C2301" s="47" t="n">
        <v>2</v>
      </c>
      <c r="D2301" s="47" t="n">
        <v>276</v>
      </c>
      <c r="E2301" s="47"/>
    </row>
    <row r="2302" customFormat="false" ht="15" hidden="false" customHeight="false" outlineLevel="0" collapsed="false">
      <c r="A2302" s="48" t="s">
        <v>45</v>
      </c>
      <c r="B2302" s="46" t="n">
        <v>43988</v>
      </c>
      <c r="C2302" s="47" t="n">
        <v>0</v>
      </c>
      <c r="D2302" s="47" t="n">
        <v>22</v>
      </c>
      <c r="E2302" s="47"/>
    </row>
    <row r="2303" customFormat="false" ht="15" hidden="false" customHeight="false" outlineLevel="0" collapsed="false">
      <c r="A2303" s="48" t="s">
        <v>46</v>
      </c>
      <c r="B2303" s="46" t="n">
        <v>43988</v>
      </c>
      <c r="C2303" s="47" t="n">
        <v>0</v>
      </c>
      <c r="D2303" s="47" t="n">
        <v>149</v>
      </c>
      <c r="E2303" s="47"/>
    </row>
    <row r="2304" customFormat="false" ht="15" hidden="false" customHeight="false" outlineLevel="0" collapsed="false">
      <c r="A2304" s="48" t="s">
        <v>47</v>
      </c>
      <c r="B2304" s="46" t="n">
        <v>43988</v>
      </c>
      <c r="C2304" s="47" t="n">
        <v>0</v>
      </c>
      <c r="D2304" s="47" t="n">
        <v>49</v>
      </c>
      <c r="E2304" s="47"/>
    </row>
    <row r="2305" customFormat="false" ht="15" hidden="false" customHeight="false" outlineLevel="0" collapsed="false">
      <c r="A2305" s="44" t="s">
        <v>24</v>
      </c>
      <c r="B2305" s="46" t="n">
        <v>43989</v>
      </c>
      <c r="C2305" s="47" t="n">
        <v>375</v>
      </c>
      <c r="D2305" s="47" t="n">
        <v>8699</v>
      </c>
      <c r="E2305" s="47" t="n">
        <v>9</v>
      </c>
    </row>
    <row r="2306" customFormat="false" ht="15" hidden="false" customHeight="false" outlineLevel="0" collapsed="false">
      <c r="A2306" s="48" t="s">
        <v>25</v>
      </c>
      <c r="B2306" s="46" t="n">
        <v>43989</v>
      </c>
      <c r="C2306" s="47" t="n">
        <v>0</v>
      </c>
      <c r="D2306" s="47" t="n">
        <v>0</v>
      </c>
      <c r="E2306" s="47"/>
    </row>
    <row r="2307" customFormat="false" ht="15" hidden="false" customHeight="false" outlineLevel="0" collapsed="false">
      <c r="A2307" s="48" t="s">
        <v>26</v>
      </c>
      <c r="B2307" s="46" t="n">
        <v>43989</v>
      </c>
      <c r="C2307" s="47" t="n">
        <v>18</v>
      </c>
      <c r="D2307" s="47" t="n">
        <v>1045</v>
      </c>
      <c r="E2307" s="47" t="n">
        <v>1</v>
      </c>
    </row>
    <row r="2308" customFormat="false" ht="15" hidden="false" customHeight="false" outlineLevel="0" collapsed="false">
      <c r="A2308" s="48" t="s">
        <v>27</v>
      </c>
      <c r="B2308" s="46" t="n">
        <v>43989</v>
      </c>
      <c r="C2308" s="47" t="n">
        <v>5</v>
      </c>
      <c r="D2308" s="47" t="n">
        <v>20</v>
      </c>
      <c r="E2308" s="47"/>
    </row>
    <row r="2309" customFormat="false" ht="15" hidden="false" customHeight="false" outlineLevel="0" collapsed="false">
      <c r="A2309" s="48" t="s">
        <v>28</v>
      </c>
      <c r="B2309" s="46" t="n">
        <v>43989</v>
      </c>
      <c r="C2309" s="47" t="n">
        <v>359</v>
      </c>
      <c r="D2309" s="47" t="n">
        <v>11007</v>
      </c>
      <c r="E2309" s="47" t="n">
        <v>8</v>
      </c>
    </row>
    <row r="2310" customFormat="false" ht="15" hidden="false" customHeight="false" outlineLevel="0" collapsed="false">
      <c r="A2310" s="48" t="s">
        <v>29</v>
      </c>
      <c r="B2310" s="46" t="n">
        <v>43989</v>
      </c>
      <c r="C2310" s="47" t="n">
        <v>0</v>
      </c>
      <c r="D2310" s="47" t="n">
        <v>466</v>
      </c>
      <c r="E2310" s="47"/>
    </row>
    <row r="2311" customFormat="false" ht="15" hidden="false" customHeight="false" outlineLevel="0" collapsed="false">
      <c r="A2311" s="48" t="s">
        <v>30</v>
      </c>
      <c r="B2311" s="46" t="n">
        <v>43989</v>
      </c>
      <c r="C2311" s="47" t="n">
        <v>0</v>
      </c>
      <c r="D2311" s="47" t="n">
        <v>96</v>
      </c>
      <c r="E2311" s="47"/>
    </row>
    <row r="2312" customFormat="false" ht="15" hidden="false" customHeight="false" outlineLevel="0" collapsed="false">
      <c r="A2312" s="48" t="s">
        <v>31</v>
      </c>
      <c r="B2312" s="46" t="n">
        <v>43989</v>
      </c>
      <c r="C2312" s="47" t="n">
        <v>2</v>
      </c>
      <c r="D2312" s="47" t="n">
        <v>51</v>
      </c>
      <c r="E2312" s="47"/>
    </row>
    <row r="2313" customFormat="false" ht="15" hidden="false" customHeight="false" outlineLevel="0" collapsed="false">
      <c r="A2313" s="48" t="s">
        <v>32</v>
      </c>
      <c r="B2313" s="46" t="n">
        <v>43989</v>
      </c>
      <c r="C2313" s="47" t="n">
        <v>0</v>
      </c>
      <c r="D2313" s="47" t="n">
        <v>0</v>
      </c>
      <c r="E2313" s="47"/>
    </row>
    <row r="2314" customFormat="false" ht="15" hidden="false" customHeight="false" outlineLevel="0" collapsed="false">
      <c r="A2314" s="48" t="s">
        <v>33</v>
      </c>
      <c r="B2314" s="46" t="n">
        <v>43989</v>
      </c>
      <c r="C2314" s="47" t="n">
        <v>0</v>
      </c>
      <c r="D2314" s="47" t="n">
        <v>6</v>
      </c>
      <c r="E2314" s="47"/>
    </row>
    <row r="2315" customFormat="false" ht="15" hidden="false" customHeight="false" outlineLevel="0" collapsed="false">
      <c r="A2315" s="48" t="s">
        <v>34</v>
      </c>
      <c r="B2315" s="46" t="n">
        <v>43989</v>
      </c>
      <c r="C2315" s="47" t="n">
        <v>0</v>
      </c>
      <c r="D2315" s="47" t="n">
        <v>5</v>
      </c>
      <c r="E2315" s="47"/>
    </row>
    <row r="2316" customFormat="false" ht="15" hidden="false" customHeight="false" outlineLevel="0" collapsed="false">
      <c r="A2316" s="48" t="s">
        <v>35</v>
      </c>
      <c r="B2316" s="46" t="n">
        <v>43989</v>
      </c>
      <c r="C2316" s="47" t="n">
        <v>1</v>
      </c>
      <c r="D2316" s="47" t="n">
        <v>64</v>
      </c>
      <c r="E2316" s="47" t="n">
        <v>1</v>
      </c>
    </row>
    <row r="2317" customFormat="false" ht="15" hidden="false" customHeight="false" outlineLevel="0" collapsed="false">
      <c r="A2317" s="48" t="s">
        <v>36</v>
      </c>
      <c r="B2317" s="46" t="n">
        <v>43989</v>
      </c>
      <c r="C2317" s="47" t="n">
        <v>0</v>
      </c>
      <c r="D2317" s="47" t="n">
        <v>101</v>
      </c>
      <c r="E2317" s="47"/>
    </row>
    <row r="2318" customFormat="false" ht="15" hidden="false" customHeight="false" outlineLevel="0" collapsed="false">
      <c r="A2318" s="48" t="s">
        <v>37</v>
      </c>
      <c r="B2318" s="46" t="n">
        <v>43989</v>
      </c>
      <c r="C2318" s="47" t="n">
        <v>3</v>
      </c>
      <c r="D2318" s="47" t="n">
        <v>38</v>
      </c>
      <c r="E2318" s="47"/>
    </row>
    <row r="2319" customFormat="false" ht="15" hidden="false" customHeight="false" outlineLevel="0" collapsed="false">
      <c r="A2319" s="48" t="s">
        <v>38</v>
      </c>
      <c r="B2319" s="46" t="n">
        <v>43989</v>
      </c>
      <c r="C2319" s="47" t="n">
        <v>0</v>
      </c>
      <c r="D2319" s="47" t="n">
        <v>152</v>
      </c>
      <c r="E2319" s="47"/>
    </row>
    <row r="2320" customFormat="false" ht="15" hidden="false" customHeight="false" outlineLevel="0" collapsed="false">
      <c r="A2320" s="48" t="s">
        <v>39</v>
      </c>
      <c r="B2320" s="46" t="n">
        <v>43989</v>
      </c>
      <c r="C2320" s="47" t="n">
        <v>10</v>
      </c>
      <c r="D2320" s="47" t="n">
        <v>467</v>
      </c>
      <c r="E2320" s="47" t="n">
        <v>1</v>
      </c>
    </row>
    <row r="2321" customFormat="false" ht="15" hidden="false" customHeight="false" outlineLevel="0" collapsed="false">
      <c r="A2321" s="48" t="s">
        <v>40</v>
      </c>
      <c r="B2321" s="46" t="n">
        <v>43989</v>
      </c>
      <c r="C2321" s="47" t="n">
        <v>1</v>
      </c>
      <c r="D2321" s="47" t="n">
        <v>16</v>
      </c>
      <c r="E2321" s="47"/>
    </row>
    <row r="2322" customFormat="false" ht="15" hidden="false" customHeight="false" outlineLevel="0" collapsed="false">
      <c r="A2322" s="48" t="s">
        <v>41</v>
      </c>
      <c r="B2322" s="46" t="n">
        <v>43989</v>
      </c>
      <c r="C2322" s="47" t="n">
        <v>0</v>
      </c>
      <c r="D2322" s="47" t="n">
        <v>5</v>
      </c>
      <c r="E2322" s="47"/>
    </row>
    <row r="2323" customFormat="false" ht="15" hidden="false" customHeight="false" outlineLevel="0" collapsed="false">
      <c r="A2323" s="48" t="s">
        <v>42</v>
      </c>
      <c r="B2323" s="46" t="n">
        <v>43989</v>
      </c>
      <c r="C2323" s="47" t="n">
        <v>0</v>
      </c>
      <c r="D2323" s="47" t="n">
        <v>11</v>
      </c>
      <c r="E2323" s="47"/>
    </row>
    <row r="2324" customFormat="false" ht="15" hidden="false" customHeight="false" outlineLevel="0" collapsed="false">
      <c r="A2324" s="48" t="s">
        <v>43</v>
      </c>
      <c r="B2324" s="46" t="n">
        <v>43989</v>
      </c>
      <c r="C2324" s="47" t="n">
        <v>0</v>
      </c>
      <c r="D2324" s="47" t="n">
        <v>51</v>
      </c>
      <c r="E2324" s="47"/>
    </row>
    <row r="2325" customFormat="false" ht="15" hidden="false" customHeight="false" outlineLevel="0" collapsed="false">
      <c r="A2325" s="48" t="s">
        <v>44</v>
      </c>
      <c r="B2325" s="46" t="n">
        <v>43989</v>
      </c>
      <c r="C2325" s="47" t="n">
        <v>0</v>
      </c>
      <c r="D2325" s="47" t="n">
        <v>276</v>
      </c>
      <c r="E2325" s="47"/>
    </row>
    <row r="2326" customFormat="false" ht="15" hidden="false" customHeight="false" outlineLevel="0" collapsed="false">
      <c r="A2326" s="48" t="s">
        <v>45</v>
      </c>
      <c r="B2326" s="46" t="n">
        <v>43989</v>
      </c>
      <c r="C2326" s="47" t="n">
        <v>0</v>
      </c>
      <c r="D2326" s="47" t="n">
        <v>22</v>
      </c>
      <c r="E2326" s="47"/>
    </row>
    <row r="2327" customFormat="false" ht="15" hidden="false" customHeight="false" outlineLevel="0" collapsed="false">
      <c r="A2327" s="48" t="s">
        <v>46</v>
      </c>
      <c r="B2327" s="46" t="n">
        <v>43989</v>
      </c>
      <c r="C2327" s="47" t="n">
        <v>0</v>
      </c>
      <c r="D2327" s="47" t="n">
        <v>149</v>
      </c>
      <c r="E2327" s="47"/>
    </row>
    <row r="2328" customFormat="false" ht="15" hidden="false" customHeight="false" outlineLevel="0" collapsed="false">
      <c r="A2328" s="48" t="s">
        <v>47</v>
      </c>
      <c r="B2328" s="46" t="n">
        <v>43989</v>
      </c>
      <c r="C2328" s="47" t="n">
        <v>0</v>
      </c>
      <c r="D2328" s="47" t="n">
        <v>49</v>
      </c>
      <c r="E2328" s="47"/>
    </row>
    <row r="2329" customFormat="false" ht="15" hidden="false" customHeight="false" outlineLevel="0" collapsed="false">
      <c r="A2329" s="44" t="s">
        <v>24</v>
      </c>
      <c r="B2329" s="46" t="n">
        <v>43990</v>
      </c>
      <c r="C2329" s="47" t="n">
        <v>344</v>
      </c>
      <c r="D2329" s="47" t="n">
        <v>9043</v>
      </c>
      <c r="E2329" s="47" t="n">
        <v>16</v>
      </c>
    </row>
    <row r="2330" customFormat="false" ht="15" hidden="false" customHeight="false" outlineLevel="0" collapsed="false">
      <c r="A2330" s="48" t="s">
        <v>25</v>
      </c>
      <c r="B2330" s="46" t="n">
        <v>43990</v>
      </c>
      <c r="C2330" s="47" t="n">
        <v>0</v>
      </c>
      <c r="D2330" s="47" t="n">
        <v>0</v>
      </c>
      <c r="E2330" s="47"/>
    </row>
    <row r="2331" customFormat="false" ht="15" hidden="false" customHeight="false" outlineLevel="0" collapsed="false">
      <c r="A2331" s="48" t="s">
        <v>26</v>
      </c>
      <c r="B2331" s="46" t="n">
        <v>43990</v>
      </c>
      <c r="C2331" s="47" t="n">
        <v>45</v>
      </c>
      <c r="D2331" s="47" t="n">
        <v>1090</v>
      </c>
      <c r="E2331" s="47" t="n">
        <v>1</v>
      </c>
    </row>
    <row r="2332" customFormat="false" ht="15" hidden="false" customHeight="false" outlineLevel="0" collapsed="false">
      <c r="A2332" s="48" t="s">
        <v>27</v>
      </c>
      <c r="B2332" s="46" t="n">
        <v>43990</v>
      </c>
      <c r="C2332" s="47" t="n">
        <v>1</v>
      </c>
      <c r="D2332" s="47" t="n">
        <v>21</v>
      </c>
      <c r="E2332" s="47"/>
    </row>
    <row r="2333" customFormat="false" ht="15" hidden="false" customHeight="false" outlineLevel="0" collapsed="false">
      <c r="A2333" s="48" t="s">
        <v>28</v>
      </c>
      <c r="B2333" s="46" t="n">
        <v>43990</v>
      </c>
      <c r="C2333" s="47" t="n">
        <v>420</v>
      </c>
      <c r="D2333" s="47" t="n">
        <v>11427</v>
      </c>
      <c r="E2333" s="47" t="n">
        <v>9</v>
      </c>
    </row>
    <row r="2334" customFormat="false" ht="15" hidden="false" customHeight="false" outlineLevel="0" collapsed="false">
      <c r="A2334" s="48" t="s">
        <v>29</v>
      </c>
      <c r="B2334" s="46" t="n">
        <v>43990</v>
      </c>
      <c r="C2334" s="47" t="n">
        <v>1</v>
      </c>
      <c r="D2334" s="47" t="n">
        <v>467</v>
      </c>
      <c r="E2334" s="47"/>
    </row>
    <row r="2335" customFormat="false" ht="15" hidden="false" customHeight="false" outlineLevel="0" collapsed="false">
      <c r="A2335" s="48" t="s">
        <v>30</v>
      </c>
      <c r="B2335" s="46" t="n">
        <v>43990</v>
      </c>
      <c r="C2335" s="47" t="n">
        <v>0</v>
      </c>
      <c r="D2335" s="47" t="n">
        <v>96</v>
      </c>
      <c r="E2335" s="47"/>
    </row>
    <row r="2336" customFormat="false" ht="15" hidden="false" customHeight="false" outlineLevel="0" collapsed="false">
      <c r="A2336" s="48" t="s">
        <v>31</v>
      </c>
      <c r="B2336" s="46" t="n">
        <v>43990</v>
      </c>
      <c r="C2336" s="47" t="n">
        <v>2</v>
      </c>
      <c r="D2336" s="47" t="n">
        <v>53</v>
      </c>
      <c r="E2336" s="47"/>
    </row>
    <row r="2337" customFormat="false" ht="15" hidden="false" customHeight="false" outlineLevel="0" collapsed="false">
      <c r="A2337" s="48" t="s">
        <v>32</v>
      </c>
      <c r="B2337" s="46" t="n">
        <v>43990</v>
      </c>
      <c r="C2337" s="47" t="n">
        <v>0</v>
      </c>
      <c r="D2337" s="47" t="n">
        <v>0</v>
      </c>
      <c r="E2337" s="47"/>
    </row>
    <row r="2338" customFormat="false" ht="15" hidden="false" customHeight="false" outlineLevel="0" collapsed="false">
      <c r="A2338" s="48" t="s">
        <v>33</v>
      </c>
      <c r="B2338" s="46" t="n">
        <v>43990</v>
      </c>
      <c r="C2338" s="47" t="n">
        <v>0</v>
      </c>
      <c r="D2338" s="47" t="n">
        <v>6</v>
      </c>
      <c r="E2338" s="47"/>
    </row>
    <row r="2339" customFormat="false" ht="15" hidden="false" customHeight="false" outlineLevel="0" collapsed="false">
      <c r="A2339" s="48" t="s">
        <v>34</v>
      </c>
      <c r="B2339" s="46" t="n">
        <v>43990</v>
      </c>
      <c r="C2339" s="47" t="n">
        <v>0</v>
      </c>
      <c r="D2339" s="47" t="n">
        <v>5</v>
      </c>
      <c r="E2339" s="47"/>
    </row>
    <row r="2340" customFormat="false" ht="15" hidden="false" customHeight="false" outlineLevel="0" collapsed="false">
      <c r="A2340" s="48" t="s">
        <v>35</v>
      </c>
      <c r="B2340" s="46" t="n">
        <v>43990</v>
      </c>
      <c r="C2340" s="47" t="n">
        <v>0</v>
      </c>
      <c r="D2340" s="47" t="n">
        <v>64</v>
      </c>
      <c r="E2340" s="47"/>
    </row>
    <row r="2341" customFormat="false" ht="15" hidden="false" customHeight="false" outlineLevel="0" collapsed="false">
      <c r="A2341" s="48" t="s">
        <v>36</v>
      </c>
      <c r="B2341" s="46" t="n">
        <v>43990</v>
      </c>
      <c r="C2341" s="47" t="n">
        <v>1</v>
      </c>
      <c r="D2341" s="47" t="n">
        <v>102</v>
      </c>
      <c r="E2341" s="47"/>
    </row>
    <row r="2342" customFormat="false" ht="15" hidden="false" customHeight="false" outlineLevel="0" collapsed="false">
      <c r="A2342" s="48" t="s">
        <v>37</v>
      </c>
      <c r="B2342" s="46" t="n">
        <v>43990</v>
      </c>
      <c r="C2342" s="47" t="n">
        <v>1</v>
      </c>
      <c r="D2342" s="47" t="n">
        <v>39</v>
      </c>
      <c r="E2342" s="47"/>
    </row>
    <row r="2343" customFormat="false" ht="15" hidden="false" customHeight="false" outlineLevel="0" collapsed="false">
      <c r="A2343" s="48" t="s">
        <v>38</v>
      </c>
      <c r="B2343" s="46" t="n">
        <v>43990</v>
      </c>
      <c r="C2343" s="47" t="n">
        <v>0</v>
      </c>
      <c r="D2343" s="47" t="n">
        <v>152</v>
      </c>
      <c r="E2343" s="47"/>
    </row>
    <row r="2344" customFormat="false" ht="15" hidden="false" customHeight="false" outlineLevel="0" collapsed="false">
      <c r="A2344" s="48" t="s">
        <v>39</v>
      </c>
      <c r="B2344" s="46" t="n">
        <v>43990</v>
      </c>
      <c r="C2344" s="47" t="n">
        <v>11</v>
      </c>
      <c r="D2344" s="47" t="n">
        <v>478</v>
      </c>
      <c r="E2344" s="47" t="n">
        <v>2</v>
      </c>
    </row>
    <row r="2345" customFormat="false" ht="15" hidden="false" customHeight="false" outlineLevel="0" collapsed="false">
      <c r="A2345" s="48" t="s">
        <v>40</v>
      </c>
      <c r="B2345" s="46" t="n">
        <v>43990</v>
      </c>
      <c r="C2345" s="47" t="n">
        <v>0</v>
      </c>
      <c r="D2345" s="47" t="n">
        <v>16</v>
      </c>
      <c r="E2345" s="47"/>
    </row>
    <row r="2346" customFormat="false" ht="15" hidden="false" customHeight="false" outlineLevel="0" collapsed="false">
      <c r="A2346" s="48" t="s">
        <v>41</v>
      </c>
      <c r="B2346" s="46" t="n">
        <v>43990</v>
      </c>
      <c r="C2346" s="47" t="n">
        <v>0</v>
      </c>
      <c r="D2346" s="47" t="n">
        <v>5</v>
      </c>
      <c r="E2346" s="47"/>
    </row>
    <row r="2347" customFormat="false" ht="15" hidden="false" customHeight="false" outlineLevel="0" collapsed="false">
      <c r="A2347" s="48" t="s">
        <v>42</v>
      </c>
      <c r="B2347" s="46" t="n">
        <v>43990</v>
      </c>
      <c r="C2347" s="47" t="n">
        <v>0</v>
      </c>
      <c r="D2347" s="47" t="n">
        <v>11</v>
      </c>
      <c r="E2347" s="47"/>
    </row>
    <row r="2348" customFormat="false" ht="15" hidden="false" customHeight="false" outlineLevel="0" collapsed="false">
      <c r="A2348" s="48" t="s">
        <v>43</v>
      </c>
      <c r="B2348" s="46" t="n">
        <v>43990</v>
      </c>
      <c r="C2348" s="47" t="n">
        <v>0</v>
      </c>
      <c r="D2348" s="47" t="n">
        <v>51</v>
      </c>
      <c r="E2348" s="47"/>
    </row>
    <row r="2349" customFormat="false" ht="15" hidden="false" customHeight="false" outlineLevel="0" collapsed="false">
      <c r="A2349" s="48" t="s">
        <v>44</v>
      </c>
      <c r="B2349" s="46" t="n">
        <v>43990</v>
      </c>
      <c r="C2349" s="47" t="n">
        <v>0</v>
      </c>
      <c r="D2349" s="47" t="n">
        <v>276</v>
      </c>
      <c r="E2349" s="47"/>
    </row>
    <row r="2350" customFormat="false" ht="15" hidden="false" customHeight="false" outlineLevel="0" collapsed="false">
      <c r="A2350" s="48" t="s">
        <v>45</v>
      </c>
      <c r="B2350" s="46" t="n">
        <v>43990</v>
      </c>
      <c r="C2350" s="47" t="n">
        <v>0</v>
      </c>
      <c r="D2350" s="47" t="n">
        <v>22</v>
      </c>
      <c r="E2350" s="47"/>
    </row>
    <row r="2351" customFormat="false" ht="15" hidden="false" customHeight="false" outlineLevel="0" collapsed="false">
      <c r="A2351" s="48" t="s">
        <v>46</v>
      </c>
      <c r="B2351" s="46" t="n">
        <v>43990</v>
      </c>
      <c r="C2351" s="47" t="n">
        <v>0</v>
      </c>
      <c r="D2351" s="47" t="n">
        <v>149</v>
      </c>
      <c r="E2351" s="47"/>
    </row>
    <row r="2352" customFormat="false" ht="15" hidden="false" customHeight="false" outlineLevel="0" collapsed="false">
      <c r="A2352" s="48" t="s">
        <v>47</v>
      </c>
      <c r="B2352" s="46" t="n">
        <v>43990</v>
      </c>
      <c r="C2352" s="47" t="n">
        <v>0</v>
      </c>
      <c r="D2352" s="47" t="n">
        <v>49</v>
      </c>
      <c r="E2352" s="47" t="n">
        <v>1</v>
      </c>
    </row>
    <row r="2353" customFormat="false" ht="15" hidden="false" customHeight="false" outlineLevel="0" collapsed="false">
      <c r="A2353" s="44" t="s">
        <v>24</v>
      </c>
      <c r="B2353" s="46" t="n">
        <v>43991</v>
      </c>
      <c r="C2353" s="47" t="n">
        <v>545</v>
      </c>
      <c r="D2353" s="47" t="n">
        <v>9588</v>
      </c>
      <c r="E2353" s="47" t="n">
        <v>13</v>
      </c>
    </row>
    <row r="2354" customFormat="false" ht="15" hidden="false" customHeight="false" outlineLevel="0" collapsed="false">
      <c r="A2354" s="48" t="s">
        <v>25</v>
      </c>
      <c r="B2354" s="46" t="n">
        <v>43991</v>
      </c>
      <c r="C2354" s="47" t="n">
        <v>0</v>
      </c>
      <c r="D2354" s="47" t="n">
        <v>0</v>
      </c>
      <c r="E2354" s="47"/>
    </row>
    <row r="2355" customFormat="false" ht="15" hidden="false" customHeight="false" outlineLevel="0" collapsed="false">
      <c r="A2355" s="48" t="s">
        <v>26</v>
      </c>
      <c r="B2355" s="46" t="n">
        <v>43991</v>
      </c>
      <c r="C2355" s="47" t="n">
        <v>28</v>
      </c>
      <c r="D2355" s="47" t="n">
        <v>1118</v>
      </c>
      <c r="E2355" s="47" t="n">
        <v>2</v>
      </c>
    </row>
    <row r="2356" customFormat="false" ht="15" hidden="false" customHeight="false" outlineLevel="0" collapsed="false">
      <c r="A2356" s="48" t="s">
        <v>27</v>
      </c>
      <c r="B2356" s="46" t="n">
        <v>43991</v>
      </c>
      <c r="C2356" s="47" t="n">
        <v>5</v>
      </c>
      <c r="D2356" s="47" t="n">
        <v>26</v>
      </c>
      <c r="E2356" s="47"/>
    </row>
    <row r="2357" customFormat="false" ht="15" hidden="false" customHeight="false" outlineLevel="0" collapsed="false">
      <c r="A2357" s="48" t="s">
        <v>28</v>
      </c>
      <c r="B2357" s="46" t="n">
        <v>43991</v>
      </c>
      <c r="C2357" s="47" t="n">
        <v>535</v>
      </c>
      <c r="D2357" s="47" t="n">
        <v>11962</v>
      </c>
      <c r="E2357" s="47" t="n">
        <v>8</v>
      </c>
    </row>
    <row r="2358" customFormat="false" ht="15" hidden="false" customHeight="false" outlineLevel="0" collapsed="false">
      <c r="A2358" s="48" t="s">
        <v>29</v>
      </c>
      <c r="B2358" s="46" t="n">
        <v>43991</v>
      </c>
      <c r="C2358" s="47" t="n">
        <v>2</v>
      </c>
      <c r="D2358" s="47" t="n">
        <v>469</v>
      </c>
      <c r="E2358" s="47"/>
    </row>
    <row r="2359" customFormat="false" ht="15" hidden="false" customHeight="false" outlineLevel="0" collapsed="false">
      <c r="A2359" s="48" t="s">
        <v>30</v>
      </c>
      <c r="B2359" s="46" t="n">
        <v>43991</v>
      </c>
      <c r="C2359" s="47" t="n">
        <v>1</v>
      </c>
      <c r="D2359" s="47" t="n">
        <v>97</v>
      </c>
      <c r="E2359" s="47"/>
    </row>
    <row r="2360" customFormat="false" ht="15" hidden="false" customHeight="false" outlineLevel="0" collapsed="false">
      <c r="A2360" s="48" t="s">
        <v>31</v>
      </c>
      <c r="B2360" s="46" t="n">
        <v>43991</v>
      </c>
      <c r="C2360" s="47" t="n">
        <v>2</v>
      </c>
      <c r="D2360" s="47" t="n">
        <v>55</v>
      </c>
      <c r="E2360" s="47"/>
    </row>
    <row r="2361" customFormat="false" ht="15" hidden="false" customHeight="false" outlineLevel="0" collapsed="false">
      <c r="A2361" s="48" t="s">
        <v>32</v>
      </c>
      <c r="B2361" s="46" t="n">
        <v>43991</v>
      </c>
      <c r="C2361" s="47" t="n">
        <v>0</v>
      </c>
      <c r="D2361" s="47" t="n">
        <v>0</v>
      </c>
      <c r="E2361" s="47"/>
    </row>
    <row r="2362" customFormat="false" ht="15" hidden="false" customHeight="false" outlineLevel="0" collapsed="false">
      <c r="A2362" s="48" t="s">
        <v>33</v>
      </c>
      <c r="B2362" s="46" t="n">
        <v>43991</v>
      </c>
      <c r="C2362" s="47" t="n">
        <v>2</v>
      </c>
      <c r="D2362" s="47" t="n">
        <v>8</v>
      </c>
      <c r="E2362" s="47"/>
    </row>
    <row r="2363" customFormat="false" ht="15" hidden="false" customHeight="false" outlineLevel="0" collapsed="false">
      <c r="A2363" s="48" t="s">
        <v>34</v>
      </c>
      <c r="B2363" s="46" t="n">
        <v>43991</v>
      </c>
      <c r="C2363" s="47" t="n">
        <v>0</v>
      </c>
      <c r="D2363" s="47" t="n">
        <v>5</v>
      </c>
      <c r="E2363" s="47"/>
    </row>
    <row r="2364" customFormat="false" ht="15" hidden="false" customHeight="false" outlineLevel="0" collapsed="false">
      <c r="A2364" s="48" t="s">
        <v>35</v>
      </c>
      <c r="B2364" s="46" t="n">
        <v>43991</v>
      </c>
      <c r="C2364" s="47" t="n">
        <v>0</v>
      </c>
      <c r="D2364" s="47" t="n">
        <v>64</v>
      </c>
      <c r="E2364" s="47"/>
    </row>
    <row r="2365" customFormat="false" ht="15" hidden="false" customHeight="false" outlineLevel="0" collapsed="false">
      <c r="A2365" s="48" t="s">
        <v>36</v>
      </c>
      <c r="B2365" s="46" t="n">
        <v>43991</v>
      </c>
      <c r="C2365" s="47" t="n">
        <v>1</v>
      </c>
      <c r="D2365" s="47" t="n">
        <v>103</v>
      </c>
      <c r="E2365" s="47"/>
    </row>
    <row r="2366" customFormat="false" ht="15" hidden="false" customHeight="false" outlineLevel="0" collapsed="false">
      <c r="A2366" s="48" t="s">
        <v>37</v>
      </c>
      <c r="B2366" s="46" t="n">
        <v>43991</v>
      </c>
      <c r="C2366" s="47" t="n">
        <v>-1</v>
      </c>
      <c r="D2366" s="47" t="n">
        <v>38</v>
      </c>
      <c r="E2366" s="47"/>
    </row>
    <row r="2367" customFormat="false" ht="15" hidden="false" customHeight="false" outlineLevel="0" collapsed="false">
      <c r="A2367" s="48" t="s">
        <v>38</v>
      </c>
      <c r="B2367" s="46" t="n">
        <v>43991</v>
      </c>
      <c r="C2367" s="47" t="n">
        <v>5</v>
      </c>
      <c r="D2367" s="47" t="n">
        <v>157</v>
      </c>
      <c r="E2367" s="47"/>
    </row>
    <row r="2368" customFormat="false" ht="15" hidden="false" customHeight="false" outlineLevel="0" collapsed="false">
      <c r="A2368" s="48" t="s">
        <v>39</v>
      </c>
      <c r="B2368" s="46" t="n">
        <v>43991</v>
      </c>
      <c r="C2368" s="47" t="n">
        <v>13</v>
      </c>
      <c r="D2368" s="47" t="n">
        <v>491</v>
      </c>
      <c r="E2368" s="47" t="n">
        <v>1</v>
      </c>
    </row>
    <row r="2369" customFormat="false" ht="15" hidden="false" customHeight="false" outlineLevel="0" collapsed="false">
      <c r="A2369" s="48" t="s">
        <v>40</v>
      </c>
      <c r="B2369" s="46" t="n">
        <v>43991</v>
      </c>
      <c r="C2369" s="47" t="n">
        <v>0</v>
      </c>
      <c r="D2369" s="47" t="n">
        <v>16</v>
      </c>
      <c r="E2369" s="47"/>
    </row>
    <row r="2370" customFormat="false" ht="15" hidden="false" customHeight="false" outlineLevel="0" collapsed="false">
      <c r="A2370" s="48" t="s">
        <v>41</v>
      </c>
      <c r="B2370" s="46" t="n">
        <v>43991</v>
      </c>
      <c r="C2370" s="47" t="n">
        <v>0</v>
      </c>
      <c r="D2370" s="47" t="n">
        <v>5</v>
      </c>
      <c r="E2370" s="47"/>
    </row>
    <row r="2371" customFormat="false" ht="15" hidden="false" customHeight="false" outlineLevel="0" collapsed="false">
      <c r="A2371" s="48" t="s">
        <v>42</v>
      </c>
      <c r="B2371" s="46" t="n">
        <v>43991</v>
      </c>
      <c r="C2371" s="47" t="n">
        <v>0</v>
      </c>
      <c r="D2371" s="47" t="n">
        <v>11</v>
      </c>
      <c r="E2371" s="47"/>
    </row>
    <row r="2372" customFormat="false" ht="15" hidden="false" customHeight="false" outlineLevel="0" collapsed="false">
      <c r="A2372" s="48" t="s">
        <v>43</v>
      </c>
      <c r="B2372" s="46" t="n">
        <v>43991</v>
      </c>
      <c r="C2372" s="47" t="n">
        <v>0</v>
      </c>
      <c r="D2372" s="47" t="n">
        <v>51</v>
      </c>
      <c r="E2372" s="47"/>
    </row>
    <row r="2373" customFormat="false" ht="15" hidden="false" customHeight="false" outlineLevel="0" collapsed="false">
      <c r="A2373" s="48" t="s">
        <v>44</v>
      </c>
      <c r="B2373" s="46" t="n">
        <v>43991</v>
      </c>
      <c r="C2373" s="47" t="n">
        <v>2</v>
      </c>
      <c r="D2373" s="47" t="n">
        <v>278</v>
      </c>
      <c r="E2373" s="47"/>
    </row>
    <row r="2374" customFormat="false" ht="15" hidden="false" customHeight="false" outlineLevel="0" collapsed="false">
      <c r="A2374" s="48" t="s">
        <v>45</v>
      </c>
      <c r="B2374" s="46" t="n">
        <v>43991</v>
      </c>
      <c r="C2374" s="47" t="n">
        <v>0</v>
      </c>
      <c r="D2374" s="47" t="n">
        <v>22</v>
      </c>
      <c r="E2374" s="47"/>
    </row>
    <row r="2375" customFormat="false" ht="15" hidden="false" customHeight="false" outlineLevel="0" collapsed="false">
      <c r="A2375" s="48" t="s">
        <v>46</v>
      </c>
      <c r="B2375" s="46" t="n">
        <v>43991</v>
      </c>
      <c r="C2375" s="47" t="n">
        <v>0</v>
      </c>
      <c r="D2375" s="47" t="n">
        <v>149</v>
      </c>
      <c r="E2375" s="47"/>
    </row>
    <row r="2376" customFormat="false" ht="15" hidden="false" customHeight="false" outlineLevel="0" collapsed="false">
      <c r="A2376" s="48" t="s">
        <v>47</v>
      </c>
      <c r="B2376" s="46" t="n">
        <v>43991</v>
      </c>
      <c r="C2376" s="47" t="n">
        <v>0</v>
      </c>
      <c r="D2376" s="47" t="n">
        <v>49</v>
      </c>
      <c r="E2376" s="47"/>
    </row>
    <row r="2377" customFormat="false" ht="15" hidden="false" customHeight="false" outlineLevel="0" collapsed="false">
      <c r="A2377" s="44" t="s">
        <v>24</v>
      </c>
      <c r="B2377" s="46" t="n">
        <v>43992</v>
      </c>
      <c r="C2377" s="47" t="n">
        <v>621</v>
      </c>
      <c r="D2377" s="47" t="n">
        <v>10209</v>
      </c>
      <c r="E2377" s="47" t="n">
        <v>7</v>
      </c>
    </row>
    <row r="2378" customFormat="false" ht="15" hidden="false" customHeight="false" outlineLevel="0" collapsed="false">
      <c r="A2378" s="48" t="s">
        <v>25</v>
      </c>
      <c r="B2378" s="46" t="n">
        <v>43992</v>
      </c>
      <c r="C2378" s="47" t="n">
        <v>0</v>
      </c>
      <c r="D2378" s="47" t="n">
        <v>0</v>
      </c>
      <c r="E2378" s="47"/>
    </row>
    <row r="2379" customFormat="false" ht="15" hidden="false" customHeight="false" outlineLevel="0" collapsed="false">
      <c r="A2379" s="48" t="s">
        <v>26</v>
      </c>
      <c r="B2379" s="46" t="n">
        <v>43992</v>
      </c>
      <c r="C2379" s="47" t="n">
        <v>45</v>
      </c>
      <c r="D2379" s="47" t="n">
        <v>1163</v>
      </c>
      <c r="E2379" s="47"/>
    </row>
    <row r="2380" customFormat="false" ht="15" hidden="false" customHeight="false" outlineLevel="0" collapsed="false">
      <c r="A2380" s="48" t="s">
        <v>27</v>
      </c>
      <c r="B2380" s="46" t="n">
        <v>43992</v>
      </c>
      <c r="C2380" s="47" t="n">
        <v>0</v>
      </c>
      <c r="D2380" s="47" t="n">
        <v>26</v>
      </c>
      <c r="E2380" s="47"/>
    </row>
    <row r="2381" customFormat="false" ht="15" hidden="false" customHeight="false" outlineLevel="0" collapsed="false">
      <c r="A2381" s="48" t="s">
        <v>28</v>
      </c>
      <c r="B2381" s="46" t="n">
        <v>43992</v>
      </c>
      <c r="C2381" s="47" t="n">
        <v>521</v>
      </c>
      <c r="D2381" s="47" t="n">
        <v>12483</v>
      </c>
      <c r="E2381" s="47" t="n">
        <v>11</v>
      </c>
    </row>
    <row r="2382" customFormat="false" ht="15" hidden="false" customHeight="false" outlineLevel="0" collapsed="false">
      <c r="A2382" s="48" t="s">
        <v>29</v>
      </c>
      <c r="B2382" s="46" t="n">
        <v>43992</v>
      </c>
      <c r="C2382" s="47" t="n">
        <v>5</v>
      </c>
      <c r="D2382" s="47" t="n">
        <v>474</v>
      </c>
      <c r="E2382" s="47"/>
    </row>
    <row r="2383" customFormat="false" ht="15" hidden="false" customHeight="false" outlineLevel="0" collapsed="false">
      <c r="A2383" s="48" t="s">
        <v>30</v>
      </c>
      <c r="B2383" s="46" t="n">
        <v>43992</v>
      </c>
      <c r="C2383" s="47" t="n">
        <v>0</v>
      </c>
      <c r="D2383" s="47" t="n">
        <v>97</v>
      </c>
      <c r="E2383" s="47"/>
    </row>
    <row r="2384" customFormat="false" ht="15" hidden="false" customHeight="false" outlineLevel="0" collapsed="false">
      <c r="A2384" s="48" t="s">
        <v>31</v>
      </c>
      <c r="B2384" s="46" t="n">
        <v>43992</v>
      </c>
      <c r="C2384" s="47" t="n">
        <v>4</v>
      </c>
      <c r="D2384" s="47" t="n">
        <v>59</v>
      </c>
      <c r="E2384" s="47"/>
    </row>
    <row r="2385" customFormat="false" ht="15" hidden="false" customHeight="false" outlineLevel="0" collapsed="false">
      <c r="A2385" s="48" t="s">
        <v>32</v>
      </c>
      <c r="B2385" s="46" t="n">
        <v>43992</v>
      </c>
      <c r="C2385" s="47" t="n">
        <v>0</v>
      </c>
      <c r="D2385" s="47" t="n">
        <v>0</v>
      </c>
      <c r="E2385" s="47"/>
    </row>
    <row r="2386" customFormat="false" ht="15" hidden="false" customHeight="false" outlineLevel="0" collapsed="false">
      <c r="A2386" s="48" t="s">
        <v>33</v>
      </c>
      <c r="B2386" s="46" t="n">
        <v>43992</v>
      </c>
      <c r="C2386" s="47" t="n">
        <v>0</v>
      </c>
      <c r="D2386" s="47" t="n">
        <v>8</v>
      </c>
      <c r="E2386" s="47"/>
    </row>
    <row r="2387" customFormat="false" ht="15" hidden="false" customHeight="false" outlineLevel="0" collapsed="false">
      <c r="A2387" s="48" t="s">
        <v>34</v>
      </c>
      <c r="B2387" s="46" t="n">
        <v>43992</v>
      </c>
      <c r="C2387" s="47" t="n">
        <v>0</v>
      </c>
      <c r="D2387" s="47" t="n">
        <v>5</v>
      </c>
      <c r="E2387" s="47"/>
    </row>
    <row r="2388" customFormat="false" ht="15" hidden="false" customHeight="false" outlineLevel="0" collapsed="false">
      <c r="A2388" s="48" t="s">
        <v>35</v>
      </c>
      <c r="B2388" s="46" t="n">
        <v>43992</v>
      </c>
      <c r="C2388" s="47" t="n">
        <v>0</v>
      </c>
      <c r="D2388" s="47" t="n">
        <v>64</v>
      </c>
      <c r="E2388" s="47"/>
    </row>
    <row r="2389" customFormat="false" ht="15" hidden="false" customHeight="false" outlineLevel="0" collapsed="false">
      <c r="A2389" s="48" t="s">
        <v>36</v>
      </c>
      <c r="B2389" s="46" t="n">
        <v>43992</v>
      </c>
      <c r="C2389" s="47" t="n">
        <v>0</v>
      </c>
      <c r="D2389" s="47" t="n">
        <v>103</v>
      </c>
      <c r="E2389" s="47"/>
    </row>
    <row r="2390" customFormat="false" ht="15" hidden="false" customHeight="false" outlineLevel="0" collapsed="false">
      <c r="A2390" s="48" t="s">
        <v>37</v>
      </c>
      <c r="B2390" s="46" t="n">
        <v>43992</v>
      </c>
      <c r="C2390" s="47" t="n">
        <v>0</v>
      </c>
      <c r="D2390" s="47" t="n">
        <v>38</v>
      </c>
      <c r="E2390" s="47"/>
    </row>
    <row r="2391" customFormat="false" ht="15" hidden="false" customHeight="false" outlineLevel="0" collapsed="false">
      <c r="A2391" s="48" t="s">
        <v>38</v>
      </c>
      <c r="B2391" s="46" t="n">
        <v>43992</v>
      </c>
      <c r="C2391" s="47" t="n">
        <v>10</v>
      </c>
      <c r="D2391" s="47" t="n">
        <v>167</v>
      </c>
      <c r="E2391" s="47"/>
    </row>
    <row r="2392" customFormat="false" ht="15" hidden="false" customHeight="false" outlineLevel="0" collapsed="false">
      <c r="A2392" s="48" t="s">
        <v>39</v>
      </c>
      <c r="B2392" s="46" t="n">
        <v>43992</v>
      </c>
      <c r="C2392" s="47" t="n">
        <v>12</v>
      </c>
      <c r="D2392" s="47" t="n">
        <v>503</v>
      </c>
      <c r="E2392" s="47"/>
    </row>
    <row r="2393" customFormat="false" ht="15" hidden="false" customHeight="false" outlineLevel="0" collapsed="false">
      <c r="A2393" s="48" t="s">
        <v>40</v>
      </c>
      <c r="B2393" s="46" t="n">
        <v>43992</v>
      </c>
      <c r="C2393" s="47" t="n">
        <v>3</v>
      </c>
      <c r="D2393" s="47" t="n">
        <v>19</v>
      </c>
      <c r="E2393" s="47"/>
    </row>
    <row r="2394" customFormat="false" ht="15" hidden="false" customHeight="false" outlineLevel="0" collapsed="false">
      <c r="A2394" s="48" t="s">
        <v>41</v>
      </c>
      <c r="B2394" s="46" t="n">
        <v>43992</v>
      </c>
      <c r="C2394" s="47" t="n">
        <v>1</v>
      </c>
      <c r="D2394" s="47" t="n">
        <v>6</v>
      </c>
      <c r="E2394" s="47"/>
    </row>
    <row r="2395" customFormat="false" ht="15" hidden="false" customHeight="false" outlineLevel="0" collapsed="false">
      <c r="A2395" s="48" t="s">
        <v>42</v>
      </c>
      <c r="B2395" s="46" t="n">
        <v>43992</v>
      </c>
      <c r="C2395" s="47" t="n">
        <v>0</v>
      </c>
      <c r="D2395" s="47" t="n">
        <v>11</v>
      </c>
      <c r="E2395" s="47"/>
    </row>
    <row r="2396" customFormat="false" ht="15" hidden="false" customHeight="false" outlineLevel="0" collapsed="false">
      <c r="A2396" s="48" t="s">
        <v>43</v>
      </c>
      <c r="B2396" s="46" t="n">
        <v>43992</v>
      </c>
      <c r="C2396" s="47" t="n">
        <v>0</v>
      </c>
      <c r="D2396" s="47" t="n">
        <v>51</v>
      </c>
      <c r="E2396" s="47"/>
    </row>
    <row r="2397" customFormat="false" ht="15" hidden="false" customHeight="false" outlineLevel="0" collapsed="false">
      <c r="A2397" s="48" t="s">
        <v>44</v>
      </c>
      <c r="B2397" s="46" t="n">
        <v>43992</v>
      </c>
      <c r="C2397" s="47" t="n">
        <v>4</v>
      </c>
      <c r="D2397" s="47" t="n">
        <v>282</v>
      </c>
      <c r="E2397" s="47"/>
    </row>
    <row r="2398" customFormat="false" ht="15" hidden="false" customHeight="false" outlineLevel="0" collapsed="false">
      <c r="A2398" s="48" t="s">
        <v>45</v>
      </c>
      <c r="B2398" s="46" t="n">
        <v>43992</v>
      </c>
      <c r="C2398" s="47" t="n">
        <v>0</v>
      </c>
      <c r="D2398" s="47" t="n">
        <v>22</v>
      </c>
      <c r="E2398" s="47"/>
    </row>
    <row r="2399" customFormat="false" ht="15" hidden="false" customHeight="false" outlineLevel="0" collapsed="false">
      <c r="A2399" s="48" t="s">
        <v>46</v>
      </c>
      <c r="B2399" s="46" t="n">
        <v>43992</v>
      </c>
      <c r="C2399" s="47" t="n">
        <v>0</v>
      </c>
      <c r="D2399" s="47" t="n">
        <v>149</v>
      </c>
      <c r="E2399" s="47"/>
    </row>
    <row r="2400" customFormat="false" ht="15" hidden="false" customHeight="false" outlineLevel="0" collapsed="false">
      <c r="A2400" s="48" t="s">
        <v>47</v>
      </c>
      <c r="B2400" s="46" t="n">
        <v>43992</v>
      </c>
      <c r="C2400" s="47" t="n">
        <v>0</v>
      </c>
      <c r="D2400" s="47" t="n">
        <v>49</v>
      </c>
      <c r="E2400" s="47"/>
    </row>
    <row r="2401" customFormat="false" ht="15" hidden="false" customHeight="false" outlineLevel="0" collapsed="false">
      <c r="A2401" s="44" t="s">
        <v>24</v>
      </c>
      <c r="B2401" s="46" t="n">
        <v>43993</v>
      </c>
      <c r="C2401" s="47" t="n">
        <v>756</v>
      </c>
      <c r="D2401" s="47" t="n">
        <v>10965</v>
      </c>
      <c r="E2401" s="47" t="n">
        <v>19</v>
      </c>
    </row>
    <row r="2402" customFormat="false" ht="15" hidden="false" customHeight="false" outlineLevel="0" collapsed="false">
      <c r="A2402" s="48" t="s">
        <v>25</v>
      </c>
      <c r="B2402" s="46" t="n">
        <v>43993</v>
      </c>
      <c r="C2402" s="47" t="n">
        <v>0</v>
      </c>
      <c r="D2402" s="47" t="n">
        <v>0</v>
      </c>
      <c r="E2402" s="47"/>
    </row>
    <row r="2403" customFormat="false" ht="15" hidden="false" customHeight="false" outlineLevel="0" collapsed="false">
      <c r="A2403" s="48" t="s">
        <v>26</v>
      </c>
      <c r="B2403" s="46" t="n">
        <v>43993</v>
      </c>
      <c r="C2403" s="47" t="n">
        <v>48</v>
      </c>
      <c r="D2403" s="47" t="n">
        <v>1211</v>
      </c>
      <c r="E2403" s="47" t="n">
        <v>1</v>
      </c>
    </row>
    <row r="2404" customFormat="false" ht="15" hidden="false" customHeight="false" outlineLevel="0" collapsed="false">
      <c r="A2404" s="48" t="s">
        <v>27</v>
      </c>
      <c r="B2404" s="46" t="n">
        <v>43993</v>
      </c>
      <c r="C2404" s="47" t="n">
        <v>0</v>
      </c>
      <c r="D2404" s="47" t="n">
        <v>26</v>
      </c>
      <c r="E2404" s="47"/>
    </row>
    <row r="2405" customFormat="false" ht="15" hidden="false" customHeight="false" outlineLevel="0" collapsed="false">
      <c r="A2405" s="48" t="s">
        <v>28</v>
      </c>
      <c r="B2405" s="46" t="n">
        <v>43993</v>
      </c>
      <c r="C2405" s="47" t="n">
        <v>538</v>
      </c>
      <c r="D2405" s="47" t="n">
        <v>13021</v>
      </c>
      <c r="E2405" s="47" t="n">
        <v>8</v>
      </c>
    </row>
    <row r="2406" customFormat="false" ht="15" hidden="false" customHeight="false" outlineLevel="0" collapsed="false">
      <c r="A2406" s="48" t="s">
        <v>29</v>
      </c>
      <c r="B2406" s="46" t="n">
        <v>43993</v>
      </c>
      <c r="C2406" s="47" t="n">
        <v>3</v>
      </c>
      <c r="D2406" s="47" t="n">
        <v>477</v>
      </c>
      <c r="E2406" s="47"/>
    </row>
    <row r="2407" customFormat="false" ht="15" hidden="false" customHeight="false" outlineLevel="0" collapsed="false">
      <c r="A2407" s="48" t="s">
        <v>30</v>
      </c>
      <c r="B2407" s="46" t="n">
        <v>43993</v>
      </c>
      <c r="C2407" s="47" t="n">
        <v>3</v>
      </c>
      <c r="D2407" s="47" t="n">
        <v>100</v>
      </c>
      <c r="E2407" s="47"/>
    </row>
    <row r="2408" customFormat="false" ht="15" hidden="false" customHeight="false" outlineLevel="0" collapsed="false">
      <c r="A2408" s="48" t="s">
        <v>31</v>
      </c>
      <c r="B2408" s="46" t="n">
        <v>43993</v>
      </c>
      <c r="C2408" s="47" t="n">
        <v>6</v>
      </c>
      <c r="D2408" s="47" t="n">
        <v>65</v>
      </c>
      <c r="E2408" s="47"/>
    </row>
    <row r="2409" customFormat="false" ht="15" hidden="false" customHeight="false" outlineLevel="0" collapsed="false">
      <c r="A2409" s="48" t="s">
        <v>32</v>
      </c>
      <c r="B2409" s="46" t="n">
        <v>43993</v>
      </c>
      <c r="C2409" s="47" t="n">
        <v>0</v>
      </c>
      <c r="D2409" s="47" t="n">
        <v>0</v>
      </c>
      <c r="E2409" s="47"/>
    </row>
    <row r="2410" customFormat="false" ht="15" hidden="false" customHeight="false" outlineLevel="0" collapsed="false">
      <c r="A2410" s="48" t="s">
        <v>33</v>
      </c>
      <c r="B2410" s="46" t="n">
        <v>43993</v>
      </c>
      <c r="C2410" s="47" t="n">
        <v>0</v>
      </c>
      <c r="D2410" s="47" t="n">
        <v>8</v>
      </c>
      <c r="E2410" s="47"/>
    </row>
    <row r="2411" customFormat="false" ht="15" hidden="false" customHeight="false" outlineLevel="0" collapsed="false">
      <c r="A2411" s="48" t="s">
        <v>34</v>
      </c>
      <c r="B2411" s="46" t="n">
        <v>43993</v>
      </c>
      <c r="C2411" s="47" t="n">
        <v>0</v>
      </c>
      <c r="D2411" s="47" t="n">
        <v>5</v>
      </c>
      <c r="E2411" s="47"/>
    </row>
    <row r="2412" customFormat="false" ht="15" hidden="false" customHeight="false" outlineLevel="0" collapsed="false">
      <c r="A2412" s="48" t="s">
        <v>35</v>
      </c>
      <c r="B2412" s="46" t="n">
        <v>43993</v>
      </c>
      <c r="C2412" s="47" t="n">
        <v>0</v>
      </c>
      <c r="D2412" s="47" t="n">
        <v>64</v>
      </c>
      <c r="E2412" s="47"/>
    </row>
    <row r="2413" customFormat="false" ht="15" hidden="false" customHeight="false" outlineLevel="0" collapsed="false">
      <c r="A2413" s="48" t="s">
        <v>36</v>
      </c>
      <c r="B2413" s="46" t="n">
        <v>43993</v>
      </c>
      <c r="C2413" s="47" t="n">
        <v>1</v>
      </c>
      <c r="D2413" s="47" t="n">
        <v>104</v>
      </c>
      <c r="E2413" s="47"/>
    </row>
    <row r="2414" customFormat="false" ht="15" hidden="false" customHeight="false" outlineLevel="0" collapsed="false">
      <c r="A2414" s="48" t="s">
        <v>37</v>
      </c>
      <c r="B2414" s="46" t="n">
        <v>43993</v>
      </c>
      <c r="C2414" s="47" t="n">
        <v>1</v>
      </c>
      <c r="D2414" s="47" t="n">
        <v>39</v>
      </c>
      <c r="E2414" s="47" t="n">
        <v>1</v>
      </c>
    </row>
    <row r="2415" customFormat="false" ht="15" hidden="false" customHeight="false" outlineLevel="0" collapsed="false">
      <c r="A2415" s="48" t="s">
        <v>38</v>
      </c>
      <c r="B2415" s="46" t="n">
        <v>43993</v>
      </c>
      <c r="C2415" s="47" t="n">
        <v>14</v>
      </c>
      <c r="D2415" s="47" t="n">
        <v>181</v>
      </c>
      <c r="E2415" s="47"/>
    </row>
    <row r="2416" customFormat="false" ht="15" hidden="false" customHeight="false" outlineLevel="0" collapsed="false">
      <c r="A2416" s="48" t="s">
        <v>39</v>
      </c>
      <c r="B2416" s="46" t="n">
        <v>43993</v>
      </c>
      <c r="C2416" s="47" t="n">
        <v>14</v>
      </c>
      <c r="D2416" s="47" t="n">
        <v>517</v>
      </c>
      <c r="E2416" s="47" t="n">
        <v>1</v>
      </c>
    </row>
    <row r="2417" customFormat="false" ht="15" hidden="false" customHeight="false" outlineLevel="0" collapsed="false">
      <c r="A2417" s="48" t="s">
        <v>40</v>
      </c>
      <c r="B2417" s="46" t="n">
        <v>43993</v>
      </c>
      <c r="C2417" s="47" t="n">
        <v>-2</v>
      </c>
      <c r="D2417" s="47" t="n">
        <v>17</v>
      </c>
      <c r="E2417" s="47"/>
    </row>
    <row r="2418" customFormat="false" ht="15" hidden="false" customHeight="false" outlineLevel="0" collapsed="false">
      <c r="A2418" s="48" t="s">
        <v>41</v>
      </c>
      <c r="B2418" s="46" t="n">
        <v>43993</v>
      </c>
      <c r="C2418" s="47" t="n">
        <v>0</v>
      </c>
      <c r="D2418" s="47" t="n">
        <v>6</v>
      </c>
      <c r="E2418" s="47"/>
    </row>
    <row r="2419" customFormat="false" ht="15" hidden="false" customHeight="false" outlineLevel="0" collapsed="false">
      <c r="A2419" s="48" t="s">
        <v>42</v>
      </c>
      <c r="B2419" s="46" t="n">
        <v>43993</v>
      </c>
      <c r="C2419" s="47" t="n">
        <v>0</v>
      </c>
      <c r="D2419" s="47" t="n">
        <v>11</v>
      </c>
      <c r="E2419" s="47"/>
    </row>
    <row r="2420" customFormat="false" ht="15" hidden="false" customHeight="false" outlineLevel="0" collapsed="false">
      <c r="A2420" s="48" t="s">
        <v>43</v>
      </c>
      <c r="B2420" s="46" t="n">
        <v>43993</v>
      </c>
      <c r="C2420" s="47" t="n">
        <v>0</v>
      </c>
      <c r="D2420" s="47" t="n">
        <v>51</v>
      </c>
      <c r="E2420" s="47"/>
    </row>
    <row r="2421" customFormat="false" ht="15" hidden="false" customHeight="false" outlineLevel="0" collapsed="false">
      <c r="A2421" s="48" t="s">
        <v>44</v>
      </c>
      <c r="B2421" s="46" t="n">
        <v>43993</v>
      </c>
      <c r="C2421" s="47" t="n">
        <v>2</v>
      </c>
      <c r="D2421" s="47" t="n">
        <v>284</v>
      </c>
      <c r="E2421" s="47"/>
    </row>
    <row r="2422" customFormat="false" ht="15" hidden="false" customHeight="false" outlineLevel="0" collapsed="false">
      <c r="A2422" s="48" t="s">
        <v>45</v>
      </c>
      <c r="B2422" s="46" t="n">
        <v>43993</v>
      </c>
      <c r="C2422" s="47" t="n">
        <v>0</v>
      </c>
      <c r="D2422" s="47" t="n">
        <v>22</v>
      </c>
      <c r="E2422" s="47"/>
    </row>
    <row r="2423" customFormat="false" ht="15" hidden="false" customHeight="false" outlineLevel="0" collapsed="false">
      <c r="A2423" s="48" t="s">
        <v>46</v>
      </c>
      <c r="B2423" s="46" t="n">
        <v>43993</v>
      </c>
      <c r="C2423" s="47" t="n">
        <v>0</v>
      </c>
      <c r="D2423" s="47" t="n">
        <v>149</v>
      </c>
      <c r="E2423" s="47"/>
    </row>
    <row r="2424" customFormat="false" ht="15" hidden="false" customHeight="false" outlineLevel="0" collapsed="false">
      <c r="A2424" s="48" t="s">
        <v>47</v>
      </c>
      <c r="B2424" s="46" t="n">
        <v>43993</v>
      </c>
      <c r="C2424" s="47" t="n">
        <v>0</v>
      </c>
      <c r="D2424" s="47" t="n">
        <v>49</v>
      </c>
      <c r="E2424" s="47"/>
    </row>
    <row r="2425" customFormat="false" ht="15" hidden="false" customHeight="false" outlineLevel="0" collapsed="false">
      <c r="A2425" s="44" t="s">
        <v>24</v>
      </c>
      <c r="B2425" s="46" t="n">
        <v>43994</v>
      </c>
      <c r="C2425" s="47" t="n">
        <v>745</v>
      </c>
      <c r="D2425" s="47" t="n">
        <v>11710</v>
      </c>
      <c r="E2425" s="47" t="n">
        <v>11</v>
      </c>
    </row>
    <row r="2426" customFormat="false" ht="15" hidden="false" customHeight="false" outlineLevel="0" collapsed="false">
      <c r="A2426" s="48" t="s">
        <v>25</v>
      </c>
      <c r="B2426" s="46" t="n">
        <v>43994</v>
      </c>
      <c r="C2426" s="47" t="n">
        <v>0</v>
      </c>
      <c r="D2426" s="47" t="n">
        <v>0</v>
      </c>
      <c r="E2426" s="47"/>
    </row>
    <row r="2427" customFormat="false" ht="15" hidden="false" customHeight="false" outlineLevel="0" collapsed="false">
      <c r="A2427" s="48" t="s">
        <v>26</v>
      </c>
      <c r="B2427" s="46" t="n">
        <v>43994</v>
      </c>
      <c r="C2427" s="47" t="n">
        <v>39</v>
      </c>
      <c r="D2427" s="47" t="n">
        <v>1250</v>
      </c>
      <c r="E2427" s="47" t="n">
        <v>3</v>
      </c>
    </row>
    <row r="2428" customFormat="false" ht="15" hidden="false" customHeight="false" outlineLevel="0" collapsed="false">
      <c r="A2428" s="48" t="s">
        <v>27</v>
      </c>
      <c r="B2428" s="46" t="n">
        <v>43994</v>
      </c>
      <c r="C2428" s="47" t="n">
        <v>4</v>
      </c>
      <c r="D2428" s="47" t="n">
        <v>30</v>
      </c>
      <c r="E2428" s="47" t="n">
        <v>1</v>
      </c>
    </row>
    <row r="2429" customFormat="false" ht="15" hidden="false" customHeight="false" outlineLevel="0" collapsed="false">
      <c r="A2429" s="48" t="s">
        <v>28</v>
      </c>
      <c r="B2429" s="46" t="n">
        <v>43994</v>
      </c>
      <c r="C2429" s="47" t="n">
        <v>565</v>
      </c>
      <c r="D2429" s="47" t="n">
        <v>13586</v>
      </c>
      <c r="E2429" s="47" t="n">
        <v>4</v>
      </c>
    </row>
    <row r="2430" customFormat="false" ht="15" hidden="false" customHeight="false" outlineLevel="0" collapsed="false">
      <c r="A2430" s="48" t="s">
        <v>29</v>
      </c>
      <c r="B2430" s="46" t="n">
        <v>43994</v>
      </c>
      <c r="C2430" s="47" t="n">
        <v>9</v>
      </c>
      <c r="D2430" s="47" t="n">
        <v>486</v>
      </c>
      <c r="E2430" s="47" t="n">
        <v>1</v>
      </c>
    </row>
    <row r="2431" customFormat="false" ht="15" hidden="false" customHeight="false" outlineLevel="0" collapsed="false">
      <c r="A2431" s="48" t="s">
        <v>30</v>
      </c>
      <c r="B2431" s="46" t="n">
        <v>43994</v>
      </c>
      <c r="C2431" s="47" t="n">
        <v>0</v>
      </c>
      <c r="D2431" s="47" t="n">
        <v>100</v>
      </c>
      <c r="E2431" s="47"/>
    </row>
    <row r="2432" customFormat="false" ht="15" hidden="false" customHeight="false" outlineLevel="0" collapsed="false">
      <c r="A2432" s="48" t="s">
        <v>31</v>
      </c>
      <c r="B2432" s="46" t="n">
        <v>43994</v>
      </c>
      <c r="C2432" s="47" t="n">
        <v>4</v>
      </c>
      <c r="D2432" s="47" t="n">
        <v>69</v>
      </c>
      <c r="E2432" s="47"/>
    </row>
    <row r="2433" customFormat="false" ht="15" hidden="false" customHeight="false" outlineLevel="0" collapsed="false">
      <c r="A2433" s="48" t="s">
        <v>32</v>
      </c>
      <c r="B2433" s="46" t="n">
        <v>43994</v>
      </c>
      <c r="C2433" s="47" t="n">
        <v>1</v>
      </c>
      <c r="D2433" s="47" t="n">
        <v>1</v>
      </c>
      <c r="E2433" s="47"/>
    </row>
    <row r="2434" customFormat="false" ht="15" hidden="false" customHeight="false" outlineLevel="0" collapsed="false">
      <c r="A2434" s="48" t="s">
        <v>33</v>
      </c>
      <c r="B2434" s="46" t="n">
        <v>43994</v>
      </c>
      <c r="C2434" s="47" t="n">
        <v>0</v>
      </c>
      <c r="D2434" s="47" t="n">
        <v>8</v>
      </c>
      <c r="E2434" s="47"/>
    </row>
    <row r="2435" customFormat="false" ht="15" hidden="false" customHeight="false" outlineLevel="0" collapsed="false">
      <c r="A2435" s="48" t="s">
        <v>34</v>
      </c>
      <c r="B2435" s="46" t="n">
        <v>43994</v>
      </c>
      <c r="C2435" s="47" t="n">
        <v>0</v>
      </c>
      <c r="D2435" s="47" t="n">
        <v>5</v>
      </c>
      <c r="E2435" s="47"/>
    </row>
    <row r="2436" customFormat="false" ht="15" hidden="false" customHeight="false" outlineLevel="0" collapsed="false">
      <c r="A2436" s="48" t="s">
        <v>35</v>
      </c>
      <c r="B2436" s="46" t="n">
        <v>43994</v>
      </c>
      <c r="C2436" s="47" t="n">
        <v>0</v>
      </c>
      <c r="D2436" s="47" t="n">
        <v>64</v>
      </c>
      <c r="E2436" s="47"/>
    </row>
    <row r="2437" customFormat="false" ht="15" hidden="false" customHeight="false" outlineLevel="0" collapsed="false">
      <c r="A2437" s="48" t="s">
        <v>36</v>
      </c>
      <c r="B2437" s="46" t="n">
        <v>43994</v>
      </c>
      <c r="C2437" s="47" t="n">
        <v>2</v>
      </c>
      <c r="D2437" s="47" t="n">
        <v>106</v>
      </c>
      <c r="E2437" s="47"/>
    </row>
    <row r="2438" customFormat="false" ht="15" hidden="false" customHeight="false" outlineLevel="0" collapsed="false">
      <c r="A2438" s="48" t="s">
        <v>37</v>
      </c>
      <c r="B2438" s="46" t="n">
        <v>43994</v>
      </c>
      <c r="C2438" s="47" t="n">
        <v>0</v>
      </c>
      <c r="D2438" s="47" t="n">
        <v>39</v>
      </c>
      <c r="E2438" s="47"/>
    </row>
    <row r="2439" customFormat="false" ht="15" hidden="false" customHeight="false" outlineLevel="0" collapsed="false">
      <c r="A2439" s="48" t="s">
        <v>38</v>
      </c>
      <c r="B2439" s="46" t="n">
        <v>43994</v>
      </c>
      <c r="C2439" s="47" t="n">
        <v>6</v>
      </c>
      <c r="D2439" s="47" t="n">
        <v>187</v>
      </c>
      <c r="E2439" s="47"/>
    </row>
    <row r="2440" customFormat="false" ht="15" hidden="false" customHeight="false" outlineLevel="0" collapsed="false">
      <c r="A2440" s="48" t="s">
        <v>39</v>
      </c>
      <c r="B2440" s="46" t="n">
        <v>43994</v>
      </c>
      <c r="C2440" s="47" t="n">
        <v>16</v>
      </c>
      <c r="D2440" s="47" t="n">
        <v>533</v>
      </c>
      <c r="E2440" s="47"/>
    </row>
    <row r="2441" customFormat="false" ht="15" hidden="false" customHeight="false" outlineLevel="0" collapsed="false">
      <c r="A2441" s="48" t="s">
        <v>40</v>
      </c>
      <c r="B2441" s="46" t="n">
        <v>43994</v>
      </c>
      <c r="C2441" s="47" t="n">
        <v>0</v>
      </c>
      <c r="D2441" s="47" t="n">
        <v>17</v>
      </c>
      <c r="E2441" s="47"/>
    </row>
    <row r="2442" customFormat="false" ht="15" hidden="false" customHeight="false" outlineLevel="0" collapsed="false">
      <c r="A2442" s="48" t="s">
        <v>41</v>
      </c>
      <c r="B2442" s="46" t="n">
        <v>43994</v>
      </c>
      <c r="C2442" s="47" t="n">
        <v>0</v>
      </c>
      <c r="D2442" s="47" t="n">
        <v>6</v>
      </c>
      <c r="E2442" s="47"/>
    </row>
    <row r="2443" customFormat="false" ht="15" hidden="false" customHeight="false" outlineLevel="0" collapsed="false">
      <c r="A2443" s="48" t="s">
        <v>42</v>
      </c>
      <c r="B2443" s="46" t="n">
        <v>43994</v>
      </c>
      <c r="C2443" s="47" t="n">
        <v>0</v>
      </c>
      <c r="D2443" s="47" t="n">
        <v>11</v>
      </c>
      <c r="E2443" s="47"/>
    </row>
    <row r="2444" customFormat="false" ht="15" hidden="false" customHeight="false" outlineLevel="0" collapsed="false">
      <c r="A2444" s="48" t="s">
        <v>43</v>
      </c>
      <c r="B2444" s="46" t="n">
        <v>43994</v>
      </c>
      <c r="C2444" s="47" t="n">
        <v>0</v>
      </c>
      <c r="D2444" s="47" t="n">
        <v>51</v>
      </c>
      <c r="E2444" s="47"/>
    </row>
    <row r="2445" customFormat="false" ht="15" hidden="false" customHeight="false" outlineLevel="0" collapsed="false">
      <c r="A2445" s="48" t="s">
        <v>44</v>
      </c>
      <c r="B2445" s="46" t="n">
        <v>43994</v>
      </c>
      <c r="C2445" s="47" t="n">
        <v>0</v>
      </c>
      <c r="D2445" s="47" t="n">
        <v>284</v>
      </c>
      <c r="E2445" s="47"/>
    </row>
    <row r="2446" customFormat="false" ht="15" hidden="false" customHeight="false" outlineLevel="0" collapsed="false">
      <c r="A2446" s="48" t="s">
        <v>45</v>
      </c>
      <c r="B2446" s="46" t="n">
        <v>43994</v>
      </c>
      <c r="C2446" s="47" t="n">
        <v>0</v>
      </c>
      <c r="D2446" s="47" t="n">
        <v>22</v>
      </c>
      <c r="E2446" s="47"/>
    </row>
    <row r="2447" customFormat="false" ht="15" hidden="false" customHeight="false" outlineLevel="0" collapsed="false">
      <c r="A2447" s="48" t="s">
        <v>46</v>
      </c>
      <c r="B2447" s="46" t="n">
        <v>43994</v>
      </c>
      <c r="C2447" s="47" t="n">
        <v>0</v>
      </c>
      <c r="D2447" s="47" t="n">
        <v>149</v>
      </c>
      <c r="E2447" s="47"/>
    </row>
    <row r="2448" customFormat="false" ht="15" hidden="false" customHeight="false" outlineLevel="0" collapsed="false">
      <c r="A2448" s="48" t="s">
        <v>47</v>
      </c>
      <c r="B2448" s="46" t="n">
        <v>43994</v>
      </c>
      <c r="C2448" s="47" t="n">
        <v>1</v>
      </c>
      <c r="D2448" s="47" t="n">
        <v>50</v>
      </c>
      <c r="E2448" s="47"/>
    </row>
    <row r="2449" customFormat="false" ht="15" hidden="false" customHeight="false" outlineLevel="0" collapsed="false">
      <c r="A2449" s="44" t="s">
        <v>24</v>
      </c>
      <c r="B2449" s="46" t="n">
        <v>43995</v>
      </c>
      <c r="C2449" s="47" t="n">
        <v>849</v>
      </c>
      <c r="D2449" s="47" t="n">
        <v>12559</v>
      </c>
      <c r="E2449" s="47" t="n">
        <v>19</v>
      </c>
    </row>
    <row r="2450" customFormat="false" ht="15" hidden="false" customHeight="false" outlineLevel="0" collapsed="false">
      <c r="A2450" s="48" t="s">
        <v>25</v>
      </c>
      <c r="B2450" s="46" t="n">
        <v>43995</v>
      </c>
      <c r="C2450" s="47" t="n">
        <v>0</v>
      </c>
      <c r="D2450" s="47" t="n">
        <v>0</v>
      </c>
      <c r="E2450" s="47"/>
    </row>
    <row r="2451" customFormat="false" ht="15" hidden="false" customHeight="false" outlineLevel="0" collapsed="false">
      <c r="A2451" s="48" t="s">
        <v>26</v>
      </c>
      <c r="B2451" s="46" t="n">
        <v>43995</v>
      </c>
      <c r="C2451" s="47" t="n">
        <v>49</v>
      </c>
      <c r="D2451" s="47" t="n">
        <v>1299</v>
      </c>
      <c r="E2451" s="47"/>
    </row>
    <row r="2452" customFormat="false" ht="15" hidden="false" customHeight="false" outlineLevel="0" collapsed="false">
      <c r="A2452" s="48" t="s">
        <v>27</v>
      </c>
      <c r="B2452" s="46" t="n">
        <v>43995</v>
      </c>
      <c r="C2452" s="47" t="n">
        <v>9</v>
      </c>
      <c r="D2452" s="47" t="n">
        <v>39</v>
      </c>
      <c r="E2452" s="47"/>
    </row>
    <row r="2453" customFormat="false" ht="15" hidden="false" customHeight="false" outlineLevel="0" collapsed="false">
      <c r="A2453" s="48" t="s">
        <v>28</v>
      </c>
      <c r="B2453" s="46" t="n">
        <v>43995</v>
      </c>
      <c r="C2453" s="47" t="n">
        <v>558</v>
      </c>
      <c r="D2453" s="47" t="n">
        <v>14144</v>
      </c>
      <c r="E2453" s="47" t="n">
        <v>7</v>
      </c>
    </row>
    <row r="2454" customFormat="false" ht="15" hidden="false" customHeight="false" outlineLevel="0" collapsed="false">
      <c r="A2454" s="48" t="s">
        <v>29</v>
      </c>
      <c r="B2454" s="46" t="n">
        <v>43995</v>
      </c>
      <c r="C2454" s="47" t="n">
        <v>6</v>
      </c>
      <c r="D2454" s="47" t="n">
        <v>492</v>
      </c>
      <c r="E2454" s="47"/>
    </row>
    <row r="2455" customFormat="false" ht="15" hidden="false" customHeight="false" outlineLevel="0" collapsed="false">
      <c r="A2455" s="48" t="s">
        <v>30</v>
      </c>
      <c r="B2455" s="46" t="n">
        <v>43995</v>
      </c>
      <c r="C2455" s="47" t="n">
        <v>1</v>
      </c>
      <c r="D2455" s="47" t="n">
        <v>101</v>
      </c>
      <c r="E2455" s="47"/>
    </row>
    <row r="2456" customFormat="false" ht="15" hidden="false" customHeight="false" outlineLevel="0" collapsed="false">
      <c r="A2456" s="48" t="s">
        <v>31</v>
      </c>
      <c r="B2456" s="46" t="n">
        <v>43995</v>
      </c>
      <c r="C2456" s="47" t="n">
        <v>2</v>
      </c>
      <c r="D2456" s="47" t="n">
        <v>71</v>
      </c>
      <c r="E2456" s="47"/>
    </row>
    <row r="2457" customFormat="false" ht="15" hidden="false" customHeight="false" outlineLevel="0" collapsed="false">
      <c r="A2457" s="48" t="s">
        <v>32</v>
      </c>
      <c r="B2457" s="46" t="n">
        <v>43995</v>
      </c>
      <c r="C2457" s="47" t="n">
        <v>26</v>
      </c>
      <c r="D2457" s="47" t="n">
        <v>27</v>
      </c>
      <c r="E2457" s="47"/>
    </row>
    <row r="2458" customFormat="false" ht="15" hidden="false" customHeight="false" outlineLevel="0" collapsed="false">
      <c r="A2458" s="48" t="s">
        <v>33</v>
      </c>
      <c r="B2458" s="46" t="n">
        <v>43995</v>
      </c>
      <c r="C2458" s="47" t="n">
        <v>0</v>
      </c>
      <c r="D2458" s="47" t="n">
        <v>8</v>
      </c>
      <c r="E2458" s="47" t="n">
        <v>1</v>
      </c>
    </row>
    <row r="2459" customFormat="false" ht="15" hidden="false" customHeight="false" outlineLevel="0" collapsed="false">
      <c r="A2459" s="48" t="s">
        <v>34</v>
      </c>
      <c r="B2459" s="46" t="n">
        <v>43995</v>
      </c>
      <c r="C2459" s="47" t="n">
        <v>0</v>
      </c>
      <c r="D2459" s="47" t="n">
        <v>5</v>
      </c>
      <c r="E2459" s="47"/>
    </row>
    <row r="2460" customFormat="false" ht="15" hidden="false" customHeight="false" outlineLevel="0" collapsed="false">
      <c r="A2460" s="48" t="s">
        <v>35</v>
      </c>
      <c r="B2460" s="46" t="n">
        <v>43995</v>
      </c>
      <c r="C2460" s="47" t="n">
        <v>0</v>
      </c>
      <c r="D2460" s="47" t="n">
        <v>64</v>
      </c>
      <c r="E2460" s="47"/>
    </row>
    <row r="2461" customFormat="false" ht="15" hidden="false" customHeight="false" outlineLevel="0" collapsed="false">
      <c r="A2461" s="48" t="s">
        <v>36</v>
      </c>
      <c r="B2461" s="46" t="n">
        <v>43995</v>
      </c>
      <c r="C2461" s="47" t="n">
        <v>0</v>
      </c>
      <c r="D2461" s="47" t="n">
        <v>106</v>
      </c>
      <c r="E2461" s="47"/>
    </row>
    <row r="2462" customFormat="false" ht="15" hidden="false" customHeight="false" outlineLevel="0" collapsed="false">
      <c r="A2462" s="48" t="s">
        <v>37</v>
      </c>
      <c r="B2462" s="46" t="n">
        <v>43995</v>
      </c>
      <c r="C2462" s="47" t="n">
        <v>0</v>
      </c>
      <c r="D2462" s="47" t="n">
        <v>39</v>
      </c>
      <c r="E2462" s="47"/>
    </row>
    <row r="2463" customFormat="false" ht="15" hidden="false" customHeight="false" outlineLevel="0" collapsed="false">
      <c r="A2463" s="48" t="s">
        <v>38</v>
      </c>
      <c r="B2463" s="46" t="n">
        <v>43995</v>
      </c>
      <c r="C2463" s="47" t="n">
        <v>13</v>
      </c>
      <c r="D2463" s="47" t="n">
        <v>200</v>
      </c>
      <c r="E2463" s="47"/>
    </row>
    <row r="2464" customFormat="false" ht="15" hidden="false" customHeight="false" outlineLevel="0" collapsed="false">
      <c r="A2464" s="48" t="s">
        <v>39</v>
      </c>
      <c r="B2464" s="46" t="n">
        <v>43995</v>
      </c>
      <c r="C2464" s="47" t="n">
        <v>13</v>
      </c>
      <c r="D2464" s="47" t="n">
        <v>546</v>
      </c>
      <c r="E2464" s="47" t="n">
        <v>3</v>
      </c>
    </row>
    <row r="2465" customFormat="false" ht="15" hidden="false" customHeight="false" outlineLevel="0" collapsed="false">
      <c r="A2465" s="48" t="s">
        <v>40</v>
      </c>
      <c r="B2465" s="46" t="n">
        <v>43995</v>
      </c>
      <c r="C2465" s="47" t="n">
        <v>2</v>
      </c>
      <c r="D2465" s="47" t="n">
        <v>19</v>
      </c>
      <c r="E2465" s="47"/>
    </row>
    <row r="2466" customFormat="false" ht="15" hidden="false" customHeight="false" outlineLevel="0" collapsed="false">
      <c r="A2466" s="48" t="s">
        <v>41</v>
      </c>
      <c r="B2466" s="46" t="n">
        <v>43995</v>
      </c>
      <c r="C2466" s="47" t="n">
        <v>1</v>
      </c>
      <c r="D2466" s="47" t="n">
        <v>7</v>
      </c>
      <c r="E2466" s="47"/>
    </row>
    <row r="2467" customFormat="false" ht="15" hidden="false" customHeight="false" outlineLevel="0" collapsed="false">
      <c r="A2467" s="48" t="s">
        <v>42</v>
      </c>
      <c r="B2467" s="46" t="n">
        <v>43995</v>
      </c>
      <c r="C2467" s="47" t="n">
        <v>0</v>
      </c>
      <c r="D2467" s="47" t="n">
        <v>11</v>
      </c>
      <c r="E2467" s="47"/>
    </row>
    <row r="2468" customFormat="false" ht="15" hidden="false" customHeight="false" outlineLevel="0" collapsed="false">
      <c r="A2468" s="48" t="s">
        <v>43</v>
      </c>
      <c r="B2468" s="46" t="n">
        <v>43995</v>
      </c>
      <c r="C2468" s="47" t="n">
        <v>0</v>
      </c>
      <c r="D2468" s="47" t="n">
        <v>51</v>
      </c>
      <c r="E2468" s="47"/>
    </row>
    <row r="2469" customFormat="false" ht="15" hidden="false" customHeight="false" outlineLevel="0" collapsed="false">
      <c r="A2469" s="48" t="s">
        <v>44</v>
      </c>
      <c r="B2469" s="46" t="n">
        <v>43995</v>
      </c>
      <c r="C2469" s="47" t="n">
        <v>1</v>
      </c>
      <c r="D2469" s="47" t="n">
        <v>285</v>
      </c>
      <c r="E2469" s="47"/>
    </row>
    <row r="2470" customFormat="false" ht="15" hidden="false" customHeight="false" outlineLevel="0" collapsed="false">
      <c r="A2470" s="48" t="s">
        <v>45</v>
      </c>
      <c r="B2470" s="46" t="n">
        <v>43995</v>
      </c>
      <c r="C2470" s="47" t="n">
        <v>0</v>
      </c>
      <c r="D2470" s="47" t="n">
        <v>22</v>
      </c>
      <c r="E2470" s="47"/>
    </row>
    <row r="2471" customFormat="false" ht="15" hidden="false" customHeight="false" outlineLevel="0" collapsed="false">
      <c r="A2471" s="48" t="s">
        <v>46</v>
      </c>
      <c r="B2471" s="46" t="n">
        <v>43995</v>
      </c>
      <c r="C2471" s="47" t="n">
        <v>0</v>
      </c>
      <c r="D2471" s="47" t="n">
        <v>149</v>
      </c>
      <c r="E2471" s="47"/>
    </row>
    <row r="2472" customFormat="false" ht="15" hidden="false" customHeight="false" outlineLevel="0" collapsed="false">
      <c r="A2472" s="48" t="s">
        <v>47</v>
      </c>
      <c r="B2472" s="46" t="n">
        <v>43995</v>
      </c>
      <c r="C2472" s="47" t="n">
        <v>1</v>
      </c>
      <c r="D2472" s="47" t="n">
        <v>51</v>
      </c>
      <c r="E2472" s="47"/>
    </row>
    <row r="2473" customFormat="false" ht="15" hidden="false" customHeight="false" outlineLevel="0" collapsed="false">
      <c r="A2473" s="44" t="s">
        <v>24</v>
      </c>
      <c r="B2473" s="46" t="n">
        <v>43996</v>
      </c>
      <c r="C2473" s="47" t="n">
        <v>635</v>
      </c>
      <c r="D2473" s="47" t="n">
        <v>13194</v>
      </c>
      <c r="E2473" s="47" t="n">
        <v>9</v>
      </c>
    </row>
    <row r="2474" customFormat="false" ht="15" hidden="false" customHeight="false" outlineLevel="0" collapsed="false">
      <c r="A2474" s="48" t="s">
        <v>25</v>
      </c>
      <c r="B2474" s="46" t="n">
        <v>43996</v>
      </c>
      <c r="C2474" s="47" t="n">
        <v>0</v>
      </c>
      <c r="D2474" s="47" t="n">
        <v>0</v>
      </c>
      <c r="E2474" s="47"/>
    </row>
    <row r="2475" customFormat="false" ht="15" hidden="false" customHeight="false" outlineLevel="0" collapsed="false">
      <c r="A2475" s="48" t="s">
        <v>26</v>
      </c>
      <c r="B2475" s="46" t="n">
        <v>43996</v>
      </c>
      <c r="C2475" s="47" t="n">
        <v>27</v>
      </c>
      <c r="D2475" s="47" t="n">
        <v>1326</v>
      </c>
      <c r="E2475" s="47" t="n">
        <v>3</v>
      </c>
    </row>
    <row r="2476" customFormat="false" ht="15" hidden="false" customHeight="false" outlineLevel="0" collapsed="false">
      <c r="A2476" s="48" t="s">
        <v>27</v>
      </c>
      <c r="B2476" s="46" t="n">
        <v>43996</v>
      </c>
      <c r="C2476" s="47" t="n">
        <v>2</v>
      </c>
      <c r="D2476" s="47" t="n">
        <v>41</v>
      </c>
      <c r="E2476" s="47"/>
    </row>
    <row r="2477" customFormat="false" ht="15" hidden="false" customHeight="false" outlineLevel="0" collapsed="false">
      <c r="A2477" s="48" t="s">
        <v>28</v>
      </c>
      <c r="B2477" s="46" t="n">
        <v>43996</v>
      </c>
      <c r="C2477" s="47" t="n">
        <v>558</v>
      </c>
      <c r="D2477" s="47" t="n">
        <v>14702</v>
      </c>
      <c r="E2477" s="47" t="n">
        <v>7</v>
      </c>
    </row>
    <row r="2478" customFormat="false" ht="15" hidden="false" customHeight="false" outlineLevel="0" collapsed="false">
      <c r="A2478" s="48" t="s">
        <v>29</v>
      </c>
      <c r="B2478" s="46" t="n">
        <v>43996</v>
      </c>
      <c r="C2478" s="47" t="n">
        <v>6</v>
      </c>
      <c r="D2478" s="47" t="n">
        <v>498</v>
      </c>
      <c r="E2478" s="47" t="n">
        <v>1</v>
      </c>
    </row>
    <row r="2479" customFormat="false" ht="15" hidden="false" customHeight="false" outlineLevel="0" collapsed="false">
      <c r="A2479" s="48" t="s">
        <v>30</v>
      </c>
      <c r="B2479" s="46" t="n">
        <v>43996</v>
      </c>
      <c r="C2479" s="47" t="n">
        <v>2</v>
      </c>
      <c r="D2479" s="47" t="n">
        <v>103</v>
      </c>
      <c r="E2479" s="47"/>
    </row>
    <row r="2480" customFormat="false" ht="15" hidden="false" customHeight="false" outlineLevel="0" collapsed="false">
      <c r="A2480" s="48" t="s">
        <v>31</v>
      </c>
      <c r="B2480" s="46" t="n">
        <v>43996</v>
      </c>
      <c r="C2480" s="47" t="n">
        <v>15</v>
      </c>
      <c r="D2480" s="47" t="n">
        <v>86</v>
      </c>
      <c r="E2480" s="47"/>
    </row>
    <row r="2481" customFormat="false" ht="15" hidden="false" customHeight="false" outlineLevel="0" collapsed="false">
      <c r="A2481" s="48" t="s">
        <v>32</v>
      </c>
      <c r="B2481" s="46" t="n">
        <v>43996</v>
      </c>
      <c r="C2481" s="47" t="n">
        <v>6</v>
      </c>
      <c r="D2481" s="47" t="n">
        <v>33</v>
      </c>
      <c r="E2481" s="47"/>
    </row>
    <row r="2482" customFormat="false" ht="15" hidden="false" customHeight="false" outlineLevel="0" collapsed="false">
      <c r="A2482" s="48" t="s">
        <v>33</v>
      </c>
      <c r="B2482" s="46" t="n">
        <v>43996</v>
      </c>
      <c r="C2482" s="47" t="n">
        <v>0</v>
      </c>
      <c r="D2482" s="47" t="n">
        <v>8</v>
      </c>
      <c r="E2482" s="47"/>
    </row>
    <row r="2483" customFormat="false" ht="15" hidden="false" customHeight="false" outlineLevel="0" collapsed="false">
      <c r="A2483" s="48" t="s">
        <v>34</v>
      </c>
      <c r="B2483" s="46" t="n">
        <v>43996</v>
      </c>
      <c r="C2483" s="47" t="n">
        <v>1</v>
      </c>
      <c r="D2483" s="47" t="n">
        <v>6</v>
      </c>
      <c r="E2483" s="47"/>
    </row>
    <row r="2484" customFormat="false" ht="15" hidden="false" customHeight="false" outlineLevel="0" collapsed="false">
      <c r="A2484" s="48" t="s">
        <v>35</v>
      </c>
      <c r="B2484" s="46" t="n">
        <v>43996</v>
      </c>
      <c r="C2484" s="47" t="n">
        <v>0</v>
      </c>
      <c r="D2484" s="47" t="n">
        <v>64</v>
      </c>
      <c r="E2484" s="47"/>
    </row>
    <row r="2485" customFormat="false" ht="15" hidden="false" customHeight="false" outlineLevel="0" collapsed="false">
      <c r="A2485" s="48" t="s">
        <v>36</v>
      </c>
      <c r="B2485" s="46" t="n">
        <v>43996</v>
      </c>
      <c r="C2485" s="47" t="n">
        <v>7</v>
      </c>
      <c r="D2485" s="47" t="n">
        <v>113</v>
      </c>
      <c r="E2485" s="47"/>
    </row>
    <row r="2486" customFormat="false" ht="15" hidden="false" customHeight="false" outlineLevel="0" collapsed="false">
      <c r="A2486" s="48" t="s">
        <v>37</v>
      </c>
      <c r="B2486" s="46" t="n">
        <v>43996</v>
      </c>
      <c r="C2486" s="47" t="n">
        <v>0</v>
      </c>
      <c r="D2486" s="47" t="n">
        <v>39</v>
      </c>
      <c r="E2486" s="47"/>
    </row>
    <row r="2487" customFormat="false" ht="15" hidden="false" customHeight="false" outlineLevel="0" collapsed="false">
      <c r="A2487" s="48" t="s">
        <v>38</v>
      </c>
      <c r="B2487" s="46" t="n">
        <v>43996</v>
      </c>
      <c r="C2487" s="47" t="n">
        <v>9</v>
      </c>
      <c r="D2487" s="47" t="n">
        <v>209</v>
      </c>
      <c r="E2487" s="47"/>
    </row>
    <row r="2488" customFormat="false" ht="15" hidden="false" customHeight="false" outlineLevel="0" collapsed="false">
      <c r="A2488" s="48" t="s">
        <v>39</v>
      </c>
      <c r="B2488" s="46" t="n">
        <v>43996</v>
      </c>
      <c r="C2488" s="47" t="n">
        <v>6</v>
      </c>
      <c r="D2488" s="47" t="n">
        <v>552</v>
      </c>
      <c r="E2488" s="47"/>
    </row>
    <row r="2489" customFormat="false" ht="15" hidden="false" customHeight="false" outlineLevel="0" collapsed="false">
      <c r="A2489" s="48" t="s">
        <v>40</v>
      </c>
      <c r="B2489" s="46" t="n">
        <v>43996</v>
      </c>
      <c r="C2489" s="47" t="n">
        <v>2</v>
      </c>
      <c r="D2489" s="47" t="n">
        <v>21</v>
      </c>
      <c r="E2489" s="47"/>
    </row>
    <row r="2490" customFormat="false" ht="15" hidden="false" customHeight="false" outlineLevel="0" collapsed="false">
      <c r="A2490" s="48" t="s">
        <v>41</v>
      </c>
      <c r="B2490" s="46" t="n">
        <v>43996</v>
      </c>
      <c r="C2490" s="47" t="n">
        <v>0</v>
      </c>
      <c r="D2490" s="47" t="n">
        <v>7</v>
      </c>
      <c r="E2490" s="47"/>
    </row>
    <row r="2491" customFormat="false" ht="15" hidden="false" customHeight="false" outlineLevel="0" collapsed="false">
      <c r="A2491" s="48" t="s">
        <v>42</v>
      </c>
      <c r="B2491" s="46" t="n">
        <v>43996</v>
      </c>
      <c r="C2491" s="47" t="n">
        <v>0</v>
      </c>
      <c r="D2491" s="47" t="n">
        <v>11</v>
      </c>
      <c r="E2491" s="47"/>
    </row>
    <row r="2492" customFormat="false" ht="15" hidden="false" customHeight="false" outlineLevel="0" collapsed="false">
      <c r="A2492" s="48" t="s">
        <v>43</v>
      </c>
      <c r="B2492" s="46" t="n">
        <v>43996</v>
      </c>
      <c r="C2492" s="47" t="n">
        <v>0</v>
      </c>
      <c r="D2492" s="47" t="n">
        <v>51</v>
      </c>
      <c r="E2492" s="47"/>
    </row>
    <row r="2493" customFormat="false" ht="15" hidden="false" customHeight="false" outlineLevel="0" collapsed="false">
      <c r="A2493" s="48" t="s">
        <v>44</v>
      </c>
      <c r="B2493" s="46" t="n">
        <v>43996</v>
      </c>
      <c r="C2493" s="47" t="n">
        <v>0</v>
      </c>
      <c r="D2493" s="47" t="n">
        <v>285</v>
      </c>
      <c r="E2493" s="47"/>
    </row>
    <row r="2494" customFormat="false" ht="15" hidden="false" customHeight="false" outlineLevel="0" collapsed="false">
      <c r="A2494" s="48" t="s">
        <v>45</v>
      </c>
      <c r="B2494" s="46" t="n">
        <v>43996</v>
      </c>
      <c r="C2494" s="47" t="n">
        <v>0</v>
      </c>
      <c r="D2494" s="47" t="n">
        <v>22</v>
      </c>
      <c r="E2494" s="47"/>
    </row>
    <row r="2495" customFormat="false" ht="15" hidden="false" customHeight="false" outlineLevel="0" collapsed="false">
      <c r="A2495" s="48" t="s">
        <v>46</v>
      </c>
      <c r="B2495" s="46" t="n">
        <v>43996</v>
      </c>
      <c r="C2495" s="47" t="n">
        <v>0</v>
      </c>
      <c r="D2495" s="47" t="n">
        <v>149</v>
      </c>
      <c r="E2495" s="47"/>
    </row>
    <row r="2496" customFormat="false" ht="15" hidden="false" customHeight="false" outlineLevel="0" collapsed="false">
      <c r="A2496" s="48" t="s">
        <v>47</v>
      </c>
      <c r="B2496" s="46" t="n">
        <v>43996</v>
      </c>
      <c r="C2496" s="47" t="n">
        <v>6</v>
      </c>
      <c r="D2496" s="47" t="n">
        <v>57</v>
      </c>
      <c r="E2496" s="47"/>
    </row>
    <row r="2497" customFormat="false" ht="15" hidden="false" customHeight="false" outlineLevel="0" collapsed="false">
      <c r="A2497" s="44" t="s">
        <v>24</v>
      </c>
      <c r="B2497" s="46" t="n">
        <v>43997</v>
      </c>
      <c r="C2497" s="47" t="n">
        <v>552</v>
      </c>
      <c r="D2497" s="47" t="n">
        <v>13746</v>
      </c>
      <c r="E2497" s="47" t="n">
        <v>12</v>
      </c>
    </row>
    <row r="2498" customFormat="false" ht="15" hidden="false" customHeight="false" outlineLevel="0" collapsed="false">
      <c r="A2498" s="48" t="s">
        <v>25</v>
      </c>
      <c r="B2498" s="46" t="n">
        <v>43997</v>
      </c>
      <c r="C2498" s="47" t="n">
        <v>0</v>
      </c>
      <c r="D2498" s="47" t="n">
        <v>0</v>
      </c>
      <c r="E2498" s="47"/>
    </row>
    <row r="2499" customFormat="false" ht="15" hidden="false" customHeight="false" outlineLevel="0" collapsed="false">
      <c r="A2499" s="48" t="s">
        <v>26</v>
      </c>
      <c r="B2499" s="46" t="n">
        <v>43997</v>
      </c>
      <c r="C2499" s="47" t="n">
        <v>38</v>
      </c>
      <c r="D2499" s="47" t="n">
        <v>1364</v>
      </c>
      <c r="E2499" s="47"/>
    </row>
    <row r="2500" customFormat="false" ht="15" hidden="false" customHeight="false" outlineLevel="0" collapsed="false">
      <c r="A2500" s="48" t="s">
        <v>27</v>
      </c>
      <c r="B2500" s="46" t="n">
        <v>43997</v>
      </c>
      <c r="C2500" s="47" t="n">
        <v>22</v>
      </c>
      <c r="D2500" s="47" t="n">
        <v>63</v>
      </c>
      <c r="E2500" s="47"/>
    </row>
    <row r="2501" customFormat="false" ht="15" hidden="false" customHeight="false" outlineLevel="0" collapsed="false">
      <c r="A2501" s="48" t="s">
        <v>28</v>
      </c>
      <c r="B2501" s="46" t="n">
        <v>43997</v>
      </c>
      <c r="C2501" s="47" t="n">
        <v>575</v>
      </c>
      <c r="D2501" s="47" t="n">
        <v>15277</v>
      </c>
      <c r="E2501" s="47" t="n">
        <v>7</v>
      </c>
    </row>
    <row r="2502" customFormat="false" ht="15" hidden="false" customHeight="false" outlineLevel="0" collapsed="false">
      <c r="A2502" s="48" t="s">
        <v>29</v>
      </c>
      <c r="B2502" s="46" t="n">
        <v>43997</v>
      </c>
      <c r="C2502" s="47" t="n">
        <v>2</v>
      </c>
      <c r="D2502" s="47" t="n">
        <v>500</v>
      </c>
      <c r="E2502" s="47" t="n">
        <v>1</v>
      </c>
    </row>
    <row r="2503" customFormat="false" ht="15" hidden="false" customHeight="false" outlineLevel="0" collapsed="false">
      <c r="A2503" s="48" t="s">
        <v>30</v>
      </c>
      <c r="B2503" s="46" t="n">
        <v>43997</v>
      </c>
      <c r="C2503" s="47" t="n">
        <v>1</v>
      </c>
      <c r="D2503" s="47" t="n">
        <v>104</v>
      </c>
      <c r="E2503" s="47"/>
    </row>
    <row r="2504" customFormat="false" ht="15" hidden="false" customHeight="false" outlineLevel="0" collapsed="false">
      <c r="A2504" s="48" t="s">
        <v>31</v>
      </c>
      <c r="B2504" s="46" t="n">
        <v>43997</v>
      </c>
      <c r="C2504" s="47" t="n">
        <v>2</v>
      </c>
      <c r="D2504" s="47" t="n">
        <v>88</v>
      </c>
      <c r="E2504" s="47"/>
    </row>
    <row r="2505" customFormat="false" ht="15" hidden="false" customHeight="false" outlineLevel="0" collapsed="false">
      <c r="A2505" s="48" t="s">
        <v>32</v>
      </c>
      <c r="B2505" s="46" t="n">
        <v>43997</v>
      </c>
      <c r="C2505" s="47" t="n">
        <v>0</v>
      </c>
      <c r="D2505" s="47" t="n">
        <v>33</v>
      </c>
      <c r="E2505" s="47"/>
    </row>
    <row r="2506" customFormat="false" ht="15" hidden="false" customHeight="false" outlineLevel="0" collapsed="false">
      <c r="A2506" s="48" t="s">
        <v>33</v>
      </c>
      <c r="B2506" s="46" t="n">
        <v>43997</v>
      </c>
      <c r="C2506" s="47" t="n">
        <v>0</v>
      </c>
      <c r="D2506" s="47" t="n">
        <v>8</v>
      </c>
      <c r="E2506" s="47"/>
    </row>
    <row r="2507" customFormat="false" ht="15" hidden="false" customHeight="false" outlineLevel="0" collapsed="false">
      <c r="A2507" s="48" t="s">
        <v>34</v>
      </c>
      <c r="B2507" s="46" t="n">
        <v>43997</v>
      </c>
      <c r="C2507" s="47" t="n">
        <v>0</v>
      </c>
      <c r="D2507" s="47" t="n">
        <v>6</v>
      </c>
      <c r="E2507" s="47"/>
    </row>
    <row r="2508" customFormat="false" ht="15" hidden="false" customHeight="false" outlineLevel="0" collapsed="false">
      <c r="A2508" s="48" t="s">
        <v>35</v>
      </c>
      <c r="B2508" s="46" t="n">
        <v>43997</v>
      </c>
      <c r="C2508" s="47" t="n">
        <v>0</v>
      </c>
      <c r="D2508" s="47" t="n">
        <v>64</v>
      </c>
      <c r="E2508" s="47"/>
    </row>
    <row r="2509" customFormat="false" ht="15" hidden="false" customHeight="false" outlineLevel="0" collapsed="false">
      <c r="A2509" s="48" t="s">
        <v>36</v>
      </c>
      <c r="B2509" s="46" t="n">
        <v>43997</v>
      </c>
      <c r="C2509" s="47" t="n">
        <v>0</v>
      </c>
      <c r="D2509" s="47" t="n">
        <v>113</v>
      </c>
      <c r="E2509" s="47"/>
    </row>
    <row r="2510" customFormat="false" ht="15" hidden="false" customHeight="false" outlineLevel="0" collapsed="false">
      <c r="A2510" s="48" t="s">
        <v>37</v>
      </c>
      <c r="B2510" s="46" t="n">
        <v>43997</v>
      </c>
      <c r="C2510" s="47" t="n">
        <v>1</v>
      </c>
      <c r="D2510" s="47" t="n">
        <v>40</v>
      </c>
      <c r="E2510" s="47"/>
    </row>
    <row r="2511" customFormat="false" ht="15" hidden="false" customHeight="false" outlineLevel="0" collapsed="false">
      <c r="A2511" s="48" t="s">
        <v>38</v>
      </c>
      <c r="B2511" s="46" t="n">
        <v>43997</v>
      </c>
      <c r="C2511" s="47" t="n">
        <v>3</v>
      </c>
      <c r="D2511" s="47" t="n">
        <v>212</v>
      </c>
      <c r="E2511" s="47"/>
    </row>
    <row r="2512" customFormat="false" ht="15" hidden="false" customHeight="false" outlineLevel="0" collapsed="false">
      <c r="A2512" s="48" t="s">
        <v>39</v>
      </c>
      <c r="B2512" s="46" t="n">
        <v>43997</v>
      </c>
      <c r="C2512" s="47" t="n">
        <v>12</v>
      </c>
      <c r="D2512" s="47" t="n">
        <v>564</v>
      </c>
      <c r="E2512" s="47" t="n">
        <v>1</v>
      </c>
    </row>
    <row r="2513" customFormat="false" ht="15" hidden="false" customHeight="false" outlineLevel="0" collapsed="false">
      <c r="A2513" s="48" t="s">
        <v>40</v>
      </c>
      <c r="B2513" s="46" t="n">
        <v>43997</v>
      </c>
      <c r="C2513" s="47" t="n">
        <v>0</v>
      </c>
      <c r="D2513" s="47" t="n">
        <v>21</v>
      </c>
      <c r="E2513" s="47"/>
    </row>
    <row r="2514" customFormat="false" ht="15" hidden="false" customHeight="false" outlineLevel="0" collapsed="false">
      <c r="A2514" s="48" t="s">
        <v>41</v>
      </c>
      <c r="B2514" s="46" t="n">
        <v>43997</v>
      </c>
      <c r="C2514" s="47" t="n">
        <v>0</v>
      </c>
      <c r="D2514" s="47" t="n">
        <v>7</v>
      </c>
      <c r="E2514" s="47"/>
    </row>
    <row r="2515" customFormat="false" ht="15" hidden="false" customHeight="false" outlineLevel="0" collapsed="false">
      <c r="A2515" s="48" t="s">
        <v>42</v>
      </c>
      <c r="B2515" s="46" t="n">
        <v>43997</v>
      </c>
      <c r="C2515" s="47" t="n">
        <v>0</v>
      </c>
      <c r="D2515" s="47" t="n">
        <v>11</v>
      </c>
      <c r="E2515" s="47"/>
    </row>
    <row r="2516" customFormat="false" ht="15" hidden="false" customHeight="false" outlineLevel="0" collapsed="false">
      <c r="A2516" s="48" t="s">
        <v>43</v>
      </c>
      <c r="B2516" s="46" t="n">
        <v>43997</v>
      </c>
      <c r="C2516" s="47" t="n">
        <v>0</v>
      </c>
      <c r="D2516" s="47" t="n">
        <v>51</v>
      </c>
      <c r="E2516" s="47"/>
    </row>
    <row r="2517" customFormat="false" ht="15" hidden="false" customHeight="false" outlineLevel="0" collapsed="false">
      <c r="A2517" s="48" t="s">
        <v>44</v>
      </c>
      <c r="B2517" s="46" t="n">
        <v>43997</v>
      </c>
      <c r="C2517" s="47" t="n">
        <v>0</v>
      </c>
      <c r="D2517" s="47" t="n">
        <v>285</v>
      </c>
      <c r="E2517" s="47"/>
    </row>
    <row r="2518" customFormat="false" ht="15" hidden="false" customHeight="false" outlineLevel="0" collapsed="false">
      <c r="A2518" s="48" t="s">
        <v>45</v>
      </c>
      <c r="B2518" s="46" t="n">
        <v>43997</v>
      </c>
      <c r="C2518" s="47" t="n">
        <v>0</v>
      </c>
      <c r="D2518" s="47" t="n">
        <v>22</v>
      </c>
      <c r="E2518" s="47"/>
    </row>
    <row r="2519" customFormat="false" ht="15" hidden="false" customHeight="false" outlineLevel="0" collapsed="false">
      <c r="A2519" s="48" t="s">
        <v>46</v>
      </c>
      <c r="B2519" s="46" t="n">
        <v>43997</v>
      </c>
      <c r="C2519" s="47" t="n">
        <v>0</v>
      </c>
      <c r="D2519" s="47" t="n">
        <v>149</v>
      </c>
      <c r="E2519" s="47"/>
    </row>
    <row r="2520" customFormat="false" ht="15" hidden="false" customHeight="false" outlineLevel="0" collapsed="false">
      <c r="A2520" s="48" t="s">
        <v>47</v>
      </c>
      <c r="B2520" s="46" t="n">
        <v>43997</v>
      </c>
      <c r="C2520" s="47" t="n">
        <v>0</v>
      </c>
      <c r="D2520" s="47" t="n">
        <v>57</v>
      </c>
      <c r="E2520" s="47"/>
    </row>
    <row r="2521" customFormat="false" ht="15" hidden="false" customHeight="false" outlineLevel="0" collapsed="false">
      <c r="A2521" s="44" t="s">
        <v>24</v>
      </c>
      <c r="B2521" s="46" t="n">
        <v>43998</v>
      </c>
      <c r="C2521" s="47" t="n">
        <v>798</v>
      </c>
      <c r="D2521" s="47" t="n">
        <v>14544</v>
      </c>
      <c r="E2521" s="47" t="n">
        <v>7</v>
      </c>
    </row>
    <row r="2522" customFormat="false" ht="15" hidden="false" customHeight="false" outlineLevel="0" collapsed="false">
      <c r="A2522" s="48" t="s">
        <v>25</v>
      </c>
      <c r="B2522" s="46" t="n">
        <v>43998</v>
      </c>
      <c r="C2522" s="47" t="n">
        <v>0</v>
      </c>
      <c r="D2522" s="47" t="n">
        <v>0</v>
      </c>
      <c r="E2522" s="47"/>
    </row>
    <row r="2523" customFormat="false" ht="15" hidden="false" customHeight="false" outlineLevel="0" collapsed="false">
      <c r="A2523" s="48" t="s">
        <v>26</v>
      </c>
      <c r="B2523" s="46" t="n">
        <v>43998</v>
      </c>
      <c r="C2523" s="47" t="n">
        <v>23</v>
      </c>
      <c r="D2523" s="47" t="n">
        <v>1387</v>
      </c>
      <c r="E2523" s="47" t="n">
        <v>5</v>
      </c>
    </row>
    <row r="2524" customFormat="false" ht="15" hidden="false" customHeight="false" outlineLevel="0" collapsed="false">
      <c r="A2524" s="48" t="s">
        <v>27</v>
      </c>
      <c r="B2524" s="46" t="n">
        <v>43998</v>
      </c>
      <c r="C2524" s="47" t="n">
        <v>1</v>
      </c>
      <c r="D2524" s="47" t="n">
        <v>64</v>
      </c>
      <c r="E2524" s="47"/>
    </row>
    <row r="2525" customFormat="false" ht="15" hidden="false" customHeight="false" outlineLevel="0" collapsed="false">
      <c r="A2525" s="48" t="s">
        <v>28</v>
      </c>
      <c r="B2525" s="46" t="n">
        <v>43998</v>
      </c>
      <c r="C2525" s="47" t="n">
        <v>488</v>
      </c>
      <c r="D2525" s="47" t="n">
        <v>15765</v>
      </c>
      <c r="E2525" s="47" t="n">
        <v>10</v>
      </c>
    </row>
    <row r="2526" customFormat="false" ht="15" hidden="false" customHeight="false" outlineLevel="0" collapsed="false">
      <c r="A2526" s="48" t="s">
        <v>29</v>
      </c>
      <c r="B2526" s="46" t="n">
        <v>43998</v>
      </c>
      <c r="C2526" s="47" t="n">
        <v>1</v>
      </c>
      <c r="D2526" s="47" t="n">
        <v>501</v>
      </c>
      <c r="E2526" s="47"/>
    </row>
    <row r="2527" customFormat="false" ht="15" hidden="false" customHeight="false" outlineLevel="0" collapsed="false">
      <c r="A2527" s="48" t="s">
        <v>30</v>
      </c>
      <c r="B2527" s="46" t="n">
        <v>43998</v>
      </c>
      <c r="C2527" s="47" t="n">
        <v>1</v>
      </c>
      <c r="D2527" s="47" t="n">
        <v>105</v>
      </c>
      <c r="E2527" s="47"/>
    </row>
    <row r="2528" customFormat="false" ht="15" hidden="false" customHeight="false" outlineLevel="0" collapsed="false">
      <c r="A2528" s="48" t="s">
        <v>31</v>
      </c>
      <c r="B2528" s="46" t="n">
        <v>43998</v>
      </c>
      <c r="C2528" s="47" t="n">
        <v>12</v>
      </c>
      <c r="D2528" s="47" t="n">
        <v>100</v>
      </c>
      <c r="E2528" s="47"/>
    </row>
    <row r="2529" customFormat="false" ht="15" hidden="false" customHeight="false" outlineLevel="0" collapsed="false">
      <c r="A2529" s="48" t="s">
        <v>32</v>
      </c>
      <c r="B2529" s="46" t="n">
        <v>43998</v>
      </c>
      <c r="C2529" s="47" t="n">
        <v>0</v>
      </c>
      <c r="D2529" s="47" t="n">
        <v>33</v>
      </c>
      <c r="E2529" s="47"/>
    </row>
    <row r="2530" customFormat="false" ht="15" hidden="false" customHeight="false" outlineLevel="0" collapsed="false">
      <c r="A2530" s="48" t="s">
        <v>33</v>
      </c>
      <c r="B2530" s="46" t="n">
        <v>43998</v>
      </c>
      <c r="C2530" s="47" t="n">
        <v>0</v>
      </c>
      <c r="D2530" s="47" t="n">
        <v>8</v>
      </c>
      <c r="E2530" s="47"/>
    </row>
    <row r="2531" customFormat="false" ht="15" hidden="false" customHeight="false" outlineLevel="0" collapsed="false">
      <c r="A2531" s="48" t="s">
        <v>34</v>
      </c>
      <c r="B2531" s="46" t="n">
        <v>43998</v>
      </c>
      <c r="C2531" s="47" t="n">
        <v>0</v>
      </c>
      <c r="D2531" s="47" t="n">
        <v>6</v>
      </c>
      <c r="E2531" s="47"/>
    </row>
    <row r="2532" customFormat="false" ht="15" hidden="false" customHeight="false" outlineLevel="0" collapsed="false">
      <c r="A2532" s="48" t="s">
        <v>35</v>
      </c>
      <c r="B2532" s="46" t="n">
        <v>43998</v>
      </c>
      <c r="C2532" s="47" t="n">
        <v>0</v>
      </c>
      <c r="D2532" s="47" t="n">
        <v>64</v>
      </c>
      <c r="E2532" s="47"/>
    </row>
    <row r="2533" customFormat="false" ht="15" hidden="false" customHeight="false" outlineLevel="0" collapsed="false">
      <c r="A2533" s="48" t="s">
        <v>36</v>
      </c>
      <c r="B2533" s="46" t="n">
        <v>43998</v>
      </c>
      <c r="C2533" s="47" t="n">
        <v>3</v>
      </c>
      <c r="D2533" s="47" t="n">
        <v>116</v>
      </c>
      <c r="E2533" s="47"/>
    </row>
    <row r="2534" customFormat="false" ht="15" hidden="false" customHeight="false" outlineLevel="0" collapsed="false">
      <c r="A2534" s="48" t="s">
        <v>37</v>
      </c>
      <c r="B2534" s="46" t="n">
        <v>43998</v>
      </c>
      <c r="C2534" s="47" t="n">
        <v>0</v>
      </c>
      <c r="D2534" s="47" t="n">
        <v>40</v>
      </c>
      <c r="E2534" s="47"/>
    </row>
    <row r="2535" customFormat="false" ht="15" hidden="false" customHeight="false" outlineLevel="0" collapsed="false">
      <c r="A2535" s="48" t="s">
        <v>38</v>
      </c>
      <c r="B2535" s="46" t="n">
        <v>43998</v>
      </c>
      <c r="C2535" s="47" t="n">
        <v>28</v>
      </c>
      <c r="D2535" s="47" t="n">
        <v>240</v>
      </c>
      <c r="E2535" s="47" t="n">
        <v>1</v>
      </c>
    </row>
    <row r="2536" customFormat="false" ht="15" hidden="false" customHeight="false" outlineLevel="0" collapsed="false">
      <c r="A2536" s="48" t="s">
        <v>39</v>
      </c>
      <c r="B2536" s="46" t="n">
        <v>43998</v>
      </c>
      <c r="C2536" s="47" t="n">
        <v>17</v>
      </c>
      <c r="D2536" s="47" t="n">
        <v>581</v>
      </c>
      <c r="E2536" s="47"/>
    </row>
    <row r="2537" customFormat="false" ht="15" hidden="false" customHeight="false" outlineLevel="0" collapsed="false">
      <c r="A2537" s="48" t="s">
        <v>40</v>
      </c>
      <c r="B2537" s="46" t="n">
        <v>43998</v>
      </c>
      <c r="C2537" s="47" t="n">
        <v>-1</v>
      </c>
      <c r="D2537" s="47" t="n">
        <v>20</v>
      </c>
      <c r="E2537" s="47"/>
    </row>
    <row r="2538" customFormat="false" ht="15" hidden="false" customHeight="false" outlineLevel="0" collapsed="false">
      <c r="A2538" s="48" t="s">
        <v>41</v>
      </c>
      <c r="B2538" s="46" t="n">
        <v>43998</v>
      </c>
      <c r="C2538" s="47" t="n">
        <v>0</v>
      </c>
      <c r="D2538" s="47" t="n">
        <v>7</v>
      </c>
      <c r="E2538" s="47"/>
    </row>
    <row r="2539" customFormat="false" ht="15" hidden="false" customHeight="false" outlineLevel="0" collapsed="false">
      <c r="A2539" s="48" t="s">
        <v>42</v>
      </c>
      <c r="B2539" s="46" t="n">
        <v>43998</v>
      </c>
      <c r="C2539" s="47" t="n">
        <v>0</v>
      </c>
      <c r="D2539" s="47" t="n">
        <v>11</v>
      </c>
      <c r="E2539" s="47"/>
    </row>
    <row r="2540" customFormat="false" ht="15" hidden="false" customHeight="false" outlineLevel="0" collapsed="false">
      <c r="A2540" s="48" t="s">
        <v>43</v>
      </c>
      <c r="B2540" s="46" t="n">
        <v>43998</v>
      </c>
      <c r="C2540" s="47" t="n">
        <v>0</v>
      </c>
      <c r="D2540" s="47" t="n">
        <v>51</v>
      </c>
      <c r="E2540" s="47"/>
    </row>
    <row r="2541" customFormat="false" ht="15" hidden="false" customHeight="false" outlineLevel="0" collapsed="false">
      <c r="A2541" s="48" t="s">
        <v>44</v>
      </c>
      <c r="B2541" s="46" t="n">
        <v>43998</v>
      </c>
      <c r="C2541" s="47" t="n">
        <v>3</v>
      </c>
      <c r="D2541" s="47" t="n">
        <v>288</v>
      </c>
      <c r="E2541" s="47" t="n">
        <v>1</v>
      </c>
    </row>
    <row r="2542" customFormat="false" ht="15" hidden="false" customHeight="false" outlineLevel="0" collapsed="false">
      <c r="A2542" s="48" t="s">
        <v>45</v>
      </c>
      <c r="B2542" s="46" t="n">
        <v>43998</v>
      </c>
      <c r="C2542" s="47" t="n">
        <v>0</v>
      </c>
      <c r="D2542" s="47" t="n">
        <v>22</v>
      </c>
      <c r="E2542" s="47"/>
    </row>
    <row r="2543" customFormat="false" ht="15" hidden="false" customHeight="false" outlineLevel="0" collapsed="false">
      <c r="A2543" s="48" t="s">
        <v>46</v>
      </c>
      <c r="B2543" s="46" t="n">
        <v>43998</v>
      </c>
      <c r="C2543" s="47" t="n">
        <v>0</v>
      </c>
      <c r="D2543" s="47" t="n">
        <v>149</v>
      </c>
      <c r="E2543" s="47"/>
    </row>
    <row r="2544" customFormat="false" ht="15" hidden="false" customHeight="false" outlineLevel="0" collapsed="false">
      <c r="A2544" s="48" t="s">
        <v>47</v>
      </c>
      <c r="B2544" s="46" t="n">
        <v>43998</v>
      </c>
      <c r="C2544" s="47" t="n">
        <v>0</v>
      </c>
      <c r="D2544" s="47" t="n">
        <v>57</v>
      </c>
      <c r="E2544" s="47"/>
    </row>
    <row r="2545" customFormat="false" ht="15" hidden="false" customHeight="false" outlineLevel="0" collapsed="false">
      <c r="A2545" s="44" t="s">
        <v>24</v>
      </c>
      <c r="B2545" s="46" t="n">
        <v>43999</v>
      </c>
      <c r="C2545" s="47" t="n">
        <v>799</v>
      </c>
      <c r="D2545" s="47" t="n">
        <v>15343</v>
      </c>
      <c r="E2545" s="47" t="n">
        <v>12</v>
      </c>
    </row>
    <row r="2546" customFormat="false" ht="15" hidden="false" customHeight="false" outlineLevel="0" collapsed="false">
      <c r="A2546" s="48" t="s">
        <v>25</v>
      </c>
      <c r="B2546" s="46" t="n">
        <v>43999</v>
      </c>
      <c r="C2546" s="47" t="n">
        <v>0</v>
      </c>
      <c r="D2546" s="47" t="n">
        <v>0</v>
      </c>
      <c r="E2546" s="47"/>
    </row>
    <row r="2547" customFormat="false" ht="15" hidden="false" customHeight="false" outlineLevel="0" collapsed="false">
      <c r="A2547" s="48" t="s">
        <v>26</v>
      </c>
      <c r="B2547" s="46" t="n">
        <v>43999</v>
      </c>
      <c r="C2547" s="47" t="n">
        <v>20</v>
      </c>
      <c r="D2547" s="47" t="n">
        <v>1407</v>
      </c>
      <c r="E2547" s="47"/>
    </row>
    <row r="2548" customFormat="false" ht="15" hidden="false" customHeight="false" outlineLevel="0" collapsed="false">
      <c r="A2548" s="48" t="s">
        <v>27</v>
      </c>
      <c r="B2548" s="46" t="n">
        <v>43999</v>
      </c>
      <c r="C2548" s="47" t="n">
        <v>8</v>
      </c>
      <c r="D2548" s="47" t="n">
        <v>72</v>
      </c>
      <c r="E2548" s="47"/>
    </row>
    <row r="2549" customFormat="false" ht="15" hidden="false" customHeight="false" outlineLevel="0" collapsed="false">
      <c r="A2549" s="48" t="s">
        <v>28</v>
      </c>
      <c r="B2549" s="46" t="n">
        <v>43999</v>
      </c>
      <c r="C2549" s="47" t="n">
        <v>522</v>
      </c>
      <c r="D2549" s="47" t="n">
        <v>16287</v>
      </c>
      <c r="E2549" s="47" t="n">
        <v>23</v>
      </c>
    </row>
    <row r="2550" customFormat="false" ht="15" hidden="false" customHeight="false" outlineLevel="0" collapsed="false">
      <c r="A2550" s="48" t="s">
        <v>29</v>
      </c>
      <c r="B2550" s="46" t="n">
        <v>43999</v>
      </c>
      <c r="C2550" s="47" t="n">
        <v>6</v>
      </c>
      <c r="D2550" s="47" t="n">
        <v>507</v>
      </c>
      <c r="E2550" s="47"/>
    </row>
    <row r="2551" customFormat="false" ht="15" hidden="false" customHeight="false" outlineLevel="0" collapsed="false">
      <c r="A2551" s="48" t="s">
        <v>30</v>
      </c>
      <c r="B2551" s="46" t="n">
        <v>43999</v>
      </c>
      <c r="C2551" s="47" t="n">
        <v>2</v>
      </c>
      <c r="D2551" s="47" t="n">
        <v>107</v>
      </c>
      <c r="E2551" s="47"/>
    </row>
    <row r="2552" customFormat="false" ht="15" hidden="false" customHeight="false" outlineLevel="0" collapsed="false">
      <c r="A2552" s="48" t="s">
        <v>31</v>
      </c>
      <c r="B2552" s="46" t="n">
        <v>43999</v>
      </c>
      <c r="C2552" s="47" t="n">
        <v>5</v>
      </c>
      <c r="D2552" s="47" t="n">
        <v>105</v>
      </c>
      <c r="E2552" s="47"/>
    </row>
    <row r="2553" customFormat="false" ht="15" hidden="false" customHeight="false" outlineLevel="0" collapsed="false">
      <c r="A2553" s="48" t="s">
        <v>32</v>
      </c>
      <c r="B2553" s="46" t="n">
        <v>43999</v>
      </c>
      <c r="C2553" s="47" t="n">
        <v>0</v>
      </c>
      <c r="D2553" s="47" t="n">
        <v>33</v>
      </c>
      <c r="E2553" s="47"/>
    </row>
    <row r="2554" customFormat="false" ht="15" hidden="false" customHeight="false" outlineLevel="0" collapsed="false">
      <c r="A2554" s="48" t="s">
        <v>33</v>
      </c>
      <c r="B2554" s="46" t="n">
        <v>43999</v>
      </c>
      <c r="C2554" s="47" t="n">
        <v>1</v>
      </c>
      <c r="D2554" s="47" t="n">
        <v>9</v>
      </c>
      <c r="E2554" s="47"/>
    </row>
    <row r="2555" customFormat="false" ht="15" hidden="false" customHeight="false" outlineLevel="0" collapsed="false">
      <c r="A2555" s="48" t="s">
        <v>34</v>
      </c>
      <c r="B2555" s="46" t="n">
        <v>43999</v>
      </c>
      <c r="C2555" s="47" t="n">
        <v>0</v>
      </c>
      <c r="D2555" s="47" t="n">
        <v>6</v>
      </c>
      <c r="E2555" s="47"/>
    </row>
    <row r="2556" customFormat="false" ht="15" hidden="false" customHeight="false" outlineLevel="0" collapsed="false">
      <c r="A2556" s="48" t="s">
        <v>35</v>
      </c>
      <c r="B2556" s="46" t="n">
        <v>43999</v>
      </c>
      <c r="C2556" s="47" t="n">
        <v>0</v>
      </c>
      <c r="D2556" s="47" t="n">
        <v>64</v>
      </c>
      <c r="E2556" s="47"/>
    </row>
    <row r="2557" customFormat="false" ht="15" hidden="false" customHeight="false" outlineLevel="0" collapsed="false">
      <c r="A2557" s="48" t="s">
        <v>36</v>
      </c>
      <c r="B2557" s="46" t="n">
        <v>43999</v>
      </c>
      <c r="C2557" s="47" t="n">
        <v>1</v>
      </c>
      <c r="D2557" s="47" t="n">
        <v>117</v>
      </c>
      <c r="E2557" s="47"/>
    </row>
    <row r="2558" customFormat="false" ht="15" hidden="false" customHeight="false" outlineLevel="0" collapsed="false">
      <c r="A2558" s="48" t="s">
        <v>37</v>
      </c>
      <c r="B2558" s="46" t="n">
        <v>43999</v>
      </c>
      <c r="C2558" s="47" t="n">
        <v>0</v>
      </c>
      <c r="D2558" s="47" t="n">
        <v>40</v>
      </c>
      <c r="E2558" s="47"/>
    </row>
    <row r="2559" customFormat="false" ht="15" hidden="false" customHeight="false" outlineLevel="0" collapsed="false">
      <c r="A2559" s="48" t="s">
        <v>38</v>
      </c>
      <c r="B2559" s="46" t="n">
        <v>43999</v>
      </c>
      <c r="C2559" s="47" t="n">
        <v>11</v>
      </c>
      <c r="D2559" s="47" t="n">
        <v>251</v>
      </c>
      <c r="E2559" s="47"/>
    </row>
    <row r="2560" customFormat="false" ht="15" hidden="false" customHeight="false" outlineLevel="0" collapsed="false">
      <c r="A2560" s="48" t="s">
        <v>39</v>
      </c>
      <c r="B2560" s="46" t="n">
        <v>43999</v>
      </c>
      <c r="C2560" s="47" t="n">
        <v>14</v>
      </c>
      <c r="D2560" s="47" t="n">
        <v>595</v>
      </c>
      <c r="E2560" s="47"/>
    </row>
    <row r="2561" customFormat="false" ht="15" hidden="false" customHeight="false" outlineLevel="0" collapsed="false">
      <c r="A2561" s="48" t="s">
        <v>40</v>
      </c>
      <c r="B2561" s="46" t="n">
        <v>43999</v>
      </c>
      <c r="C2561" s="47" t="n">
        <v>1</v>
      </c>
      <c r="D2561" s="47" t="n">
        <v>21</v>
      </c>
      <c r="E2561" s="47"/>
    </row>
    <row r="2562" customFormat="false" ht="15" hidden="false" customHeight="false" outlineLevel="0" collapsed="false">
      <c r="A2562" s="48" t="s">
        <v>41</v>
      </c>
      <c r="B2562" s="46" t="n">
        <v>43999</v>
      </c>
      <c r="C2562" s="47" t="n">
        <v>0</v>
      </c>
      <c r="D2562" s="47" t="n">
        <v>7</v>
      </c>
      <c r="E2562" s="47"/>
    </row>
    <row r="2563" customFormat="false" ht="15" hidden="false" customHeight="false" outlineLevel="0" collapsed="false">
      <c r="A2563" s="48" t="s">
        <v>42</v>
      </c>
      <c r="B2563" s="46" t="n">
        <v>43999</v>
      </c>
      <c r="C2563" s="47" t="n">
        <v>0</v>
      </c>
      <c r="D2563" s="47" t="n">
        <v>11</v>
      </c>
      <c r="E2563" s="47"/>
    </row>
    <row r="2564" customFormat="false" ht="15" hidden="false" customHeight="false" outlineLevel="0" collapsed="false">
      <c r="A2564" s="48" t="s">
        <v>43</v>
      </c>
      <c r="B2564" s="46" t="n">
        <v>43999</v>
      </c>
      <c r="C2564" s="47" t="n">
        <v>0</v>
      </c>
      <c r="D2564" s="47" t="n">
        <v>51</v>
      </c>
      <c r="E2564" s="47"/>
    </row>
    <row r="2565" customFormat="false" ht="15" hidden="false" customHeight="false" outlineLevel="0" collapsed="false">
      <c r="A2565" s="48" t="s">
        <v>44</v>
      </c>
      <c r="B2565" s="46" t="n">
        <v>43999</v>
      </c>
      <c r="C2565" s="47" t="n">
        <v>2</v>
      </c>
      <c r="D2565" s="47" t="n">
        <v>290</v>
      </c>
      <c r="E2565" s="47"/>
    </row>
    <row r="2566" customFormat="false" ht="15" hidden="false" customHeight="false" outlineLevel="0" collapsed="false">
      <c r="A2566" s="48" t="s">
        <v>45</v>
      </c>
      <c r="B2566" s="46" t="n">
        <v>43999</v>
      </c>
      <c r="C2566" s="47" t="n">
        <v>0</v>
      </c>
      <c r="D2566" s="47" t="n">
        <v>22</v>
      </c>
      <c r="E2566" s="47"/>
    </row>
    <row r="2567" customFormat="false" ht="15" hidden="false" customHeight="false" outlineLevel="0" collapsed="false">
      <c r="A2567" s="48" t="s">
        <v>46</v>
      </c>
      <c r="B2567" s="46" t="n">
        <v>43999</v>
      </c>
      <c r="C2567" s="47" t="n">
        <v>0</v>
      </c>
      <c r="D2567" s="47" t="n">
        <v>149</v>
      </c>
      <c r="E2567" s="47"/>
    </row>
    <row r="2568" customFormat="false" ht="15" hidden="false" customHeight="false" outlineLevel="0" collapsed="false">
      <c r="A2568" s="48" t="s">
        <v>47</v>
      </c>
      <c r="B2568" s="46" t="n">
        <v>43999</v>
      </c>
      <c r="C2568" s="47" t="n">
        <v>1</v>
      </c>
      <c r="D2568" s="47" t="n">
        <v>58</v>
      </c>
      <c r="E2568" s="47"/>
    </row>
    <row r="2569" customFormat="false" ht="15" hidden="false" customHeight="false" outlineLevel="0" collapsed="false">
      <c r="A2569" s="44" t="s">
        <v>24</v>
      </c>
      <c r="B2569" s="46" t="n">
        <v>44000</v>
      </c>
      <c r="C2569" s="47" t="n">
        <v>1106</v>
      </c>
      <c r="D2569" s="47" t="n">
        <v>16449</v>
      </c>
      <c r="E2569" s="47" t="n">
        <v>13</v>
      </c>
    </row>
    <row r="2570" customFormat="false" ht="15" hidden="false" customHeight="false" outlineLevel="0" collapsed="false">
      <c r="A2570" s="48" t="s">
        <v>25</v>
      </c>
      <c r="B2570" s="46" t="n">
        <v>44000</v>
      </c>
      <c r="C2570" s="47" t="n">
        <v>0</v>
      </c>
      <c r="D2570" s="47" t="n">
        <v>0</v>
      </c>
      <c r="E2570" s="47"/>
    </row>
    <row r="2571" customFormat="false" ht="15" hidden="false" customHeight="false" outlineLevel="0" collapsed="false">
      <c r="A2571" s="48" t="s">
        <v>26</v>
      </c>
      <c r="B2571" s="46" t="n">
        <v>44000</v>
      </c>
      <c r="C2571" s="47" t="n">
        <v>68</v>
      </c>
      <c r="D2571" s="47" t="n">
        <v>1475</v>
      </c>
      <c r="E2571" s="47" t="n">
        <v>2</v>
      </c>
    </row>
    <row r="2572" customFormat="false" ht="15" hidden="false" customHeight="false" outlineLevel="0" collapsed="false">
      <c r="A2572" s="48" t="s">
        <v>27</v>
      </c>
      <c r="B2572" s="46" t="n">
        <v>44000</v>
      </c>
      <c r="C2572" s="47" t="n">
        <v>10</v>
      </c>
      <c r="D2572" s="47" t="n">
        <v>82</v>
      </c>
      <c r="E2572" s="47"/>
    </row>
    <row r="2573" customFormat="false" ht="15" hidden="false" customHeight="false" outlineLevel="0" collapsed="false">
      <c r="A2573" s="48" t="s">
        <v>28</v>
      </c>
      <c r="B2573" s="46" t="n">
        <v>44000</v>
      </c>
      <c r="C2573" s="47" t="n">
        <v>692</v>
      </c>
      <c r="D2573" s="47" t="n">
        <v>16979</v>
      </c>
      <c r="E2573" s="47" t="n">
        <v>16</v>
      </c>
    </row>
    <row r="2574" customFormat="false" ht="15" hidden="false" customHeight="false" outlineLevel="0" collapsed="false">
      <c r="A2574" s="48" t="s">
        <v>29</v>
      </c>
      <c r="B2574" s="46" t="n">
        <v>44000</v>
      </c>
      <c r="C2574" s="47" t="n">
        <v>9</v>
      </c>
      <c r="D2574" s="47" t="n">
        <v>516</v>
      </c>
      <c r="E2574" s="47"/>
    </row>
    <row r="2575" customFormat="false" ht="15" hidden="false" customHeight="false" outlineLevel="0" collapsed="false">
      <c r="A2575" s="48" t="s">
        <v>30</v>
      </c>
      <c r="B2575" s="46" t="n">
        <v>44000</v>
      </c>
      <c r="C2575" s="47" t="n">
        <v>1</v>
      </c>
      <c r="D2575" s="47" t="n">
        <v>108</v>
      </c>
      <c r="E2575" s="47"/>
    </row>
    <row r="2576" customFormat="false" ht="15" hidden="false" customHeight="false" outlineLevel="0" collapsed="false">
      <c r="A2576" s="48" t="s">
        <v>31</v>
      </c>
      <c r="B2576" s="46" t="n">
        <v>44000</v>
      </c>
      <c r="C2576" s="47" t="n">
        <v>6</v>
      </c>
      <c r="D2576" s="47" t="n">
        <v>111</v>
      </c>
      <c r="E2576" s="47"/>
    </row>
    <row r="2577" customFormat="false" ht="15" hidden="false" customHeight="false" outlineLevel="0" collapsed="false">
      <c r="A2577" s="48" t="s">
        <v>32</v>
      </c>
      <c r="B2577" s="46" t="n">
        <v>44000</v>
      </c>
      <c r="C2577" s="47" t="n">
        <v>4</v>
      </c>
      <c r="D2577" s="47" t="n">
        <v>37</v>
      </c>
      <c r="E2577" s="47"/>
    </row>
    <row r="2578" customFormat="false" ht="15" hidden="false" customHeight="false" outlineLevel="0" collapsed="false">
      <c r="A2578" s="48" t="s">
        <v>33</v>
      </c>
      <c r="B2578" s="46" t="n">
        <v>44000</v>
      </c>
      <c r="C2578" s="47" t="n">
        <v>3</v>
      </c>
      <c r="D2578" s="47" t="n">
        <v>12</v>
      </c>
      <c r="E2578" s="47"/>
    </row>
    <row r="2579" customFormat="false" ht="15" hidden="false" customHeight="false" outlineLevel="0" collapsed="false">
      <c r="A2579" s="48" t="s">
        <v>34</v>
      </c>
      <c r="B2579" s="46" t="n">
        <v>44000</v>
      </c>
      <c r="C2579" s="47" t="n">
        <v>0</v>
      </c>
      <c r="D2579" s="47" t="n">
        <v>6</v>
      </c>
      <c r="E2579" s="47"/>
    </row>
    <row r="2580" customFormat="false" ht="15" hidden="false" customHeight="false" outlineLevel="0" collapsed="false">
      <c r="A2580" s="48" t="s">
        <v>35</v>
      </c>
      <c r="B2580" s="46" t="n">
        <v>44000</v>
      </c>
      <c r="C2580" s="47" t="n">
        <v>0</v>
      </c>
      <c r="D2580" s="47" t="n">
        <v>64</v>
      </c>
      <c r="E2580" s="47"/>
    </row>
    <row r="2581" customFormat="false" ht="15" hidden="false" customHeight="false" outlineLevel="0" collapsed="false">
      <c r="A2581" s="48" t="s">
        <v>36</v>
      </c>
      <c r="B2581" s="46" t="n">
        <v>44000</v>
      </c>
      <c r="C2581" s="47" t="n">
        <v>3</v>
      </c>
      <c r="D2581" s="47" t="n">
        <v>120</v>
      </c>
      <c r="E2581" s="47"/>
    </row>
    <row r="2582" customFormat="false" ht="15" hidden="false" customHeight="false" outlineLevel="0" collapsed="false">
      <c r="A2582" s="48" t="s">
        <v>37</v>
      </c>
      <c r="B2582" s="46" t="n">
        <v>44000</v>
      </c>
      <c r="C2582" s="47" t="n">
        <v>1</v>
      </c>
      <c r="D2582" s="47" t="n">
        <v>41</v>
      </c>
      <c r="E2582" s="47"/>
    </row>
    <row r="2583" customFormat="false" ht="15" hidden="false" customHeight="false" outlineLevel="0" collapsed="false">
      <c r="A2583" s="48" t="s">
        <v>38</v>
      </c>
      <c r="B2583" s="46" t="n">
        <v>44000</v>
      </c>
      <c r="C2583" s="47" t="n">
        <v>16</v>
      </c>
      <c r="D2583" s="47" t="n">
        <v>267</v>
      </c>
      <c r="E2583" s="47" t="n">
        <v>1</v>
      </c>
    </row>
    <row r="2584" customFormat="false" ht="15" hidden="false" customHeight="false" outlineLevel="0" collapsed="false">
      <c r="A2584" s="48" t="s">
        <v>39</v>
      </c>
      <c r="B2584" s="46" t="n">
        <v>44000</v>
      </c>
      <c r="C2584" s="47" t="n">
        <v>27</v>
      </c>
      <c r="D2584" s="47" t="n">
        <v>622</v>
      </c>
      <c r="E2584" s="47" t="n">
        <v>3</v>
      </c>
    </row>
    <row r="2585" customFormat="false" ht="15" hidden="false" customHeight="false" outlineLevel="0" collapsed="false">
      <c r="A2585" s="48" t="s">
        <v>40</v>
      </c>
      <c r="B2585" s="46" t="n">
        <v>44000</v>
      </c>
      <c r="C2585" s="47" t="n">
        <v>0</v>
      </c>
      <c r="D2585" s="47" t="n">
        <v>21</v>
      </c>
      <c r="E2585" s="47"/>
    </row>
    <row r="2586" customFormat="false" ht="15" hidden="false" customHeight="false" outlineLevel="0" collapsed="false">
      <c r="A2586" s="48" t="s">
        <v>41</v>
      </c>
      <c r="B2586" s="46" t="n">
        <v>44000</v>
      </c>
      <c r="C2586" s="47" t="n">
        <v>0</v>
      </c>
      <c r="D2586" s="47" t="n">
        <v>7</v>
      </c>
      <c r="E2586" s="47"/>
    </row>
    <row r="2587" customFormat="false" ht="15" hidden="false" customHeight="false" outlineLevel="0" collapsed="false">
      <c r="A2587" s="48" t="s">
        <v>42</v>
      </c>
      <c r="B2587" s="46" t="n">
        <v>44000</v>
      </c>
      <c r="C2587" s="47" t="n">
        <v>0</v>
      </c>
      <c r="D2587" s="47" t="n">
        <v>11</v>
      </c>
      <c r="E2587" s="47"/>
    </row>
    <row r="2588" customFormat="false" ht="15" hidden="false" customHeight="false" outlineLevel="0" collapsed="false">
      <c r="A2588" s="48" t="s">
        <v>43</v>
      </c>
      <c r="B2588" s="46" t="n">
        <v>44000</v>
      </c>
      <c r="C2588" s="47" t="n">
        <v>0</v>
      </c>
      <c r="D2588" s="47" t="n">
        <v>51</v>
      </c>
      <c r="E2588" s="47"/>
    </row>
    <row r="2589" customFormat="false" ht="15" hidden="false" customHeight="false" outlineLevel="0" collapsed="false">
      <c r="A2589" s="48" t="s">
        <v>44</v>
      </c>
      <c r="B2589" s="46" t="n">
        <v>44000</v>
      </c>
      <c r="C2589" s="47" t="n">
        <v>11</v>
      </c>
      <c r="D2589" s="47" t="n">
        <v>301</v>
      </c>
      <c r="E2589" s="47"/>
    </row>
    <row r="2590" customFormat="false" ht="15" hidden="false" customHeight="false" outlineLevel="0" collapsed="false">
      <c r="A2590" s="48" t="s">
        <v>45</v>
      </c>
      <c r="B2590" s="46" t="n">
        <v>44000</v>
      </c>
      <c r="C2590" s="47" t="n">
        <v>0</v>
      </c>
      <c r="D2590" s="47" t="n">
        <v>22</v>
      </c>
      <c r="E2590" s="47"/>
    </row>
    <row r="2591" customFormat="false" ht="15" hidden="false" customHeight="false" outlineLevel="0" collapsed="false">
      <c r="A2591" s="48" t="s">
        <v>46</v>
      </c>
      <c r="B2591" s="46" t="n">
        <v>44000</v>
      </c>
      <c r="C2591" s="47" t="n">
        <v>0</v>
      </c>
      <c r="D2591" s="47" t="n">
        <v>149</v>
      </c>
      <c r="E2591" s="47"/>
    </row>
    <row r="2592" customFormat="false" ht="15" hidden="false" customHeight="false" outlineLevel="0" collapsed="false">
      <c r="A2592" s="48" t="s">
        <v>47</v>
      </c>
      <c r="B2592" s="46" t="n">
        <v>44000</v>
      </c>
      <c r="C2592" s="47" t="n">
        <v>1</v>
      </c>
      <c r="D2592" s="47" t="n">
        <v>59</v>
      </c>
      <c r="E2592" s="47"/>
    </row>
    <row r="2593" customFormat="false" ht="15" hidden="false" customHeight="false" outlineLevel="0" collapsed="false">
      <c r="A2593" s="44" t="s">
        <v>24</v>
      </c>
      <c r="B2593" s="46" t="n">
        <v>44001</v>
      </c>
      <c r="C2593" s="47" t="n">
        <v>1119</v>
      </c>
      <c r="D2593" s="47" t="n">
        <v>17568</v>
      </c>
      <c r="E2593" s="47" t="n">
        <v>16</v>
      </c>
    </row>
    <row r="2594" customFormat="false" ht="15" hidden="false" customHeight="false" outlineLevel="0" collapsed="false">
      <c r="A2594" s="48" t="s">
        <v>25</v>
      </c>
      <c r="B2594" s="46" t="n">
        <v>44001</v>
      </c>
      <c r="C2594" s="47" t="n">
        <v>0</v>
      </c>
      <c r="D2594" s="47" t="n">
        <v>0</v>
      </c>
      <c r="E2594" s="47"/>
    </row>
    <row r="2595" customFormat="false" ht="15" hidden="false" customHeight="false" outlineLevel="0" collapsed="false">
      <c r="A2595" s="48" t="s">
        <v>26</v>
      </c>
      <c r="B2595" s="46" t="n">
        <v>44001</v>
      </c>
      <c r="C2595" s="47" t="n">
        <v>31</v>
      </c>
      <c r="D2595" s="47" t="n">
        <v>1506</v>
      </c>
      <c r="E2595" s="47" t="n">
        <v>5</v>
      </c>
    </row>
    <row r="2596" customFormat="false" ht="15" hidden="false" customHeight="false" outlineLevel="0" collapsed="false">
      <c r="A2596" s="48" t="s">
        <v>27</v>
      </c>
      <c r="B2596" s="46" t="n">
        <v>44001</v>
      </c>
      <c r="C2596" s="47" t="n">
        <v>3</v>
      </c>
      <c r="D2596" s="47" t="n">
        <v>85</v>
      </c>
      <c r="E2596" s="47"/>
    </row>
    <row r="2597" customFormat="false" ht="15" hidden="false" customHeight="false" outlineLevel="0" collapsed="false">
      <c r="A2597" s="48" t="s">
        <v>28</v>
      </c>
      <c r="B2597" s="46" t="n">
        <v>44001</v>
      </c>
      <c r="C2597" s="47" t="n">
        <v>804</v>
      </c>
      <c r="D2597" s="47" t="n">
        <v>17783</v>
      </c>
      <c r="E2597" s="47" t="n">
        <v>11</v>
      </c>
    </row>
    <row r="2598" customFormat="false" ht="15" hidden="false" customHeight="false" outlineLevel="0" collapsed="false">
      <c r="A2598" s="48" t="s">
        <v>29</v>
      </c>
      <c r="B2598" s="46" t="n">
        <v>44001</v>
      </c>
      <c r="C2598" s="47" t="n">
        <v>19</v>
      </c>
      <c r="D2598" s="47" t="n">
        <v>535</v>
      </c>
      <c r="E2598" s="47"/>
    </row>
    <row r="2599" customFormat="false" ht="15" hidden="false" customHeight="false" outlineLevel="0" collapsed="false">
      <c r="A2599" s="48" t="s">
        <v>30</v>
      </c>
      <c r="B2599" s="46" t="n">
        <v>44001</v>
      </c>
      <c r="C2599" s="47" t="n">
        <v>5</v>
      </c>
      <c r="D2599" s="47" t="n">
        <v>113</v>
      </c>
      <c r="E2599" s="47"/>
    </row>
    <row r="2600" customFormat="false" ht="15" hidden="false" customHeight="false" outlineLevel="0" collapsed="false">
      <c r="A2600" s="48" t="s">
        <v>31</v>
      </c>
      <c r="B2600" s="46" t="n">
        <v>44001</v>
      </c>
      <c r="C2600" s="47" t="n">
        <v>4</v>
      </c>
      <c r="D2600" s="47" t="n">
        <v>115</v>
      </c>
      <c r="E2600" s="47"/>
    </row>
    <row r="2601" customFormat="false" ht="15" hidden="false" customHeight="false" outlineLevel="0" collapsed="false">
      <c r="A2601" s="48" t="s">
        <v>32</v>
      </c>
      <c r="B2601" s="46" t="n">
        <v>44001</v>
      </c>
      <c r="C2601" s="47" t="n">
        <v>0</v>
      </c>
      <c r="D2601" s="47" t="n">
        <v>37</v>
      </c>
      <c r="E2601" s="47"/>
    </row>
    <row r="2602" customFormat="false" ht="15" hidden="false" customHeight="false" outlineLevel="0" collapsed="false">
      <c r="A2602" s="48" t="s">
        <v>33</v>
      </c>
      <c r="B2602" s="46" t="n">
        <v>44001</v>
      </c>
      <c r="C2602" s="47" t="n">
        <v>1</v>
      </c>
      <c r="D2602" s="47" t="n">
        <v>13</v>
      </c>
      <c r="E2602" s="47"/>
    </row>
    <row r="2603" customFormat="false" ht="15" hidden="false" customHeight="false" outlineLevel="0" collapsed="false">
      <c r="A2603" s="48" t="s">
        <v>34</v>
      </c>
      <c r="B2603" s="46" t="n">
        <v>44001</v>
      </c>
      <c r="C2603" s="47" t="n">
        <v>0</v>
      </c>
      <c r="D2603" s="47" t="n">
        <v>6</v>
      </c>
      <c r="E2603" s="47"/>
    </row>
    <row r="2604" customFormat="false" ht="15" hidden="false" customHeight="false" outlineLevel="0" collapsed="false">
      <c r="A2604" s="48" t="s">
        <v>35</v>
      </c>
      <c r="B2604" s="46" t="n">
        <v>44001</v>
      </c>
      <c r="C2604" s="47" t="n">
        <v>0</v>
      </c>
      <c r="D2604" s="47" t="n">
        <v>64</v>
      </c>
      <c r="E2604" s="47"/>
    </row>
    <row r="2605" customFormat="false" ht="15" hidden="false" customHeight="false" outlineLevel="0" collapsed="false">
      <c r="A2605" s="48" t="s">
        <v>36</v>
      </c>
      <c r="B2605" s="46" t="n">
        <v>44001</v>
      </c>
      <c r="C2605" s="47" t="n">
        <v>3</v>
      </c>
      <c r="D2605" s="47" t="n">
        <v>123</v>
      </c>
      <c r="E2605" s="47"/>
    </row>
    <row r="2606" customFormat="false" ht="15" hidden="false" customHeight="false" outlineLevel="0" collapsed="false">
      <c r="A2606" s="48" t="s">
        <v>37</v>
      </c>
      <c r="B2606" s="46" t="n">
        <v>44001</v>
      </c>
      <c r="C2606" s="47" t="n">
        <v>-1</v>
      </c>
      <c r="D2606" s="47" t="n">
        <v>40</v>
      </c>
      <c r="E2606" s="47"/>
    </row>
    <row r="2607" customFormat="false" ht="15" hidden="false" customHeight="false" outlineLevel="0" collapsed="false">
      <c r="A2607" s="48" t="s">
        <v>38</v>
      </c>
      <c r="B2607" s="46" t="n">
        <v>44001</v>
      </c>
      <c r="C2607" s="47" t="n">
        <v>27</v>
      </c>
      <c r="D2607" s="47" t="n">
        <v>294</v>
      </c>
      <c r="E2607" s="47"/>
    </row>
    <row r="2608" customFormat="false" ht="15" hidden="false" customHeight="false" outlineLevel="0" collapsed="false">
      <c r="A2608" s="48" t="s">
        <v>39</v>
      </c>
      <c r="B2608" s="46" t="n">
        <v>44001</v>
      </c>
      <c r="C2608" s="47" t="n">
        <v>34</v>
      </c>
      <c r="D2608" s="47" t="n">
        <v>656</v>
      </c>
      <c r="E2608" s="47"/>
    </row>
    <row r="2609" customFormat="false" ht="15" hidden="false" customHeight="false" outlineLevel="0" collapsed="false">
      <c r="A2609" s="48" t="s">
        <v>40</v>
      </c>
      <c r="B2609" s="46" t="n">
        <v>44001</v>
      </c>
      <c r="C2609" s="47" t="n">
        <v>0</v>
      </c>
      <c r="D2609" s="47" t="n">
        <v>21</v>
      </c>
      <c r="E2609" s="47"/>
    </row>
    <row r="2610" customFormat="false" ht="15" hidden="false" customHeight="false" outlineLevel="0" collapsed="false">
      <c r="A2610" s="48" t="s">
        <v>41</v>
      </c>
      <c r="B2610" s="46" t="n">
        <v>44001</v>
      </c>
      <c r="C2610" s="47" t="n">
        <v>0</v>
      </c>
      <c r="D2610" s="47" t="n">
        <v>7</v>
      </c>
      <c r="E2610" s="47"/>
    </row>
    <row r="2611" customFormat="false" ht="15" hidden="false" customHeight="false" outlineLevel="0" collapsed="false">
      <c r="A2611" s="48" t="s">
        <v>42</v>
      </c>
      <c r="B2611" s="46" t="n">
        <v>44001</v>
      </c>
      <c r="C2611" s="47" t="n">
        <v>0</v>
      </c>
      <c r="D2611" s="47" t="n">
        <v>11</v>
      </c>
      <c r="E2611" s="47"/>
    </row>
    <row r="2612" customFormat="false" ht="15" hidden="false" customHeight="false" outlineLevel="0" collapsed="false">
      <c r="A2612" s="48" t="s">
        <v>43</v>
      </c>
      <c r="B2612" s="46" t="n">
        <v>44001</v>
      </c>
      <c r="C2612" s="47" t="n">
        <v>0</v>
      </c>
      <c r="D2612" s="47" t="n">
        <v>51</v>
      </c>
      <c r="E2612" s="47"/>
    </row>
    <row r="2613" customFormat="false" ht="15" hidden="false" customHeight="false" outlineLevel="0" collapsed="false">
      <c r="A2613" s="48" t="s">
        <v>44</v>
      </c>
      <c r="B2613" s="46" t="n">
        <v>44001</v>
      </c>
      <c r="C2613" s="47" t="n">
        <v>11</v>
      </c>
      <c r="D2613" s="47" t="n">
        <v>312</v>
      </c>
      <c r="E2613" s="47"/>
    </row>
    <row r="2614" customFormat="false" ht="15" hidden="false" customHeight="false" outlineLevel="0" collapsed="false">
      <c r="A2614" s="48" t="s">
        <v>45</v>
      </c>
      <c r="B2614" s="46" t="n">
        <v>44001</v>
      </c>
      <c r="C2614" s="47" t="n">
        <v>0</v>
      </c>
      <c r="D2614" s="47" t="n">
        <v>22</v>
      </c>
      <c r="E2614" s="47"/>
    </row>
    <row r="2615" customFormat="false" ht="15" hidden="false" customHeight="false" outlineLevel="0" collapsed="false">
      <c r="A2615" s="48" t="s">
        <v>46</v>
      </c>
      <c r="B2615" s="46" t="n">
        <v>44001</v>
      </c>
      <c r="C2615" s="47" t="n">
        <v>0</v>
      </c>
      <c r="D2615" s="47" t="n">
        <v>149</v>
      </c>
      <c r="E2615" s="47"/>
    </row>
    <row r="2616" customFormat="false" ht="15" hidden="false" customHeight="false" outlineLevel="0" collapsed="false">
      <c r="A2616" s="48" t="s">
        <v>47</v>
      </c>
      <c r="B2616" s="46" t="n">
        <v>44001</v>
      </c>
      <c r="C2616" s="47" t="n">
        <v>0</v>
      </c>
      <c r="D2616" s="47" t="n">
        <v>59</v>
      </c>
      <c r="E2616" s="47"/>
    </row>
    <row r="2617" customFormat="false" ht="15" hidden="false" customHeight="false" outlineLevel="0" collapsed="false">
      <c r="A2617" s="44" t="s">
        <v>24</v>
      </c>
      <c r="B2617" s="46" t="n">
        <v>44002</v>
      </c>
      <c r="C2617" s="47" t="n">
        <v>1013</v>
      </c>
      <c r="D2617" s="47" t="n">
        <v>18581</v>
      </c>
      <c r="E2617" s="47" t="n">
        <v>6</v>
      </c>
    </row>
    <row r="2618" customFormat="false" ht="15" hidden="false" customHeight="false" outlineLevel="0" collapsed="false">
      <c r="A2618" s="48" t="s">
        <v>25</v>
      </c>
      <c r="B2618" s="46" t="n">
        <v>44002</v>
      </c>
      <c r="C2618" s="47" t="n">
        <v>0</v>
      </c>
      <c r="D2618" s="47" t="n">
        <v>0</v>
      </c>
      <c r="E2618" s="47"/>
    </row>
    <row r="2619" customFormat="false" ht="15" hidden="false" customHeight="false" outlineLevel="0" collapsed="false">
      <c r="A2619" s="48" t="s">
        <v>26</v>
      </c>
      <c r="B2619" s="46" t="n">
        <v>44002</v>
      </c>
      <c r="C2619" s="47" t="n">
        <v>24</v>
      </c>
      <c r="D2619" s="47" t="n">
        <v>1530</v>
      </c>
      <c r="E2619" s="47"/>
    </row>
    <row r="2620" customFormat="false" ht="15" hidden="false" customHeight="false" outlineLevel="0" collapsed="false">
      <c r="A2620" s="48" t="s">
        <v>27</v>
      </c>
      <c r="B2620" s="46" t="n">
        <v>44002</v>
      </c>
      <c r="C2620" s="47" t="n">
        <v>3</v>
      </c>
      <c r="D2620" s="47" t="n">
        <v>88</v>
      </c>
      <c r="E2620" s="47"/>
    </row>
    <row r="2621" customFormat="false" ht="15" hidden="false" customHeight="false" outlineLevel="0" collapsed="false">
      <c r="A2621" s="48" t="s">
        <v>28</v>
      </c>
      <c r="B2621" s="46" t="n">
        <v>44002</v>
      </c>
      <c r="C2621" s="47" t="n">
        <v>512</v>
      </c>
      <c r="D2621" s="47" t="n">
        <v>18295</v>
      </c>
      <c r="E2621" s="47" t="n">
        <v>6</v>
      </c>
    </row>
    <row r="2622" customFormat="false" ht="15" hidden="false" customHeight="false" outlineLevel="0" collapsed="false">
      <c r="A2622" s="48" t="s">
        <v>29</v>
      </c>
      <c r="B2622" s="46" t="n">
        <v>44002</v>
      </c>
      <c r="C2622" s="47" t="n">
        <v>20</v>
      </c>
      <c r="D2622" s="47" t="n">
        <v>555</v>
      </c>
      <c r="E2622" s="47"/>
    </row>
    <row r="2623" customFormat="false" ht="15" hidden="false" customHeight="false" outlineLevel="0" collapsed="false">
      <c r="A2623" s="48" t="s">
        <v>30</v>
      </c>
      <c r="B2623" s="46" t="n">
        <v>44002</v>
      </c>
      <c r="C2623" s="47" t="n">
        <v>2</v>
      </c>
      <c r="D2623" s="47" t="n">
        <v>115</v>
      </c>
      <c r="E2623" s="47"/>
    </row>
    <row r="2624" customFormat="false" ht="15" hidden="false" customHeight="false" outlineLevel="0" collapsed="false">
      <c r="A2624" s="48" t="s">
        <v>31</v>
      </c>
      <c r="B2624" s="46" t="n">
        <v>44002</v>
      </c>
      <c r="C2624" s="47" t="n">
        <v>19</v>
      </c>
      <c r="D2624" s="47" t="n">
        <v>134</v>
      </c>
      <c r="E2624" s="47"/>
    </row>
    <row r="2625" customFormat="false" ht="15" hidden="false" customHeight="false" outlineLevel="0" collapsed="false">
      <c r="A2625" s="48" t="s">
        <v>32</v>
      </c>
      <c r="B2625" s="46" t="n">
        <v>44002</v>
      </c>
      <c r="C2625" s="47" t="n">
        <v>2</v>
      </c>
      <c r="D2625" s="47" t="n">
        <v>39</v>
      </c>
      <c r="E2625" s="47"/>
    </row>
    <row r="2626" customFormat="false" ht="15" hidden="false" customHeight="false" outlineLevel="0" collapsed="false">
      <c r="A2626" s="48" t="s">
        <v>33</v>
      </c>
      <c r="B2626" s="46" t="n">
        <v>44002</v>
      </c>
      <c r="C2626" s="47" t="n">
        <v>0</v>
      </c>
      <c r="D2626" s="47" t="n">
        <v>13</v>
      </c>
      <c r="E2626" s="47"/>
    </row>
    <row r="2627" customFormat="false" ht="15" hidden="false" customHeight="false" outlineLevel="0" collapsed="false">
      <c r="A2627" s="48" t="s">
        <v>34</v>
      </c>
      <c r="B2627" s="46" t="n">
        <v>44002</v>
      </c>
      <c r="C2627" s="47" t="n">
        <v>0</v>
      </c>
      <c r="D2627" s="47" t="n">
        <v>6</v>
      </c>
      <c r="E2627" s="47"/>
    </row>
    <row r="2628" customFormat="false" ht="15" hidden="false" customHeight="false" outlineLevel="0" collapsed="false">
      <c r="A2628" s="48" t="s">
        <v>35</v>
      </c>
      <c r="B2628" s="46" t="n">
        <v>44002</v>
      </c>
      <c r="C2628" s="47" t="n">
        <v>0</v>
      </c>
      <c r="D2628" s="47" t="n">
        <v>64</v>
      </c>
      <c r="E2628" s="47"/>
    </row>
    <row r="2629" customFormat="false" ht="15" hidden="false" customHeight="false" outlineLevel="0" collapsed="false">
      <c r="A2629" s="48" t="s">
        <v>36</v>
      </c>
      <c r="B2629" s="46" t="n">
        <v>44002</v>
      </c>
      <c r="C2629" s="47" t="n">
        <v>0</v>
      </c>
      <c r="D2629" s="47" t="n">
        <v>123</v>
      </c>
      <c r="E2629" s="47"/>
    </row>
    <row r="2630" customFormat="false" ht="15" hidden="false" customHeight="false" outlineLevel="0" collapsed="false">
      <c r="A2630" s="48" t="s">
        <v>37</v>
      </c>
      <c r="B2630" s="46" t="n">
        <v>44002</v>
      </c>
      <c r="C2630" s="47" t="n">
        <v>5</v>
      </c>
      <c r="D2630" s="47" t="n">
        <v>45</v>
      </c>
      <c r="E2630" s="47"/>
    </row>
    <row r="2631" customFormat="false" ht="15" hidden="false" customHeight="false" outlineLevel="0" collapsed="false">
      <c r="A2631" s="48" t="s">
        <v>38</v>
      </c>
      <c r="B2631" s="46" t="n">
        <v>44002</v>
      </c>
      <c r="C2631" s="47" t="n">
        <v>0</v>
      </c>
      <c r="D2631" s="47" t="n">
        <v>294</v>
      </c>
      <c r="E2631" s="47"/>
    </row>
    <row r="2632" customFormat="false" ht="15" hidden="false" customHeight="false" outlineLevel="0" collapsed="false">
      <c r="A2632" s="48" t="s">
        <v>39</v>
      </c>
      <c r="B2632" s="46" t="n">
        <v>44002</v>
      </c>
      <c r="C2632" s="47" t="n">
        <v>19</v>
      </c>
      <c r="D2632" s="47" t="n">
        <v>675</v>
      </c>
      <c r="E2632" s="47"/>
    </row>
    <row r="2633" customFormat="false" ht="15" hidden="false" customHeight="false" outlineLevel="0" collapsed="false">
      <c r="A2633" s="48" t="s">
        <v>40</v>
      </c>
      <c r="B2633" s="46" t="n">
        <v>44002</v>
      </c>
      <c r="C2633" s="47" t="n">
        <v>0</v>
      </c>
      <c r="D2633" s="47" t="n">
        <v>21</v>
      </c>
      <c r="E2633" s="47"/>
    </row>
    <row r="2634" customFormat="false" ht="15" hidden="false" customHeight="false" outlineLevel="0" collapsed="false">
      <c r="A2634" s="48" t="s">
        <v>41</v>
      </c>
      <c r="B2634" s="46" t="n">
        <v>44002</v>
      </c>
      <c r="C2634" s="47" t="n">
        <v>0</v>
      </c>
      <c r="D2634" s="47" t="n">
        <v>7</v>
      </c>
      <c r="E2634" s="47"/>
    </row>
    <row r="2635" customFormat="false" ht="15" hidden="false" customHeight="false" outlineLevel="0" collapsed="false">
      <c r="A2635" s="48" t="s">
        <v>42</v>
      </c>
      <c r="B2635" s="46" t="n">
        <v>44002</v>
      </c>
      <c r="C2635" s="47" t="n">
        <v>0</v>
      </c>
      <c r="D2635" s="47" t="n">
        <v>11</v>
      </c>
      <c r="E2635" s="47"/>
    </row>
    <row r="2636" customFormat="false" ht="15" hidden="false" customHeight="false" outlineLevel="0" collapsed="false">
      <c r="A2636" s="48" t="s">
        <v>43</v>
      </c>
      <c r="B2636" s="46" t="n">
        <v>44002</v>
      </c>
      <c r="C2636" s="47" t="n">
        <v>0</v>
      </c>
      <c r="D2636" s="47" t="n">
        <v>51</v>
      </c>
      <c r="E2636" s="47"/>
    </row>
    <row r="2637" customFormat="false" ht="15" hidden="false" customHeight="false" outlineLevel="0" collapsed="false">
      <c r="A2637" s="48" t="s">
        <v>44</v>
      </c>
      <c r="B2637" s="46" t="n">
        <v>44002</v>
      </c>
      <c r="C2637" s="47" t="n">
        <v>6</v>
      </c>
      <c r="D2637" s="47" t="n">
        <v>318</v>
      </c>
      <c r="E2637" s="47"/>
    </row>
    <row r="2638" customFormat="false" ht="15" hidden="false" customHeight="false" outlineLevel="0" collapsed="false">
      <c r="A2638" s="48" t="s">
        <v>45</v>
      </c>
      <c r="B2638" s="46" t="n">
        <v>44002</v>
      </c>
      <c r="C2638" s="47" t="n">
        <v>0</v>
      </c>
      <c r="D2638" s="47" t="n">
        <v>22</v>
      </c>
      <c r="E2638" s="47"/>
    </row>
    <row r="2639" customFormat="false" ht="15" hidden="false" customHeight="false" outlineLevel="0" collapsed="false">
      <c r="A2639" s="48" t="s">
        <v>46</v>
      </c>
      <c r="B2639" s="46" t="n">
        <v>44002</v>
      </c>
      <c r="C2639" s="47" t="n">
        <v>0</v>
      </c>
      <c r="D2639" s="47" t="n">
        <v>149</v>
      </c>
      <c r="E2639" s="47"/>
    </row>
    <row r="2640" customFormat="false" ht="15" hidden="false" customHeight="false" outlineLevel="0" collapsed="false">
      <c r="A2640" s="48" t="s">
        <v>47</v>
      </c>
      <c r="B2640" s="46" t="n">
        <v>44002</v>
      </c>
      <c r="C2640" s="47" t="n">
        <v>0</v>
      </c>
      <c r="D2640" s="47" t="n">
        <v>59</v>
      </c>
      <c r="E2640" s="47"/>
    </row>
    <row r="2641" customFormat="false" ht="15" hidden="false" customHeight="false" outlineLevel="0" collapsed="false">
      <c r="A2641" s="44" t="s">
        <v>24</v>
      </c>
      <c r="B2641" s="46" t="n">
        <v>44003</v>
      </c>
      <c r="C2641" s="47" t="n">
        <v>746</v>
      </c>
      <c r="D2641" s="47" t="n">
        <v>19327</v>
      </c>
      <c r="E2641" s="47" t="n">
        <v>9</v>
      </c>
    </row>
    <row r="2642" customFormat="false" ht="15" hidden="false" customHeight="false" outlineLevel="0" collapsed="false">
      <c r="A2642" s="48" t="s">
        <v>25</v>
      </c>
      <c r="B2642" s="46" t="n">
        <v>44003</v>
      </c>
      <c r="C2642" s="47" t="n">
        <v>0</v>
      </c>
      <c r="D2642" s="47" t="n">
        <v>0</v>
      </c>
      <c r="E2642" s="47"/>
    </row>
    <row r="2643" customFormat="false" ht="15" hidden="false" customHeight="false" outlineLevel="0" collapsed="false">
      <c r="A2643" s="48" t="s">
        <v>26</v>
      </c>
      <c r="B2643" s="46" t="n">
        <v>44003</v>
      </c>
      <c r="C2643" s="47" t="n">
        <v>52</v>
      </c>
      <c r="D2643" s="47" t="n">
        <v>1582</v>
      </c>
      <c r="E2643" s="47"/>
    </row>
    <row r="2644" customFormat="false" ht="15" hidden="false" customHeight="false" outlineLevel="0" collapsed="false">
      <c r="A2644" s="48" t="s">
        <v>27</v>
      </c>
      <c r="B2644" s="46" t="n">
        <v>44003</v>
      </c>
      <c r="C2644" s="47" t="n">
        <v>6</v>
      </c>
      <c r="D2644" s="47" t="n">
        <v>94</v>
      </c>
      <c r="E2644" s="47"/>
    </row>
    <row r="2645" customFormat="false" ht="15" hidden="false" customHeight="false" outlineLevel="0" collapsed="false">
      <c r="A2645" s="48" t="s">
        <v>28</v>
      </c>
      <c r="B2645" s="46" t="n">
        <v>44003</v>
      </c>
      <c r="C2645" s="47" t="n">
        <v>707</v>
      </c>
      <c r="D2645" s="47" t="n">
        <v>19002</v>
      </c>
      <c r="E2645" s="47" t="n">
        <v>8</v>
      </c>
    </row>
    <row r="2646" customFormat="false" ht="15" hidden="false" customHeight="false" outlineLevel="0" collapsed="false">
      <c r="A2646" s="48" t="s">
        <v>29</v>
      </c>
      <c r="B2646" s="46" t="n">
        <v>44003</v>
      </c>
      <c r="C2646" s="47" t="n">
        <v>13</v>
      </c>
      <c r="D2646" s="47" t="n">
        <v>568</v>
      </c>
      <c r="E2646" s="47"/>
    </row>
    <row r="2647" customFormat="false" ht="15" hidden="false" customHeight="false" outlineLevel="0" collapsed="false">
      <c r="A2647" s="48" t="s">
        <v>30</v>
      </c>
      <c r="B2647" s="46" t="n">
        <v>44003</v>
      </c>
      <c r="C2647" s="47" t="n">
        <v>0</v>
      </c>
      <c r="D2647" s="47" t="n">
        <v>115</v>
      </c>
      <c r="E2647" s="47"/>
    </row>
    <row r="2648" customFormat="false" ht="15" hidden="false" customHeight="false" outlineLevel="0" collapsed="false">
      <c r="A2648" s="48" t="s">
        <v>31</v>
      </c>
      <c r="B2648" s="46" t="n">
        <v>44003</v>
      </c>
      <c r="C2648" s="47" t="n">
        <v>10</v>
      </c>
      <c r="D2648" s="47" t="n">
        <v>144</v>
      </c>
      <c r="E2648" s="47"/>
    </row>
    <row r="2649" customFormat="false" ht="15" hidden="false" customHeight="false" outlineLevel="0" collapsed="false">
      <c r="A2649" s="48" t="s">
        <v>32</v>
      </c>
      <c r="B2649" s="46" t="n">
        <v>44003</v>
      </c>
      <c r="C2649" s="47" t="n">
        <v>0</v>
      </c>
      <c r="D2649" s="47" t="n">
        <v>39</v>
      </c>
      <c r="E2649" s="47"/>
    </row>
    <row r="2650" customFormat="false" ht="15" hidden="false" customHeight="false" outlineLevel="0" collapsed="false">
      <c r="A2650" s="48" t="s">
        <v>33</v>
      </c>
      <c r="B2650" s="46" t="n">
        <v>44003</v>
      </c>
      <c r="C2650" s="47" t="n">
        <v>0</v>
      </c>
      <c r="D2650" s="47" t="n">
        <v>13</v>
      </c>
      <c r="E2650" s="47"/>
    </row>
    <row r="2651" customFormat="false" ht="15" hidden="false" customHeight="false" outlineLevel="0" collapsed="false">
      <c r="A2651" s="48" t="s">
        <v>34</v>
      </c>
      <c r="B2651" s="46" t="n">
        <v>44003</v>
      </c>
      <c r="C2651" s="47" t="n">
        <v>0</v>
      </c>
      <c r="D2651" s="47" t="n">
        <v>6</v>
      </c>
      <c r="E2651" s="47"/>
    </row>
    <row r="2652" customFormat="false" ht="15" hidden="false" customHeight="false" outlineLevel="0" collapsed="false">
      <c r="A2652" s="48" t="s">
        <v>35</v>
      </c>
      <c r="B2652" s="46" t="n">
        <v>44003</v>
      </c>
      <c r="C2652" s="47" t="n">
        <v>0</v>
      </c>
      <c r="D2652" s="47" t="n">
        <v>64</v>
      </c>
      <c r="E2652" s="47"/>
    </row>
    <row r="2653" customFormat="false" ht="15" hidden="false" customHeight="false" outlineLevel="0" collapsed="false">
      <c r="A2653" s="48" t="s">
        <v>36</v>
      </c>
      <c r="B2653" s="46" t="n">
        <v>44003</v>
      </c>
      <c r="C2653" s="47" t="n">
        <v>5</v>
      </c>
      <c r="D2653" s="47" t="n">
        <v>128</v>
      </c>
      <c r="E2653" s="47"/>
    </row>
    <row r="2654" customFormat="false" ht="15" hidden="false" customHeight="false" outlineLevel="0" collapsed="false">
      <c r="A2654" s="48" t="s">
        <v>37</v>
      </c>
      <c r="B2654" s="46" t="n">
        <v>44003</v>
      </c>
      <c r="C2654" s="47" t="n">
        <v>0</v>
      </c>
      <c r="D2654" s="47" t="n">
        <v>45</v>
      </c>
      <c r="E2654" s="47"/>
    </row>
    <row r="2655" customFormat="false" ht="15" hidden="false" customHeight="false" outlineLevel="0" collapsed="false">
      <c r="A2655" s="48" t="s">
        <v>38</v>
      </c>
      <c r="B2655" s="46" t="n">
        <v>44003</v>
      </c>
      <c r="C2655" s="47" t="n">
        <v>9</v>
      </c>
      <c r="D2655" s="47" t="n">
        <v>303</v>
      </c>
      <c r="E2655" s="47"/>
    </row>
    <row r="2656" customFormat="false" ht="15" hidden="false" customHeight="false" outlineLevel="0" collapsed="false">
      <c r="A2656" s="48" t="s">
        <v>39</v>
      </c>
      <c r="B2656" s="46" t="n">
        <v>44003</v>
      </c>
      <c r="C2656" s="47" t="n">
        <v>16</v>
      </c>
      <c r="D2656" s="47" t="n">
        <v>691</v>
      </c>
      <c r="E2656" s="47" t="n">
        <v>2</v>
      </c>
    </row>
    <row r="2657" customFormat="false" ht="15" hidden="false" customHeight="false" outlineLevel="0" collapsed="false">
      <c r="A2657" s="48" t="s">
        <v>40</v>
      </c>
      <c r="B2657" s="46" t="n">
        <v>44003</v>
      </c>
      <c r="C2657" s="47" t="n">
        <v>0</v>
      </c>
      <c r="D2657" s="47" t="n">
        <v>21</v>
      </c>
      <c r="E2657" s="47"/>
    </row>
    <row r="2658" customFormat="false" ht="15" hidden="false" customHeight="false" outlineLevel="0" collapsed="false">
      <c r="A2658" s="48" t="s">
        <v>41</v>
      </c>
      <c r="B2658" s="46" t="n">
        <v>44003</v>
      </c>
      <c r="C2658" s="47" t="n">
        <v>0</v>
      </c>
      <c r="D2658" s="47" t="n">
        <v>7</v>
      </c>
      <c r="E2658" s="47"/>
    </row>
    <row r="2659" customFormat="false" ht="15" hidden="false" customHeight="false" outlineLevel="0" collapsed="false">
      <c r="A2659" s="48" t="s">
        <v>42</v>
      </c>
      <c r="B2659" s="46" t="n">
        <v>44003</v>
      </c>
      <c r="C2659" s="47" t="n">
        <v>0</v>
      </c>
      <c r="D2659" s="47" t="n">
        <v>11</v>
      </c>
      <c r="E2659" s="47"/>
    </row>
    <row r="2660" customFormat="false" ht="15" hidden="false" customHeight="false" outlineLevel="0" collapsed="false">
      <c r="A2660" s="48" t="s">
        <v>43</v>
      </c>
      <c r="B2660" s="46" t="n">
        <v>44003</v>
      </c>
      <c r="C2660" s="47" t="n">
        <v>0</v>
      </c>
      <c r="D2660" s="47" t="n">
        <v>51</v>
      </c>
      <c r="E2660" s="47"/>
    </row>
    <row r="2661" customFormat="false" ht="15" hidden="false" customHeight="false" outlineLevel="0" collapsed="false">
      <c r="A2661" s="48" t="s">
        <v>44</v>
      </c>
      <c r="B2661" s="46" t="n">
        <v>44003</v>
      </c>
      <c r="C2661" s="47" t="n">
        <v>17</v>
      </c>
      <c r="D2661" s="47" t="n">
        <v>335</v>
      </c>
      <c r="E2661" s="47"/>
    </row>
    <row r="2662" customFormat="false" ht="15" hidden="false" customHeight="false" outlineLevel="0" collapsed="false">
      <c r="A2662" s="48" t="s">
        <v>45</v>
      </c>
      <c r="B2662" s="46" t="n">
        <v>44003</v>
      </c>
      <c r="C2662" s="47" t="n">
        <v>0</v>
      </c>
      <c r="D2662" s="47" t="n">
        <v>22</v>
      </c>
      <c r="E2662" s="47"/>
    </row>
    <row r="2663" customFormat="false" ht="15" hidden="false" customHeight="false" outlineLevel="0" collapsed="false">
      <c r="A2663" s="48" t="s">
        <v>46</v>
      </c>
      <c r="B2663" s="46" t="n">
        <v>44003</v>
      </c>
      <c r="C2663" s="47" t="n">
        <v>0</v>
      </c>
      <c r="D2663" s="47" t="n">
        <v>149</v>
      </c>
      <c r="E2663" s="47"/>
    </row>
    <row r="2664" customFormat="false" ht="15" hidden="false" customHeight="false" outlineLevel="0" collapsed="false">
      <c r="A2664" s="48" t="s">
        <v>47</v>
      </c>
      <c r="B2664" s="46" t="n">
        <v>44003</v>
      </c>
      <c r="C2664" s="47" t="n">
        <v>0</v>
      </c>
      <c r="D2664" s="47" t="n">
        <v>59</v>
      </c>
      <c r="E2664" s="47"/>
    </row>
    <row r="2665" customFormat="false" ht="15" hidden="false" customHeight="false" outlineLevel="0" collapsed="false">
      <c r="A2665" s="44" t="s">
        <v>24</v>
      </c>
      <c r="B2665" s="46" t="n">
        <v>44004</v>
      </c>
      <c r="C2665" s="47" t="n">
        <v>1037</v>
      </c>
      <c r="D2665" s="47" t="n">
        <v>20364</v>
      </c>
      <c r="E2665" s="47" t="n">
        <v>8</v>
      </c>
    </row>
    <row r="2666" customFormat="false" ht="15" hidden="false" customHeight="false" outlineLevel="0" collapsed="false">
      <c r="A2666" s="48" t="s">
        <v>25</v>
      </c>
      <c r="B2666" s="46" t="n">
        <v>44004</v>
      </c>
      <c r="C2666" s="47" t="n">
        <v>0</v>
      </c>
      <c r="D2666" s="47" t="n">
        <v>0</v>
      </c>
      <c r="E2666" s="47"/>
    </row>
    <row r="2667" customFormat="false" ht="15" hidden="false" customHeight="false" outlineLevel="0" collapsed="false">
      <c r="A2667" s="48" t="s">
        <v>26</v>
      </c>
      <c r="B2667" s="46" t="n">
        <v>44004</v>
      </c>
      <c r="C2667" s="47" t="n">
        <v>20</v>
      </c>
      <c r="D2667" s="47" t="n">
        <v>1602</v>
      </c>
      <c r="E2667" s="47" t="n">
        <v>1</v>
      </c>
    </row>
    <row r="2668" customFormat="false" ht="15" hidden="false" customHeight="false" outlineLevel="0" collapsed="false">
      <c r="A2668" s="48" t="s">
        <v>27</v>
      </c>
      <c r="B2668" s="46" t="n">
        <v>44004</v>
      </c>
      <c r="C2668" s="47" t="n">
        <v>5</v>
      </c>
      <c r="D2668" s="47" t="n">
        <v>99</v>
      </c>
      <c r="E2668" s="47"/>
    </row>
    <row r="2669" customFormat="false" ht="15" hidden="false" customHeight="false" outlineLevel="0" collapsed="false">
      <c r="A2669" s="48" t="s">
        <v>28</v>
      </c>
      <c r="B2669" s="46" t="n">
        <v>44004</v>
      </c>
      <c r="C2669" s="47" t="n">
        <v>1024</v>
      </c>
      <c r="D2669" s="47" t="n">
        <v>20026</v>
      </c>
      <c r="E2669" s="47" t="n">
        <v>18</v>
      </c>
    </row>
    <row r="2670" customFormat="false" ht="15" hidden="false" customHeight="false" outlineLevel="0" collapsed="false">
      <c r="A2670" s="48" t="s">
        <v>29</v>
      </c>
      <c r="B2670" s="46" t="n">
        <v>44004</v>
      </c>
      <c r="C2670" s="47" t="n">
        <v>11</v>
      </c>
      <c r="D2670" s="47" t="n">
        <v>579</v>
      </c>
      <c r="E2670" s="47"/>
    </row>
    <row r="2671" customFormat="false" ht="15" hidden="false" customHeight="false" outlineLevel="0" collapsed="false">
      <c r="A2671" s="48" t="s">
        <v>30</v>
      </c>
      <c r="B2671" s="46" t="n">
        <v>44004</v>
      </c>
      <c r="C2671" s="47" t="n">
        <v>0</v>
      </c>
      <c r="D2671" s="47" t="n">
        <v>115</v>
      </c>
      <c r="E2671" s="47"/>
    </row>
    <row r="2672" customFormat="false" ht="15" hidden="false" customHeight="false" outlineLevel="0" collapsed="false">
      <c r="A2672" s="48" t="s">
        <v>31</v>
      </c>
      <c r="B2672" s="46" t="n">
        <v>44004</v>
      </c>
      <c r="C2672" s="47" t="n">
        <v>16</v>
      </c>
      <c r="D2672" s="47" t="n">
        <v>160</v>
      </c>
      <c r="E2672" s="47"/>
    </row>
    <row r="2673" customFormat="false" ht="15" hidden="false" customHeight="false" outlineLevel="0" collapsed="false">
      <c r="A2673" s="48" t="s">
        <v>32</v>
      </c>
      <c r="B2673" s="46" t="n">
        <v>44004</v>
      </c>
      <c r="C2673" s="47" t="n">
        <v>0</v>
      </c>
      <c r="D2673" s="47" t="n">
        <v>39</v>
      </c>
      <c r="E2673" s="47"/>
    </row>
    <row r="2674" customFormat="false" ht="15" hidden="false" customHeight="false" outlineLevel="0" collapsed="false">
      <c r="A2674" s="48" t="s">
        <v>33</v>
      </c>
      <c r="B2674" s="46" t="n">
        <v>44004</v>
      </c>
      <c r="C2674" s="47" t="n">
        <v>2</v>
      </c>
      <c r="D2674" s="47" t="n">
        <v>15</v>
      </c>
      <c r="E2674" s="47"/>
    </row>
    <row r="2675" customFormat="false" ht="15" hidden="false" customHeight="false" outlineLevel="0" collapsed="false">
      <c r="A2675" s="48" t="s">
        <v>34</v>
      </c>
      <c r="B2675" s="46" t="n">
        <v>44004</v>
      </c>
      <c r="C2675" s="47" t="n">
        <v>0</v>
      </c>
      <c r="D2675" s="47" t="n">
        <v>6</v>
      </c>
      <c r="E2675" s="47"/>
    </row>
    <row r="2676" customFormat="false" ht="15" hidden="false" customHeight="false" outlineLevel="0" collapsed="false">
      <c r="A2676" s="48" t="s">
        <v>35</v>
      </c>
      <c r="B2676" s="46" t="n">
        <v>44004</v>
      </c>
      <c r="C2676" s="47" t="n">
        <v>0</v>
      </c>
      <c r="D2676" s="47" t="n">
        <v>64</v>
      </c>
      <c r="E2676" s="47"/>
    </row>
    <row r="2677" customFormat="false" ht="15" hidden="false" customHeight="false" outlineLevel="0" collapsed="false">
      <c r="A2677" s="48" t="s">
        <v>36</v>
      </c>
      <c r="B2677" s="46" t="n">
        <v>44004</v>
      </c>
      <c r="C2677" s="47" t="n">
        <v>3</v>
      </c>
      <c r="D2677" s="47" t="n">
        <v>131</v>
      </c>
      <c r="E2677" s="47"/>
    </row>
    <row r="2678" customFormat="false" ht="15" hidden="false" customHeight="false" outlineLevel="0" collapsed="false">
      <c r="A2678" s="48" t="s">
        <v>37</v>
      </c>
      <c r="B2678" s="46" t="n">
        <v>44004</v>
      </c>
      <c r="C2678" s="47" t="n">
        <v>0</v>
      </c>
      <c r="D2678" s="47" t="n">
        <v>45</v>
      </c>
      <c r="E2678" s="47"/>
    </row>
    <row r="2679" customFormat="false" ht="15" hidden="false" customHeight="false" outlineLevel="0" collapsed="false">
      <c r="A2679" s="48" t="s">
        <v>38</v>
      </c>
      <c r="B2679" s="46" t="n">
        <v>44004</v>
      </c>
      <c r="C2679" s="47" t="n">
        <v>11</v>
      </c>
      <c r="D2679" s="47" t="n">
        <v>314</v>
      </c>
      <c r="E2679" s="47" t="n">
        <v>1</v>
      </c>
    </row>
    <row r="2680" customFormat="false" ht="15" hidden="false" customHeight="false" outlineLevel="0" collapsed="false">
      <c r="A2680" s="48" t="s">
        <v>39</v>
      </c>
      <c r="B2680" s="46" t="n">
        <v>44004</v>
      </c>
      <c r="C2680" s="47" t="n">
        <v>8</v>
      </c>
      <c r="D2680" s="47" t="n">
        <v>699</v>
      </c>
      <c r="E2680" s="47" t="n">
        <v>4</v>
      </c>
    </row>
    <row r="2681" customFormat="false" ht="15" hidden="false" customHeight="false" outlineLevel="0" collapsed="false">
      <c r="A2681" s="48" t="s">
        <v>40</v>
      </c>
      <c r="B2681" s="46" t="n">
        <v>44004</v>
      </c>
      <c r="C2681" s="47" t="n">
        <v>1</v>
      </c>
      <c r="D2681" s="47" t="n">
        <v>22</v>
      </c>
      <c r="E2681" s="47"/>
    </row>
    <row r="2682" customFormat="false" ht="15" hidden="false" customHeight="false" outlineLevel="0" collapsed="false">
      <c r="A2682" s="48" t="s">
        <v>41</v>
      </c>
      <c r="B2682" s="46" t="n">
        <v>44004</v>
      </c>
      <c r="C2682" s="47" t="n">
        <v>1</v>
      </c>
      <c r="D2682" s="47" t="n">
        <v>8</v>
      </c>
      <c r="E2682" s="47"/>
    </row>
    <row r="2683" customFormat="false" ht="15" hidden="false" customHeight="false" outlineLevel="0" collapsed="false">
      <c r="A2683" s="48" t="s">
        <v>42</v>
      </c>
      <c r="B2683" s="46" t="n">
        <v>44004</v>
      </c>
      <c r="C2683" s="47" t="n">
        <v>0</v>
      </c>
      <c r="D2683" s="47" t="n">
        <v>11</v>
      </c>
      <c r="E2683" s="47"/>
    </row>
    <row r="2684" customFormat="false" ht="15" hidden="false" customHeight="false" outlineLevel="0" collapsed="false">
      <c r="A2684" s="48" t="s">
        <v>43</v>
      </c>
      <c r="B2684" s="46" t="n">
        <v>44004</v>
      </c>
      <c r="C2684" s="47" t="n">
        <v>0</v>
      </c>
      <c r="D2684" s="47" t="n">
        <v>51</v>
      </c>
      <c r="E2684" s="47"/>
    </row>
    <row r="2685" customFormat="false" ht="15" hidden="false" customHeight="false" outlineLevel="0" collapsed="false">
      <c r="A2685" s="48" t="s">
        <v>44</v>
      </c>
      <c r="B2685" s="46" t="n">
        <v>44004</v>
      </c>
      <c r="C2685" s="47" t="n">
        <v>5</v>
      </c>
      <c r="D2685" s="47" t="n">
        <v>340</v>
      </c>
      <c r="E2685" s="47"/>
    </row>
    <row r="2686" customFormat="false" ht="15" hidden="false" customHeight="false" outlineLevel="0" collapsed="false">
      <c r="A2686" s="48" t="s">
        <v>45</v>
      </c>
      <c r="B2686" s="46" t="n">
        <v>44004</v>
      </c>
      <c r="C2686" s="47" t="n">
        <v>0</v>
      </c>
      <c r="D2686" s="47" t="n">
        <v>22</v>
      </c>
      <c r="E2686" s="47"/>
    </row>
    <row r="2687" customFormat="false" ht="15" hidden="false" customHeight="false" outlineLevel="0" collapsed="false">
      <c r="A2687" s="48" t="s">
        <v>46</v>
      </c>
      <c r="B2687" s="46" t="n">
        <v>44004</v>
      </c>
      <c r="C2687" s="47" t="n">
        <v>0</v>
      </c>
      <c r="D2687" s="47" t="n">
        <v>149</v>
      </c>
      <c r="E2687" s="47"/>
    </row>
    <row r="2688" customFormat="false" ht="15" hidden="false" customHeight="false" outlineLevel="0" collapsed="false">
      <c r="A2688" s="48" t="s">
        <v>47</v>
      </c>
      <c r="B2688" s="46" t="n">
        <v>44004</v>
      </c>
      <c r="C2688" s="47" t="n">
        <v>1</v>
      </c>
      <c r="D2688" s="47" t="n">
        <v>60</v>
      </c>
      <c r="E2688" s="47"/>
    </row>
    <row r="2689" customFormat="false" ht="15" hidden="false" customHeight="false" outlineLevel="0" collapsed="false">
      <c r="A2689" s="44" t="s">
        <v>24</v>
      </c>
      <c r="B2689" s="46" t="n">
        <v>44005</v>
      </c>
      <c r="C2689" s="47" t="n">
        <v>1334</v>
      </c>
      <c r="D2689" s="47" t="n">
        <v>21698</v>
      </c>
      <c r="E2689" s="47" t="n">
        <v>15</v>
      </c>
    </row>
    <row r="2690" customFormat="false" ht="15" hidden="false" customHeight="false" outlineLevel="0" collapsed="false">
      <c r="A2690" s="48" t="s">
        <v>25</v>
      </c>
      <c r="B2690" s="46" t="n">
        <v>44005</v>
      </c>
      <c r="C2690" s="47" t="n">
        <v>0</v>
      </c>
      <c r="D2690" s="47" t="n">
        <v>0</v>
      </c>
      <c r="E2690" s="47"/>
    </row>
    <row r="2691" customFormat="false" ht="15" hidden="false" customHeight="false" outlineLevel="0" collapsed="false">
      <c r="A2691" s="48" t="s">
        <v>26</v>
      </c>
      <c r="B2691" s="46" t="n">
        <v>44005</v>
      </c>
      <c r="C2691" s="47" t="n">
        <v>55</v>
      </c>
      <c r="D2691" s="47" t="n">
        <v>1657</v>
      </c>
      <c r="E2691" s="47" t="n">
        <v>1</v>
      </c>
    </row>
    <row r="2692" customFormat="false" ht="15" hidden="false" customHeight="false" outlineLevel="0" collapsed="false">
      <c r="A2692" s="48" t="s">
        <v>27</v>
      </c>
      <c r="B2692" s="46" t="n">
        <v>44005</v>
      </c>
      <c r="C2692" s="47" t="n">
        <v>2</v>
      </c>
      <c r="D2692" s="47" t="n">
        <v>101</v>
      </c>
      <c r="E2692" s="47"/>
    </row>
    <row r="2693" customFormat="false" ht="15" hidden="false" customHeight="false" outlineLevel="0" collapsed="false">
      <c r="A2693" s="48" t="s">
        <v>28</v>
      </c>
      <c r="B2693" s="46" t="n">
        <v>44005</v>
      </c>
      <c r="C2693" s="47" t="n">
        <v>759</v>
      </c>
      <c r="D2693" s="47" t="n">
        <v>20785</v>
      </c>
      <c r="E2693" s="47" t="n">
        <v>17</v>
      </c>
    </row>
    <row r="2694" customFormat="false" ht="15" hidden="false" customHeight="false" outlineLevel="0" collapsed="false">
      <c r="A2694" s="48" t="s">
        <v>29</v>
      </c>
      <c r="B2694" s="46" t="n">
        <v>44005</v>
      </c>
      <c r="C2694" s="47" t="n">
        <v>23</v>
      </c>
      <c r="D2694" s="47" t="n">
        <v>602</v>
      </c>
      <c r="E2694" s="47"/>
    </row>
    <row r="2695" customFormat="false" ht="15" hidden="false" customHeight="false" outlineLevel="0" collapsed="false">
      <c r="A2695" s="48" t="s">
        <v>30</v>
      </c>
      <c r="B2695" s="46" t="n">
        <v>44005</v>
      </c>
      <c r="C2695" s="47" t="n">
        <v>0</v>
      </c>
      <c r="D2695" s="47" t="n">
        <v>115</v>
      </c>
      <c r="E2695" s="47"/>
    </row>
    <row r="2696" customFormat="false" ht="15" hidden="false" customHeight="false" outlineLevel="0" collapsed="false">
      <c r="A2696" s="48" t="s">
        <v>31</v>
      </c>
      <c r="B2696" s="46" t="n">
        <v>44005</v>
      </c>
      <c r="C2696" s="47" t="n">
        <v>17</v>
      </c>
      <c r="D2696" s="47" t="n">
        <v>177</v>
      </c>
      <c r="E2696" s="47"/>
    </row>
    <row r="2697" customFormat="false" ht="15" hidden="false" customHeight="false" outlineLevel="0" collapsed="false">
      <c r="A2697" s="48" t="s">
        <v>32</v>
      </c>
      <c r="B2697" s="46" t="n">
        <v>44005</v>
      </c>
      <c r="C2697" s="47" t="n">
        <v>6</v>
      </c>
      <c r="D2697" s="47" t="n">
        <v>45</v>
      </c>
      <c r="E2697" s="47"/>
    </row>
    <row r="2698" customFormat="false" ht="15" hidden="false" customHeight="false" outlineLevel="0" collapsed="false">
      <c r="A2698" s="48" t="s">
        <v>33</v>
      </c>
      <c r="B2698" s="46" t="n">
        <v>44005</v>
      </c>
      <c r="C2698" s="47" t="n">
        <v>2</v>
      </c>
      <c r="D2698" s="47" t="n">
        <v>17</v>
      </c>
      <c r="E2698" s="47"/>
    </row>
    <row r="2699" customFormat="false" ht="15" hidden="false" customHeight="false" outlineLevel="0" collapsed="false">
      <c r="A2699" s="48" t="s">
        <v>34</v>
      </c>
      <c r="B2699" s="46" t="n">
        <v>44005</v>
      </c>
      <c r="C2699" s="47" t="n">
        <v>0</v>
      </c>
      <c r="D2699" s="47" t="n">
        <v>6</v>
      </c>
      <c r="E2699" s="47"/>
    </row>
    <row r="2700" customFormat="false" ht="15" hidden="false" customHeight="false" outlineLevel="0" collapsed="false">
      <c r="A2700" s="48" t="s">
        <v>35</v>
      </c>
      <c r="B2700" s="46" t="n">
        <v>44005</v>
      </c>
      <c r="C2700" s="47" t="n">
        <v>1</v>
      </c>
      <c r="D2700" s="47" t="n">
        <v>65</v>
      </c>
      <c r="E2700" s="47"/>
    </row>
    <row r="2701" customFormat="false" ht="15" hidden="false" customHeight="false" outlineLevel="0" collapsed="false">
      <c r="A2701" s="48" t="s">
        <v>36</v>
      </c>
      <c r="B2701" s="46" t="n">
        <v>44005</v>
      </c>
      <c r="C2701" s="47" t="n">
        <v>8</v>
      </c>
      <c r="D2701" s="47" t="n">
        <v>139</v>
      </c>
      <c r="E2701" s="47"/>
    </row>
    <row r="2702" customFormat="false" ht="15" hidden="false" customHeight="false" outlineLevel="0" collapsed="false">
      <c r="A2702" s="48" t="s">
        <v>37</v>
      </c>
      <c r="B2702" s="46" t="n">
        <v>44005</v>
      </c>
      <c r="C2702" s="47" t="n">
        <v>0</v>
      </c>
      <c r="D2702" s="47" t="n">
        <v>45</v>
      </c>
      <c r="E2702" s="47"/>
    </row>
    <row r="2703" customFormat="false" ht="15" hidden="false" customHeight="false" outlineLevel="0" collapsed="false">
      <c r="A2703" s="48" t="s">
        <v>38</v>
      </c>
      <c r="B2703" s="46" t="n">
        <v>44005</v>
      </c>
      <c r="C2703" s="47" t="n">
        <v>29</v>
      </c>
      <c r="D2703" s="47" t="n">
        <v>343</v>
      </c>
      <c r="E2703" s="47"/>
    </row>
    <row r="2704" customFormat="false" ht="15" hidden="false" customHeight="false" outlineLevel="0" collapsed="false">
      <c r="A2704" s="48" t="s">
        <v>39</v>
      </c>
      <c r="B2704" s="46" t="n">
        <v>44005</v>
      </c>
      <c r="C2704" s="47" t="n">
        <v>19</v>
      </c>
      <c r="D2704" s="47" t="n">
        <v>718</v>
      </c>
      <c r="E2704" s="47" t="n">
        <v>1</v>
      </c>
    </row>
    <row r="2705" customFormat="false" ht="15" hidden="false" customHeight="false" outlineLevel="0" collapsed="false">
      <c r="A2705" s="48" t="s">
        <v>40</v>
      </c>
      <c r="B2705" s="46" t="n">
        <v>44005</v>
      </c>
      <c r="C2705" s="47" t="n">
        <v>0</v>
      </c>
      <c r="D2705" s="47" t="n">
        <v>22</v>
      </c>
      <c r="E2705" s="47"/>
    </row>
    <row r="2706" customFormat="false" ht="15" hidden="false" customHeight="false" outlineLevel="0" collapsed="false">
      <c r="A2706" s="48" t="s">
        <v>41</v>
      </c>
      <c r="B2706" s="46" t="n">
        <v>44005</v>
      </c>
      <c r="C2706" s="47" t="n">
        <v>0</v>
      </c>
      <c r="D2706" s="47" t="n">
        <v>8</v>
      </c>
      <c r="E2706" s="47"/>
    </row>
    <row r="2707" customFormat="false" ht="15" hidden="false" customHeight="false" outlineLevel="0" collapsed="false">
      <c r="A2707" s="48" t="s">
        <v>42</v>
      </c>
      <c r="B2707" s="46" t="n">
        <v>44005</v>
      </c>
      <c r="C2707" s="47" t="n">
        <v>0</v>
      </c>
      <c r="D2707" s="47" t="n">
        <v>11</v>
      </c>
      <c r="E2707" s="47"/>
    </row>
    <row r="2708" customFormat="false" ht="15" hidden="false" customHeight="false" outlineLevel="0" collapsed="false">
      <c r="A2708" s="48" t="s">
        <v>43</v>
      </c>
      <c r="B2708" s="46" t="n">
        <v>44005</v>
      </c>
      <c r="C2708" s="47" t="n">
        <v>0</v>
      </c>
      <c r="D2708" s="47" t="n">
        <v>51</v>
      </c>
      <c r="E2708" s="47"/>
    </row>
    <row r="2709" customFormat="false" ht="15" hidden="false" customHeight="false" outlineLevel="0" collapsed="false">
      <c r="A2709" s="48" t="s">
        <v>44</v>
      </c>
      <c r="B2709" s="46" t="n">
        <v>44005</v>
      </c>
      <c r="C2709" s="47" t="n">
        <v>29</v>
      </c>
      <c r="D2709" s="47" t="n">
        <v>369</v>
      </c>
      <c r="E2709" s="47"/>
    </row>
    <row r="2710" customFormat="false" ht="15" hidden="false" customHeight="false" outlineLevel="0" collapsed="false">
      <c r="A2710" s="48" t="s">
        <v>45</v>
      </c>
      <c r="B2710" s="46" t="n">
        <v>44005</v>
      </c>
      <c r="C2710" s="47" t="n">
        <v>0</v>
      </c>
      <c r="D2710" s="47" t="n">
        <v>22</v>
      </c>
      <c r="E2710" s="47"/>
    </row>
    <row r="2711" customFormat="false" ht="15" hidden="false" customHeight="false" outlineLevel="0" collapsed="false">
      <c r="A2711" s="48" t="s">
        <v>46</v>
      </c>
      <c r="B2711" s="46" t="n">
        <v>44005</v>
      </c>
      <c r="C2711" s="47" t="n">
        <v>0</v>
      </c>
      <c r="D2711" s="47" t="n">
        <v>149</v>
      </c>
      <c r="E2711" s="47"/>
    </row>
    <row r="2712" customFormat="false" ht="15" hidden="false" customHeight="false" outlineLevel="0" collapsed="false">
      <c r="A2712" s="48" t="s">
        <v>47</v>
      </c>
      <c r="B2712" s="46" t="n">
        <v>44005</v>
      </c>
      <c r="C2712" s="47" t="n">
        <v>0</v>
      </c>
      <c r="D2712" s="47" t="n">
        <v>60</v>
      </c>
      <c r="E2712" s="47"/>
    </row>
    <row r="2713" customFormat="false" ht="15" hidden="false" customHeight="false" outlineLevel="0" collapsed="false">
      <c r="A2713" s="44" t="s">
        <v>24</v>
      </c>
      <c r="B2713" s="46" t="n">
        <v>44006</v>
      </c>
      <c r="C2713" s="47" t="n">
        <v>1463</v>
      </c>
      <c r="D2713" s="47" t="n">
        <v>23161</v>
      </c>
      <c r="E2713" s="47" t="n">
        <v>21</v>
      </c>
    </row>
    <row r="2714" customFormat="false" ht="15" hidden="false" customHeight="false" outlineLevel="0" collapsed="false">
      <c r="A2714" s="48" t="s">
        <v>25</v>
      </c>
      <c r="B2714" s="46" t="n">
        <v>44006</v>
      </c>
      <c r="C2714" s="47" t="n">
        <v>0</v>
      </c>
      <c r="D2714" s="47" t="n">
        <v>0</v>
      </c>
      <c r="E2714" s="47"/>
    </row>
    <row r="2715" customFormat="false" ht="15" hidden="false" customHeight="false" outlineLevel="0" collapsed="false">
      <c r="A2715" s="48" t="s">
        <v>26</v>
      </c>
      <c r="B2715" s="46" t="n">
        <v>44006</v>
      </c>
      <c r="C2715" s="47" t="n">
        <v>37</v>
      </c>
      <c r="D2715" s="47" t="n">
        <v>1694</v>
      </c>
      <c r="E2715" s="47" t="n">
        <v>2</v>
      </c>
    </row>
    <row r="2716" customFormat="false" ht="15" hidden="false" customHeight="false" outlineLevel="0" collapsed="false">
      <c r="A2716" s="48" t="s">
        <v>27</v>
      </c>
      <c r="B2716" s="46" t="n">
        <v>44006</v>
      </c>
      <c r="C2716" s="47" t="n">
        <v>2</v>
      </c>
      <c r="D2716" s="47" t="n">
        <v>103</v>
      </c>
      <c r="E2716" s="47"/>
    </row>
    <row r="2717" customFormat="false" ht="15" hidden="false" customHeight="false" outlineLevel="0" collapsed="false">
      <c r="A2717" s="48" t="s">
        <v>28</v>
      </c>
      <c r="B2717" s="46" t="n">
        <v>44006</v>
      </c>
      <c r="C2717" s="47" t="n">
        <v>1012</v>
      </c>
      <c r="D2717" s="47" t="n">
        <v>21797</v>
      </c>
      <c r="E2717" s="47" t="n">
        <v>11</v>
      </c>
    </row>
    <row r="2718" customFormat="false" ht="15" hidden="false" customHeight="false" outlineLevel="0" collapsed="false">
      <c r="A2718" s="48" t="s">
        <v>29</v>
      </c>
      <c r="B2718" s="46" t="n">
        <v>44006</v>
      </c>
      <c r="C2718" s="47" t="n">
        <v>2</v>
      </c>
      <c r="D2718" s="47" t="n">
        <v>604</v>
      </c>
      <c r="E2718" s="47"/>
    </row>
    <row r="2719" customFormat="false" ht="15" hidden="false" customHeight="false" outlineLevel="0" collapsed="false">
      <c r="A2719" s="48" t="s">
        <v>30</v>
      </c>
      <c r="B2719" s="46" t="n">
        <v>44006</v>
      </c>
      <c r="C2719" s="47" t="n">
        <v>0</v>
      </c>
      <c r="D2719" s="47" t="n">
        <v>115</v>
      </c>
      <c r="E2719" s="47"/>
    </row>
    <row r="2720" customFormat="false" ht="15" hidden="false" customHeight="false" outlineLevel="0" collapsed="false">
      <c r="A2720" s="48" t="s">
        <v>31</v>
      </c>
      <c r="B2720" s="46" t="n">
        <v>44006</v>
      </c>
      <c r="C2720" s="47" t="n">
        <v>24</v>
      </c>
      <c r="D2720" s="47" t="n">
        <v>201</v>
      </c>
      <c r="E2720" s="47"/>
    </row>
    <row r="2721" customFormat="false" ht="15" hidden="false" customHeight="false" outlineLevel="0" collapsed="false">
      <c r="A2721" s="48" t="s">
        <v>32</v>
      </c>
      <c r="B2721" s="46" t="n">
        <v>44006</v>
      </c>
      <c r="C2721" s="47" t="n">
        <v>0</v>
      </c>
      <c r="D2721" s="47" t="n">
        <v>45</v>
      </c>
      <c r="E2721" s="47"/>
    </row>
    <row r="2722" customFormat="false" ht="15" hidden="false" customHeight="false" outlineLevel="0" collapsed="false">
      <c r="A2722" s="48" t="s">
        <v>33</v>
      </c>
      <c r="B2722" s="46" t="n">
        <v>44006</v>
      </c>
      <c r="C2722" s="47" t="n">
        <v>26</v>
      </c>
      <c r="D2722" s="47" t="n">
        <v>43</v>
      </c>
      <c r="E2722" s="47"/>
    </row>
    <row r="2723" customFormat="false" ht="15" hidden="false" customHeight="false" outlineLevel="0" collapsed="false">
      <c r="A2723" s="48" t="s">
        <v>34</v>
      </c>
      <c r="B2723" s="46" t="n">
        <v>44006</v>
      </c>
      <c r="C2723" s="47" t="n">
        <v>1</v>
      </c>
      <c r="D2723" s="47" t="n">
        <v>7</v>
      </c>
      <c r="E2723" s="47"/>
    </row>
    <row r="2724" customFormat="false" ht="15" hidden="false" customHeight="false" outlineLevel="0" collapsed="false">
      <c r="A2724" s="48" t="s">
        <v>35</v>
      </c>
      <c r="B2724" s="46" t="n">
        <v>44006</v>
      </c>
      <c r="C2724" s="47" t="n">
        <v>7</v>
      </c>
      <c r="D2724" s="47" t="n">
        <v>72</v>
      </c>
      <c r="E2724" s="47"/>
    </row>
    <row r="2725" customFormat="false" ht="15" hidden="false" customHeight="false" outlineLevel="0" collapsed="false">
      <c r="A2725" s="48" t="s">
        <v>36</v>
      </c>
      <c r="B2725" s="46" t="n">
        <v>44006</v>
      </c>
      <c r="C2725" s="47" t="n">
        <v>8</v>
      </c>
      <c r="D2725" s="47" t="n">
        <v>147</v>
      </c>
      <c r="E2725" s="47"/>
    </row>
    <row r="2726" customFormat="false" ht="15" hidden="false" customHeight="false" outlineLevel="0" collapsed="false">
      <c r="A2726" s="48" t="s">
        <v>37</v>
      </c>
      <c r="B2726" s="46" t="n">
        <v>44006</v>
      </c>
      <c r="C2726" s="47" t="n">
        <v>0</v>
      </c>
      <c r="D2726" s="47" t="n">
        <v>45</v>
      </c>
      <c r="E2726" s="47"/>
    </row>
    <row r="2727" customFormat="false" ht="15" hidden="false" customHeight="false" outlineLevel="0" collapsed="false">
      <c r="A2727" s="48" t="s">
        <v>38</v>
      </c>
      <c r="B2727" s="46" t="n">
        <v>44006</v>
      </c>
      <c r="C2727" s="47" t="n">
        <v>12</v>
      </c>
      <c r="D2727" s="47" t="n">
        <v>355</v>
      </c>
      <c r="E2727" s="47" t="n">
        <v>1</v>
      </c>
    </row>
    <row r="2728" customFormat="false" ht="15" hidden="false" customHeight="false" outlineLevel="0" collapsed="false">
      <c r="A2728" s="48" t="s">
        <v>39</v>
      </c>
      <c r="B2728" s="46" t="n">
        <v>44006</v>
      </c>
      <c r="C2728" s="47" t="n">
        <v>24</v>
      </c>
      <c r="D2728" s="47" t="n">
        <v>742</v>
      </c>
      <c r="E2728" s="47" t="n">
        <v>2</v>
      </c>
    </row>
    <row r="2729" customFormat="false" ht="15" hidden="false" customHeight="false" outlineLevel="0" collapsed="false">
      <c r="A2729" s="48" t="s">
        <v>40</v>
      </c>
      <c r="B2729" s="46" t="n">
        <v>44006</v>
      </c>
      <c r="C2729" s="47" t="n">
        <v>3</v>
      </c>
      <c r="D2729" s="47" t="n">
        <v>25</v>
      </c>
      <c r="E2729" s="47"/>
    </row>
    <row r="2730" customFormat="false" ht="15" hidden="false" customHeight="false" outlineLevel="0" collapsed="false">
      <c r="A2730" s="48" t="s">
        <v>41</v>
      </c>
      <c r="B2730" s="46" t="n">
        <v>44006</v>
      </c>
      <c r="C2730" s="47" t="n">
        <v>0</v>
      </c>
      <c r="D2730" s="47" t="n">
        <v>8</v>
      </c>
      <c r="E2730" s="47"/>
    </row>
    <row r="2731" customFormat="false" ht="15" hidden="false" customHeight="false" outlineLevel="0" collapsed="false">
      <c r="A2731" s="48" t="s">
        <v>42</v>
      </c>
      <c r="B2731" s="46" t="n">
        <v>44006</v>
      </c>
      <c r="C2731" s="47" t="n">
        <v>0</v>
      </c>
      <c r="D2731" s="47" t="n">
        <v>11</v>
      </c>
      <c r="E2731" s="47"/>
    </row>
    <row r="2732" customFormat="false" ht="15" hidden="false" customHeight="false" outlineLevel="0" collapsed="false">
      <c r="A2732" s="48" t="s">
        <v>43</v>
      </c>
      <c r="B2732" s="46" t="n">
        <v>44006</v>
      </c>
      <c r="C2732" s="47" t="n">
        <v>-1</v>
      </c>
      <c r="D2732" s="47" t="n">
        <v>50</v>
      </c>
      <c r="E2732" s="47"/>
    </row>
    <row r="2733" customFormat="false" ht="15" hidden="false" customHeight="false" outlineLevel="0" collapsed="false">
      <c r="A2733" s="48" t="s">
        <v>44</v>
      </c>
      <c r="B2733" s="46" t="n">
        <v>44006</v>
      </c>
      <c r="C2733" s="47" t="n">
        <v>4</v>
      </c>
      <c r="D2733" s="47" t="n">
        <v>373</v>
      </c>
      <c r="E2733" s="47"/>
    </row>
    <row r="2734" customFormat="false" ht="15" hidden="false" customHeight="false" outlineLevel="0" collapsed="false">
      <c r="A2734" s="48" t="s">
        <v>45</v>
      </c>
      <c r="B2734" s="46" t="n">
        <v>44006</v>
      </c>
      <c r="C2734" s="47" t="n">
        <v>0</v>
      </c>
      <c r="D2734" s="47" t="n">
        <v>22</v>
      </c>
      <c r="E2734" s="47"/>
    </row>
    <row r="2735" customFormat="false" ht="15" hidden="false" customHeight="false" outlineLevel="0" collapsed="false">
      <c r="A2735" s="48" t="s">
        <v>46</v>
      </c>
      <c r="B2735" s="46" t="n">
        <v>44006</v>
      </c>
      <c r="C2735" s="47" t="n">
        <v>0</v>
      </c>
      <c r="D2735" s="47" t="n">
        <v>149</v>
      </c>
      <c r="E2735" s="47" t="n">
        <v>1</v>
      </c>
    </row>
    <row r="2736" customFormat="false" ht="15" hidden="false" customHeight="false" outlineLevel="0" collapsed="false">
      <c r="A2736" s="48" t="s">
        <v>47</v>
      </c>
      <c r="B2736" s="46" t="n">
        <v>44006</v>
      </c>
      <c r="C2736" s="47" t="n">
        <v>10</v>
      </c>
      <c r="D2736" s="47" t="n">
        <v>70</v>
      </c>
      <c r="E2736" s="47"/>
    </row>
    <row r="2737" customFormat="false" ht="15" hidden="false" customHeight="false" outlineLevel="0" collapsed="false">
      <c r="A2737" s="44" t="s">
        <v>24</v>
      </c>
      <c r="B2737" s="46" t="n">
        <v>44007</v>
      </c>
      <c r="C2737" s="47" t="n">
        <v>1482</v>
      </c>
      <c r="D2737" s="47" t="n">
        <v>24643</v>
      </c>
      <c r="E2737" s="47" t="n">
        <v>15</v>
      </c>
    </row>
    <row r="2738" customFormat="false" ht="15" hidden="false" customHeight="false" outlineLevel="0" collapsed="false">
      <c r="A2738" s="48" t="s">
        <v>25</v>
      </c>
      <c r="B2738" s="46" t="n">
        <v>44007</v>
      </c>
      <c r="C2738" s="47" t="n">
        <v>0</v>
      </c>
      <c r="D2738" s="47" t="n">
        <v>0</v>
      </c>
      <c r="E2738" s="47"/>
    </row>
    <row r="2739" customFormat="false" ht="15" hidden="false" customHeight="false" outlineLevel="0" collapsed="false">
      <c r="A2739" s="48" t="s">
        <v>26</v>
      </c>
      <c r="B2739" s="46" t="n">
        <v>44007</v>
      </c>
      <c r="C2739" s="47" t="n">
        <v>61</v>
      </c>
      <c r="D2739" s="47" t="n">
        <v>1755</v>
      </c>
      <c r="E2739" s="47" t="n">
        <v>2</v>
      </c>
    </row>
    <row r="2740" customFormat="false" ht="15" hidden="false" customHeight="false" outlineLevel="0" collapsed="false">
      <c r="A2740" s="48" t="s">
        <v>27</v>
      </c>
      <c r="B2740" s="46" t="n">
        <v>44007</v>
      </c>
      <c r="C2740" s="47" t="n">
        <v>1</v>
      </c>
      <c r="D2740" s="47" t="n">
        <v>104</v>
      </c>
      <c r="E2740" s="47"/>
    </row>
    <row r="2741" customFormat="false" ht="15" hidden="false" customHeight="false" outlineLevel="0" collapsed="false">
      <c r="A2741" s="48" t="s">
        <v>28</v>
      </c>
      <c r="B2741" s="46" t="n">
        <v>44007</v>
      </c>
      <c r="C2741" s="47" t="n">
        <v>942</v>
      </c>
      <c r="D2741" s="47" t="n">
        <v>22739</v>
      </c>
      <c r="E2741" s="47" t="n">
        <v>16</v>
      </c>
    </row>
    <row r="2742" customFormat="false" ht="15" hidden="false" customHeight="false" outlineLevel="0" collapsed="false">
      <c r="A2742" s="48" t="s">
        <v>29</v>
      </c>
      <c r="B2742" s="46" t="n">
        <v>44007</v>
      </c>
      <c r="C2742" s="47" t="n">
        <v>6</v>
      </c>
      <c r="D2742" s="47" t="n">
        <v>610</v>
      </c>
      <c r="E2742" s="47"/>
    </row>
    <row r="2743" customFormat="false" ht="15" hidden="false" customHeight="false" outlineLevel="0" collapsed="false">
      <c r="A2743" s="48" t="s">
        <v>30</v>
      </c>
      <c r="B2743" s="46" t="n">
        <v>44007</v>
      </c>
      <c r="C2743" s="47" t="n">
        <v>0</v>
      </c>
      <c r="D2743" s="47" t="n">
        <v>115</v>
      </c>
      <c r="E2743" s="47"/>
    </row>
    <row r="2744" customFormat="false" ht="15" hidden="false" customHeight="false" outlineLevel="0" collapsed="false">
      <c r="A2744" s="48" t="s">
        <v>31</v>
      </c>
      <c r="B2744" s="46" t="n">
        <v>44007</v>
      </c>
      <c r="C2744" s="47" t="n">
        <v>17</v>
      </c>
      <c r="D2744" s="47" t="n">
        <v>218</v>
      </c>
      <c r="E2744" s="47"/>
    </row>
    <row r="2745" customFormat="false" ht="15" hidden="false" customHeight="false" outlineLevel="0" collapsed="false">
      <c r="A2745" s="48" t="s">
        <v>32</v>
      </c>
      <c r="B2745" s="46" t="n">
        <v>44007</v>
      </c>
      <c r="C2745" s="47" t="n">
        <v>0</v>
      </c>
      <c r="D2745" s="47" t="n">
        <v>45</v>
      </c>
      <c r="E2745" s="47"/>
    </row>
    <row r="2746" customFormat="false" ht="15" hidden="false" customHeight="false" outlineLevel="0" collapsed="false">
      <c r="A2746" s="48" t="s">
        <v>33</v>
      </c>
      <c r="B2746" s="46" t="n">
        <v>44007</v>
      </c>
      <c r="C2746" s="47" t="n">
        <v>1</v>
      </c>
      <c r="D2746" s="47" t="n">
        <v>44</v>
      </c>
      <c r="E2746" s="47"/>
    </row>
    <row r="2747" customFormat="false" ht="15" hidden="false" customHeight="false" outlineLevel="0" collapsed="false">
      <c r="A2747" s="48" t="s">
        <v>34</v>
      </c>
      <c r="B2747" s="46" t="n">
        <v>44007</v>
      </c>
      <c r="C2747" s="47" t="n">
        <v>0</v>
      </c>
      <c r="D2747" s="47" t="n">
        <v>7</v>
      </c>
      <c r="E2747" s="47"/>
    </row>
    <row r="2748" customFormat="false" ht="15" hidden="false" customHeight="false" outlineLevel="0" collapsed="false">
      <c r="A2748" s="48" t="s">
        <v>35</v>
      </c>
      <c r="B2748" s="46" t="n">
        <v>44007</v>
      </c>
      <c r="C2748" s="47" t="n">
        <v>2</v>
      </c>
      <c r="D2748" s="47" t="n">
        <v>74</v>
      </c>
      <c r="E2748" s="47"/>
    </row>
    <row r="2749" customFormat="false" ht="15" hidden="false" customHeight="false" outlineLevel="0" collapsed="false">
      <c r="A2749" s="48" t="s">
        <v>36</v>
      </c>
      <c r="B2749" s="46" t="n">
        <v>44007</v>
      </c>
      <c r="C2749" s="47" t="n">
        <v>1</v>
      </c>
      <c r="D2749" s="47" t="n">
        <v>148</v>
      </c>
      <c r="E2749" s="47"/>
    </row>
    <row r="2750" customFormat="false" ht="15" hidden="false" customHeight="false" outlineLevel="0" collapsed="false">
      <c r="A2750" s="48" t="s">
        <v>37</v>
      </c>
      <c r="B2750" s="46" t="n">
        <v>44007</v>
      </c>
      <c r="C2750" s="47" t="n">
        <v>1</v>
      </c>
      <c r="D2750" s="47" t="n">
        <v>46</v>
      </c>
      <c r="E2750" s="47"/>
    </row>
    <row r="2751" customFormat="false" ht="15" hidden="false" customHeight="false" outlineLevel="0" collapsed="false">
      <c r="A2751" s="48" t="s">
        <v>38</v>
      </c>
      <c r="B2751" s="46" t="n">
        <v>44007</v>
      </c>
      <c r="C2751" s="47" t="n">
        <v>20</v>
      </c>
      <c r="D2751" s="47" t="n">
        <v>375</v>
      </c>
      <c r="E2751" s="47" t="n">
        <v>2</v>
      </c>
    </row>
    <row r="2752" customFormat="false" ht="15" hidden="false" customHeight="false" outlineLevel="0" collapsed="false">
      <c r="A2752" s="48" t="s">
        <v>39</v>
      </c>
      <c r="B2752" s="46" t="n">
        <v>44007</v>
      </c>
      <c r="C2752" s="47" t="n">
        <v>50</v>
      </c>
      <c r="D2752" s="47" t="n">
        <v>792</v>
      </c>
      <c r="E2752" s="47"/>
    </row>
    <row r="2753" customFormat="false" ht="15" hidden="false" customHeight="false" outlineLevel="0" collapsed="false">
      <c r="A2753" s="48" t="s">
        <v>40</v>
      </c>
      <c r="B2753" s="46" t="n">
        <v>44007</v>
      </c>
      <c r="C2753" s="47" t="n">
        <v>0</v>
      </c>
      <c r="D2753" s="47" t="n">
        <v>25</v>
      </c>
      <c r="E2753" s="47"/>
    </row>
    <row r="2754" customFormat="false" ht="15" hidden="false" customHeight="false" outlineLevel="0" collapsed="false">
      <c r="A2754" s="48" t="s">
        <v>41</v>
      </c>
      <c r="B2754" s="46" t="n">
        <v>44007</v>
      </c>
      <c r="C2754" s="47" t="n">
        <v>0</v>
      </c>
      <c r="D2754" s="47" t="n">
        <v>8</v>
      </c>
      <c r="E2754" s="47"/>
    </row>
    <row r="2755" customFormat="false" ht="15" hidden="false" customHeight="false" outlineLevel="0" collapsed="false">
      <c r="A2755" s="48" t="s">
        <v>42</v>
      </c>
      <c r="B2755" s="46" t="n">
        <v>44007</v>
      </c>
      <c r="C2755" s="47" t="n">
        <v>0</v>
      </c>
      <c r="D2755" s="47" t="n">
        <v>11</v>
      </c>
      <c r="E2755" s="47"/>
    </row>
    <row r="2756" customFormat="false" ht="15" hidden="false" customHeight="false" outlineLevel="0" collapsed="false">
      <c r="A2756" s="48" t="s">
        <v>43</v>
      </c>
      <c r="B2756" s="46" t="n">
        <v>44007</v>
      </c>
      <c r="C2756" s="47" t="n">
        <v>0</v>
      </c>
      <c r="D2756" s="47" t="n">
        <v>50</v>
      </c>
      <c r="E2756" s="47"/>
    </row>
    <row r="2757" customFormat="false" ht="15" hidden="false" customHeight="false" outlineLevel="0" collapsed="false">
      <c r="A2757" s="48" t="s">
        <v>44</v>
      </c>
      <c r="B2757" s="46" t="n">
        <v>44007</v>
      </c>
      <c r="C2757" s="47" t="n">
        <v>21</v>
      </c>
      <c r="D2757" s="47" t="n">
        <v>394</v>
      </c>
      <c r="E2757" s="47"/>
    </row>
    <row r="2758" customFormat="false" ht="15" hidden="false" customHeight="false" outlineLevel="0" collapsed="false">
      <c r="A2758" s="48" t="s">
        <v>45</v>
      </c>
      <c r="B2758" s="46" t="n">
        <v>44007</v>
      </c>
      <c r="C2758" s="47" t="n">
        <v>0</v>
      </c>
      <c r="D2758" s="47" t="n">
        <v>22</v>
      </c>
      <c r="E2758" s="47"/>
    </row>
    <row r="2759" customFormat="false" ht="15" hidden="false" customHeight="false" outlineLevel="0" collapsed="false">
      <c r="A2759" s="48" t="s">
        <v>46</v>
      </c>
      <c r="B2759" s="46" t="n">
        <v>44007</v>
      </c>
      <c r="C2759" s="47" t="n">
        <v>0</v>
      </c>
      <c r="D2759" s="47" t="n">
        <v>149</v>
      </c>
      <c r="E2759" s="47"/>
    </row>
    <row r="2760" customFormat="false" ht="15" hidden="false" customHeight="false" outlineLevel="0" collapsed="false">
      <c r="A2760" s="48" t="s">
        <v>47</v>
      </c>
      <c r="B2760" s="46" t="n">
        <v>44007</v>
      </c>
      <c r="C2760" s="47" t="n">
        <v>1</v>
      </c>
      <c r="D2760" s="47" t="n">
        <v>71</v>
      </c>
      <c r="E2760" s="47"/>
    </row>
    <row r="2761" customFormat="false" ht="15" hidden="false" customHeight="false" outlineLevel="0" collapsed="false">
      <c r="A2761" s="44" t="s">
        <v>24</v>
      </c>
      <c r="B2761" s="46" t="n">
        <v>44008</v>
      </c>
      <c r="C2761" s="47" t="n">
        <v>1692</v>
      </c>
      <c r="D2761" s="47" t="n">
        <v>26335</v>
      </c>
      <c r="E2761" s="47" t="n">
        <v>21</v>
      </c>
    </row>
    <row r="2762" customFormat="false" ht="15" hidden="false" customHeight="false" outlineLevel="0" collapsed="false">
      <c r="A2762" s="48" t="s">
        <v>25</v>
      </c>
      <c r="B2762" s="46" t="n">
        <v>44008</v>
      </c>
      <c r="C2762" s="47" t="n">
        <v>0</v>
      </c>
      <c r="D2762" s="47" t="n">
        <v>0</v>
      </c>
      <c r="E2762" s="47"/>
    </row>
    <row r="2763" customFormat="false" ht="15" hidden="false" customHeight="false" outlineLevel="0" collapsed="false">
      <c r="A2763" s="48" t="s">
        <v>26</v>
      </c>
      <c r="B2763" s="46" t="n">
        <v>44008</v>
      </c>
      <c r="C2763" s="47" t="n">
        <v>76</v>
      </c>
      <c r="D2763" s="47" t="n">
        <v>1831</v>
      </c>
      <c r="E2763" s="47" t="n">
        <v>2</v>
      </c>
    </row>
    <row r="2764" customFormat="false" ht="15" hidden="false" customHeight="false" outlineLevel="0" collapsed="false">
      <c r="A2764" s="48" t="s">
        <v>27</v>
      </c>
      <c r="B2764" s="46" t="n">
        <v>44008</v>
      </c>
      <c r="C2764" s="47" t="n">
        <v>10</v>
      </c>
      <c r="D2764" s="47" t="n">
        <v>114</v>
      </c>
      <c r="E2764" s="47"/>
    </row>
    <row r="2765" customFormat="false" ht="15" hidden="false" customHeight="false" outlineLevel="0" collapsed="false">
      <c r="A2765" s="48" t="s">
        <v>28</v>
      </c>
      <c r="B2765" s="46" t="n">
        <v>44008</v>
      </c>
      <c r="C2765" s="47" t="n">
        <v>967</v>
      </c>
      <c r="D2765" s="47" t="n">
        <v>23706</v>
      </c>
      <c r="E2765" s="47" t="n">
        <v>11</v>
      </c>
    </row>
    <row r="2766" customFormat="false" ht="15" hidden="false" customHeight="false" outlineLevel="0" collapsed="false">
      <c r="A2766" s="48" t="s">
        <v>29</v>
      </c>
      <c r="B2766" s="46" t="n">
        <v>44008</v>
      </c>
      <c r="C2766" s="47" t="n">
        <v>8</v>
      </c>
      <c r="D2766" s="47" t="n">
        <v>618</v>
      </c>
      <c r="E2766" s="47"/>
    </row>
    <row r="2767" customFormat="false" ht="15" hidden="false" customHeight="false" outlineLevel="0" collapsed="false">
      <c r="A2767" s="48" t="s">
        <v>30</v>
      </c>
      <c r="B2767" s="46" t="n">
        <v>44008</v>
      </c>
      <c r="C2767" s="47" t="n">
        <v>0</v>
      </c>
      <c r="D2767" s="47" t="n">
        <v>115</v>
      </c>
      <c r="E2767" s="47"/>
    </row>
    <row r="2768" customFormat="false" ht="15" hidden="false" customHeight="false" outlineLevel="0" collapsed="false">
      <c r="A2768" s="48" t="s">
        <v>31</v>
      </c>
      <c r="B2768" s="46" t="n">
        <v>44008</v>
      </c>
      <c r="C2768" s="47" t="n">
        <v>19</v>
      </c>
      <c r="D2768" s="47" t="n">
        <v>237</v>
      </c>
      <c r="E2768" s="47"/>
    </row>
    <row r="2769" customFormat="false" ht="15" hidden="false" customHeight="false" outlineLevel="0" collapsed="false">
      <c r="A2769" s="48" t="s">
        <v>32</v>
      </c>
      <c r="B2769" s="46" t="n">
        <v>44008</v>
      </c>
      <c r="C2769" s="47" t="n">
        <v>25</v>
      </c>
      <c r="D2769" s="47" t="n">
        <v>70</v>
      </c>
      <c r="E2769" s="47"/>
    </row>
    <row r="2770" customFormat="false" ht="15" hidden="false" customHeight="false" outlineLevel="0" collapsed="false">
      <c r="A2770" s="48" t="s">
        <v>33</v>
      </c>
      <c r="B2770" s="46" t="n">
        <v>44008</v>
      </c>
      <c r="C2770" s="47" t="n">
        <v>27</v>
      </c>
      <c r="D2770" s="47" t="n">
        <v>71</v>
      </c>
      <c r="E2770" s="47"/>
    </row>
    <row r="2771" customFormat="false" ht="15" hidden="false" customHeight="false" outlineLevel="0" collapsed="false">
      <c r="A2771" s="48" t="s">
        <v>34</v>
      </c>
      <c r="B2771" s="46" t="n">
        <v>44008</v>
      </c>
      <c r="C2771" s="47" t="n">
        <v>0</v>
      </c>
      <c r="D2771" s="47" t="n">
        <v>7</v>
      </c>
      <c r="E2771" s="47"/>
    </row>
    <row r="2772" customFormat="false" ht="15" hidden="false" customHeight="false" outlineLevel="0" collapsed="false">
      <c r="A2772" s="48" t="s">
        <v>35</v>
      </c>
      <c r="B2772" s="46" t="n">
        <v>44008</v>
      </c>
      <c r="C2772" s="47" t="n">
        <v>1</v>
      </c>
      <c r="D2772" s="47" t="n">
        <v>75</v>
      </c>
      <c r="E2772" s="47"/>
    </row>
    <row r="2773" customFormat="false" ht="15" hidden="false" customHeight="false" outlineLevel="0" collapsed="false">
      <c r="A2773" s="48" t="s">
        <v>36</v>
      </c>
      <c r="B2773" s="46" t="n">
        <v>44008</v>
      </c>
      <c r="C2773" s="47" t="n">
        <v>3</v>
      </c>
      <c r="D2773" s="47" t="n">
        <v>151</v>
      </c>
      <c r="E2773" s="47"/>
    </row>
    <row r="2774" customFormat="false" ht="15" hidden="false" customHeight="false" outlineLevel="0" collapsed="false">
      <c r="A2774" s="48" t="s">
        <v>37</v>
      </c>
      <c r="B2774" s="46" t="n">
        <v>44008</v>
      </c>
      <c r="C2774" s="47" t="n">
        <v>0</v>
      </c>
      <c r="D2774" s="47" t="n">
        <v>46</v>
      </c>
      <c r="E2774" s="47"/>
    </row>
    <row r="2775" customFormat="false" ht="15" hidden="false" customHeight="false" outlineLevel="0" collapsed="false">
      <c r="A2775" s="48" t="s">
        <v>38</v>
      </c>
      <c r="B2775" s="46" t="n">
        <v>44008</v>
      </c>
      <c r="C2775" s="47" t="n">
        <v>31</v>
      </c>
      <c r="D2775" s="47" t="n">
        <v>406</v>
      </c>
      <c r="E2775" s="47"/>
    </row>
    <row r="2776" customFormat="false" ht="15" hidden="false" customHeight="false" outlineLevel="0" collapsed="false">
      <c r="A2776" s="48" t="s">
        <v>39</v>
      </c>
      <c r="B2776" s="46" t="n">
        <v>44008</v>
      </c>
      <c r="C2776" s="47" t="n">
        <v>13</v>
      </c>
      <c r="D2776" s="47" t="n">
        <v>805</v>
      </c>
      <c r="E2776" s="47"/>
    </row>
    <row r="2777" customFormat="false" ht="15" hidden="false" customHeight="false" outlineLevel="0" collapsed="false">
      <c r="A2777" s="48" t="s">
        <v>40</v>
      </c>
      <c r="B2777" s="46" t="n">
        <v>44008</v>
      </c>
      <c r="C2777" s="47" t="n">
        <v>0</v>
      </c>
      <c r="D2777" s="47" t="n">
        <v>25</v>
      </c>
      <c r="E2777" s="47"/>
    </row>
    <row r="2778" customFormat="false" ht="15" hidden="false" customHeight="false" outlineLevel="0" collapsed="false">
      <c r="A2778" s="48" t="s">
        <v>41</v>
      </c>
      <c r="B2778" s="46" t="n">
        <v>44008</v>
      </c>
      <c r="C2778" s="47" t="n">
        <v>0</v>
      </c>
      <c r="D2778" s="47" t="n">
        <v>8</v>
      </c>
      <c r="E2778" s="47"/>
    </row>
    <row r="2779" customFormat="false" ht="15" hidden="false" customHeight="false" outlineLevel="0" collapsed="false">
      <c r="A2779" s="48" t="s">
        <v>42</v>
      </c>
      <c r="B2779" s="46" t="n">
        <v>44008</v>
      </c>
      <c r="C2779" s="47" t="n">
        <v>0</v>
      </c>
      <c r="D2779" s="47" t="n">
        <v>11</v>
      </c>
      <c r="E2779" s="47"/>
    </row>
    <row r="2780" customFormat="false" ht="15" hidden="false" customHeight="false" outlineLevel="0" collapsed="false">
      <c r="A2780" s="48" t="s">
        <v>43</v>
      </c>
      <c r="B2780" s="46" t="n">
        <v>44008</v>
      </c>
      <c r="C2780" s="47" t="n">
        <v>0</v>
      </c>
      <c r="D2780" s="47" t="n">
        <v>50</v>
      </c>
      <c r="E2780" s="47"/>
    </row>
    <row r="2781" customFormat="false" ht="15" hidden="false" customHeight="false" outlineLevel="0" collapsed="false">
      <c r="A2781" s="48" t="s">
        <v>44</v>
      </c>
      <c r="B2781" s="46" t="n">
        <v>44008</v>
      </c>
      <c r="C2781" s="47" t="n">
        <v>12</v>
      </c>
      <c r="D2781" s="47" t="n">
        <v>406</v>
      </c>
      <c r="E2781" s="47"/>
    </row>
    <row r="2782" customFormat="false" ht="15" hidden="false" customHeight="false" outlineLevel="0" collapsed="false">
      <c r="A2782" s="48" t="s">
        <v>45</v>
      </c>
      <c r="B2782" s="46" t="n">
        <v>44008</v>
      </c>
      <c r="C2782" s="47" t="n">
        <v>0</v>
      </c>
      <c r="D2782" s="47" t="n">
        <v>22</v>
      </c>
      <c r="E2782" s="47"/>
    </row>
    <row r="2783" customFormat="false" ht="15" hidden="false" customHeight="false" outlineLevel="0" collapsed="false">
      <c r="A2783" s="48" t="s">
        <v>46</v>
      </c>
      <c r="B2783" s="46" t="n">
        <v>44008</v>
      </c>
      <c r="C2783" s="47" t="n">
        <v>0</v>
      </c>
      <c r="D2783" s="47" t="n">
        <v>149</v>
      </c>
      <c r="E2783" s="47"/>
    </row>
    <row r="2784" customFormat="false" ht="15" hidden="false" customHeight="false" outlineLevel="0" collapsed="false">
      <c r="A2784" s="48" t="s">
        <v>47</v>
      </c>
      <c r="B2784" s="46" t="n">
        <v>44008</v>
      </c>
      <c r="C2784" s="47" t="n">
        <v>1</v>
      </c>
      <c r="D2784" s="47" t="n">
        <v>72</v>
      </c>
      <c r="E2784" s="47"/>
    </row>
    <row r="2785" customFormat="false" ht="15" hidden="false" customHeight="false" outlineLevel="0" collapsed="false">
      <c r="A2785" s="44" t="s">
        <v>24</v>
      </c>
      <c r="B2785" s="46" t="n">
        <v>44009</v>
      </c>
      <c r="C2785" s="47" t="n">
        <v>1423</v>
      </c>
      <c r="D2785" s="47" t="n">
        <v>27758</v>
      </c>
      <c r="E2785" s="47" t="n">
        <v>13</v>
      </c>
    </row>
    <row r="2786" customFormat="false" ht="15" hidden="false" customHeight="false" outlineLevel="0" collapsed="false">
      <c r="A2786" s="48" t="s">
        <v>25</v>
      </c>
      <c r="B2786" s="46" t="n">
        <v>44009</v>
      </c>
      <c r="C2786" s="47" t="n">
        <v>0</v>
      </c>
      <c r="D2786" s="47" t="n">
        <v>0</v>
      </c>
      <c r="E2786" s="47"/>
    </row>
    <row r="2787" customFormat="false" ht="15" hidden="false" customHeight="false" outlineLevel="0" collapsed="false">
      <c r="A2787" s="48" t="s">
        <v>26</v>
      </c>
      <c r="B2787" s="46" t="n">
        <v>44009</v>
      </c>
      <c r="C2787" s="47" t="n">
        <v>52</v>
      </c>
      <c r="D2787" s="47" t="n">
        <v>1883</v>
      </c>
      <c r="E2787" s="47"/>
    </row>
    <row r="2788" customFormat="false" ht="15" hidden="false" customHeight="false" outlineLevel="0" collapsed="false">
      <c r="A2788" s="48" t="s">
        <v>27</v>
      </c>
      <c r="B2788" s="46" t="n">
        <v>44009</v>
      </c>
      <c r="C2788" s="47" t="n">
        <v>0</v>
      </c>
      <c r="D2788" s="47" t="n">
        <v>114</v>
      </c>
      <c r="E2788" s="47"/>
    </row>
    <row r="2789" customFormat="false" ht="15" hidden="false" customHeight="false" outlineLevel="0" collapsed="false">
      <c r="A2789" s="48" t="s">
        <v>28</v>
      </c>
      <c r="B2789" s="46" t="n">
        <v>44009</v>
      </c>
      <c r="C2789" s="47" t="n">
        <v>849</v>
      </c>
      <c r="D2789" s="47" t="n">
        <v>24555</v>
      </c>
      <c r="E2789" s="47" t="n">
        <v>10</v>
      </c>
    </row>
    <row r="2790" customFormat="false" ht="15" hidden="false" customHeight="false" outlineLevel="0" collapsed="false">
      <c r="A2790" s="48" t="s">
        <v>29</v>
      </c>
      <c r="B2790" s="46" t="n">
        <v>44009</v>
      </c>
      <c r="C2790" s="47" t="n">
        <v>15</v>
      </c>
      <c r="D2790" s="47" t="n">
        <v>633</v>
      </c>
      <c r="E2790" s="47"/>
    </row>
    <row r="2791" customFormat="false" ht="15" hidden="false" customHeight="false" outlineLevel="0" collapsed="false">
      <c r="A2791" s="48" t="s">
        <v>30</v>
      </c>
      <c r="B2791" s="46" t="n">
        <v>44009</v>
      </c>
      <c r="C2791" s="47" t="n">
        <v>1</v>
      </c>
      <c r="D2791" s="47" t="n">
        <v>116</v>
      </c>
      <c r="E2791" s="47"/>
    </row>
    <row r="2792" customFormat="false" ht="15" hidden="false" customHeight="false" outlineLevel="0" collapsed="false">
      <c r="A2792" s="48" t="s">
        <v>31</v>
      </c>
      <c r="B2792" s="46" t="n">
        <v>44009</v>
      </c>
      <c r="C2792" s="47" t="n">
        <v>12</v>
      </c>
      <c r="D2792" s="47" t="n">
        <v>249</v>
      </c>
      <c r="E2792" s="47"/>
    </row>
    <row r="2793" customFormat="false" ht="15" hidden="false" customHeight="false" outlineLevel="0" collapsed="false">
      <c r="A2793" s="48" t="s">
        <v>32</v>
      </c>
      <c r="B2793" s="46" t="n">
        <v>44009</v>
      </c>
      <c r="C2793" s="47" t="n">
        <v>1</v>
      </c>
      <c r="D2793" s="47" t="n">
        <v>71</v>
      </c>
      <c r="E2793" s="47"/>
    </row>
    <row r="2794" customFormat="false" ht="15" hidden="false" customHeight="false" outlineLevel="0" collapsed="false">
      <c r="A2794" s="48" t="s">
        <v>33</v>
      </c>
      <c r="B2794" s="46" t="n">
        <v>44009</v>
      </c>
      <c r="C2794" s="47" t="n">
        <v>3</v>
      </c>
      <c r="D2794" s="47" t="n">
        <v>74</v>
      </c>
      <c r="E2794" s="47"/>
    </row>
    <row r="2795" customFormat="false" ht="15" hidden="false" customHeight="false" outlineLevel="0" collapsed="false">
      <c r="A2795" s="48" t="s">
        <v>34</v>
      </c>
      <c r="B2795" s="46" t="n">
        <v>44009</v>
      </c>
      <c r="C2795" s="47" t="n">
        <v>0</v>
      </c>
      <c r="D2795" s="47" t="n">
        <v>7</v>
      </c>
      <c r="E2795" s="47"/>
    </row>
    <row r="2796" customFormat="false" ht="15" hidden="false" customHeight="false" outlineLevel="0" collapsed="false">
      <c r="A2796" s="48" t="s">
        <v>35</v>
      </c>
      <c r="B2796" s="46" t="n">
        <v>44009</v>
      </c>
      <c r="C2796" s="47" t="n">
        <v>1</v>
      </c>
      <c r="D2796" s="47" t="n">
        <v>76</v>
      </c>
      <c r="E2796" s="47"/>
    </row>
    <row r="2797" customFormat="false" ht="15" hidden="false" customHeight="false" outlineLevel="0" collapsed="false">
      <c r="A2797" s="48" t="s">
        <v>36</v>
      </c>
      <c r="B2797" s="46" t="n">
        <v>44009</v>
      </c>
      <c r="C2797" s="47" t="n">
        <v>6</v>
      </c>
      <c r="D2797" s="47" t="n">
        <v>157</v>
      </c>
      <c r="E2797" s="47"/>
    </row>
    <row r="2798" customFormat="false" ht="15" hidden="false" customHeight="false" outlineLevel="0" collapsed="false">
      <c r="A2798" s="48" t="s">
        <v>37</v>
      </c>
      <c r="B2798" s="46" t="n">
        <v>44009</v>
      </c>
      <c r="C2798" s="47" t="n">
        <v>0</v>
      </c>
      <c r="D2798" s="47" t="n">
        <v>46</v>
      </c>
      <c r="E2798" s="47"/>
    </row>
    <row r="2799" customFormat="false" ht="15" hidden="false" customHeight="false" outlineLevel="0" collapsed="false">
      <c r="A2799" s="48" t="s">
        <v>38</v>
      </c>
      <c r="B2799" s="46" t="n">
        <v>44009</v>
      </c>
      <c r="C2799" s="47" t="n">
        <v>16</v>
      </c>
      <c r="D2799" s="47" t="n">
        <v>422</v>
      </c>
      <c r="E2799" s="47"/>
    </row>
    <row r="2800" customFormat="false" ht="15" hidden="false" customHeight="false" outlineLevel="0" collapsed="false">
      <c r="A2800" s="48" t="s">
        <v>39</v>
      </c>
      <c r="B2800" s="46" t="n">
        <v>44009</v>
      </c>
      <c r="C2800" s="47" t="n">
        <v>14</v>
      </c>
      <c r="D2800" s="47" t="n">
        <v>819</v>
      </c>
      <c r="E2800" s="47"/>
    </row>
    <row r="2801" customFormat="false" ht="15" hidden="false" customHeight="false" outlineLevel="0" collapsed="false">
      <c r="A2801" s="48" t="s">
        <v>40</v>
      </c>
      <c r="B2801" s="46" t="n">
        <v>44009</v>
      </c>
      <c r="C2801" s="47" t="n">
        <v>2</v>
      </c>
      <c r="D2801" s="47" t="n">
        <v>27</v>
      </c>
      <c r="E2801" s="47"/>
    </row>
    <row r="2802" customFormat="false" ht="15" hidden="false" customHeight="false" outlineLevel="0" collapsed="false">
      <c r="A2802" s="48" t="s">
        <v>41</v>
      </c>
      <c r="B2802" s="46" t="n">
        <v>44009</v>
      </c>
      <c r="C2802" s="47" t="n">
        <v>0</v>
      </c>
      <c r="D2802" s="47" t="n">
        <v>8</v>
      </c>
      <c r="E2802" s="47"/>
    </row>
    <row r="2803" customFormat="false" ht="15" hidden="false" customHeight="false" outlineLevel="0" collapsed="false">
      <c r="A2803" s="48" t="s">
        <v>42</v>
      </c>
      <c r="B2803" s="46" t="n">
        <v>44009</v>
      </c>
      <c r="C2803" s="47" t="n">
        <v>0</v>
      </c>
      <c r="D2803" s="47" t="n">
        <v>11</v>
      </c>
      <c r="E2803" s="47"/>
    </row>
    <row r="2804" customFormat="false" ht="15" hidden="false" customHeight="false" outlineLevel="0" collapsed="false">
      <c r="A2804" s="48" t="s">
        <v>43</v>
      </c>
      <c r="B2804" s="46" t="n">
        <v>44009</v>
      </c>
      <c r="C2804" s="47" t="n">
        <v>0</v>
      </c>
      <c r="D2804" s="47" t="n">
        <v>50</v>
      </c>
      <c r="E2804" s="47"/>
    </row>
    <row r="2805" customFormat="false" ht="15" hidden="false" customHeight="false" outlineLevel="0" collapsed="false">
      <c r="A2805" s="48" t="s">
        <v>44</v>
      </c>
      <c r="B2805" s="46" t="n">
        <v>44009</v>
      </c>
      <c r="C2805" s="47" t="n">
        <v>5</v>
      </c>
      <c r="D2805" s="47" t="n">
        <v>411</v>
      </c>
      <c r="E2805" s="47"/>
    </row>
    <row r="2806" customFormat="false" ht="15" hidden="false" customHeight="false" outlineLevel="0" collapsed="false">
      <c r="A2806" s="48" t="s">
        <v>45</v>
      </c>
      <c r="B2806" s="46" t="n">
        <v>44009</v>
      </c>
      <c r="C2806" s="47" t="n">
        <v>0</v>
      </c>
      <c r="D2806" s="47" t="n">
        <v>22</v>
      </c>
      <c r="E2806" s="47"/>
    </row>
    <row r="2807" customFormat="false" ht="15" hidden="false" customHeight="false" outlineLevel="0" collapsed="false">
      <c r="A2807" s="48" t="s">
        <v>46</v>
      </c>
      <c r="B2807" s="46" t="n">
        <v>44009</v>
      </c>
      <c r="C2807" s="47" t="n">
        <v>0</v>
      </c>
      <c r="D2807" s="47" t="n">
        <v>149</v>
      </c>
      <c r="E2807" s="47"/>
    </row>
    <row r="2808" customFormat="false" ht="15" hidden="false" customHeight="false" outlineLevel="0" collapsed="false">
      <c r="A2808" s="48" t="s">
        <v>47</v>
      </c>
      <c r="B2808" s="46" t="n">
        <v>44009</v>
      </c>
      <c r="C2808" s="47" t="n">
        <v>1</v>
      </c>
      <c r="D2808" s="47" t="n">
        <v>73</v>
      </c>
      <c r="E2808" s="47"/>
    </row>
    <row r="2809" customFormat="false" ht="15" hidden="false" customHeight="false" outlineLevel="0" collapsed="false">
      <c r="A2809" s="44" t="s">
        <v>24</v>
      </c>
      <c r="B2809" s="46" t="n">
        <v>44010</v>
      </c>
      <c r="C2809" s="47" t="n">
        <v>1225</v>
      </c>
      <c r="D2809" s="47" t="n">
        <v>28983</v>
      </c>
      <c r="E2809" s="47" t="n">
        <v>11</v>
      </c>
    </row>
    <row r="2810" customFormat="false" ht="15" hidden="false" customHeight="false" outlineLevel="0" collapsed="false">
      <c r="A2810" s="48" t="s">
        <v>25</v>
      </c>
      <c r="B2810" s="46" t="n">
        <v>44010</v>
      </c>
      <c r="C2810" s="47" t="n">
        <v>0</v>
      </c>
      <c r="D2810" s="47" t="n">
        <v>0</v>
      </c>
      <c r="E2810" s="47"/>
    </row>
    <row r="2811" customFormat="false" ht="15" hidden="false" customHeight="false" outlineLevel="0" collapsed="false">
      <c r="A2811" s="48" t="s">
        <v>26</v>
      </c>
      <c r="B2811" s="46" t="n">
        <v>44010</v>
      </c>
      <c r="C2811" s="47" t="n">
        <v>47</v>
      </c>
      <c r="D2811" s="47" t="n">
        <v>1930</v>
      </c>
      <c r="E2811" s="47"/>
    </row>
    <row r="2812" customFormat="false" ht="15" hidden="false" customHeight="false" outlineLevel="0" collapsed="false">
      <c r="A2812" s="48" t="s">
        <v>27</v>
      </c>
      <c r="B2812" s="46" t="n">
        <v>44010</v>
      </c>
      <c r="C2812" s="47" t="n">
        <v>5</v>
      </c>
      <c r="D2812" s="47" t="n">
        <v>119</v>
      </c>
      <c r="E2812" s="47"/>
    </row>
    <row r="2813" customFormat="false" ht="15" hidden="false" customHeight="false" outlineLevel="0" collapsed="false">
      <c r="A2813" s="48" t="s">
        <v>28</v>
      </c>
      <c r="B2813" s="46" t="n">
        <v>44010</v>
      </c>
      <c r="C2813" s="47" t="n">
        <v>852</v>
      </c>
      <c r="D2813" s="47" t="n">
        <v>25407</v>
      </c>
      <c r="E2813" s="47" t="n">
        <v>12</v>
      </c>
    </row>
    <row r="2814" customFormat="false" ht="15" hidden="false" customHeight="false" outlineLevel="0" collapsed="false">
      <c r="A2814" s="48" t="s">
        <v>29</v>
      </c>
      <c r="B2814" s="46" t="n">
        <v>44010</v>
      </c>
      <c r="C2814" s="47" t="n">
        <v>5</v>
      </c>
      <c r="D2814" s="47" t="n">
        <v>638</v>
      </c>
      <c r="E2814" s="47"/>
    </row>
    <row r="2815" customFormat="false" ht="15" hidden="false" customHeight="false" outlineLevel="0" collapsed="false">
      <c r="A2815" s="48" t="s">
        <v>30</v>
      </c>
      <c r="B2815" s="46" t="n">
        <v>44010</v>
      </c>
      <c r="C2815" s="47" t="n">
        <v>0</v>
      </c>
      <c r="D2815" s="47" t="n">
        <v>116</v>
      </c>
      <c r="E2815" s="47"/>
    </row>
    <row r="2816" customFormat="false" ht="15" hidden="false" customHeight="false" outlineLevel="0" collapsed="false">
      <c r="A2816" s="48" t="s">
        <v>31</v>
      </c>
      <c r="B2816" s="46" t="n">
        <v>44010</v>
      </c>
      <c r="C2816" s="47" t="n">
        <v>24</v>
      </c>
      <c r="D2816" s="47" t="n">
        <v>273</v>
      </c>
      <c r="E2816" s="47"/>
    </row>
    <row r="2817" customFormat="false" ht="15" hidden="false" customHeight="false" outlineLevel="0" collapsed="false">
      <c r="A2817" s="48" t="s">
        <v>32</v>
      </c>
      <c r="B2817" s="46" t="n">
        <v>44010</v>
      </c>
      <c r="C2817" s="47" t="n">
        <v>0</v>
      </c>
      <c r="D2817" s="47" t="n">
        <v>71</v>
      </c>
      <c r="E2817" s="47"/>
    </row>
    <row r="2818" customFormat="false" ht="15" hidden="false" customHeight="false" outlineLevel="0" collapsed="false">
      <c r="A2818" s="48" t="s">
        <v>33</v>
      </c>
      <c r="B2818" s="46" t="n">
        <v>44010</v>
      </c>
      <c r="C2818" s="47" t="n">
        <v>0</v>
      </c>
      <c r="D2818" s="47" t="n">
        <v>74</v>
      </c>
      <c r="E2818" s="47"/>
    </row>
    <row r="2819" customFormat="false" ht="15" hidden="false" customHeight="false" outlineLevel="0" collapsed="false">
      <c r="A2819" s="48" t="s">
        <v>34</v>
      </c>
      <c r="B2819" s="46" t="n">
        <v>44010</v>
      </c>
      <c r="C2819" s="47" t="n">
        <v>0</v>
      </c>
      <c r="D2819" s="47" t="n">
        <v>7</v>
      </c>
      <c r="E2819" s="47"/>
    </row>
    <row r="2820" customFormat="false" ht="15" hidden="false" customHeight="false" outlineLevel="0" collapsed="false">
      <c r="A2820" s="48" t="s">
        <v>35</v>
      </c>
      <c r="B2820" s="46" t="n">
        <v>44010</v>
      </c>
      <c r="C2820" s="47" t="n">
        <v>0</v>
      </c>
      <c r="D2820" s="47" t="n">
        <v>76</v>
      </c>
      <c r="E2820" s="47"/>
    </row>
    <row r="2821" customFormat="false" ht="15" hidden="false" customHeight="false" outlineLevel="0" collapsed="false">
      <c r="A2821" s="48" t="s">
        <v>36</v>
      </c>
      <c r="B2821" s="46" t="n">
        <v>44010</v>
      </c>
      <c r="C2821" s="47" t="n">
        <v>6</v>
      </c>
      <c r="D2821" s="47" t="n">
        <v>163</v>
      </c>
      <c r="E2821" s="47" t="n">
        <v>1</v>
      </c>
    </row>
    <row r="2822" customFormat="false" ht="15" hidden="false" customHeight="false" outlineLevel="0" collapsed="false">
      <c r="A2822" s="48" t="s">
        <v>37</v>
      </c>
      <c r="B2822" s="46" t="n">
        <v>44010</v>
      </c>
      <c r="C2822" s="47" t="n">
        <v>0</v>
      </c>
      <c r="D2822" s="47" t="n">
        <v>46</v>
      </c>
      <c r="E2822" s="47"/>
    </row>
    <row r="2823" customFormat="false" ht="15" hidden="false" customHeight="false" outlineLevel="0" collapsed="false">
      <c r="A2823" s="48" t="s">
        <v>38</v>
      </c>
      <c r="B2823" s="46" t="n">
        <v>44010</v>
      </c>
      <c r="C2823" s="47" t="n">
        <v>12</v>
      </c>
      <c r="D2823" s="47" t="n">
        <v>434</v>
      </c>
      <c r="E2823" s="47" t="n">
        <v>1</v>
      </c>
    </row>
    <row r="2824" customFormat="false" ht="15" hidden="false" customHeight="false" outlineLevel="0" collapsed="false">
      <c r="A2824" s="48" t="s">
        <v>39</v>
      </c>
      <c r="B2824" s="46" t="n">
        <v>44010</v>
      </c>
      <c r="C2824" s="47" t="n">
        <v>6</v>
      </c>
      <c r="D2824" s="47" t="n">
        <v>825</v>
      </c>
      <c r="E2824" s="47" t="n">
        <v>1</v>
      </c>
    </row>
    <row r="2825" customFormat="false" ht="15" hidden="false" customHeight="false" outlineLevel="0" collapsed="false">
      <c r="A2825" s="48" t="s">
        <v>40</v>
      </c>
      <c r="B2825" s="46" t="n">
        <v>44010</v>
      </c>
      <c r="C2825" s="47" t="n">
        <v>0</v>
      </c>
      <c r="D2825" s="47" t="n">
        <v>27</v>
      </c>
      <c r="E2825" s="47"/>
    </row>
    <row r="2826" customFormat="false" ht="15" hidden="false" customHeight="false" outlineLevel="0" collapsed="false">
      <c r="A2826" s="48" t="s">
        <v>41</v>
      </c>
      <c r="B2826" s="46" t="n">
        <v>44010</v>
      </c>
      <c r="C2826" s="47" t="n">
        <v>0</v>
      </c>
      <c r="D2826" s="47" t="n">
        <v>8</v>
      </c>
      <c r="E2826" s="47"/>
    </row>
    <row r="2827" customFormat="false" ht="15" hidden="false" customHeight="false" outlineLevel="0" collapsed="false">
      <c r="A2827" s="48" t="s">
        <v>42</v>
      </c>
      <c r="B2827" s="46" t="n">
        <v>44010</v>
      </c>
      <c r="C2827" s="47" t="n">
        <v>0</v>
      </c>
      <c r="D2827" s="47" t="n">
        <v>11</v>
      </c>
      <c r="E2827" s="47"/>
    </row>
    <row r="2828" customFormat="false" ht="15" hidden="false" customHeight="false" outlineLevel="0" collapsed="false">
      <c r="A2828" s="48" t="s">
        <v>43</v>
      </c>
      <c r="B2828" s="46" t="n">
        <v>44010</v>
      </c>
      <c r="C2828" s="47" t="n">
        <v>0</v>
      </c>
      <c r="D2828" s="47" t="n">
        <v>50</v>
      </c>
      <c r="E2828" s="47"/>
    </row>
    <row r="2829" customFormat="false" ht="15" hidden="false" customHeight="false" outlineLevel="0" collapsed="false">
      <c r="A2829" s="48" t="s">
        <v>44</v>
      </c>
      <c r="B2829" s="46" t="n">
        <v>44010</v>
      </c>
      <c r="C2829" s="47" t="n">
        <v>6</v>
      </c>
      <c r="D2829" s="47" t="n">
        <v>417</v>
      </c>
      <c r="E2829" s="47"/>
    </row>
    <row r="2830" customFormat="false" ht="15" hidden="false" customHeight="false" outlineLevel="0" collapsed="false">
      <c r="A2830" s="48" t="s">
        <v>45</v>
      </c>
      <c r="B2830" s="46" t="n">
        <v>44010</v>
      </c>
      <c r="C2830" s="47" t="n">
        <v>1</v>
      </c>
      <c r="D2830" s="47" t="n">
        <v>23</v>
      </c>
      <c r="E2830" s="47"/>
    </row>
    <row r="2831" customFormat="false" ht="15" hidden="false" customHeight="false" outlineLevel="0" collapsed="false">
      <c r="A2831" s="48" t="s">
        <v>46</v>
      </c>
      <c r="B2831" s="46" t="n">
        <v>44010</v>
      </c>
      <c r="C2831" s="47" t="n">
        <v>0</v>
      </c>
      <c r="D2831" s="47" t="n">
        <v>149</v>
      </c>
      <c r="E2831" s="47"/>
    </row>
    <row r="2832" customFormat="false" ht="15" hidden="false" customHeight="false" outlineLevel="0" collapsed="false">
      <c r="A2832" s="48" t="s">
        <v>47</v>
      </c>
      <c r="B2832" s="46" t="n">
        <v>44010</v>
      </c>
      <c r="C2832" s="47" t="n">
        <v>0</v>
      </c>
      <c r="D2832" s="47" t="n">
        <v>73</v>
      </c>
      <c r="E2832" s="47"/>
    </row>
    <row r="2833" customFormat="false" ht="15" hidden="false" customHeight="false" outlineLevel="0" collapsed="false">
      <c r="A2833" s="44" t="s">
        <v>24</v>
      </c>
      <c r="B2833" s="46" t="n">
        <v>44011</v>
      </c>
      <c r="C2833" s="47" t="n">
        <v>1280</v>
      </c>
      <c r="D2833" s="47" t="n">
        <v>30263</v>
      </c>
      <c r="E2833" s="47" t="n">
        <v>21</v>
      </c>
    </row>
    <row r="2834" customFormat="false" ht="15" hidden="false" customHeight="false" outlineLevel="0" collapsed="false">
      <c r="A2834" s="48" t="s">
        <v>25</v>
      </c>
      <c r="B2834" s="46" t="n">
        <v>44011</v>
      </c>
      <c r="C2834" s="47" t="n">
        <v>0</v>
      </c>
      <c r="D2834" s="47" t="n">
        <v>0</v>
      </c>
      <c r="E2834" s="47"/>
    </row>
    <row r="2835" customFormat="false" ht="15" hidden="false" customHeight="false" outlineLevel="0" collapsed="false">
      <c r="A2835" s="48" t="s">
        <v>26</v>
      </c>
      <c r="B2835" s="46" t="n">
        <v>44011</v>
      </c>
      <c r="C2835" s="47" t="n">
        <v>31</v>
      </c>
      <c r="D2835" s="47" t="n">
        <v>1961</v>
      </c>
      <c r="E2835" s="47" t="n">
        <v>2</v>
      </c>
    </row>
    <row r="2836" customFormat="false" ht="15" hidden="false" customHeight="false" outlineLevel="0" collapsed="false">
      <c r="A2836" s="48" t="s">
        <v>27</v>
      </c>
      <c r="B2836" s="46" t="n">
        <v>44011</v>
      </c>
      <c r="C2836" s="47" t="n">
        <v>1</v>
      </c>
      <c r="D2836" s="47" t="n">
        <v>120</v>
      </c>
      <c r="E2836" s="47"/>
    </row>
    <row r="2837" customFormat="false" ht="15" hidden="false" customHeight="false" outlineLevel="0" collapsed="false">
      <c r="A2837" s="48" t="s">
        <v>28</v>
      </c>
      <c r="B2837" s="46" t="n">
        <v>44011</v>
      </c>
      <c r="C2837" s="47" t="n">
        <v>944</v>
      </c>
      <c r="D2837" s="47" t="n">
        <v>26351</v>
      </c>
      <c r="E2837" s="47" t="n">
        <v>23</v>
      </c>
    </row>
    <row r="2838" customFormat="false" ht="15" hidden="false" customHeight="false" outlineLevel="0" collapsed="false">
      <c r="A2838" s="48" t="s">
        <v>29</v>
      </c>
      <c r="B2838" s="46" t="n">
        <v>44011</v>
      </c>
      <c r="C2838" s="47" t="n">
        <v>2</v>
      </c>
      <c r="D2838" s="47" t="n">
        <v>640</v>
      </c>
      <c r="E2838" s="47" t="n">
        <v>1</v>
      </c>
    </row>
    <row r="2839" customFormat="false" ht="15" hidden="false" customHeight="false" outlineLevel="0" collapsed="false">
      <c r="A2839" s="48" t="s">
        <v>30</v>
      </c>
      <c r="B2839" s="46" t="n">
        <v>44011</v>
      </c>
      <c r="C2839" s="47" t="n">
        <v>2</v>
      </c>
      <c r="D2839" s="47" t="n">
        <v>118</v>
      </c>
      <c r="E2839" s="47"/>
    </row>
    <row r="2840" customFormat="false" ht="15" hidden="false" customHeight="false" outlineLevel="0" collapsed="false">
      <c r="A2840" s="48" t="s">
        <v>31</v>
      </c>
      <c r="B2840" s="46" t="n">
        <v>44011</v>
      </c>
      <c r="C2840" s="47" t="n">
        <v>5</v>
      </c>
      <c r="D2840" s="47" t="n">
        <v>278</v>
      </c>
      <c r="E2840" s="47"/>
    </row>
    <row r="2841" customFormat="false" ht="15" hidden="false" customHeight="false" outlineLevel="0" collapsed="false">
      <c r="A2841" s="48" t="s">
        <v>32</v>
      </c>
      <c r="B2841" s="46" t="n">
        <v>44011</v>
      </c>
      <c r="C2841" s="47" t="n">
        <v>0</v>
      </c>
      <c r="D2841" s="47" t="n">
        <v>71</v>
      </c>
      <c r="E2841" s="47"/>
    </row>
    <row r="2842" customFormat="false" ht="15" hidden="false" customHeight="false" outlineLevel="0" collapsed="false">
      <c r="A2842" s="48" t="s">
        <v>33</v>
      </c>
      <c r="B2842" s="46" t="n">
        <v>44011</v>
      </c>
      <c r="C2842" s="47" t="n">
        <v>16</v>
      </c>
      <c r="D2842" s="47" t="n">
        <v>90</v>
      </c>
      <c r="E2842" s="47"/>
    </row>
    <row r="2843" customFormat="false" ht="15" hidden="false" customHeight="false" outlineLevel="0" collapsed="false">
      <c r="A2843" s="48" t="s">
        <v>34</v>
      </c>
      <c r="B2843" s="46" t="n">
        <v>44011</v>
      </c>
      <c r="C2843" s="47" t="n">
        <v>0</v>
      </c>
      <c r="D2843" s="47" t="n">
        <v>7</v>
      </c>
      <c r="E2843" s="47"/>
    </row>
    <row r="2844" customFormat="false" ht="15" hidden="false" customHeight="false" outlineLevel="0" collapsed="false">
      <c r="A2844" s="48" t="s">
        <v>35</v>
      </c>
      <c r="B2844" s="46" t="n">
        <v>44011</v>
      </c>
      <c r="C2844" s="47" t="n">
        <v>4</v>
      </c>
      <c r="D2844" s="47" t="n">
        <v>80</v>
      </c>
      <c r="E2844" s="47"/>
    </row>
    <row r="2845" customFormat="false" ht="15" hidden="false" customHeight="false" outlineLevel="0" collapsed="false">
      <c r="A2845" s="48" t="s">
        <v>36</v>
      </c>
      <c r="B2845" s="46" t="n">
        <v>44011</v>
      </c>
      <c r="C2845" s="47" t="n">
        <v>1</v>
      </c>
      <c r="D2845" s="47" t="n">
        <v>164</v>
      </c>
      <c r="E2845" s="47"/>
    </row>
    <row r="2846" customFormat="false" ht="15" hidden="false" customHeight="false" outlineLevel="0" collapsed="false">
      <c r="A2846" s="48" t="s">
        <v>37</v>
      </c>
      <c r="B2846" s="46" t="n">
        <v>44011</v>
      </c>
      <c r="C2846" s="47" t="n">
        <v>1</v>
      </c>
      <c r="D2846" s="47" t="n">
        <v>47</v>
      </c>
      <c r="E2846" s="47"/>
    </row>
    <row r="2847" customFormat="false" ht="15" hidden="false" customHeight="false" outlineLevel="0" collapsed="false">
      <c r="A2847" s="48" t="s">
        <v>38</v>
      </c>
      <c r="B2847" s="46" t="n">
        <v>44011</v>
      </c>
      <c r="C2847" s="47" t="n">
        <v>18</v>
      </c>
      <c r="D2847" s="47" t="n">
        <v>452</v>
      </c>
      <c r="E2847" s="47" t="n">
        <v>1</v>
      </c>
    </row>
    <row r="2848" customFormat="false" ht="15" hidden="false" customHeight="false" outlineLevel="0" collapsed="false">
      <c r="A2848" s="48" t="s">
        <v>39</v>
      </c>
      <c r="B2848" s="46" t="n">
        <v>44011</v>
      </c>
      <c r="C2848" s="47" t="n">
        <v>24</v>
      </c>
      <c r="D2848" s="47" t="n">
        <v>849</v>
      </c>
      <c r="E2848" s="47"/>
    </row>
    <row r="2849" customFormat="false" ht="15" hidden="false" customHeight="false" outlineLevel="0" collapsed="false">
      <c r="A2849" s="48" t="s">
        <v>40</v>
      </c>
      <c r="B2849" s="46" t="n">
        <v>44011</v>
      </c>
      <c r="C2849" s="47" t="n">
        <v>3</v>
      </c>
      <c r="D2849" s="47" t="n">
        <v>30</v>
      </c>
      <c r="E2849" s="47"/>
    </row>
    <row r="2850" customFormat="false" ht="15" hidden="false" customHeight="false" outlineLevel="0" collapsed="false">
      <c r="A2850" s="48" t="s">
        <v>41</v>
      </c>
      <c r="B2850" s="46" t="n">
        <v>44011</v>
      </c>
      <c r="C2850" s="47" t="n">
        <v>0</v>
      </c>
      <c r="D2850" s="47" t="n">
        <v>8</v>
      </c>
      <c r="E2850" s="47"/>
    </row>
    <row r="2851" customFormat="false" ht="15" hidden="false" customHeight="false" outlineLevel="0" collapsed="false">
      <c r="A2851" s="48" t="s">
        <v>42</v>
      </c>
      <c r="B2851" s="46" t="n">
        <v>44011</v>
      </c>
      <c r="C2851" s="47" t="n">
        <v>0</v>
      </c>
      <c r="D2851" s="47" t="n">
        <v>11</v>
      </c>
      <c r="E2851" s="47"/>
    </row>
    <row r="2852" customFormat="false" ht="15" hidden="false" customHeight="false" outlineLevel="0" collapsed="false">
      <c r="A2852" s="48" t="s">
        <v>43</v>
      </c>
      <c r="B2852" s="46" t="n">
        <v>44011</v>
      </c>
      <c r="C2852" s="47" t="n">
        <v>0</v>
      </c>
      <c r="D2852" s="47" t="n">
        <v>50</v>
      </c>
      <c r="E2852" s="47"/>
    </row>
    <row r="2853" customFormat="false" ht="15" hidden="false" customHeight="false" outlineLevel="0" collapsed="false">
      <c r="A2853" s="48" t="s">
        <v>44</v>
      </c>
      <c r="B2853" s="46" t="n">
        <v>44011</v>
      </c>
      <c r="C2853" s="47" t="n">
        <v>3</v>
      </c>
      <c r="D2853" s="47" t="n">
        <v>420</v>
      </c>
      <c r="E2853" s="47"/>
    </row>
    <row r="2854" customFormat="false" ht="15" hidden="false" customHeight="false" outlineLevel="0" collapsed="false">
      <c r="A2854" s="48" t="s">
        <v>45</v>
      </c>
      <c r="B2854" s="46" t="n">
        <v>44011</v>
      </c>
      <c r="C2854" s="47" t="n">
        <v>1</v>
      </c>
      <c r="D2854" s="47" t="n">
        <v>24</v>
      </c>
      <c r="E2854" s="47"/>
    </row>
    <row r="2855" customFormat="false" ht="15" hidden="false" customHeight="false" outlineLevel="0" collapsed="false">
      <c r="A2855" s="48" t="s">
        <v>46</v>
      </c>
      <c r="B2855" s="46" t="n">
        <v>44011</v>
      </c>
      <c r="C2855" s="47" t="n">
        <v>0</v>
      </c>
      <c r="D2855" s="47" t="n">
        <v>149</v>
      </c>
      <c r="E2855" s="47"/>
    </row>
    <row r="2856" customFormat="false" ht="15" hidden="false" customHeight="false" outlineLevel="0" collapsed="false">
      <c r="A2856" s="48" t="s">
        <v>47</v>
      </c>
      <c r="B2856" s="46" t="n">
        <v>44011</v>
      </c>
      <c r="C2856" s="47" t="n">
        <v>0</v>
      </c>
      <c r="D2856" s="47" t="n">
        <v>73</v>
      </c>
      <c r="E2856" s="47"/>
    </row>
    <row r="2857" customFormat="false" ht="15" hidden="false" customHeight="false" outlineLevel="0" collapsed="false">
      <c r="A2857" s="44" t="s">
        <v>24</v>
      </c>
      <c r="B2857" s="46" t="n">
        <v>44012</v>
      </c>
      <c r="C2857" s="47" t="n">
        <v>1374</v>
      </c>
      <c r="D2857" s="47" t="n">
        <v>31637</v>
      </c>
      <c r="E2857" s="47" t="n">
        <v>13</v>
      </c>
    </row>
    <row r="2858" customFormat="false" ht="15" hidden="false" customHeight="false" outlineLevel="0" collapsed="false">
      <c r="A2858" s="48" t="s">
        <v>25</v>
      </c>
      <c r="B2858" s="46" t="n">
        <v>44012</v>
      </c>
      <c r="C2858" s="47" t="n">
        <v>0</v>
      </c>
      <c r="D2858" s="47" t="n">
        <v>0</v>
      </c>
      <c r="E2858" s="47"/>
    </row>
    <row r="2859" customFormat="false" ht="15" hidden="false" customHeight="false" outlineLevel="0" collapsed="false">
      <c r="A2859" s="48" t="s">
        <v>26</v>
      </c>
      <c r="B2859" s="46" t="n">
        <v>44012</v>
      </c>
      <c r="C2859" s="47" t="n">
        <v>70</v>
      </c>
      <c r="D2859" s="47" t="n">
        <v>2031</v>
      </c>
      <c r="E2859" s="47" t="n">
        <v>2</v>
      </c>
    </row>
    <row r="2860" customFormat="false" ht="15" hidden="false" customHeight="false" outlineLevel="0" collapsed="false">
      <c r="A2860" s="48" t="s">
        <v>27</v>
      </c>
      <c r="B2860" s="46" t="n">
        <v>44012</v>
      </c>
      <c r="C2860" s="47" t="n">
        <v>8</v>
      </c>
      <c r="D2860" s="47" t="n">
        <v>128</v>
      </c>
      <c r="E2860" s="47"/>
    </row>
    <row r="2861" customFormat="false" ht="15" hidden="false" customHeight="false" outlineLevel="0" collapsed="false">
      <c r="A2861" s="48" t="s">
        <v>28</v>
      </c>
      <c r="B2861" s="46" t="n">
        <v>44012</v>
      </c>
      <c r="C2861" s="47" t="n">
        <v>744</v>
      </c>
      <c r="D2861" s="47" t="n">
        <v>27095</v>
      </c>
      <c r="E2861" s="47" t="n">
        <v>12</v>
      </c>
    </row>
    <row r="2862" customFormat="false" ht="15" hidden="false" customHeight="false" outlineLevel="0" collapsed="false">
      <c r="A2862" s="48" t="s">
        <v>29</v>
      </c>
      <c r="B2862" s="46" t="n">
        <v>44012</v>
      </c>
      <c r="C2862" s="47" t="n">
        <v>11</v>
      </c>
      <c r="D2862" s="47" t="n">
        <v>651</v>
      </c>
      <c r="E2862" s="47"/>
    </row>
    <row r="2863" customFormat="false" ht="15" hidden="false" customHeight="false" outlineLevel="0" collapsed="false">
      <c r="A2863" s="48" t="s">
        <v>30</v>
      </c>
      <c r="B2863" s="46" t="n">
        <v>44012</v>
      </c>
      <c r="C2863" s="47" t="n">
        <v>0</v>
      </c>
      <c r="D2863" s="47" t="n">
        <v>118</v>
      </c>
      <c r="E2863" s="47"/>
    </row>
    <row r="2864" customFormat="false" ht="15" hidden="false" customHeight="false" outlineLevel="0" collapsed="false">
      <c r="A2864" s="48" t="s">
        <v>31</v>
      </c>
      <c r="B2864" s="46" t="n">
        <v>44012</v>
      </c>
      <c r="C2864" s="47" t="n">
        <v>6</v>
      </c>
      <c r="D2864" s="47" t="n">
        <v>284</v>
      </c>
      <c r="E2864" s="47"/>
    </row>
    <row r="2865" customFormat="false" ht="15" hidden="false" customHeight="false" outlineLevel="0" collapsed="false">
      <c r="A2865" s="48" t="s">
        <v>32</v>
      </c>
      <c r="B2865" s="46" t="n">
        <v>44012</v>
      </c>
      <c r="C2865" s="47" t="n">
        <v>0</v>
      </c>
      <c r="D2865" s="47" t="n">
        <v>71</v>
      </c>
      <c r="E2865" s="47"/>
    </row>
    <row r="2866" customFormat="false" ht="15" hidden="false" customHeight="false" outlineLevel="0" collapsed="false">
      <c r="A2866" s="48" t="s">
        <v>33</v>
      </c>
      <c r="B2866" s="46" t="n">
        <v>44012</v>
      </c>
      <c r="C2866" s="47" t="n">
        <v>6</v>
      </c>
      <c r="D2866" s="47" t="n">
        <v>96</v>
      </c>
      <c r="E2866" s="47"/>
    </row>
    <row r="2867" customFormat="false" ht="15" hidden="false" customHeight="false" outlineLevel="0" collapsed="false">
      <c r="A2867" s="48" t="s">
        <v>34</v>
      </c>
      <c r="B2867" s="46" t="n">
        <v>44012</v>
      </c>
      <c r="C2867" s="47" t="n">
        <v>0</v>
      </c>
      <c r="D2867" s="47" t="n">
        <v>7</v>
      </c>
      <c r="E2867" s="47"/>
    </row>
    <row r="2868" customFormat="false" ht="15" hidden="false" customHeight="false" outlineLevel="0" collapsed="false">
      <c r="A2868" s="48" t="s">
        <v>35</v>
      </c>
      <c r="B2868" s="46" t="n">
        <v>44012</v>
      </c>
      <c r="C2868" s="47" t="n">
        <v>4</v>
      </c>
      <c r="D2868" s="47" t="n">
        <v>84</v>
      </c>
      <c r="E2868" s="47"/>
    </row>
    <row r="2869" customFormat="false" ht="15" hidden="false" customHeight="false" outlineLevel="0" collapsed="false">
      <c r="A2869" s="48" t="s">
        <v>36</v>
      </c>
      <c r="B2869" s="46" t="n">
        <v>44012</v>
      </c>
      <c r="C2869" s="47" t="n">
        <v>4</v>
      </c>
      <c r="D2869" s="47" t="n">
        <v>168</v>
      </c>
      <c r="E2869" s="47"/>
    </row>
    <row r="2870" customFormat="false" ht="15" hidden="false" customHeight="false" outlineLevel="0" collapsed="false">
      <c r="A2870" s="48" t="s">
        <v>37</v>
      </c>
      <c r="B2870" s="46" t="n">
        <v>44012</v>
      </c>
      <c r="C2870" s="47" t="n">
        <v>0</v>
      </c>
      <c r="D2870" s="47" t="n">
        <v>47</v>
      </c>
      <c r="E2870" s="47"/>
    </row>
    <row r="2871" customFormat="false" ht="15" hidden="false" customHeight="false" outlineLevel="0" collapsed="false">
      <c r="A2871" s="48" t="s">
        <v>38</v>
      </c>
      <c r="B2871" s="46" t="n">
        <v>44012</v>
      </c>
      <c r="C2871" s="47" t="n">
        <v>18</v>
      </c>
      <c r="D2871" s="47" t="n">
        <v>470</v>
      </c>
      <c r="E2871" s="47"/>
    </row>
    <row r="2872" customFormat="false" ht="15" hidden="false" customHeight="false" outlineLevel="0" collapsed="false">
      <c r="A2872" s="48" t="s">
        <v>39</v>
      </c>
      <c r="B2872" s="46" t="n">
        <v>44012</v>
      </c>
      <c r="C2872" s="47" t="n">
        <v>15</v>
      </c>
      <c r="D2872" s="47" t="n">
        <v>864</v>
      </c>
      <c r="E2872" s="47"/>
    </row>
    <row r="2873" customFormat="false" ht="15" hidden="false" customHeight="false" outlineLevel="0" collapsed="false">
      <c r="A2873" s="48" t="s">
        <v>40</v>
      </c>
      <c r="B2873" s="46" t="n">
        <v>44012</v>
      </c>
      <c r="C2873" s="47" t="n">
        <v>1</v>
      </c>
      <c r="D2873" s="47" t="n">
        <v>31</v>
      </c>
      <c r="E2873" s="47"/>
    </row>
    <row r="2874" customFormat="false" ht="15" hidden="false" customHeight="false" outlineLevel="0" collapsed="false">
      <c r="A2874" s="48" t="s">
        <v>41</v>
      </c>
      <c r="B2874" s="46" t="n">
        <v>44012</v>
      </c>
      <c r="C2874" s="47" t="n">
        <v>0</v>
      </c>
      <c r="D2874" s="47" t="n">
        <v>8</v>
      </c>
      <c r="E2874" s="47"/>
    </row>
    <row r="2875" customFormat="false" ht="15" hidden="false" customHeight="false" outlineLevel="0" collapsed="false">
      <c r="A2875" s="48" t="s">
        <v>42</v>
      </c>
      <c r="B2875" s="46" t="n">
        <v>44012</v>
      </c>
      <c r="C2875" s="47" t="n">
        <v>0</v>
      </c>
      <c r="D2875" s="47" t="n">
        <v>11</v>
      </c>
      <c r="E2875" s="47"/>
    </row>
    <row r="2876" customFormat="false" ht="15" hidden="false" customHeight="false" outlineLevel="0" collapsed="false">
      <c r="A2876" s="48" t="s">
        <v>43</v>
      </c>
      <c r="B2876" s="46" t="n">
        <v>44012</v>
      </c>
      <c r="C2876" s="47" t="n">
        <v>0</v>
      </c>
      <c r="D2876" s="47" t="n">
        <v>50</v>
      </c>
      <c r="E2876" s="47"/>
    </row>
    <row r="2877" customFormat="false" ht="15" hidden="false" customHeight="false" outlineLevel="0" collapsed="false">
      <c r="A2877" s="48" t="s">
        <v>44</v>
      </c>
      <c r="B2877" s="46" t="n">
        <v>44012</v>
      </c>
      <c r="C2877" s="47" t="n">
        <v>1</v>
      </c>
      <c r="D2877" s="47" t="n">
        <v>421</v>
      </c>
      <c r="E2877" s="47"/>
    </row>
    <row r="2878" customFormat="false" ht="15" hidden="false" customHeight="false" outlineLevel="0" collapsed="false">
      <c r="A2878" s="48" t="s">
        <v>45</v>
      </c>
      <c r="B2878" s="46" t="n">
        <v>44012</v>
      </c>
      <c r="C2878" s="47" t="n">
        <v>0</v>
      </c>
      <c r="D2878" s="47" t="n">
        <v>24</v>
      </c>
      <c r="E2878" s="47"/>
    </row>
    <row r="2879" customFormat="false" ht="15" hidden="false" customHeight="false" outlineLevel="0" collapsed="false">
      <c r="A2879" s="48" t="s">
        <v>46</v>
      </c>
      <c r="B2879" s="46" t="n">
        <v>44012</v>
      </c>
      <c r="C2879" s="47" t="n">
        <v>0</v>
      </c>
      <c r="D2879" s="47" t="n">
        <v>149</v>
      </c>
      <c r="E2879" s="47"/>
    </row>
    <row r="2880" customFormat="false" ht="15" hidden="false" customHeight="false" outlineLevel="0" collapsed="false">
      <c r="A2880" s="48" t="s">
        <v>47</v>
      </c>
      <c r="B2880" s="46" t="n">
        <v>44012</v>
      </c>
      <c r="C2880" s="47" t="n">
        <v>0</v>
      </c>
      <c r="D2880" s="47" t="n">
        <v>73</v>
      </c>
      <c r="E2880" s="47"/>
    </row>
    <row r="2881" customFormat="false" ht="15" hidden="false" customHeight="false" outlineLevel="0" collapsed="false">
      <c r="A2881" s="44" t="s">
        <v>24</v>
      </c>
      <c r="B2881" s="46" t="n">
        <v>44013</v>
      </c>
      <c r="C2881" s="47" t="n">
        <v>1671</v>
      </c>
      <c r="D2881" s="47" t="n">
        <v>33308</v>
      </c>
      <c r="E2881" s="47" t="n">
        <v>27</v>
      </c>
    </row>
    <row r="2882" customFormat="false" ht="15" hidden="false" customHeight="false" outlineLevel="0" collapsed="false">
      <c r="A2882" s="48" t="s">
        <v>25</v>
      </c>
      <c r="B2882" s="46" t="n">
        <v>44013</v>
      </c>
      <c r="C2882" s="47" t="n">
        <v>0</v>
      </c>
      <c r="D2882" s="47" t="n">
        <v>0</v>
      </c>
      <c r="E2882" s="47"/>
    </row>
    <row r="2883" customFormat="false" ht="15" hidden="false" customHeight="false" outlineLevel="0" collapsed="false">
      <c r="A2883" s="48" t="s">
        <v>26</v>
      </c>
      <c r="B2883" s="46" t="n">
        <v>44013</v>
      </c>
      <c r="C2883" s="47" t="n">
        <v>60</v>
      </c>
      <c r="D2883" s="47" t="n">
        <v>2091</v>
      </c>
      <c r="E2883" s="47" t="n">
        <v>3</v>
      </c>
    </row>
    <row r="2884" customFormat="false" ht="15" hidden="false" customHeight="false" outlineLevel="0" collapsed="false">
      <c r="A2884" s="48" t="s">
        <v>27</v>
      </c>
      <c r="B2884" s="46" t="n">
        <v>44013</v>
      </c>
      <c r="C2884" s="47" t="n">
        <v>8</v>
      </c>
      <c r="D2884" s="47" t="n">
        <v>136</v>
      </c>
      <c r="E2884" s="47"/>
    </row>
    <row r="2885" customFormat="false" ht="15" hidden="false" customHeight="false" outlineLevel="0" collapsed="false">
      <c r="A2885" s="48" t="s">
        <v>28</v>
      </c>
      <c r="B2885" s="46" t="n">
        <v>44013</v>
      </c>
      <c r="C2885" s="47" t="n">
        <v>841</v>
      </c>
      <c r="D2885" s="47" t="n">
        <v>27936</v>
      </c>
      <c r="E2885" s="47" t="n">
        <v>13</v>
      </c>
    </row>
    <row r="2886" customFormat="false" ht="15" hidden="false" customHeight="false" outlineLevel="0" collapsed="false">
      <c r="A2886" s="48" t="s">
        <v>29</v>
      </c>
      <c r="B2886" s="46" t="n">
        <v>44013</v>
      </c>
      <c r="C2886" s="47" t="n">
        <v>11</v>
      </c>
      <c r="D2886" s="47" t="n">
        <v>662</v>
      </c>
      <c r="E2886" s="47"/>
    </row>
    <row r="2887" customFormat="false" ht="15" hidden="false" customHeight="false" outlineLevel="0" collapsed="false">
      <c r="A2887" s="48" t="s">
        <v>30</v>
      </c>
      <c r="B2887" s="46" t="n">
        <v>44013</v>
      </c>
      <c r="C2887" s="47" t="n">
        <v>1</v>
      </c>
      <c r="D2887" s="47" t="n">
        <v>119</v>
      </c>
      <c r="E2887" s="47"/>
    </row>
    <row r="2888" customFormat="false" ht="15" hidden="false" customHeight="false" outlineLevel="0" collapsed="false">
      <c r="A2888" s="48" t="s">
        <v>31</v>
      </c>
      <c r="B2888" s="46" t="n">
        <v>44013</v>
      </c>
      <c r="C2888" s="47" t="n">
        <v>9</v>
      </c>
      <c r="D2888" s="47" t="n">
        <v>293</v>
      </c>
      <c r="E2888" s="47"/>
    </row>
    <row r="2889" customFormat="false" ht="15" hidden="false" customHeight="false" outlineLevel="0" collapsed="false">
      <c r="A2889" s="48" t="s">
        <v>32</v>
      </c>
      <c r="B2889" s="46" t="n">
        <v>44013</v>
      </c>
      <c r="C2889" s="47" t="n">
        <v>4</v>
      </c>
      <c r="D2889" s="47" t="n">
        <v>75</v>
      </c>
      <c r="E2889" s="47"/>
    </row>
    <row r="2890" customFormat="false" ht="15" hidden="false" customHeight="false" outlineLevel="0" collapsed="false">
      <c r="A2890" s="48" t="s">
        <v>33</v>
      </c>
      <c r="B2890" s="46" t="n">
        <v>44013</v>
      </c>
      <c r="C2890" s="47" t="n">
        <v>17</v>
      </c>
      <c r="D2890" s="47" t="n">
        <v>113</v>
      </c>
      <c r="E2890" s="47"/>
    </row>
    <row r="2891" customFormat="false" ht="15" hidden="false" customHeight="false" outlineLevel="0" collapsed="false">
      <c r="A2891" s="48" t="s">
        <v>34</v>
      </c>
      <c r="B2891" s="46" t="n">
        <v>44013</v>
      </c>
      <c r="C2891" s="47" t="n">
        <v>0</v>
      </c>
      <c r="D2891" s="47" t="n">
        <v>7</v>
      </c>
      <c r="E2891" s="47"/>
    </row>
    <row r="2892" customFormat="false" ht="15" hidden="false" customHeight="false" outlineLevel="0" collapsed="false">
      <c r="A2892" s="48" t="s">
        <v>35</v>
      </c>
      <c r="B2892" s="46" t="n">
        <v>44013</v>
      </c>
      <c r="C2892" s="47" t="n">
        <v>1</v>
      </c>
      <c r="D2892" s="47" t="n">
        <v>85</v>
      </c>
      <c r="E2892" s="47" t="n">
        <v>1</v>
      </c>
    </row>
    <row r="2893" customFormat="false" ht="15" hidden="false" customHeight="false" outlineLevel="0" collapsed="false">
      <c r="A2893" s="48" t="s">
        <v>36</v>
      </c>
      <c r="B2893" s="46" t="n">
        <v>44013</v>
      </c>
      <c r="C2893" s="47" t="n">
        <v>7</v>
      </c>
      <c r="D2893" s="47" t="n">
        <v>175</v>
      </c>
      <c r="E2893" s="47"/>
    </row>
    <row r="2894" customFormat="false" ht="15" hidden="false" customHeight="false" outlineLevel="0" collapsed="false">
      <c r="A2894" s="48" t="s">
        <v>37</v>
      </c>
      <c r="B2894" s="46" t="n">
        <v>44013</v>
      </c>
      <c r="C2894" s="47" t="n">
        <v>0</v>
      </c>
      <c r="D2894" s="47" t="n">
        <v>47</v>
      </c>
      <c r="E2894" s="47"/>
    </row>
    <row r="2895" customFormat="false" ht="15" hidden="false" customHeight="false" outlineLevel="0" collapsed="false">
      <c r="A2895" s="48" t="s">
        <v>38</v>
      </c>
      <c r="B2895" s="46" t="n">
        <v>44013</v>
      </c>
      <c r="C2895" s="47" t="n">
        <v>12</v>
      </c>
      <c r="D2895" s="47" t="n">
        <v>482</v>
      </c>
      <c r="E2895" s="47"/>
    </row>
    <row r="2896" customFormat="false" ht="15" hidden="false" customHeight="false" outlineLevel="0" collapsed="false">
      <c r="A2896" s="48" t="s">
        <v>39</v>
      </c>
      <c r="B2896" s="46" t="n">
        <v>44013</v>
      </c>
      <c r="C2896" s="47" t="n">
        <v>13</v>
      </c>
      <c r="D2896" s="47" t="n">
        <v>877</v>
      </c>
      <c r="E2896" s="47"/>
    </row>
    <row r="2897" customFormat="false" ht="15" hidden="false" customHeight="false" outlineLevel="0" collapsed="false">
      <c r="A2897" s="48" t="s">
        <v>40</v>
      </c>
      <c r="B2897" s="46" t="n">
        <v>44013</v>
      </c>
      <c r="C2897" s="47" t="n">
        <v>2</v>
      </c>
      <c r="D2897" s="47" t="n">
        <v>33</v>
      </c>
      <c r="E2897" s="47"/>
    </row>
    <row r="2898" customFormat="false" ht="15" hidden="false" customHeight="false" outlineLevel="0" collapsed="false">
      <c r="A2898" s="48" t="s">
        <v>41</v>
      </c>
      <c r="B2898" s="46" t="n">
        <v>44013</v>
      </c>
      <c r="C2898" s="47" t="n">
        <v>0</v>
      </c>
      <c r="D2898" s="47" t="n">
        <v>8</v>
      </c>
      <c r="E2898" s="47"/>
    </row>
    <row r="2899" customFormat="false" ht="15" hidden="false" customHeight="false" outlineLevel="0" collapsed="false">
      <c r="A2899" s="48" t="s">
        <v>42</v>
      </c>
      <c r="B2899" s="46" t="n">
        <v>44013</v>
      </c>
      <c r="C2899" s="47" t="n">
        <v>0</v>
      </c>
      <c r="D2899" s="47" t="n">
        <v>11</v>
      </c>
      <c r="E2899" s="47"/>
    </row>
    <row r="2900" customFormat="false" ht="15" hidden="false" customHeight="false" outlineLevel="0" collapsed="false">
      <c r="A2900" s="48" t="s">
        <v>43</v>
      </c>
      <c r="B2900" s="46" t="n">
        <v>44013</v>
      </c>
      <c r="C2900" s="47" t="n">
        <v>0</v>
      </c>
      <c r="D2900" s="47" t="n">
        <v>50</v>
      </c>
      <c r="E2900" s="47"/>
    </row>
    <row r="2901" customFormat="false" ht="15" hidden="false" customHeight="false" outlineLevel="0" collapsed="false">
      <c r="A2901" s="48" t="s">
        <v>44</v>
      </c>
      <c r="B2901" s="46" t="n">
        <v>44013</v>
      </c>
      <c r="C2901" s="47" t="n">
        <v>1</v>
      </c>
      <c r="D2901" s="47" t="n">
        <v>422</v>
      </c>
      <c r="E2901" s="47"/>
    </row>
    <row r="2902" customFormat="false" ht="15" hidden="false" customHeight="false" outlineLevel="0" collapsed="false">
      <c r="A2902" s="48" t="s">
        <v>45</v>
      </c>
      <c r="B2902" s="46" t="n">
        <v>44013</v>
      </c>
      <c r="C2902" s="47" t="n">
        <v>1</v>
      </c>
      <c r="D2902" s="47" t="n">
        <v>25</v>
      </c>
      <c r="E2902" s="47"/>
    </row>
    <row r="2903" customFormat="false" ht="15" hidden="false" customHeight="false" outlineLevel="0" collapsed="false">
      <c r="A2903" s="48" t="s">
        <v>46</v>
      </c>
      <c r="B2903" s="46" t="n">
        <v>44013</v>
      </c>
      <c r="C2903" s="47" t="n">
        <v>0</v>
      </c>
      <c r="D2903" s="47" t="n">
        <v>149</v>
      </c>
      <c r="E2903" s="47"/>
    </row>
    <row r="2904" customFormat="false" ht="15" hidden="false" customHeight="false" outlineLevel="0" collapsed="false">
      <c r="A2904" s="48" t="s">
        <v>47</v>
      </c>
      <c r="B2904" s="46" t="n">
        <v>44013</v>
      </c>
      <c r="C2904" s="47" t="n">
        <v>8</v>
      </c>
      <c r="D2904" s="47" t="n">
        <v>81</v>
      </c>
      <c r="E2904" s="47"/>
    </row>
    <row r="2905" customFormat="false" ht="15" hidden="false" customHeight="false" outlineLevel="0" collapsed="false">
      <c r="A2905" s="44" t="s">
        <v>24</v>
      </c>
      <c r="B2905" s="46" t="n">
        <v>44014</v>
      </c>
      <c r="C2905" s="47" t="n">
        <v>1733</v>
      </c>
      <c r="D2905" s="47" t="n">
        <v>35041</v>
      </c>
      <c r="E2905" s="47" t="n">
        <v>21</v>
      </c>
    </row>
    <row r="2906" customFormat="false" ht="15" hidden="false" customHeight="false" outlineLevel="0" collapsed="false">
      <c r="A2906" s="48" t="s">
        <v>25</v>
      </c>
      <c r="B2906" s="46" t="n">
        <v>44014</v>
      </c>
      <c r="C2906" s="47" t="n">
        <v>0</v>
      </c>
      <c r="D2906" s="47" t="n">
        <v>0</v>
      </c>
      <c r="E2906" s="47"/>
    </row>
    <row r="2907" customFormat="false" ht="15" hidden="false" customHeight="false" outlineLevel="0" collapsed="false">
      <c r="A2907" s="48" t="s">
        <v>26</v>
      </c>
      <c r="B2907" s="46" t="n">
        <v>44014</v>
      </c>
      <c r="C2907" s="47" t="n">
        <v>81</v>
      </c>
      <c r="D2907" s="47" t="n">
        <v>2172</v>
      </c>
      <c r="E2907" s="47" t="n">
        <v>2</v>
      </c>
    </row>
    <row r="2908" customFormat="false" ht="15" hidden="false" customHeight="false" outlineLevel="0" collapsed="false">
      <c r="A2908" s="48" t="s">
        <v>27</v>
      </c>
      <c r="B2908" s="46" t="n">
        <v>44014</v>
      </c>
      <c r="C2908" s="47" t="n">
        <v>0</v>
      </c>
      <c r="D2908" s="47" t="n">
        <v>136</v>
      </c>
      <c r="E2908" s="47"/>
    </row>
    <row r="2909" customFormat="false" ht="15" hidden="false" customHeight="false" outlineLevel="0" collapsed="false">
      <c r="A2909" s="48" t="s">
        <v>28</v>
      </c>
      <c r="B2909" s="46" t="n">
        <v>44014</v>
      </c>
      <c r="C2909" s="47" t="n">
        <v>840</v>
      </c>
      <c r="D2909" s="47" t="n">
        <v>28776</v>
      </c>
      <c r="E2909" s="47" t="n">
        <v>11</v>
      </c>
    </row>
    <row r="2910" customFormat="false" ht="15" hidden="false" customHeight="false" outlineLevel="0" collapsed="false">
      <c r="A2910" s="48" t="s">
        <v>29</v>
      </c>
      <c r="B2910" s="46" t="n">
        <v>44014</v>
      </c>
      <c r="C2910" s="47" t="n">
        <v>8</v>
      </c>
      <c r="D2910" s="47" t="n">
        <v>670</v>
      </c>
      <c r="E2910" s="47"/>
    </row>
    <row r="2911" customFormat="false" ht="15" hidden="false" customHeight="false" outlineLevel="0" collapsed="false">
      <c r="A2911" s="48" t="s">
        <v>30</v>
      </c>
      <c r="B2911" s="46" t="n">
        <v>44014</v>
      </c>
      <c r="C2911" s="47" t="n">
        <v>0</v>
      </c>
      <c r="D2911" s="47" t="n">
        <v>119</v>
      </c>
      <c r="E2911" s="47"/>
    </row>
    <row r="2912" customFormat="false" ht="15" hidden="false" customHeight="false" outlineLevel="0" collapsed="false">
      <c r="A2912" s="48" t="s">
        <v>31</v>
      </c>
      <c r="B2912" s="46" t="n">
        <v>44014</v>
      </c>
      <c r="C2912" s="47" t="n">
        <v>14</v>
      </c>
      <c r="D2912" s="47" t="n">
        <v>307</v>
      </c>
      <c r="E2912" s="47"/>
    </row>
    <row r="2913" customFormat="false" ht="15" hidden="false" customHeight="false" outlineLevel="0" collapsed="false">
      <c r="A2913" s="48" t="s">
        <v>32</v>
      </c>
      <c r="B2913" s="46" t="n">
        <v>44014</v>
      </c>
      <c r="C2913" s="47" t="n">
        <v>1</v>
      </c>
      <c r="D2913" s="47" t="n">
        <v>76</v>
      </c>
      <c r="E2913" s="47"/>
    </row>
    <row r="2914" customFormat="false" ht="15" hidden="false" customHeight="false" outlineLevel="0" collapsed="false">
      <c r="A2914" s="48" t="s">
        <v>33</v>
      </c>
      <c r="B2914" s="46" t="n">
        <v>44014</v>
      </c>
      <c r="C2914" s="47" t="n">
        <v>14</v>
      </c>
      <c r="D2914" s="47" t="n">
        <v>127</v>
      </c>
      <c r="E2914" s="47"/>
    </row>
    <row r="2915" customFormat="false" ht="15" hidden="false" customHeight="false" outlineLevel="0" collapsed="false">
      <c r="A2915" s="48" t="s">
        <v>34</v>
      </c>
      <c r="B2915" s="46" t="n">
        <v>44014</v>
      </c>
      <c r="C2915" s="47" t="n">
        <v>0</v>
      </c>
      <c r="D2915" s="47" t="n">
        <v>7</v>
      </c>
      <c r="E2915" s="47"/>
    </row>
    <row r="2916" customFormat="false" ht="15" hidden="false" customHeight="false" outlineLevel="0" collapsed="false">
      <c r="A2916" s="48" t="s">
        <v>35</v>
      </c>
      <c r="B2916" s="46" t="n">
        <v>44014</v>
      </c>
      <c r="C2916" s="47" t="n">
        <v>3</v>
      </c>
      <c r="D2916" s="47" t="n">
        <v>88</v>
      </c>
      <c r="E2916" s="47"/>
    </row>
    <row r="2917" customFormat="false" ht="15" hidden="false" customHeight="false" outlineLevel="0" collapsed="false">
      <c r="A2917" s="48" t="s">
        <v>36</v>
      </c>
      <c r="B2917" s="46" t="n">
        <v>44014</v>
      </c>
      <c r="C2917" s="47" t="n">
        <v>2</v>
      </c>
      <c r="D2917" s="47" t="n">
        <v>177</v>
      </c>
      <c r="E2917" s="47"/>
    </row>
    <row r="2918" customFormat="false" ht="15" hidden="false" customHeight="false" outlineLevel="0" collapsed="false">
      <c r="A2918" s="48" t="s">
        <v>37</v>
      </c>
      <c r="B2918" s="46" t="n">
        <v>44014</v>
      </c>
      <c r="C2918" s="47" t="n">
        <v>0</v>
      </c>
      <c r="D2918" s="47" t="n">
        <v>47</v>
      </c>
      <c r="E2918" s="47"/>
    </row>
    <row r="2919" customFormat="false" ht="15" hidden="false" customHeight="false" outlineLevel="0" collapsed="false">
      <c r="A2919" s="48" t="s">
        <v>38</v>
      </c>
      <c r="B2919" s="46" t="n">
        <v>44014</v>
      </c>
      <c r="C2919" s="47" t="n">
        <v>12</v>
      </c>
      <c r="D2919" s="47" t="n">
        <v>494</v>
      </c>
      <c r="E2919" s="47"/>
    </row>
    <row r="2920" customFormat="false" ht="15" hidden="false" customHeight="false" outlineLevel="0" collapsed="false">
      <c r="A2920" s="48" t="s">
        <v>39</v>
      </c>
      <c r="B2920" s="46" t="n">
        <v>44014</v>
      </c>
      <c r="C2920" s="47" t="n">
        <v>34</v>
      </c>
      <c r="D2920" s="47" t="n">
        <v>911</v>
      </c>
      <c r="E2920" s="47"/>
    </row>
    <row r="2921" customFormat="false" ht="15" hidden="false" customHeight="false" outlineLevel="0" collapsed="false">
      <c r="A2921" s="48" t="s">
        <v>40</v>
      </c>
      <c r="B2921" s="46" t="n">
        <v>44014</v>
      </c>
      <c r="C2921" s="47" t="n">
        <v>0</v>
      </c>
      <c r="D2921" s="47" t="n">
        <v>33</v>
      </c>
      <c r="E2921" s="47"/>
    </row>
    <row r="2922" customFormat="false" ht="15" hidden="false" customHeight="false" outlineLevel="0" collapsed="false">
      <c r="A2922" s="48" t="s">
        <v>41</v>
      </c>
      <c r="B2922" s="46" t="n">
        <v>44014</v>
      </c>
      <c r="C2922" s="47" t="n">
        <v>0</v>
      </c>
      <c r="D2922" s="47" t="n">
        <v>8</v>
      </c>
      <c r="E2922" s="47"/>
    </row>
    <row r="2923" customFormat="false" ht="15" hidden="false" customHeight="false" outlineLevel="0" collapsed="false">
      <c r="A2923" s="48" t="s">
        <v>42</v>
      </c>
      <c r="B2923" s="46" t="n">
        <v>44014</v>
      </c>
      <c r="C2923" s="47" t="n">
        <v>0</v>
      </c>
      <c r="D2923" s="47" t="n">
        <v>11</v>
      </c>
      <c r="E2923" s="47"/>
    </row>
    <row r="2924" customFormat="false" ht="15" hidden="false" customHeight="false" outlineLevel="0" collapsed="false">
      <c r="A2924" s="48" t="s">
        <v>43</v>
      </c>
      <c r="B2924" s="46" t="n">
        <v>44014</v>
      </c>
      <c r="C2924" s="47" t="n">
        <v>0</v>
      </c>
      <c r="D2924" s="47" t="n">
        <v>50</v>
      </c>
      <c r="E2924" s="47"/>
    </row>
    <row r="2925" customFormat="false" ht="15" hidden="false" customHeight="false" outlineLevel="0" collapsed="false">
      <c r="A2925" s="48" t="s">
        <v>44</v>
      </c>
      <c r="B2925" s="46" t="n">
        <v>44014</v>
      </c>
      <c r="C2925" s="47" t="n">
        <v>2</v>
      </c>
      <c r="D2925" s="47" t="n">
        <v>424</v>
      </c>
      <c r="E2925" s="47"/>
    </row>
    <row r="2926" customFormat="false" ht="15" hidden="false" customHeight="false" outlineLevel="0" collapsed="false">
      <c r="A2926" s="48" t="s">
        <v>45</v>
      </c>
      <c r="B2926" s="46" t="n">
        <v>44014</v>
      </c>
      <c r="C2926" s="47" t="n">
        <v>0</v>
      </c>
      <c r="D2926" s="47" t="n">
        <v>25</v>
      </c>
      <c r="E2926" s="47"/>
    </row>
    <row r="2927" customFormat="false" ht="15" hidden="false" customHeight="false" outlineLevel="0" collapsed="false">
      <c r="A2927" s="48" t="s">
        <v>46</v>
      </c>
      <c r="B2927" s="46" t="n">
        <v>44014</v>
      </c>
      <c r="C2927" s="47" t="n">
        <v>0</v>
      </c>
      <c r="D2927" s="47" t="n">
        <v>149</v>
      </c>
      <c r="E2927" s="47"/>
    </row>
    <row r="2928" customFormat="false" ht="15" hidden="false" customHeight="false" outlineLevel="0" collapsed="false">
      <c r="A2928" s="48" t="s">
        <v>47</v>
      </c>
      <c r="B2928" s="46" t="n">
        <v>44014</v>
      </c>
      <c r="C2928" s="47" t="n">
        <v>0</v>
      </c>
      <c r="D2928" s="47" t="n">
        <v>81</v>
      </c>
      <c r="E2928" s="47"/>
    </row>
    <row r="2929" customFormat="false" ht="15" hidden="false" customHeight="false" outlineLevel="0" collapsed="false">
      <c r="A2929" s="44" t="s">
        <v>24</v>
      </c>
      <c r="B2929" s="46" t="n">
        <v>44015</v>
      </c>
      <c r="C2929" s="47" t="n">
        <v>1849</v>
      </c>
      <c r="D2929" s="47" t="n">
        <v>36890</v>
      </c>
      <c r="E2929" s="47" t="n">
        <v>26</v>
      </c>
    </row>
    <row r="2930" customFormat="false" ht="15" hidden="false" customHeight="false" outlineLevel="0" collapsed="false">
      <c r="A2930" s="48" t="s">
        <v>25</v>
      </c>
      <c r="B2930" s="46" t="n">
        <v>44015</v>
      </c>
      <c r="C2930" s="47" t="n">
        <v>1</v>
      </c>
      <c r="D2930" s="47" t="n">
        <v>1</v>
      </c>
      <c r="E2930" s="47"/>
    </row>
    <row r="2931" customFormat="false" ht="15" hidden="false" customHeight="false" outlineLevel="0" collapsed="false">
      <c r="A2931" s="48" t="s">
        <v>26</v>
      </c>
      <c r="B2931" s="46" t="n">
        <v>44015</v>
      </c>
      <c r="C2931" s="47" t="n">
        <v>37</v>
      </c>
      <c r="D2931" s="47" t="n">
        <v>2209</v>
      </c>
      <c r="E2931" s="47" t="n">
        <v>3</v>
      </c>
    </row>
    <row r="2932" customFormat="false" ht="15" hidden="false" customHeight="false" outlineLevel="0" collapsed="false">
      <c r="A2932" s="48" t="s">
        <v>27</v>
      </c>
      <c r="B2932" s="46" t="n">
        <v>44015</v>
      </c>
      <c r="C2932" s="47" t="n">
        <v>12</v>
      </c>
      <c r="D2932" s="47" t="n">
        <v>148</v>
      </c>
      <c r="E2932" s="47"/>
    </row>
    <row r="2933" customFormat="false" ht="15" hidden="false" customHeight="false" outlineLevel="0" collapsed="false">
      <c r="A2933" s="48" t="s">
        <v>28</v>
      </c>
      <c r="B2933" s="46" t="n">
        <v>44015</v>
      </c>
      <c r="C2933" s="47" t="n">
        <v>835</v>
      </c>
      <c r="D2933" s="47" t="n">
        <v>29611</v>
      </c>
      <c r="E2933" s="47" t="n">
        <v>22</v>
      </c>
    </row>
    <row r="2934" customFormat="false" ht="15" hidden="false" customHeight="false" outlineLevel="0" collapsed="false">
      <c r="A2934" s="48" t="s">
        <v>29</v>
      </c>
      <c r="B2934" s="46" t="n">
        <v>44015</v>
      </c>
      <c r="C2934" s="47" t="n">
        <v>8</v>
      </c>
      <c r="D2934" s="47" t="n">
        <v>678</v>
      </c>
      <c r="E2934" s="47"/>
    </row>
    <row r="2935" customFormat="false" ht="15" hidden="false" customHeight="false" outlineLevel="0" collapsed="false">
      <c r="A2935" s="48" t="s">
        <v>30</v>
      </c>
      <c r="B2935" s="46" t="n">
        <v>44015</v>
      </c>
      <c r="C2935" s="47" t="n">
        <v>0</v>
      </c>
      <c r="D2935" s="47" t="n">
        <v>119</v>
      </c>
      <c r="E2935" s="47"/>
    </row>
    <row r="2936" customFormat="false" ht="15" hidden="false" customHeight="false" outlineLevel="0" collapsed="false">
      <c r="A2936" s="48" t="s">
        <v>31</v>
      </c>
      <c r="B2936" s="46" t="n">
        <v>44015</v>
      </c>
      <c r="C2936" s="47" t="n">
        <v>11</v>
      </c>
      <c r="D2936" s="47" t="n">
        <v>318</v>
      </c>
      <c r="E2936" s="47"/>
    </row>
    <row r="2937" customFormat="false" ht="15" hidden="false" customHeight="false" outlineLevel="0" collapsed="false">
      <c r="A2937" s="48" t="s">
        <v>32</v>
      </c>
      <c r="B2937" s="46" t="n">
        <v>44015</v>
      </c>
      <c r="C2937" s="47" t="n">
        <v>0</v>
      </c>
      <c r="D2937" s="47" t="n">
        <v>76</v>
      </c>
      <c r="E2937" s="47"/>
    </row>
    <row r="2938" customFormat="false" ht="15" hidden="false" customHeight="false" outlineLevel="0" collapsed="false">
      <c r="A2938" s="48" t="s">
        <v>33</v>
      </c>
      <c r="B2938" s="46" t="n">
        <v>44015</v>
      </c>
      <c r="C2938" s="47" t="n">
        <v>20</v>
      </c>
      <c r="D2938" s="47" t="n">
        <v>147</v>
      </c>
      <c r="E2938" s="47"/>
    </row>
    <row r="2939" customFormat="false" ht="15" hidden="false" customHeight="false" outlineLevel="0" collapsed="false">
      <c r="A2939" s="48" t="s">
        <v>34</v>
      </c>
      <c r="B2939" s="46" t="n">
        <v>44015</v>
      </c>
      <c r="C2939" s="47" t="n">
        <v>0</v>
      </c>
      <c r="D2939" s="47" t="n">
        <v>7</v>
      </c>
      <c r="E2939" s="47"/>
    </row>
    <row r="2940" customFormat="false" ht="15" hidden="false" customHeight="false" outlineLevel="0" collapsed="false">
      <c r="A2940" s="48" t="s">
        <v>35</v>
      </c>
      <c r="B2940" s="46" t="n">
        <v>44015</v>
      </c>
      <c r="C2940" s="47" t="n">
        <v>3</v>
      </c>
      <c r="D2940" s="47" t="n">
        <v>91</v>
      </c>
      <c r="E2940" s="47"/>
    </row>
    <row r="2941" customFormat="false" ht="15" hidden="false" customHeight="false" outlineLevel="0" collapsed="false">
      <c r="A2941" s="48" t="s">
        <v>36</v>
      </c>
      <c r="B2941" s="46" t="n">
        <v>44015</v>
      </c>
      <c r="C2941" s="47" t="n">
        <v>3</v>
      </c>
      <c r="D2941" s="47" t="n">
        <v>180</v>
      </c>
      <c r="E2941" s="47"/>
    </row>
    <row r="2942" customFormat="false" ht="15" hidden="false" customHeight="false" outlineLevel="0" collapsed="false">
      <c r="A2942" s="48" t="s">
        <v>37</v>
      </c>
      <c r="B2942" s="46" t="n">
        <v>44015</v>
      </c>
      <c r="C2942" s="47" t="n">
        <v>0</v>
      </c>
      <c r="D2942" s="47" t="n">
        <v>47</v>
      </c>
      <c r="E2942" s="47"/>
    </row>
    <row r="2943" customFormat="false" ht="15" hidden="false" customHeight="false" outlineLevel="0" collapsed="false">
      <c r="A2943" s="48" t="s">
        <v>38</v>
      </c>
      <c r="B2943" s="46" t="n">
        <v>44015</v>
      </c>
      <c r="C2943" s="47" t="n">
        <v>28</v>
      </c>
      <c r="D2943" s="47" t="n">
        <v>522</v>
      </c>
      <c r="E2943" s="47"/>
    </row>
    <row r="2944" customFormat="false" ht="15" hidden="false" customHeight="false" outlineLevel="0" collapsed="false">
      <c r="A2944" s="48" t="s">
        <v>39</v>
      </c>
      <c r="B2944" s="46" t="n">
        <v>44015</v>
      </c>
      <c r="C2944" s="47" t="n">
        <v>23</v>
      </c>
      <c r="D2944" s="47" t="n">
        <v>934</v>
      </c>
      <c r="E2944" s="47"/>
    </row>
    <row r="2945" customFormat="false" ht="15" hidden="false" customHeight="false" outlineLevel="0" collapsed="false">
      <c r="A2945" s="48" t="s">
        <v>40</v>
      </c>
      <c r="B2945" s="46" t="n">
        <v>44015</v>
      </c>
      <c r="C2945" s="47" t="n">
        <v>8</v>
      </c>
      <c r="D2945" s="47" t="n">
        <v>41</v>
      </c>
      <c r="E2945" s="47"/>
    </row>
    <row r="2946" customFormat="false" ht="15" hidden="false" customHeight="false" outlineLevel="0" collapsed="false">
      <c r="A2946" s="48" t="s">
        <v>41</v>
      </c>
      <c r="B2946" s="46" t="n">
        <v>44015</v>
      </c>
      <c r="C2946" s="47" t="n">
        <v>0</v>
      </c>
      <c r="D2946" s="47" t="n">
        <v>8</v>
      </c>
      <c r="E2946" s="47"/>
    </row>
    <row r="2947" customFormat="false" ht="15" hidden="false" customHeight="false" outlineLevel="0" collapsed="false">
      <c r="A2947" s="48" t="s">
        <v>42</v>
      </c>
      <c r="B2947" s="46" t="n">
        <v>44015</v>
      </c>
      <c r="C2947" s="47" t="n">
        <v>0</v>
      </c>
      <c r="D2947" s="47" t="n">
        <v>11</v>
      </c>
      <c r="E2947" s="47"/>
    </row>
    <row r="2948" customFormat="false" ht="15" hidden="false" customHeight="false" outlineLevel="0" collapsed="false">
      <c r="A2948" s="48" t="s">
        <v>43</v>
      </c>
      <c r="B2948" s="46" t="n">
        <v>44015</v>
      </c>
      <c r="C2948" s="47" t="n">
        <v>0</v>
      </c>
      <c r="D2948" s="47" t="n">
        <v>50</v>
      </c>
      <c r="E2948" s="47"/>
    </row>
    <row r="2949" customFormat="false" ht="15" hidden="false" customHeight="false" outlineLevel="0" collapsed="false">
      <c r="A2949" s="48" t="s">
        <v>44</v>
      </c>
      <c r="B2949" s="46" t="n">
        <v>44015</v>
      </c>
      <c r="C2949" s="47" t="n">
        <v>5</v>
      </c>
      <c r="D2949" s="47" t="n">
        <v>429</v>
      </c>
      <c r="E2949" s="47" t="n">
        <v>1</v>
      </c>
    </row>
    <row r="2950" customFormat="false" ht="15" hidden="false" customHeight="false" outlineLevel="0" collapsed="false">
      <c r="A2950" s="48" t="s">
        <v>45</v>
      </c>
      <c r="B2950" s="46" t="n">
        <v>44015</v>
      </c>
      <c r="C2950" s="47" t="n">
        <v>0</v>
      </c>
      <c r="D2950" s="47" t="n">
        <v>25</v>
      </c>
      <c r="E2950" s="47"/>
    </row>
    <row r="2951" customFormat="false" ht="15" hidden="false" customHeight="false" outlineLevel="0" collapsed="false">
      <c r="A2951" s="48" t="s">
        <v>46</v>
      </c>
      <c r="B2951" s="46" t="n">
        <v>44015</v>
      </c>
      <c r="C2951" s="47" t="n">
        <v>0</v>
      </c>
      <c r="D2951" s="47" t="n">
        <v>149</v>
      </c>
      <c r="E2951" s="47"/>
    </row>
    <row r="2952" customFormat="false" ht="15" hidden="false" customHeight="false" outlineLevel="0" collapsed="false">
      <c r="A2952" s="48" t="s">
        <v>47</v>
      </c>
      <c r="B2952" s="46" t="n">
        <v>44015</v>
      </c>
      <c r="C2952" s="47" t="n">
        <v>2</v>
      </c>
      <c r="D2952" s="47" t="n">
        <v>83</v>
      </c>
      <c r="E2952" s="47"/>
    </row>
    <row r="2953" customFormat="false" ht="15" hidden="false" customHeight="false" outlineLevel="0" collapsed="false">
      <c r="A2953" s="44" t="s">
        <v>24</v>
      </c>
      <c r="B2953" s="46" t="n">
        <v>44016</v>
      </c>
      <c r="C2953" s="47" t="n">
        <v>1517</v>
      </c>
      <c r="D2953" s="47" t="n">
        <v>38407</v>
      </c>
      <c r="E2953" s="47" t="n">
        <v>26</v>
      </c>
    </row>
    <row r="2954" customFormat="false" ht="15" hidden="false" customHeight="false" outlineLevel="0" collapsed="false">
      <c r="A2954" s="48" t="s">
        <v>25</v>
      </c>
      <c r="B2954" s="46" t="n">
        <v>44016</v>
      </c>
      <c r="C2954" s="47" t="n">
        <v>5</v>
      </c>
      <c r="D2954" s="47" t="n">
        <v>6</v>
      </c>
      <c r="E2954" s="47"/>
    </row>
    <row r="2955" customFormat="false" ht="15" hidden="false" customHeight="false" outlineLevel="0" collapsed="false">
      <c r="A2955" s="48" t="s">
        <v>26</v>
      </c>
      <c r="B2955" s="46" t="n">
        <v>44016</v>
      </c>
      <c r="C2955" s="47" t="n">
        <v>53</v>
      </c>
      <c r="D2955" s="47" t="n">
        <v>2262</v>
      </c>
      <c r="E2955" s="47" t="n">
        <v>3</v>
      </c>
    </row>
    <row r="2956" customFormat="false" ht="15" hidden="false" customHeight="false" outlineLevel="0" collapsed="false">
      <c r="A2956" s="48" t="s">
        <v>27</v>
      </c>
      <c r="B2956" s="46" t="n">
        <v>44016</v>
      </c>
      <c r="C2956" s="47" t="n">
        <v>0</v>
      </c>
      <c r="D2956" s="47" t="n">
        <v>148</v>
      </c>
      <c r="E2956" s="47"/>
    </row>
    <row r="2957" customFormat="false" ht="15" hidden="false" customHeight="false" outlineLevel="0" collapsed="false">
      <c r="A2957" s="48" t="s">
        <v>28</v>
      </c>
      <c r="B2957" s="46" t="n">
        <v>44016</v>
      </c>
      <c r="C2957" s="47" t="n">
        <v>899</v>
      </c>
      <c r="D2957" s="47" t="n">
        <v>30510</v>
      </c>
      <c r="E2957" s="47" t="n">
        <v>13</v>
      </c>
    </row>
    <row r="2958" customFormat="false" ht="15" hidden="false" customHeight="false" outlineLevel="0" collapsed="false">
      <c r="A2958" s="48" t="s">
        <v>29</v>
      </c>
      <c r="B2958" s="46" t="n">
        <v>44016</v>
      </c>
      <c r="C2958" s="47" t="n">
        <v>13</v>
      </c>
      <c r="D2958" s="47" t="n">
        <v>691</v>
      </c>
      <c r="E2958" s="47"/>
    </row>
    <row r="2959" customFormat="false" ht="15" hidden="false" customHeight="false" outlineLevel="0" collapsed="false">
      <c r="A2959" s="48" t="s">
        <v>30</v>
      </c>
      <c r="B2959" s="46" t="n">
        <v>44016</v>
      </c>
      <c r="C2959" s="47" t="n">
        <v>0</v>
      </c>
      <c r="D2959" s="47" t="n">
        <v>119</v>
      </c>
      <c r="E2959" s="47"/>
    </row>
    <row r="2960" customFormat="false" ht="15" hidden="false" customHeight="false" outlineLevel="0" collapsed="false">
      <c r="A2960" s="48" t="s">
        <v>31</v>
      </c>
      <c r="B2960" s="46" t="n">
        <v>44016</v>
      </c>
      <c r="C2960" s="47" t="n">
        <v>5</v>
      </c>
      <c r="D2960" s="47" t="n">
        <v>323</v>
      </c>
      <c r="E2960" s="47"/>
    </row>
    <row r="2961" customFormat="false" ht="15" hidden="false" customHeight="false" outlineLevel="0" collapsed="false">
      <c r="A2961" s="48" t="s">
        <v>32</v>
      </c>
      <c r="B2961" s="46" t="n">
        <v>44016</v>
      </c>
      <c r="C2961" s="47" t="n">
        <v>0</v>
      </c>
      <c r="D2961" s="47" t="n">
        <v>76</v>
      </c>
      <c r="E2961" s="47"/>
    </row>
    <row r="2962" customFormat="false" ht="15" hidden="false" customHeight="false" outlineLevel="0" collapsed="false">
      <c r="A2962" s="48" t="s">
        <v>33</v>
      </c>
      <c r="B2962" s="46" t="n">
        <v>44016</v>
      </c>
      <c r="C2962" s="47" t="n">
        <v>14</v>
      </c>
      <c r="D2962" s="47" t="n">
        <v>161</v>
      </c>
      <c r="E2962" s="47"/>
    </row>
    <row r="2963" customFormat="false" ht="15" hidden="false" customHeight="false" outlineLevel="0" collapsed="false">
      <c r="A2963" s="48" t="s">
        <v>34</v>
      </c>
      <c r="B2963" s="46" t="n">
        <v>44016</v>
      </c>
      <c r="C2963" s="47" t="n">
        <v>0</v>
      </c>
      <c r="D2963" s="47" t="n">
        <v>7</v>
      </c>
      <c r="E2963" s="47"/>
    </row>
    <row r="2964" customFormat="false" ht="15" hidden="false" customHeight="false" outlineLevel="0" collapsed="false">
      <c r="A2964" s="48" t="s">
        <v>35</v>
      </c>
      <c r="B2964" s="46" t="n">
        <v>44016</v>
      </c>
      <c r="C2964" s="47" t="n">
        <v>5</v>
      </c>
      <c r="D2964" s="47" t="n">
        <v>96</v>
      </c>
      <c r="E2964" s="47"/>
    </row>
    <row r="2965" customFormat="false" ht="15" hidden="false" customHeight="false" outlineLevel="0" collapsed="false">
      <c r="A2965" s="48" t="s">
        <v>36</v>
      </c>
      <c r="B2965" s="46" t="n">
        <v>44016</v>
      </c>
      <c r="C2965" s="47" t="n">
        <v>4</v>
      </c>
      <c r="D2965" s="47" t="n">
        <v>184</v>
      </c>
      <c r="E2965" s="47"/>
    </row>
    <row r="2966" customFormat="false" ht="15" hidden="false" customHeight="false" outlineLevel="0" collapsed="false">
      <c r="A2966" s="48" t="s">
        <v>37</v>
      </c>
      <c r="B2966" s="46" t="n">
        <v>44016</v>
      </c>
      <c r="C2966" s="47" t="n">
        <v>0</v>
      </c>
      <c r="D2966" s="47" t="n">
        <v>47</v>
      </c>
      <c r="E2966" s="47"/>
    </row>
    <row r="2967" customFormat="false" ht="15" hidden="false" customHeight="false" outlineLevel="0" collapsed="false">
      <c r="A2967" s="48" t="s">
        <v>38</v>
      </c>
      <c r="B2967" s="46" t="n">
        <v>44016</v>
      </c>
      <c r="C2967" s="47" t="n">
        <v>20</v>
      </c>
      <c r="D2967" s="47" t="n">
        <v>542</v>
      </c>
      <c r="E2967" s="47" t="n">
        <v>1</v>
      </c>
    </row>
    <row r="2968" customFormat="false" ht="15" hidden="false" customHeight="false" outlineLevel="0" collapsed="false">
      <c r="A2968" s="48" t="s">
        <v>39</v>
      </c>
      <c r="B2968" s="46" t="n">
        <v>44016</v>
      </c>
      <c r="C2968" s="47" t="n">
        <v>28</v>
      </c>
      <c r="D2968" s="47" t="n">
        <v>962</v>
      </c>
      <c r="E2968" s="47"/>
    </row>
    <row r="2969" customFormat="false" ht="15" hidden="false" customHeight="false" outlineLevel="0" collapsed="false">
      <c r="A2969" s="48" t="s">
        <v>40</v>
      </c>
      <c r="B2969" s="46" t="n">
        <v>44016</v>
      </c>
      <c r="C2969" s="47" t="n">
        <v>16</v>
      </c>
      <c r="D2969" s="47" t="n">
        <v>57</v>
      </c>
      <c r="E2969" s="47"/>
    </row>
    <row r="2970" customFormat="false" ht="15" hidden="false" customHeight="false" outlineLevel="0" collapsed="false">
      <c r="A2970" s="48" t="s">
        <v>41</v>
      </c>
      <c r="B2970" s="46" t="n">
        <v>44016</v>
      </c>
      <c r="C2970" s="47" t="n">
        <v>0</v>
      </c>
      <c r="D2970" s="47" t="n">
        <v>8</v>
      </c>
      <c r="E2970" s="47"/>
    </row>
    <row r="2971" customFormat="false" ht="15" hidden="false" customHeight="false" outlineLevel="0" collapsed="false">
      <c r="A2971" s="48" t="s">
        <v>42</v>
      </c>
      <c r="B2971" s="46" t="n">
        <v>44016</v>
      </c>
      <c r="C2971" s="47" t="n">
        <v>1</v>
      </c>
      <c r="D2971" s="47" t="n">
        <v>12</v>
      </c>
      <c r="E2971" s="47"/>
    </row>
    <row r="2972" customFormat="false" ht="15" hidden="false" customHeight="false" outlineLevel="0" collapsed="false">
      <c r="A2972" s="48" t="s">
        <v>43</v>
      </c>
      <c r="B2972" s="46" t="n">
        <v>44016</v>
      </c>
      <c r="C2972" s="47" t="n">
        <v>0</v>
      </c>
      <c r="D2972" s="47" t="n">
        <v>50</v>
      </c>
      <c r="E2972" s="47"/>
    </row>
    <row r="2973" customFormat="false" ht="15" hidden="false" customHeight="false" outlineLevel="0" collapsed="false">
      <c r="A2973" s="48" t="s">
        <v>44</v>
      </c>
      <c r="B2973" s="46" t="n">
        <v>44016</v>
      </c>
      <c r="C2973" s="47" t="n">
        <v>5</v>
      </c>
      <c r="D2973" s="47" t="n">
        <v>434</v>
      </c>
      <c r="E2973" s="47" t="n">
        <v>1</v>
      </c>
    </row>
    <row r="2974" customFormat="false" ht="15" hidden="false" customHeight="false" outlineLevel="0" collapsed="false">
      <c r="A2974" s="48" t="s">
        <v>45</v>
      </c>
      <c r="B2974" s="46" t="n">
        <v>44016</v>
      </c>
      <c r="C2974" s="47" t="n">
        <v>0</v>
      </c>
      <c r="D2974" s="47" t="n">
        <v>25</v>
      </c>
      <c r="E2974" s="47"/>
    </row>
    <row r="2975" customFormat="false" ht="15" hidden="false" customHeight="false" outlineLevel="0" collapsed="false">
      <c r="A2975" s="48" t="s">
        <v>46</v>
      </c>
      <c r="B2975" s="46" t="n">
        <v>44016</v>
      </c>
      <c r="C2975" s="47" t="n">
        <v>4</v>
      </c>
      <c r="D2975" s="47" t="n">
        <v>153</v>
      </c>
      <c r="E2975" s="47"/>
    </row>
    <row r="2976" customFormat="false" ht="15" hidden="false" customHeight="false" outlineLevel="0" collapsed="false">
      <c r="A2976" s="48" t="s">
        <v>47</v>
      </c>
      <c r="B2976" s="46" t="n">
        <v>44016</v>
      </c>
      <c r="C2976" s="47" t="n">
        <v>1</v>
      </c>
      <c r="D2976" s="47" t="n">
        <v>84</v>
      </c>
      <c r="E2976" s="47"/>
    </row>
    <row r="2977" customFormat="false" ht="15" hidden="false" customHeight="false" outlineLevel="0" collapsed="false">
      <c r="A2977" s="44" t="s">
        <v>24</v>
      </c>
      <c r="B2977" s="46" t="n">
        <v>44017</v>
      </c>
      <c r="C2977" s="47" t="n">
        <v>1564</v>
      </c>
      <c r="D2977" s="47" t="n">
        <v>39971</v>
      </c>
      <c r="E2977" s="47" t="n">
        <v>12</v>
      </c>
    </row>
    <row r="2978" customFormat="false" ht="15" hidden="false" customHeight="false" outlineLevel="0" collapsed="false">
      <c r="A2978" s="48" t="s">
        <v>25</v>
      </c>
      <c r="B2978" s="46" t="n">
        <v>44017</v>
      </c>
      <c r="C2978" s="47" t="n">
        <v>0</v>
      </c>
      <c r="D2978" s="47" t="n">
        <v>6</v>
      </c>
      <c r="E2978" s="47"/>
    </row>
    <row r="2979" customFormat="false" ht="15" hidden="false" customHeight="false" outlineLevel="0" collapsed="false">
      <c r="A2979" s="48" t="s">
        <v>26</v>
      </c>
      <c r="B2979" s="46" t="n">
        <v>44017</v>
      </c>
      <c r="C2979" s="47" t="n">
        <v>47</v>
      </c>
      <c r="D2979" s="47" t="n">
        <v>2309</v>
      </c>
      <c r="E2979" s="47"/>
    </row>
    <row r="2980" customFormat="false" ht="15" hidden="false" customHeight="false" outlineLevel="0" collapsed="false">
      <c r="A2980" s="48" t="s">
        <v>27</v>
      </c>
      <c r="B2980" s="46" t="n">
        <v>44017</v>
      </c>
      <c r="C2980" s="47" t="n">
        <v>6</v>
      </c>
      <c r="D2980" s="47" t="n">
        <v>154</v>
      </c>
      <c r="E2980" s="47"/>
    </row>
    <row r="2981" customFormat="false" ht="15" hidden="false" customHeight="false" outlineLevel="0" collapsed="false">
      <c r="A2981" s="48" t="s">
        <v>28</v>
      </c>
      <c r="B2981" s="46" t="n">
        <v>44017</v>
      </c>
      <c r="C2981" s="47" t="n">
        <v>767</v>
      </c>
      <c r="D2981" s="47" t="n">
        <v>31277</v>
      </c>
      <c r="E2981" s="47" t="n">
        <v>10</v>
      </c>
    </row>
    <row r="2982" customFormat="false" ht="15" hidden="false" customHeight="false" outlineLevel="0" collapsed="false">
      <c r="A2982" s="48" t="s">
        <v>29</v>
      </c>
      <c r="B2982" s="46" t="n">
        <v>44017</v>
      </c>
      <c r="C2982" s="47" t="n">
        <v>14</v>
      </c>
      <c r="D2982" s="47" t="n">
        <v>705</v>
      </c>
      <c r="E2982" s="47"/>
    </row>
    <row r="2983" customFormat="false" ht="15" hidden="false" customHeight="false" outlineLevel="0" collapsed="false">
      <c r="A2983" s="48" t="s">
        <v>30</v>
      </c>
      <c r="B2983" s="46" t="n">
        <v>44017</v>
      </c>
      <c r="C2983" s="47" t="n">
        <v>1</v>
      </c>
      <c r="D2983" s="47" t="n">
        <v>120</v>
      </c>
      <c r="E2983" s="47"/>
    </row>
    <row r="2984" customFormat="false" ht="15" hidden="false" customHeight="false" outlineLevel="0" collapsed="false">
      <c r="A2984" s="48" t="s">
        <v>31</v>
      </c>
      <c r="B2984" s="46" t="n">
        <v>44017</v>
      </c>
      <c r="C2984" s="47" t="n">
        <v>6</v>
      </c>
      <c r="D2984" s="47" t="n">
        <v>329</v>
      </c>
      <c r="E2984" s="47"/>
    </row>
    <row r="2985" customFormat="false" ht="15" hidden="false" customHeight="false" outlineLevel="0" collapsed="false">
      <c r="A2985" s="48" t="s">
        <v>32</v>
      </c>
      <c r="B2985" s="46" t="n">
        <v>44017</v>
      </c>
      <c r="C2985" s="47" t="n">
        <v>0</v>
      </c>
      <c r="D2985" s="47" t="n">
        <v>76</v>
      </c>
      <c r="E2985" s="47"/>
    </row>
    <row r="2986" customFormat="false" ht="15" hidden="false" customHeight="false" outlineLevel="0" collapsed="false">
      <c r="A2986" s="48" t="s">
        <v>33</v>
      </c>
      <c r="B2986" s="46" t="n">
        <v>44017</v>
      </c>
      <c r="C2986" s="47" t="n">
        <v>1</v>
      </c>
      <c r="D2986" s="47" t="n">
        <v>162</v>
      </c>
      <c r="E2986" s="47"/>
    </row>
    <row r="2987" customFormat="false" ht="15" hidden="false" customHeight="false" outlineLevel="0" collapsed="false">
      <c r="A2987" s="48" t="s">
        <v>34</v>
      </c>
      <c r="B2987" s="46" t="n">
        <v>44017</v>
      </c>
      <c r="C2987" s="47" t="n">
        <v>0</v>
      </c>
      <c r="D2987" s="47" t="n">
        <v>7</v>
      </c>
      <c r="E2987" s="47"/>
    </row>
    <row r="2988" customFormat="false" ht="15" hidden="false" customHeight="false" outlineLevel="0" collapsed="false">
      <c r="A2988" s="48" t="s">
        <v>35</v>
      </c>
      <c r="B2988" s="46" t="n">
        <v>44017</v>
      </c>
      <c r="C2988" s="47" t="n">
        <v>6</v>
      </c>
      <c r="D2988" s="47" t="n">
        <v>102</v>
      </c>
      <c r="E2988" s="47"/>
    </row>
    <row r="2989" customFormat="false" ht="15" hidden="false" customHeight="false" outlineLevel="0" collapsed="false">
      <c r="A2989" s="48" t="s">
        <v>36</v>
      </c>
      <c r="B2989" s="46" t="n">
        <v>44017</v>
      </c>
      <c r="C2989" s="47" t="n">
        <v>7</v>
      </c>
      <c r="D2989" s="47" t="n">
        <v>191</v>
      </c>
      <c r="E2989" s="47"/>
    </row>
    <row r="2990" customFormat="false" ht="15" hidden="false" customHeight="false" outlineLevel="0" collapsed="false">
      <c r="A2990" s="48" t="s">
        <v>37</v>
      </c>
      <c r="B2990" s="46" t="n">
        <v>44017</v>
      </c>
      <c r="C2990" s="47" t="n">
        <v>0</v>
      </c>
      <c r="D2990" s="47" t="n">
        <v>47</v>
      </c>
      <c r="E2990" s="47"/>
    </row>
    <row r="2991" customFormat="false" ht="15" hidden="false" customHeight="false" outlineLevel="0" collapsed="false">
      <c r="A2991" s="48" t="s">
        <v>38</v>
      </c>
      <c r="B2991" s="46" t="n">
        <v>44017</v>
      </c>
      <c r="C2991" s="47" t="n">
        <v>9</v>
      </c>
      <c r="D2991" s="47" t="n">
        <v>551</v>
      </c>
      <c r="E2991" s="47" t="n">
        <v>3</v>
      </c>
    </row>
    <row r="2992" customFormat="false" ht="15" hidden="false" customHeight="false" outlineLevel="0" collapsed="false">
      <c r="A2992" s="48" t="s">
        <v>39</v>
      </c>
      <c r="B2992" s="46" t="n">
        <v>44017</v>
      </c>
      <c r="C2992" s="47" t="n">
        <v>3</v>
      </c>
      <c r="D2992" s="47" t="n">
        <v>965</v>
      </c>
      <c r="E2992" s="47" t="n">
        <v>1</v>
      </c>
    </row>
    <row r="2993" customFormat="false" ht="15" hidden="false" customHeight="false" outlineLevel="0" collapsed="false">
      <c r="A2993" s="48" t="s">
        <v>40</v>
      </c>
      <c r="B2993" s="46" t="n">
        <v>44017</v>
      </c>
      <c r="C2993" s="47" t="n">
        <v>2</v>
      </c>
      <c r="D2993" s="47" t="n">
        <v>59</v>
      </c>
      <c r="E2993" s="47"/>
    </row>
    <row r="2994" customFormat="false" ht="15" hidden="false" customHeight="false" outlineLevel="0" collapsed="false">
      <c r="A2994" s="48" t="s">
        <v>41</v>
      </c>
      <c r="B2994" s="46" t="n">
        <v>44017</v>
      </c>
      <c r="C2994" s="47" t="n">
        <v>0</v>
      </c>
      <c r="D2994" s="47" t="n">
        <v>8</v>
      </c>
      <c r="E2994" s="47"/>
    </row>
    <row r="2995" customFormat="false" ht="15" hidden="false" customHeight="false" outlineLevel="0" collapsed="false">
      <c r="A2995" s="48" t="s">
        <v>42</v>
      </c>
      <c r="B2995" s="46" t="n">
        <v>44017</v>
      </c>
      <c r="C2995" s="47" t="n">
        <v>0</v>
      </c>
      <c r="D2995" s="47" t="n">
        <v>12</v>
      </c>
      <c r="E2995" s="47"/>
    </row>
    <row r="2996" customFormat="false" ht="15" hidden="false" customHeight="false" outlineLevel="0" collapsed="false">
      <c r="A2996" s="48" t="s">
        <v>43</v>
      </c>
      <c r="B2996" s="46" t="n">
        <v>44017</v>
      </c>
      <c r="C2996" s="47" t="n">
        <v>0</v>
      </c>
      <c r="D2996" s="47" t="n">
        <v>50</v>
      </c>
      <c r="E2996" s="47"/>
    </row>
    <row r="2997" customFormat="false" ht="15" hidden="false" customHeight="false" outlineLevel="0" collapsed="false">
      <c r="A2997" s="48" t="s">
        <v>44</v>
      </c>
      <c r="B2997" s="46" t="n">
        <v>44017</v>
      </c>
      <c r="C2997" s="47" t="n">
        <v>3</v>
      </c>
      <c r="D2997" s="47" t="n">
        <v>437</v>
      </c>
      <c r="E2997" s="47"/>
    </row>
    <row r="2998" customFormat="false" ht="15" hidden="false" customHeight="false" outlineLevel="0" collapsed="false">
      <c r="A2998" s="48" t="s">
        <v>45</v>
      </c>
      <c r="B2998" s="46" t="n">
        <v>44017</v>
      </c>
      <c r="C2998" s="47" t="n">
        <v>0</v>
      </c>
      <c r="D2998" s="47" t="n">
        <v>25</v>
      </c>
      <c r="E2998" s="47"/>
    </row>
    <row r="2999" customFormat="false" ht="15" hidden="false" customHeight="false" outlineLevel="0" collapsed="false">
      <c r="A2999" s="48" t="s">
        <v>46</v>
      </c>
      <c r="B2999" s="46" t="n">
        <v>44017</v>
      </c>
      <c r="C2999" s="47" t="n">
        <v>0</v>
      </c>
      <c r="D2999" s="47" t="n">
        <v>153</v>
      </c>
      <c r="E2999" s="47"/>
    </row>
    <row r="3000" customFormat="false" ht="15" hidden="false" customHeight="false" outlineLevel="0" collapsed="false">
      <c r="A3000" s="48" t="s">
        <v>47</v>
      </c>
      <c r="B3000" s="46" t="n">
        <v>44017</v>
      </c>
      <c r="C3000" s="47" t="n">
        <v>3</v>
      </c>
      <c r="D3000" s="47" t="n">
        <v>87</v>
      </c>
      <c r="E3000" s="47"/>
    </row>
    <row r="3001" customFormat="false" ht="15" hidden="false" customHeight="false" outlineLevel="0" collapsed="false">
      <c r="A3001" s="44" t="s">
        <v>24</v>
      </c>
      <c r="B3001" s="46" t="n">
        <v>44018</v>
      </c>
      <c r="C3001" s="47" t="n">
        <v>1476</v>
      </c>
      <c r="D3001" s="47" t="n">
        <v>41447</v>
      </c>
      <c r="E3001" s="47" t="n">
        <v>54</v>
      </c>
    </row>
    <row r="3002" customFormat="false" ht="15" hidden="false" customHeight="false" outlineLevel="0" collapsed="false">
      <c r="A3002" s="48" t="s">
        <v>25</v>
      </c>
      <c r="B3002" s="46" t="n">
        <v>44018</v>
      </c>
      <c r="C3002" s="47" t="n">
        <v>1</v>
      </c>
      <c r="D3002" s="47" t="n">
        <v>7</v>
      </c>
      <c r="E3002" s="47"/>
    </row>
    <row r="3003" customFormat="false" ht="15" hidden="false" customHeight="false" outlineLevel="0" collapsed="false">
      <c r="A3003" s="48" t="s">
        <v>26</v>
      </c>
      <c r="B3003" s="46" t="n">
        <v>44018</v>
      </c>
      <c r="C3003" s="47" t="n">
        <v>26</v>
      </c>
      <c r="D3003" s="47" t="n">
        <v>2335</v>
      </c>
      <c r="E3003" s="47" t="n">
        <v>2</v>
      </c>
    </row>
    <row r="3004" customFormat="false" ht="15" hidden="false" customHeight="false" outlineLevel="0" collapsed="false">
      <c r="A3004" s="48" t="s">
        <v>27</v>
      </c>
      <c r="B3004" s="46" t="n">
        <v>44018</v>
      </c>
      <c r="C3004" s="47" t="n">
        <v>6</v>
      </c>
      <c r="D3004" s="47" t="n">
        <v>160</v>
      </c>
      <c r="E3004" s="47"/>
    </row>
    <row r="3005" customFormat="false" ht="15" hidden="false" customHeight="false" outlineLevel="0" collapsed="false">
      <c r="A3005" s="48" t="s">
        <v>28</v>
      </c>
      <c r="B3005" s="46" t="n">
        <v>44018</v>
      </c>
      <c r="C3005" s="47" t="n">
        <v>995</v>
      </c>
      <c r="D3005" s="47" t="n">
        <v>32272</v>
      </c>
      <c r="E3005" s="47" t="n">
        <v>14</v>
      </c>
    </row>
    <row r="3006" customFormat="false" ht="15" hidden="false" customHeight="false" outlineLevel="0" collapsed="false">
      <c r="A3006" s="48" t="s">
        <v>29</v>
      </c>
      <c r="B3006" s="46" t="n">
        <v>44018</v>
      </c>
      <c r="C3006" s="47" t="n">
        <v>28</v>
      </c>
      <c r="D3006" s="47" t="n">
        <v>733</v>
      </c>
      <c r="E3006" s="47"/>
    </row>
    <row r="3007" customFormat="false" ht="15" hidden="false" customHeight="false" outlineLevel="0" collapsed="false">
      <c r="A3007" s="48" t="s">
        <v>30</v>
      </c>
      <c r="B3007" s="46" t="n">
        <v>44018</v>
      </c>
      <c r="C3007" s="47" t="n">
        <v>1</v>
      </c>
      <c r="D3007" s="47" t="n">
        <v>121</v>
      </c>
      <c r="E3007" s="47"/>
    </row>
    <row r="3008" customFormat="false" ht="15" hidden="false" customHeight="false" outlineLevel="0" collapsed="false">
      <c r="A3008" s="48" t="s">
        <v>31</v>
      </c>
      <c r="B3008" s="46" t="n">
        <v>44018</v>
      </c>
      <c r="C3008" s="47" t="n">
        <v>5</v>
      </c>
      <c r="D3008" s="47" t="n">
        <v>334</v>
      </c>
      <c r="E3008" s="47"/>
    </row>
    <row r="3009" customFormat="false" ht="15" hidden="false" customHeight="false" outlineLevel="0" collapsed="false">
      <c r="A3009" s="48" t="s">
        <v>32</v>
      </c>
      <c r="B3009" s="46" t="n">
        <v>44018</v>
      </c>
      <c r="C3009" s="47" t="n">
        <v>0</v>
      </c>
      <c r="D3009" s="47" t="n">
        <v>76</v>
      </c>
      <c r="E3009" s="47"/>
    </row>
    <row r="3010" customFormat="false" ht="15" hidden="false" customHeight="false" outlineLevel="0" collapsed="false">
      <c r="A3010" s="48" t="s">
        <v>33</v>
      </c>
      <c r="B3010" s="46" t="n">
        <v>44018</v>
      </c>
      <c r="C3010" s="47" t="n">
        <v>29</v>
      </c>
      <c r="D3010" s="47" t="n">
        <v>191</v>
      </c>
      <c r="E3010" s="47"/>
    </row>
    <row r="3011" customFormat="false" ht="15" hidden="false" customHeight="false" outlineLevel="0" collapsed="false">
      <c r="A3011" s="48" t="s">
        <v>34</v>
      </c>
      <c r="B3011" s="46" t="n">
        <v>44018</v>
      </c>
      <c r="C3011" s="47" t="n">
        <v>0</v>
      </c>
      <c r="D3011" s="47" t="n">
        <v>7</v>
      </c>
      <c r="E3011" s="47"/>
    </row>
    <row r="3012" customFormat="false" ht="15" hidden="false" customHeight="false" outlineLevel="0" collapsed="false">
      <c r="A3012" s="48" t="s">
        <v>35</v>
      </c>
      <c r="B3012" s="46" t="n">
        <v>44018</v>
      </c>
      <c r="C3012" s="47" t="n">
        <v>5</v>
      </c>
      <c r="D3012" s="47" t="n">
        <v>107</v>
      </c>
      <c r="E3012" s="47"/>
    </row>
    <row r="3013" customFormat="false" ht="15" hidden="false" customHeight="false" outlineLevel="0" collapsed="false">
      <c r="A3013" s="48" t="s">
        <v>36</v>
      </c>
      <c r="B3013" s="46" t="n">
        <v>44018</v>
      </c>
      <c r="C3013" s="47" t="n">
        <v>4</v>
      </c>
      <c r="D3013" s="47" t="n">
        <v>195</v>
      </c>
      <c r="E3013" s="47"/>
    </row>
    <row r="3014" customFormat="false" ht="15" hidden="false" customHeight="false" outlineLevel="0" collapsed="false">
      <c r="A3014" s="48" t="s">
        <v>37</v>
      </c>
      <c r="B3014" s="46" t="n">
        <v>44018</v>
      </c>
      <c r="C3014" s="47" t="n">
        <v>2</v>
      </c>
      <c r="D3014" s="47" t="n">
        <v>49</v>
      </c>
      <c r="E3014" s="47"/>
    </row>
    <row r="3015" customFormat="false" ht="15" hidden="false" customHeight="false" outlineLevel="0" collapsed="false">
      <c r="A3015" s="48" t="s">
        <v>38</v>
      </c>
      <c r="B3015" s="46" t="n">
        <v>44018</v>
      </c>
      <c r="C3015" s="47" t="n">
        <v>34</v>
      </c>
      <c r="D3015" s="47" t="n">
        <v>585</v>
      </c>
      <c r="E3015" s="47" t="n">
        <v>1</v>
      </c>
    </row>
    <row r="3016" customFormat="false" ht="15" hidden="false" customHeight="false" outlineLevel="0" collapsed="false">
      <c r="A3016" s="48" t="s">
        <v>39</v>
      </c>
      <c r="B3016" s="46" t="n">
        <v>44018</v>
      </c>
      <c r="C3016" s="47" t="n">
        <v>7</v>
      </c>
      <c r="D3016" s="47" t="n">
        <v>972</v>
      </c>
      <c r="E3016" s="47" t="n">
        <v>3</v>
      </c>
    </row>
    <row r="3017" customFormat="false" ht="15" hidden="false" customHeight="false" outlineLevel="0" collapsed="false">
      <c r="A3017" s="48" t="s">
        <v>40</v>
      </c>
      <c r="B3017" s="46" t="n">
        <v>44018</v>
      </c>
      <c r="C3017" s="47" t="n">
        <v>2</v>
      </c>
      <c r="D3017" s="47" t="n">
        <v>61</v>
      </c>
      <c r="E3017" s="47" t="n">
        <v>1</v>
      </c>
    </row>
    <row r="3018" customFormat="false" ht="15" hidden="false" customHeight="false" outlineLevel="0" collapsed="false">
      <c r="A3018" s="48" t="s">
        <v>41</v>
      </c>
      <c r="B3018" s="46" t="n">
        <v>44018</v>
      </c>
      <c r="C3018" s="47" t="n">
        <v>1</v>
      </c>
      <c r="D3018" s="47" t="n">
        <v>9</v>
      </c>
      <c r="E3018" s="47"/>
    </row>
    <row r="3019" customFormat="false" ht="15" hidden="false" customHeight="false" outlineLevel="0" collapsed="false">
      <c r="A3019" s="48" t="s">
        <v>42</v>
      </c>
      <c r="B3019" s="46" t="n">
        <v>44018</v>
      </c>
      <c r="C3019" s="47" t="n">
        <v>0</v>
      </c>
      <c r="D3019" s="47" t="n">
        <v>12</v>
      </c>
      <c r="E3019" s="47"/>
    </row>
    <row r="3020" customFormat="false" ht="15" hidden="false" customHeight="false" outlineLevel="0" collapsed="false">
      <c r="A3020" s="48" t="s">
        <v>43</v>
      </c>
      <c r="B3020" s="46" t="n">
        <v>44018</v>
      </c>
      <c r="C3020" s="47" t="n">
        <v>4</v>
      </c>
      <c r="D3020" s="47" t="n">
        <v>54</v>
      </c>
      <c r="E3020" s="47"/>
    </row>
    <row r="3021" customFormat="false" ht="15" hidden="false" customHeight="false" outlineLevel="0" collapsed="false">
      <c r="A3021" s="48" t="s">
        <v>44</v>
      </c>
      <c r="B3021" s="46" t="n">
        <v>44018</v>
      </c>
      <c r="C3021" s="47" t="n">
        <v>5</v>
      </c>
      <c r="D3021" s="47" t="n">
        <v>442</v>
      </c>
      <c r="E3021" s="47"/>
    </row>
    <row r="3022" customFormat="false" ht="15" hidden="false" customHeight="false" outlineLevel="0" collapsed="false">
      <c r="A3022" s="48" t="s">
        <v>45</v>
      </c>
      <c r="B3022" s="46" t="n">
        <v>44018</v>
      </c>
      <c r="C3022" s="47" t="n">
        <v>1</v>
      </c>
      <c r="D3022" s="47" t="n">
        <v>26</v>
      </c>
      <c r="E3022" s="47"/>
    </row>
    <row r="3023" customFormat="false" ht="15" hidden="false" customHeight="false" outlineLevel="0" collapsed="false">
      <c r="A3023" s="48" t="s">
        <v>46</v>
      </c>
      <c r="B3023" s="46" t="n">
        <v>44018</v>
      </c>
      <c r="C3023" s="47" t="n">
        <v>0</v>
      </c>
      <c r="D3023" s="47" t="n">
        <v>153</v>
      </c>
      <c r="E3023" s="47"/>
    </row>
    <row r="3024" customFormat="false" ht="15" hidden="false" customHeight="false" outlineLevel="0" collapsed="false">
      <c r="A3024" s="48" t="s">
        <v>47</v>
      </c>
      <c r="B3024" s="46" t="n">
        <v>44018</v>
      </c>
      <c r="C3024" s="47" t="n">
        <v>0</v>
      </c>
      <c r="D3024" s="47" t="n">
        <v>87</v>
      </c>
      <c r="E3024" s="47"/>
    </row>
    <row r="3025" customFormat="false" ht="15" hidden="false" customHeight="false" outlineLevel="0" collapsed="false">
      <c r="A3025" s="44" t="s">
        <v>24</v>
      </c>
      <c r="B3025" s="46" t="n">
        <v>44019</v>
      </c>
      <c r="C3025" s="47" t="n">
        <v>1752</v>
      </c>
      <c r="D3025" s="47" t="n">
        <v>43199</v>
      </c>
      <c r="E3025" s="47" t="n">
        <v>39</v>
      </c>
    </row>
    <row r="3026" customFormat="false" ht="15" hidden="false" customHeight="false" outlineLevel="0" collapsed="false">
      <c r="A3026" s="48" t="s">
        <v>25</v>
      </c>
      <c r="B3026" s="46" t="n">
        <v>44019</v>
      </c>
      <c r="C3026" s="47" t="n">
        <v>0</v>
      </c>
      <c r="D3026" s="47" t="n">
        <v>7</v>
      </c>
      <c r="E3026" s="47"/>
    </row>
    <row r="3027" customFormat="false" ht="15" hidden="false" customHeight="false" outlineLevel="0" collapsed="false">
      <c r="A3027" s="48" t="s">
        <v>26</v>
      </c>
      <c r="B3027" s="46" t="n">
        <v>44019</v>
      </c>
      <c r="C3027" s="47" t="n">
        <v>22</v>
      </c>
      <c r="D3027" s="47" t="n">
        <v>2357</v>
      </c>
      <c r="E3027" s="47"/>
    </row>
    <row r="3028" customFormat="false" ht="15" hidden="false" customHeight="false" outlineLevel="0" collapsed="false">
      <c r="A3028" s="48" t="s">
        <v>27</v>
      </c>
      <c r="B3028" s="46" t="n">
        <v>44019</v>
      </c>
      <c r="C3028" s="47" t="n">
        <v>0</v>
      </c>
      <c r="D3028" s="47" t="n">
        <v>160</v>
      </c>
      <c r="E3028" s="47"/>
    </row>
    <row r="3029" customFormat="false" ht="15" hidden="false" customHeight="false" outlineLevel="0" collapsed="false">
      <c r="A3029" s="48" t="s">
        <v>28</v>
      </c>
      <c r="B3029" s="46" t="n">
        <v>44019</v>
      </c>
      <c r="C3029" s="47" t="n">
        <v>1025</v>
      </c>
      <c r="D3029" s="47" t="n">
        <v>33297</v>
      </c>
      <c r="E3029" s="47" t="n">
        <v>21</v>
      </c>
    </row>
    <row r="3030" customFormat="false" ht="15" hidden="false" customHeight="false" outlineLevel="0" collapsed="false">
      <c r="A3030" s="48" t="s">
        <v>29</v>
      </c>
      <c r="B3030" s="46" t="n">
        <v>44019</v>
      </c>
      <c r="C3030" s="47" t="n">
        <v>48</v>
      </c>
      <c r="D3030" s="47" t="n">
        <v>781</v>
      </c>
      <c r="E3030" s="47"/>
    </row>
    <row r="3031" customFormat="false" ht="15" hidden="false" customHeight="false" outlineLevel="0" collapsed="false">
      <c r="A3031" s="48" t="s">
        <v>30</v>
      </c>
      <c r="B3031" s="46" t="n">
        <v>44019</v>
      </c>
      <c r="C3031" s="47" t="n">
        <v>1</v>
      </c>
      <c r="D3031" s="47" t="n">
        <v>122</v>
      </c>
      <c r="E3031" s="47"/>
    </row>
    <row r="3032" customFormat="false" ht="15" hidden="false" customHeight="false" outlineLevel="0" collapsed="false">
      <c r="A3032" s="48" t="s">
        <v>31</v>
      </c>
      <c r="B3032" s="46" t="n">
        <v>44019</v>
      </c>
      <c r="C3032" s="47" t="n">
        <v>10</v>
      </c>
      <c r="D3032" s="47" t="n">
        <v>344</v>
      </c>
      <c r="E3032" s="47"/>
    </row>
    <row r="3033" customFormat="false" ht="15" hidden="false" customHeight="false" outlineLevel="0" collapsed="false">
      <c r="A3033" s="48" t="s">
        <v>32</v>
      </c>
      <c r="B3033" s="46" t="n">
        <v>44019</v>
      </c>
      <c r="C3033" s="47" t="n">
        <v>0</v>
      </c>
      <c r="D3033" s="47" t="n">
        <v>76</v>
      </c>
      <c r="E3033" s="47"/>
    </row>
    <row r="3034" customFormat="false" ht="15" hidden="false" customHeight="false" outlineLevel="0" collapsed="false">
      <c r="A3034" s="48" t="s">
        <v>33</v>
      </c>
      <c r="B3034" s="46" t="n">
        <v>44019</v>
      </c>
      <c r="C3034" s="47" t="n">
        <v>30</v>
      </c>
      <c r="D3034" s="47" t="n">
        <v>221</v>
      </c>
      <c r="E3034" s="47"/>
    </row>
    <row r="3035" customFormat="false" ht="15" hidden="false" customHeight="false" outlineLevel="0" collapsed="false">
      <c r="A3035" s="48" t="s">
        <v>34</v>
      </c>
      <c r="B3035" s="46" t="n">
        <v>44019</v>
      </c>
      <c r="C3035" s="47" t="n">
        <v>0</v>
      </c>
      <c r="D3035" s="47" t="n">
        <v>7</v>
      </c>
      <c r="E3035" s="47"/>
    </row>
    <row r="3036" customFormat="false" ht="15" hidden="false" customHeight="false" outlineLevel="0" collapsed="false">
      <c r="A3036" s="48" t="s">
        <v>35</v>
      </c>
      <c r="B3036" s="46" t="n">
        <v>44019</v>
      </c>
      <c r="C3036" s="47" t="n">
        <v>3</v>
      </c>
      <c r="D3036" s="47" t="n">
        <v>110</v>
      </c>
      <c r="E3036" s="47"/>
    </row>
    <row r="3037" customFormat="false" ht="15" hidden="false" customHeight="false" outlineLevel="0" collapsed="false">
      <c r="A3037" s="48" t="s">
        <v>36</v>
      </c>
      <c r="B3037" s="46" t="n">
        <v>44019</v>
      </c>
      <c r="C3037" s="47" t="n">
        <v>23</v>
      </c>
      <c r="D3037" s="47" t="n">
        <v>218</v>
      </c>
      <c r="E3037" s="47"/>
    </row>
    <row r="3038" customFormat="false" ht="15" hidden="false" customHeight="false" outlineLevel="0" collapsed="false">
      <c r="A3038" s="48" t="s">
        <v>37</v>
      </c>
      <c r="B3038" s="46" t="n">
        <v>44019</v>
      </c>
      <c r="C3038" s="47" t="n">
        <v>0</v>
      </c>
      <c r="D3038" s="47" t="n">
        <v>49</v>
      </c>
      <c r="E3038" s="47"/>
    </row>
    <row r="3039" customFormat="false" ht="15" hidden="false" customHeight="false" outlineLevel="0" collapsed="false">
      <c r="A3039" s="48" t="s">
        <v>38</v>
      </c>
      <c r="B3039" s="46" t="n">
        <v>44019</v>
      </c>
      <c r="C3039" s="47" t="n">
        <v>22</v>
      </c>
      <c r="D3039" s="47" t="n">
        <v>607</v>
      </c>
      <c r="E3039" s="47"/>
    </row>
    <row r="3040" customFormat="false" ht="15" hidden="false" customHeight="false" outlineLevel="0" collapsed="false">
      <c r="A3040" s="48" t="s">
        <v>39</v>
      </c>
      <c r="B3040" s="46" t="n">
        <v>44019</v>
      </c>
      <c r="C3040" s="47" t="n">
        <v>25</v>
      </c>
      <c r="D3040" s="47" t="n">
        <v>997</v>
      </c>
      <c r="E3040" s="47" t="n">
        <v>1</v>
      </c>
    </row>
    <row r="3041" customFormat="false" ht="15" hidden="false" customHeight="false" outlineLevel="0" collapsed="false">
      <c r="A3041" s="48" t="s">
        <v>40</v>
      </c>
      <c r="B3041" s="46" t="n">
        <v>44019</v>
      </c>
      <c r="C3041" s="47" t="n">
        <v>8</v>
      </c>
      <c r="D3041" s="47" t="n">
        <v>69</v>
      </c>
      <c r="E3041" s="47" t="n">
        <v>1</v>
      </c>
    </row>
    <row r="3042" customFormat="false" ht="15" hidden="false" customHeight="false" outlineLevel="0" collapsed="false">
      <c r="A3042" s="48" t="s">
        <v>41</v>
      </c>
      <c r="B3042" s="46" t="n">
        <v>44019</v>
      </c>
      <c r="C3042" s="47" t="n">
        <v>0</v>
      </c>
      <c r="D3042" s="47" t="n">
        <v>9</v>
      </c>
      <c r="E3042" s="47"/>
    </row>
    <row r="3043" customFormat="false" ht="15" hidden="false" customHeight="false" outlineLevel="0" collapsed="false">
      <c r="A3043" s="48" t="s">
        <v>42</v>
      </c>
      <c r="B3043" s="46" t="n">
        <v>44019</v>
      </c>
      <c r="C3043" s="47" t="n">
        <v>0</v>
      </c>
      <c r="D3043" s="47" t="n">
        <v>12</v>
      </c>
      <c r="E3043" s="47"/>
    </row>
    <row r="3044" customFormat="false" ht="15" hidden="false" customHeight="false" outlineLevel="0" collapsed="false">
      <c r="A3044" s="48" t="s">
        <v>43</v>
      </c>
      <c r="B3044" s="46" t="n">
        <v>44019</v>
      </c>
      <c r="C3044" s="47" t="n">
        <v>0</v>
      </c>
      <c r="D3044" s="47" t="n">
        <v>54</v>
      </c>
      <c r="E3044" s="47"/>
    </row>
    <row r="3045" customFormat="false" ht="15" hidden="false" customHeight="false" outlineLevel="0" collapsed="false">
      <c r="A3045" s="48" t="s">
        <v>44</v>
      </c>
      <c r="B3045" s="46" t="n">
        <v>44019</v>
      </c>
      <c r="C3045" s="47" t="n">
        <v>9</v>
      </c>
      <c r="D3045" s="47" t="n">
        <v>451</v>
      </c>
      <c r="E3045" s="47"/>
    </row>
    <row r="3046" customFormat="false" ht="15" hidden="false" customHeight="false" outlineLevel="0" collapsed="false">
      <c r="A3046" s="48" t="s">
        <v>45</v>
      </c>
      <c r="B3046" s="46" t="n">
        <v>44019</v>
      </c>
      <c r="C3046" s="47" t="n">
        <v>1</v>
      </c>
      <c r="D3046" s="47" t="n">
        <v>27</v>
      </c>
      <c r="E3046" s="47"/>
    </row>
    <row r="3047" customFormat="false" ht="15" hidden="false" customHeight="false" outlineLevel="0" collapsed="false">
      <c r="A3047" s="48" t="s">
        <v>46</v>
      </c>
      <c r="B3047" s="46" t="n">
        <v>44019</v>
      </c>
      <c r="C3047" s="47" t="n">
        <v>1</v>
      </c>
      <c r="D3047" s="47" t="n">
        <v>154</v>
      </c>
      <c r="E3047" s="47"/>
    </row>
    <row r="3048" customFormat="false" ht="15" hidden="false" customHeight="false" outlineLevel="0" collapsed="false">
      <c r="A3048" s="48" t="s">
        <v>47</v>
      </c>
      <c r="B3048" s="46" t="n">
        <v>44019</v>
      </c>
      <c r="C3048" s="47" t="n">
        <v>0</v>
      </c>
      <c r="D3048" s="47" t="n">
        <v>87</v>
      </c>
      <c r="E3048" s="47"/>
    </row>
    <row r="3049" customFormat="false" ht="15" hidden="false" customHeight="false" outlineLevel="0" collapsed="false">
      <c r="A3049" s="44" t="s">
        <v>24</v>
      </c>
      <c r="B3049" s="46" t="n">
        <v>44020</v>
      </c>
      <c r="C3049" s="47" t="n">
        <v>2222</v>
      </c>
      <c r="D3049" s="47" t="n">
        <v>45421</v>
      </c>
      <c r="E3049" s="47" t="n">
        <v>35</v>
      </c>
    </row>
    <row r="3050" customFormat="false" ht="15" hidden="false" customHeight="false" outlineLevel="0" collapsed="false">
      <c r="A3050" s="48" t="s">
        <v>25</v>
      </c>
      <c r="B3050" s="46" t="n">
        <v>44020</v>
      </c>
      <c r="C3050" s="47" t="n">
        <v>21</v>
      </c>
      <c r="D3050" s="47" t="n">
        <v>28</v>
      </c>
      <c r="E3050" s="47"/>
    </row>
    <row r="3051" customFormat="false" ht="15" hidden="false" customHeight="false" outlineLevel="0" collapsed="false">
      <c r="A3051" s="48" t="s">
        <v>26</v>
      </c>
      <c r="B3051" s="46" t="n">
        <v>44020</v>
      </c>
      <c r="C3051" s="47" t="n">
        <v>59</v>
      </c>
      <c r="D3051" s="47" t="n">
        <v>2416</v>
      </c>
      <c r="E3051" s="47"/>
    </row>
    <row r="3052" customFormat="false" ht="15" hidden="false" customHeight="false" outlineLevel="0" collapsed="false">
      <c r="A3052" s="48" t="s">
        <v>27</v>
      </c>
      <c r="B3052" s="46" t="n">
        <v>44020</v>
      </c>
      <c r="C3052" s="47" t="n">
        <v>13</v>
      </c>
      <c r="D3052" s="47" t="n">
        <v>173</v>
      </c>
      <c r="E3052" s="47"/>
    </row>
    <row r="3053" customFormat="false" ht="15" hidden="false" customHeight="false" outlineLevel="0" collapsed="false">
      <c r="A3053" s="48" t="s">
        <v>28</v>
      </c>
      <c r="B3053" s="46" t="n">
        <v>44020</v>
      </c>
      <c r="C3053" s="47" t="n">
        <v>1116</v>
      </c>
      <c r="D3053" s="47" t="n">
        <v>34413</v>
      </c>
      <c r="E3053" s="47" t="n">
        <v>16</v>
      </c>
    </row>
    <row r="3054" customFormat="false" ht="15" hidden="false" customHeight="false" outlineLevel="0" collapsed="false">
      <c r="A3054" s="48" t="s">
        <v>29</v>
      </c>
      <c r="B3054" s="46" t="n">
        <v>44020</v>
      </c>
      <c r="C3054" s="47" t="n">
        <v>21</v>
      </c>
      <c r="D3054" s="47" t="n">
        <v>802</v>
      </c>
      <c r="E3054" s="47"/>
    </row>
    <row r="3055" customFormat="false" ht="15" hidden="false" customHeight="false" outlineLevel="0" collapsed="false">
      <c r="A3055" s="48" t="s">
        <v>30</v>
      </c>
      <c r="B3055" s="46" t="n">
        <v>44020</v>
      </c>
      <c r="C3055" s="47" t="n">
        <v>4</v>
      </c>
      <c r="D3055" s="47" t="n">
        <v>126</v>
      </c>
      <c r="E3055" s="47"/>
    </row>
    <row r="3056" customFormat="false" ht="15" hidden="false" customHeight="false" outlineLevel="0" collapsed="false">
      <c r="A3056" s="48" t="s">
        <v>31</v>
      </c>
      <c r="B3056" s="46" t="n">
        <v>44020</v>
      </c>
      <c r="C3056" s="47" t="n">
        <v>11</v>
      </c>
      <c r="D3056" s="47" t="n">
        <v>355</v>
      </c>
      <c r="E3056" s="47"/>
    </row>
    <row r="3057" customFormat="false" ht="15" hidden="false" customHeight="false" outlineLevel="0" collapsed="false">
      <c r="A3057" s="48" t="s">
        <v>32</v>
      </c>
      <c r="B3057" s="46" t="n">
        <v>44020</v>
      </c>
      <c r="C3057" s="47" t="n">
        <v>0</v>
      </c>
      <c r="D3057" s="47" t="n">
        <v>76</v>
      </c>
      <c r="E3057" s="47"/>
    </row>
    <row r="3058" customFormat="false" ht="15" hidden="false" customHeight="false" outlineLevel="0" collapsed="false">
      <c r="A3058" s="48" t="s">
        <v>33</v>
      </c>
      <c r="B3058" s="46" t="n">
        <v>44020</v>
      </c>
      <c r="C3058" s="47" t="n">
        <v>38</v>
      </c>
      <c r="D3058" s="47" t="n">
        <v>259</v>
      </c>
      <c r="E3058" s="47"/>
    </row>
    <row r="3059" customFormat="false" ht="15" hidden="false" customHeight="false" outlineLevel="0" collapsed="false">
      <c r="A3059" s="48" t="s">
        <v>34</v>
      </c>
      <c r="B3059" s="46" t="n">
        <v>44020</v>
      </c>
      <c r="C3059" s="47" t="n">
        <v>0</v>
      </c>
      <c r="D3059" s="47" t="n">
        <v>7</v>
      </c>
      <c r="E3059" s="47"/>
    </row>
    <row r="3060" customFormat="false" ht="15" hidden="false" customHeight="false" outlineLevel="0" collapsed="false">
      <c r="A3060" s="48" t="s">
        <v>35</v>
      </c>
      <c r="B3060" s="46" t="n">
        <v>44020</v>
      </c>
      <c r="C3060" s="47" t="n">
        <v>14</v>
      </c>
      <c r="D3060" s="47" t="n">
        <v>124</v>
      </c>
      <c r="E3060" s="47"/>
    </row>
    <row r="3061" customFormat="false" ht="15" hidden="false" customHeight="false" outlineLevel="0" collapsed="false">
      <c r="A3061" s="48" t="s">
        <v>36</v>
      </c>
      <c r="B3061" s="46" t="n">
        <v>44020</v>
      </c>
      <c r="C3061" s="47" t="n">
        <v>22</v>
      </c>
      <c r="D3061" s="47" t="n">
        <v>240</v>
      </c>
      <c r="E3061" s="47"/>
    </row>
    <row r="3062" customFormat="false" ht="15" hidden="false" customHeight="false" outlineLevel="0" collapsed="false">
      <c r="A3062" s="48" t="s">
        <v>37</v>
      </c>
      <c r="B3062" s="46" t="n">
        <v>44020</v>
      </c>
      <c r="C3062" s="47" t="n">
        <v>0</v>
      </c>
      <c r="D3062" s="47" t="n">
        <v>49</v>
      </c>
      <c r="E3062" s="47"/>
    </row>
    <row r="3063" customFormat="false" ht="15" hidden="false" customHeight="false" outlineLevel="0" collapsed="false">
      <c r="A3063" s="48" t="s">
        <v>38</v>
      </c>
      <c r="B3063" s="46" t="n">
        <v>44020</v>
      </c>
      <c r="C3063" s="47" t="n">
        <v>23</v>
      </c>
      <c r="D3063" s="47" t="n">
        <v>630</v>
      </c>
      <c r="E3063" s="47"/>
    </row>
    <row r="3064" customFormat="false" ht="15" hidden="false" customHeight="false" outlineLevel="0" collapsed="false">
      <c r="A3064" s="48" t="s">
        <v>39</v>
      </c>
      <c r="B3064" s="46" t="n">
        <v>44020</v>
      </c>
      <c r="C3064" s="47" t="n">
        <v>11</v>
      </c>
      <c r="D3064" s="47" t="n">
        <v>1008</v>
      </c>
      <c r="E3064" s="47"/>
    </row>
    <row r="3065" customFormat="false" ht="15" hidden="false" customHeight="false" outlineLevel="0" collapsed="false">
      <c r="A3065" s="48" t="s">
        <v>40</v>
      </c>
      <c r="B3065" s="46" t="n">
        <v>44020</v>
      </c>
      <c r="C3065" s="47" t="n">
        <v>6</v>
      </c>
      <c r="D3065" s="47" t="n">
        <v>75</v>
      </c>
      <c r="E3065" s="47"/>
    </row>
    <row r="3066" customFormat="false" ht="15" hidden="false" customHeight="false" outlineLevel="0" collapsed="false">
      <c r="A3066" s="48" t="s">
        <v>41</v>
      </c>
      <c r="B3066" s="46" t="n">
        <v>44020</v>
      </c>
      <c r="C3066" s="47" t="n">
        <v>0</v>
      </c>
      <c r="D3066" s="47" t="n">
        <v>9</v>
      </c>
      <c r="E3066" s="47"/>
    </row>
    <row r="3067" customFormat="false" ht="15" hidden="false" customHeight="false" outlineLevel="0" collapsed="false">
      <c r="A3067" s="48" t="s">
        <v>42</v>
      </c>
      <c r="B3067" s="46" t="n">
        <v>44020</v>
      </c>
      <c r="C3067" s="47" t="n">
        <v>0</v>
      </c>
      <c r="D3067" s="47" t="n">
        <v>12</v>
      </c>
      <c r="E3067" s="47"/>
    </row>
    <row r="3068" customFormat="false" ht="15" hidden="false" customHeight="false" outlineLevel="0" collapsed="false">
      <c r="A3068" s="48" t="s">
        <v>43</v>
      </c>
      <c r="B3068" s="46" t="n">
        <v>44020</v>
      </c>
      <c r="C3068" s="47" t="n">
        <v>0</v>
      </c>
      <c r="D3068" s="47" t="n">
        <v>54</v>
      </c>
      <c r="E3068" s="47"/>
    </row>
    <row r="3069" customFormat="false" ht="15" hidden="false" customHeight="false" outlineLevel="0" collapsed="false">
      <c r="A3069" s="48" t="s">
        <v>44</v>
      </c>
      <c r="B3069" s="46" t="n">
        <v>44020</v>
      </c>
      <c r="C3069" s="47" t="n">
        <v>14</v>
      </c>
      <c r="D3069" s="47" t="n">
        <v>465</v>
      </c>
      <c r="E3069" s="47"/>
    </row>
    <row r="3070" customFormat="false" ht="15" hidden="false" customHeight="false" outlineLevel="0" collapsed="false">
      <c r="A3070" s="48" t="s">
        <v>45</v>
      </c>
      <c r="B3070" s="46" t="n">
        <v>44020</v>
      </c>
      <c r="C3070" s="47" t="n">
        <v>8</v>
      </c>
      <c r="D3070" s="47" t="n">
        <v>35</v>
      </c>
      <c r="E3070" s="47"/>
    </row>
    <row r="3071" customFormat="false" ht="15" hidden="false" customHeight="false" outlineLevel="0" collapsed="false">
      <c r="A3071" s="48" t="s">
        <v>46</v>
      </c>
      <c r="B3071" s="46" t="n">
        <v>44020</v>
      </c>
      <c r="C3071" s="47" t="n">
        <v>0</v>
      </c>
      <c r="D3071" s="47" t="n">
        <v>154</v>
      </c>
      <c r="E3071" s="47"/>
    </row>
    <row r="3072" customFormat="false" ht="15" hidden="false" customHeight="false" outlineLevel="0" collapsed="false">
      <c r="A3072" s="48" t="s">
        <v>47</v>
      </c>
      <c r="B3072" s="46" t="n">
        <v>44020</v>
      </c>
      <c r="C3072" s="47" t="n">
        <v>1</v>
      </c>
      <c r="D3072" s="47" t="n">
        <v>88</v>
      </c>
      <c r="E3072" s="47"/>
    </row>
    <row r="3073" customFormat="false" ht="15" hidden="false" customHeight="false" outlineLevel="0" collapsed="false">
      <c r="A3073" s="44" t="s">
        <v>24</v>
      </c>
      <c r="B3073" s="46" t="n">
        <v>44021</v>
      </c>
      <c r="C3073" s="47" t="n">
        <v>2372</v>
      </c>
      <c r="D3073" s="47" t="n">
        <v>47793</v>
      </c>
      <c r="E3073" s="47" t="n">
        <v>11</v>
      </c>
    </row>
    <row r="3074" customFormat="false" ht="15" hidden="false" customHeight="false" outlineLevel="0" collapsed="false">
      <c r="A3074" s="48" t="s">
        <v>25</v>
      </c>
      <c r="B3074" s="46" t="n">
        <v>44021</v>
      </c>
      <c r="C3074" s="47" t="n">
        <v>10</v>
      </c>
      <c r="D3074" s="47" t="n">
        <v>38</v>
      </c>
      <c r="E3074" s="47"/>
    </row>
    <row r="3075" customFormat="false" ht="15" hidden="false" customHeight="false" outlineLevel="0" collapsed="false">
      <c r="A3075" s="48" t="s">
        <v>26</v>
      </c>
      <c r="B3075" s="46" t="n">
        <v>44021</v>
      </c>
      <c r="C3075" s="47" t="n">
        <v>30</v>
      </c>
      <c r="D3075" s="47" t="n">
        <v>2446</v>
      </c>
      <c r="E3075" s="47" t="n">
        <v>4</v>
      </c>
    </row>
    <row r="3076" customFormat="false" ht="15" hidden="false" customHeight="false" outlineLevel="0" collapsed="false">
      <c r="A3076" s="48" t="s">
        <v>27</v>
      </c>
      <c r="B3076" s="46" t="n">
        <v>44021</v>
      </c>
      <c r="C3076" s="47" t="n">
        <v>19</v>
      </c>
      <c r="D3076" s="47" t="n">
        <v>192</v>
      </c>
      <c r="E3076" s="47"/>
    </row>
    <row r="3077" customFormat="false" ht="15" hidden="false" customHeight="false" outlineLevel="0" collapsed="false">
      <c r="A3077" s="48" t="s">
        <v>28</v>
      </c>
      <c r="B3077" s="46" t="n">
        <v>44021</v>
      </c>
      <c r="C3077" s="47" t="n">
        <v>1058</v>
      </c>
      <c r="D3077" s="47" t="n">
        <v>35471</v>
      </c>
      <c r="E3077" s="47" t="n">
        <v>10</v>
      </c>
    </row>
    <row r="3078" customFormat="false" ht="15" hidden="false" customHeight="false" outlineLevel="0" collapsed="false">
      <c r="A3078" s="48" t="s">
        <v>29</v>
      </c>
      <c r="B3078" s="46" t="n">
        <v>44021</v>
      </c>
      <c r="C3078" s="47" t="n">
        <v>27</v>
      </c>
      <c r="D3078" s="47" t="n">
        <v>829</v>
      </c>
      <c r="E3078" s="47"/>
    </row>
    <row r="3079" customFormat="false" ht="15" hidden="false" customHeight="false" outlineLevel="0" collapsed="false">
      <c r="A3079" s="48" t="s">
        <v>30</v>
      </c>
      <c r="B3079" s="46" t="n">
        <v>44021</v>
      </c>
      <c r="C3079" s="47" t="n">
        <v>0</v>
      </c>
      <c r="D3079" s="47" t="n">
        <v>126</v>
      </c>
      <c r="E3079" s="47"/>
    </row>
    <row r="3080" customFormat="false" ht="15" hidden="false" customHeight="false" outlineLevel="0" collapsed="false">
      <c r="A3080" s="48" t="s">
        <v>31</v>
      </c>
      <c r="B3080" s="46" t="n">
        <v>44021</v>
      </c>
      <c r="C3080" s="47" t="n">
        <v>21</v>
      </c>
      <c r="D3080" s="47" t="n">
        <v>376</v>
      </c>
      <c r="E3080" s="47"/>
    </row>
    <row r="3081" customFormat="false" ht="15" hidden="false" customHeight="false" outlineLevel="0" collapsed="false">
      <c r="A3081" s="48" t="s">
        <v>32</v>
      </c>
      <c r="B3081" s="46" t="n">
        <v>44021</v>
      </c>
      <c r="C3081" s="47" t="n">
        <v>0</v>
      </c>
      <c r="D3081" s="47" t="n">
        <v>76</v>
      </c>
      <c r="E3081" s="47"/>
    </row>
    <row r="3082" customFormat="false" ht="15" hidden="false" customHeight="false" outlineLevel="0" collapsed="false">
      <c r="A3082" s="48" t="s">
        <v>33</v>
      </c>
      <c r="B3082" s="46" t="n">
        <v>44021</v>
      </c>
      <c r="C3082" s="47" t="n">
        <v>52</v>
      </c>
      <c r="D3082" s="47" t="n">
        <v>311</v>
      </c>
      <c r="E3082" s="47"/>
    </row>
    <row r="3083" customFormat="false" ht="15" hidden="false" customHeight="false" outlineLevel="0" collapsed="false">
      <c r="A3083" s="48" t="s">
        <v>34</v>
      </c>
      <c r="B3083" s="46" t="n">
        <v>44021</v>
      </c>
      <c r="C3083" s="47" t="n">
        <v>0</v>
      </c>
      <c r="D3083" s="47" t="n">
        <v>7</v>
      </c>
      <c r="E3083" s="47"/>
    </row>
    <row r="3084" customFormat="false" ht="15" hidden="false" customHeight="false" outlineLevel="0" collapsed="false">
      <c r="A3084" s="48" t="s">
        <v>35</v>
      </c>
      <c r="B3084" s="46" t="n">
        <v>44021</v>
      </c>
      <c r="C3084" s="47" t="n">
        <v>1</v>
      </c>
      <c r="D3084" s="47" t="n">
        <v>125</v>
      </c>
      <c r="E3084" s="47"/>
    </row>
    <row r="3085" customFormat="false" ht="15" hidden="false" customHeight="false" outlineLevel="0" collapsed="false">
      <c r="A3085" s="48" t="s">
        <v>36</v>
      </c>
      <c r="B3085" s="46" t="n">
        <v>44021</v>
      </c>
      <c r="C3085" s="47" t="n">
        <v>11</v>
      </c>
      <c r="D3085" s="47" t="n">
        <v>251</v>
      </c>
      <c r="E3085" s="47"/>
    </row>
    <row r="3086" customFormat="false" ht="15" hidden="false" customHeight="false" outlineLevel="0" collapsed="false">
      <c r="A3086" s="48" t="s">
        <v>37</v>
      </c>
      <c r="B3086" s="46" t="n">
        <v>44021</v>
      </c>
      <c r="C3086" s="47" t="n">
        <v>0</v>
      </c>
      <c r="D3086" s="47" t="n">
        <v>49</v>
      </c>
      <c r="E3086" s="47"/>
    </row>
    <row r="3087" customFormat="false" ht="15" hidden="false" customHeight="false" outlineLevel="0" collapsed="false">
      <c r="A3087" s="48" t="s">
        <v>38</v>
      </c>
      <c r="B3087" s="46" t="n">
        <v>44021</v>
      </c>
      <c r="C3087" s="47" t="n">
        <v>10</v>
      </c>
      <c r="D3087" s="47" t="n">
        <v>640</v>
      </c>
      <c r="E3087" s="47"/>
    </row>
    <row r="3088" customFormat="false" ht="15" hidden="false" customHeight="false" outlineLevel="0" collapsed="false">
      <c r="A3088" s="48" t="s">
        <v>39</v>
      </c>
      <c r="B3088" s="46" t="n">
        <v>44021</v>
      </c>
      <c r="C3088" s="47" t="n">
        <v>23</v>
      </c>
      <c r="D3088" s="47" t="n">
        <v>1031</v>
      </c>
      <c r="E3088" s="47"/>
    </row>
    <row r="3089" customFormat="false" ht="15" hidden="false" customHeight="false" outlineLevel="0" collapsed="false">
      <c r="A3089" s="48" t="s">
        <v>40</v>
      </c>
      <c r="B3089" s="46" t="n">
        <v>44021</v>
      </c>
      <c r="C3089" s="47" t="n">
        <v>9</v>
      </c>
      <c r="D3089" s="47" t="n">
        <v>84</v>
      </c>
      <c r="E3089" s="47" t="n">
        <v>1</v>
      </c>
    </row>
    <row r="3090" customFormat="false" ht="15" hidden="false" customHeight="false" outlineLevel="0" collapsed="false">
      <c r="A3090" s="48" t="s">
        <v>41</v>
      </c>
      <c r="B3090" s="46" t="n">
        <v>44021</v>
      </c>
      <c r="C3090" s="47" t="n">
        <v>0</v>
      </c>
      <c r="D3090" s="47" t="n">
        <v>9</v>
      </c>
      <c r="E3090" s="47"/>
    </row>
    <row r="3091" customFormat="false" ht="15" hidden="false" customHeight="false" outlineLevel="0" collapsed="false">
      <c r="A3091" s="48" t="s">
        <v>42</v>
      </c>
      <c r="B3091" s="46" t="n">
        <v>44021</v>
      </c>
      <c r="C3091" s="47" t="n">
        <v>0</v>
      </c>
      <c r="D3091" s="47" t="n">
        <v>12</v>
      </c>
      <c r="E3091" s="47"/>
    </row>
    <row r="3092" customFormat="false" ht="15" hidden="false" customHeight="false" outlineLevel="0" collapsed="false">
      <c r="A3092" s="48" t="s">
        <v>43</v>
      </c>
      <c r="B3092" s="46" t="n">
        <v>44021</v>
      </c>
      <c r="C3092" s="47" t="n">
        <v>2</v>
      </c>
      <c r="D3092" s="47" t="n">
        <v>56</v>
      </c>
      <c r="E3092" s="47"/>
    </row>
    <row r="3093" customFormat="false" ht="15" hidden="false" customHeight="false" outlineLevel="0" collapsed="false">
      <c r="A3093" s="48" t="s">
        <v>44</v>
      </c>
      <c r="B3093" s="46" t="n">
        <v>44021</v>
      </c>
      <c r="C3093" s="47" t="n">
        <v>15</v>
      </c>
      <c r="D3093" s="47" t="n">
        <v>480</v>
      </c>
      <c r="E3093" s="47"/>
    </row>
    <row r="3094" customFormat="false" ht="15" hidden="false" customHeight="false" outlineLevel="0" collapsed="false">
      <c r="A3094" s="48" t="s">
        <v>45</v>
      </c>
      <c r="B3094" s="46" t="n">
        <v>44021</v>
      </c>
      <c r="C3094" s="47" t="n">
        <v>1</v>
      </c>
      <c r="D3094" s="47" t="n">
        <v>36</v>
      </c>
      <c r="E3094" s="47"/>
    </row>
    <row r="3095" customFormat="false" ht="15" hidden="false" customHeight="false" outlineLevel="0" collapsed="false">
      <c r="A3095" s="48" t="s">
        <v>46</v>
      </c>
      <c r="B3095" s="46" t="n">
        <v>44021</v>
      </c>
      <c r="C3095" s="47" t="n">
        <v>1</v>
      </c>
      <c r="D3095" s="47" t="n">
        <v>155</v>
      </c>
      <c r="E3095" s="47"/>
    </row>
    <row r="3096" customFormat="false" ht="15" hidden="false" customHeight="false" outlineLevel="0" collapsed="false">
      <c r="A3096" s="48" t="s">
        <v>47</v>
      </c>
      <c r="B3096" s="46" t="n">
        <v>44021</v>
      </c>
      <c r="C3096" s="47" t="n">
        <v>1</v>
      </c>
      <c r="D3096" s="47" t="n">
        <v>89</v>
      </c>
      <c r="E3096" s="47"/>
    </row>
    <row r="3097" customFormat="false" ht="15" hidden="false" customHeight="false" outlineLevel="0" collapsed="false">
      <c r="A3097" s="44" t="s">
        <v>24</v>
      </c>
      <c r="B3097" s="46" t="n">
        <v>44022</v>
      </c>
      <c r="C3097" s="47" t="n">
        <v>2118</v>
      </c>
      <c r="D3097" s="47" t="n">
        <v>49911</v>
      </c>
      <c r="E3097" s="47" t="n">
        <v>30</v>
      </c>
    </row>
    <row r="3098" customFormat="false" ht="15" hidden="false" customHeight="false" outlineLevel="0" collapsed="false">
      <c r="A3098" s="48" t="s">
        <v>25</v>
      </c>
      <c r="B3098" s="46" t="n">
        <v>44022</v>
      </c>
      <c r="C3098" s="47" t="n">
        <v>0</v>
      </c>
      <c r="D3098" s="47" t="n">
        <v>38</v>
      </c>
      <c r="E3098" s="47"/>
    </row>
    <row r="3099" customFormat="false" ht="15" hidden="false" customHeight="false" outlineLevel="0" collapsed="false">
      <c r="A3099" s="48" t="s">
        <v>26</v>
      </c>
      <c r="B3099" s="46" t="n">
        <v>44022</v>
      </c>
      <c r="C3099" s="47" t="n">
        <v>50</v>
      </c>
      <c r="D3099" s="47" t="n">
        <v>2496</v>
      </c>
      <c r="E3099" s="47" t="n">
        <v>1</v>
      </c>
    </row>
    <row r="3100" customFormat="false" ht="15" hidden="false" customHeight="false" outlineLevel="0" collapsed="false">
      <c r="A3100" s="48" t="s">
        <v>27</v>
      </c>
      <c r="B3100" s="46" t="n">
        <v>44022</v>
      </c>
      <c r="C3100" s="47" t="n">
        <v>4</v>
      </c>
      <c r="D3100" s="47" t="n">
        <v>196</v>
      </c>
      <c r="E3100" s="47"/>
    </row>
    <row r="3101" customFormat="false" ht="15" hidden="false" customHeight="false" outlineLevel="0" collapsed="false">
      <c r="A3101" s="48" t="s">
        <v>28</v>
      </c>
      <c r="B3101" s="46" t="n">
        <v>44022</v>
      </c>
      <c r="C3101" s="47" t="n">
        <v>1049</v>
      </c>
      <c r="D3101" s="47" t="n">
        <v>36520</v>
      </c>
      <c r="E3101" s="47" t="n">
        <v>20</v>
      </c>
    </row>
    <row r="3102" customFormat="false" ht="15" hidden="false" customHeight="false" outlineLevel="0" collapsed="false">
      <c r="A3102" s="48" t="s">
        <v>29</v>
      </c>
      <c r="B3102" s="46" t="n">
        <v>44022</v>
      </c>
      <c r="C3102" s="47" t="n">
        <v>26</v>
      </c>
      <c r="D3102" s="47" t="n">
        <v>855</v>
      </c>
      <c r="E3102" s="47"/>
    </row>
    <row r="3103" customFormat="false" ht="15" hidden="false" customHeight="false" outlineLevel="0" collapsed="false">
      <c r="A3103" s="48" t="s">
        <v>30</v>
      </c>
      <c r="B3103" s="46" t="n">
        <v>44022</v>
      </c>
      <c r="C3103" s="47" t="n">
        <v>0</v>
      </c>
      <c r="D3103" s="47" t="n">
        <v>126</v>
      </c>
      <c r="E3103" s="47"/>
    </row>
    <row r="3104" customFormat="false" ht="15" hidden="false" customHeight="false" outlineLevel="0" collapsed="false">
      <c r="A3104" s="48" t="s">
        <v>31</v>
      </c>
      <c r="B3104" s="46" t="n">
        <v>44022</v>
      </c>
      <c r="C3104" s="47" t="n">
        <v>25</v>
      </c>
      <c r="D3104" s="47" t="n">
        <v>401</v>
      </c>
      <c r="E3104" s="47"/>
    </row>
    <row r="3105" customFormat="false" ht="15" hidden="false" customHeight="false" outlineLevel="0" collapsed="false">
      <c r="A3105" s="48" t="s">
        <v>32</v>
      </c>
      <c r="B3105" s="46" t="n">
        <v>44022</v>
      </c>
      <c r="C3105" s="47" t="n">
        <v>0</v>
      </c>
      <c r="D3105" s="47" t="n">
        <v>76</v>
      </c>
      <c r="E3105" s="47"/>
    </row>
    <row r="3106" customFormat="false" ht="15" hidden="false" customHeight="false" outlineLevel="0" collapsed="false">
      <c r="A3106" s="48" t="s">
        <v>33</v>
      </c>
      <c r="B3106" s="46" t="n">
        <v>44022</v>
      </c>
      <c r="C3106" s="47" t="n">
        <v>23</v>
      </c>
      <c r="D3106" s="47" t="n">
        <v>334</v>
      </c>
      <c r="E3106" s="47"/>
    </row>
    <row r="3107" customFormat="false" ht="15" hidden="false" customHeight="false" outlineLevel="0" collapsed="false">
      <c r="A3107" s="48" t="s">
        <v>34</v>
      </c>
      <c r="B3107" s="46" t="n">
        <v>44022</v>
      </c>
      <c r="C3107" s="47" t="n">
        <v>0</v>
      </c>
      <c r="D3107" s="47" t="n">
        <v>7</v>
      </c>
      <c r="E3107" s="47"/>
    </row>
    <row r="3108" customFormat="false" ht="15" hidden="false" customHeight="false" outlineLevel="0" collapsed="false">
      <c r="A3108" s="48" t="s">
        <v>35</v>
      </c>
      <c r="B3108" s="46" t="n">
        <v>44022</v>
      </c>
      <c r="C3108" s="47" t="n">
        <v>6</v>
      </c>
      <c r="D3108" s="47" t="n">
        <v>131</v>
      </c>
      <c r="E3108" s="47" t="n">
        <v>2</v>
      </c>
    </row>
    <row r="3109" customFormat="false" ht="15" hidden="false" customHeight="false" outlineLevel="0" collapsed="false">
      <c r="A3109" s="48" t="s">
        <v>36</v>
      </c>
      <c r="B3109" s="46" t="n">
        <v>44022</v>
      </c>
      <c r="C3109" s="47" t="n">
        <v>12</v>
      </c>
      <c r="D3109" s="47" t="n">
        <v>263</v>
      </c>
      <c r="E3109" s="47"/>
    </row>
    <row r="3110" customFormat="false" ht="15" hidden="false" customHeight="false" outlineLevel="0" collapsed="false">
      <c r="A3110" s="48" t="s">
        <v>37</v>
      </c>
      <c r="B3110" s="46" t="n">
        <v>44022</v>
      </c>
      <c r="C3110" s="47" t="n">
        <v>0</v>
      </c>
      <c r="D3110" s="47" t="n">
        <v>49</v>
      </c>
      <c r="E3110" s="47"/>
    </row>
    <row r="3111" customFormat="false" ht="15" hidden="false" customHeight="false" outlineLevel="0" collapsed="false">
      <c r="A3111" s="48" t="s">
        <v>38</v>
      </c>
      <c r="B3111" s="46" t="n">
        <v>44022</v>
      </c>
      <c r="C3111" s="47" t="n">
        <v>14</v>
      </c>
      <c r="D3111" s="47" t="n">
        <v>654</v>
      </c>
      <c r="E3111" s="47" t="n">
        <v>1</v>
      </c>
    </row>
    <row r="3112" customFormat="false" ht="15" hidden="false" customHeight="false" outlineLevel="0" collapsed="false">
      <c r="A3112" s="48" t="s">
        <v>39</v>
      </c>
      <c r="B3112" s="46" t="n">
        <v>44022</v>
      </c>
      <c r="C3112" s="47" t="n">
        <v>26</v>
      </c>
      <c r="D3112" s="47" t="n">
        <v>1057</v>
      </c>
      <c r="E3112" s="47"/>
    </row>
    <row r="3113" customFormat="false" ht="15" hidden="false" customHeight="false" outlineLevel="0" collapsed="false">
      <c r="A3113" s="48" t="s">
        <v>40</v>
      </c>
      <c r="B3113" s="46" t="n">
        <v>44022</v>
      </c>
      <c r="C3113" s="47" t="n">
        <v>2</v>
      </c>
      <c r="D3113" s="47" t="n">
        <v>86</v>
      </c>
      <c r="E3113" s="47"/>
    </row>
    <row r="3114" customFormat="false" ht="15" hidden="false" customHeight="false" outlineLevel="0" collapsed="false">
      <c r="A3114" s="48" t="s">
        <v>41</v>
      </c>
      <c r="B3114" s="46" t="n">
        <v>44022</v>
      </c>
      <c r="C3114" s="47" t="n">
        <v>0</v>
      </c>
      <c r="D3114" s="47" t="n">
        <v>9</v>
      </c>
      <c r="E3114" s="47"/>
    </row>
    <row r="3115" customFormat="false" ht="15" hidden="false" customHeight="false" outlineLevel="0" collapsed="false">
      <c r="A3115" s="48" t="s">
        <v>42</v>
      </c>
      <c r="B3115" s="46" t="n">
        <v>44022</v>
      </c>
      <c r="C3115" s="47" t="n">
        <v>0</v>
      </c>
      <c r="D3115" s="47" t="n">
        <v>12</v>
      </c>
      <c r="E3115" s="47"/>
    </row>
    <row r="3116" customFormat="false" ht="15" hidden="false" customHeight="false" outlineLevel="0" collapsed="false">
      <c r="A3116" s="48" t="s">
        <v>43</v>
      </c>
      <c r="B3116" s="46" t="n">
        <v>44022</v>
      </c>
      <c r="C3116" s="47" t="n">
        <v>4</v>
      </c>
      <c r="D3116" s="47" t="n">
        <v>60</v>
      </c>
      <c r="E3116" s="47"/>
    </row>
    <row r="3117" customFormat="false" ht="15" hidden="false" customHeight="false" outlineLevel="0" collapsed="false">
      <c r="A3117" s="48" t="s">
        <v>44</v>
      </c>
      <c r="B3117" s="46" t="n">
        <v>44022</v>
      </c>
      <c r="C3117" s="47" t="n">
        <v>6</v>
      </c>
      <c r="D3117" s="47" t="n">
        <v>486</v>
      </c>
      <c r="E3117" s="47"/>
    </row>
    <row r="3118" customFormat="false" ht="15" hidden="false" customHeight="false" outlineLevel="0" collapsed="false">
      <c r="A3118" s="48" t="s">
        <v>45</v>
      </c>
      <c r="B3118" s="46" t="n">
        <v>44022</v>
      </c>
      <c r="C3118" s="47" t="n">
        <v>0</v>
      </c>
      <c r="D3118" s="47" t="n">
        <v>36</v>
      </c>
      <c r="E3118" s="47"/>
    </row>
    <row r="3119" customFormat="false" ht="15" hidden="false" customHeight="false" outlineLevel="0" collapsed="false">
      <c r="A3119" s="48" t="s">
        <v>46</v>
      </c>
      <c r="B3119" s="46" t="n">
        <v>44022</v>
      </c>
      <c r="C3119" s="47" t="n">
        <v>0</v>
      </c>
      <c r="D3119" s="47" t="n">
        <v>155</v>
      </c>
      <c r="E3119" s="47"/>
    </row>
    <row r="3120" customFormat="false" ht="15" hidden="false" customHeight="false" outlineLevel="0" collapsed="false">
      <c r="A3120" s="48" t="s">
        <v>47</v>
      </c>
      <c r="B3120" s="46" t="n">
        <v>44022</v>
      </c>
      <c r="C3120" s="47" t="n">
        <v>2</v>
      </c>
      <c r="D3120" s="47" t="n">
        <v>91</v>
      </c>
      <c r="E3120" s="47"/>
    </row>
    <row r="3121" customFormat="false" ht="15" hidden="false" customHeight="false" outlineLevel="0" collapsed="false">
      <c r="A3121" s="44" t="s">
        <v>24</v>
      </c>
      <c r="B3121" s="46" t="n">
        <v>44023</v>
      </c>
      <c r="C3121" s="47" t="n">
        <v>2113</v>
      </c>
      <c r="D3121" s="47" t="n">
        <v>52024</v>
      </c>
      <c r="E3121" s="47" t="n">
        <v>21</v>
      </c>
    </row>
    <row r="3122" customFormat="false" ht="15" hidden="false" customHeight="false" outlineLevel="0" collapsed="false">
      <c r="A3122" s="48" t="s">
        <v>25</v>
      </c>
      <c r="B3122" s="46" t="n">
        <v>44023</v>
      </c>
      <c r="C3122" s="47" t="n">
        <v>1</v>
      </c>
      <c r="D3122" s="47" t="n">
        <v>39</v>
      </c>
      <c r="E3122" s="47"/>
    </row>
    <row r="3123" customFormat="false" ht="15" hidden="false" customHeight="false" outlineLevel="0" collapsed="false">
      <c r="A3123" s="48" t="s">
        <v>26</v>
      </c>
      <c r="B3123" s="46" t="n">
        <v>44023</v>
      </c>
      <c r="C3123" s="47" t="n">
        <v>56</v>
      </c>
      <c r="D3123" s="47" t="n">
        <v>2552</v>
      </c>
      <c r="E3123" s="47" t="n">
        <v>1</v>
      </c>
    </row>
    <row r="3124" customFormat="false" ht="15" hidden="false" customHeight="false" outlineLevel="0" collapsed="false">
      <c r="A3124" s="48" t="s">
        <v>27</v>
      </c>
      <c r="B3124" s="46" t="n">
        <v>44023</v>
      </c>
      <c r="C3124" s="47" t="n">
        <v>9</v>
      </c>
      <c r="D3124" s="47" t="n">
        <v>205</v>
      </c>
      <c r="E3124" s="47" t="n">
        <v>1</v>
      </c>
    </row>
    <row r="3125" customFormat="false" ht="15" hidden="false" customHeight="false" outlineLevel="0" collapsed="false">
      <c r="A3125" s="48" t="s">
        <v>28</v>
      </c>
      <c r="B3125" s="46" t="n">
        <v>44023</v>
      </c>
      <c r="C3125" s="47" t="n">
        <v>1051</v>
      </c>
      <c r="D3125" s="47" t="n">
        <v>37571</v>
      </c>
      <c r="E3125" s="47" t="n">
        <v>13</v>
      </c>
    </row>
    <row r="3126" customFormat="false" ht="15" hidden="false" customHeight="false" outlineLevel="0" collapsed="false">
      <c r="A3126" s="48" t="s">
        <v>29</v>
      </c>
      <c r="B3126" s="46" t="n">
        <v>44023</v>
      </c>
      <c r="C3126" s="47" t="n">
        <v>30</v>
      </c>
      <c r="D3126" s="47" t="n">
        <v>885</v>
      </c>
      <c r="E3126" s="47"/>
    </row>
    <row r="3127" customFormat="false" ht="15" hidden="false" customHeight="false" outlineLevel="0" collapsed="false">
      <c r="A3127" s="48" t="s">
        <v>30</v>
      </c>
      <c r="B3127" s="46" t="n">
        <v>44023</v>
      </c>
      <c r="C3127" s="47" t="n">
        <v>1</v>
      </c>
      <c r="D3127" s="47" t="n">
        <v>127</v>
      </c>
      <c r="E3127" s="47"/>
    </row>
    <row r="3128" customFormat="false" ht="15" hidden="false" customHeight="false" outlineLevel="0" collapsed="false">
      <c r="A3128" s="48" t="s">
        <v>31</v>
      </c>
      <c r="B3128" s="46" t="n">
        <v>44023</v>
      </c>
      <c r="C3128" s="47" t="n">
        <v>31</v>
      </c>
      <c r="D3128" s="47" t="n">
        <v>432</v>
      </c>
      <c r="E3128" s="47"/>
    </row>
    <row r="3129" customFormat="false" ht="15" hidden="false" customHeight="false" outlineLevel="0" collapsed="false">
      <c r="A3129" s="48" t="s">
        <v>32</v>
      </c>
      <c r="B3129" s="46" t="n">
        <v>44023</v>
      </c>
      <c r="C3129" s="47" t="n">
        <v>0</v>
      </c>
      <c r="D3129" s="47" t="n">
        <v>76</v>
      </c>
      <c r="E3129" s="47"/>
    </row>
    <row r="3130" customFormat="false" ht="15" hidden="false" customHeight="false" outlineLevel="0" collapsed="false">
      <c r="A3130" s="48" t="s">
        <v>33</v>
      </c>
      <c r="B3130" s="46" t="n">
        <v>44023</v>
      </c>
      <c r="C3130" s="47" t="n">
        <v>59</v>
      </c>
      <c r="D3130" s="47" t="n">
        <v>393</v>
      </c>
      <c r="E3130" s="47"/>
    </row>
    <row r="3131" customFormat="false" ht="15" hidden="false" customHeight="false" outlineLevel="0" collapsed="false">
      <c r="A3131" s="48" t="s">
        <v>34</v>
      </c>
      <c r="B3131" s="46" t="n">
        <v>44023</v>
      </c>
      <c r="C3131" s="47" t="n">
        <v>0</v>
      </c>
      <c r="D3131" s="47" t="n">
        <v>7</v>
      </c>
      <c r="E3131" s="47"/>
    </row>
    <row r="3132" customFormat="false" ht="15" hidden="false" customHeight="false" outlineLevel="0" collapsed="false">
      <c r="A3132" s="48" t="s">
        <v>35</v>
      </c>
      <c r="B3132" s="46" t="n">
        <v>44023</v>
      </c>
      <c r="C3132" s="47" t="n">
        <v>5</v>
      </c>
      <c r="D3132" s="47" t="n">
        <v>136</v>
      </c>
      <c r="E3132" s="47"/>
    </row>
    <row r="3133" customFormat="false" ht="15" hidden="false" customHeight="false" outlineLevel="0" collapsed="false">
      <c r="A3133" s="48" t="s">
        <v>36</v>
      </c>
      <c r="B3133" s="46" t="n">
        <v>44023</v>
      </c>
      <c r="C3133" s="47" t="n">
        <v>14</v>
      </c>
      <c r="D3133" s="47" t="n">
        <v>277</v>
      </c>
      <c r="E3133" s="47"/>
    </row>
    <row r="3134" customFormat="false" ht="15" hidden="false" customHeight="false" outlineLevel="0" collapsed="false">
      <c r="A3134" s="48" t="s">
        <v>37</v>
      </c>
      <c r="B3134" s="46" t="n">
        <v>44023</v>
      </c>
      <c r="C3134" s="47" t="n">
        <v>0</v>
      </c>
      <c r="D3134" s="47" t="n">
        <v>49</v>
      </c>
      <c r="E3134" s="47"/>
    </row>
    <row r="3135" customFormat="false" ht="15" hidden="false" customHeight="false" outlineLevel="0" collapsed="false">
      <c r="A3135" s="48" t="s">
        <v>38</v>
      </c>
      <c r="B3135" s="46" t="n">
        <v>44023</v>
      </c>
      <c r="C3135" s="47" t="n">
        <v>13</v>
      </c>
      <c r="D3135" s="47" t="n">
        <v>667</v>
      </c>
      <c r="E3135" s="47"/>
    </row>
    <row r="3136" customFormat="false" ht="15" hidden="false" customHeight="false" outlineLevel="0" collapsed="false">
      <c r="A3136" s="48" t="s">
        <v>39</v>
      </c>
      <c r="B3136" s="46" t="n">
        <v>44023</v>
      </c>
      <c r="C3136" s="47" t="n">
        <v>25</v>
      </c>
      <c r="D3136" s="47" t="n">
        <v>1082</v>
      </c>
      <c r="E3136" s="47"/>
    </row>
    <row r="3137" customFormat="false" ht="15" hidden="false" customHeight="false" outlineLevel="0" collapsed="false">
      <c r="A3137" s="48" t="s">
        <v>40</v>
      </c>
      <c r="B3137" s="46" t="n">
        <v>44023</v>
      </c>
      <c r="C3137" s="47" t="n">
        <v>21</v>
      </c>
      <c r="D3137" s="47" t="n">
        <v>107</v>
      </c>
      <c r="E3137" s="47"/>
    </row>
    <row r="3138" customFormat="false" ht="15" hidden="false" customHeight="false" outlineLevel="0" collapsed="false">
      <c r="A3138" s="48" t="s">
        <v>41</v>
      </c>
      <c r="B3138" s="46" t="n">
        <v>44023</v>
      </c>
      <c r="C3138" s="47" t="n">
        <v>0</v>
      </c>
      <c r="D3138" s="47" t="n">
        <v>9</v>
      </c>
      <c r="E3138" s="47"/>
    </row>
    <row r="3139" customFormat="false" ht="15" hidden="false" customHeight="false" outlineLevel="0" collapsed="false">
      <c r="A3139" s="48" t="s">
        <v>42</v>
      </c>
      <c r="B3139" s="46" t="n">
        <v>44023</v>
      </c>
      <c r="C3139" s="47" t="n">
        <v>0</v>
      </c>
      <c r="D3139" s="47" t="n">
        <v>12</v>
      </c>
      <c r="E3139" s="47"/>
    </row>
    <row r="3140" customFormat="false" ht="15" hidden="false" customHeight="false" outlineLevel="0" collapsed="false">
      <c r="A3140" s="48" t="s">
        <v>43</v>
      </c>
      <c r="B3140" s="46" t="n">
        <v>44023</v>
      </c>
      <c r="C3140" s="47" t="n">
        <v>0</v>
      </c>
      <c r="D3140" s="47" t="n">
        <v>60</v>
      </c>
      <c r="E3140" s="47"/>
    </row>
    <row r="3141" customFormat="false" ht="15" hidden="false" customHeight="false" outlineLevel="0" collapsed="false">
      <c r="A3141" s="48" t="s">
        <v>44</v>
      </c>
      <c r="B3141" s="46" t="n">
        <v>44023</v>
      </c>
      <c r="C3141" s="47" t="n">
        <v>19</v>
      </c>
      <c r="D3141" s="47" t="n">
        <v>505</v>
      </c>
      <c r="E3141" s="47"/>
    </row>
    <row r="3142" customFormat="false" ht="15" hidden="false" customHeight="false" outlineLevel="0" collapsed="false">
      <c r="A3142" s="48" t="s">
        <v>45</v>
      </c>
      <c r="B3142" s="46" t="n">
        <v>44023</v>
      </c>
      <c r="C3142" s="47" t="n">
        <v>0</v>
      </c>
      <c r="D3142" s="47" t="n">
        <v>36</v>
      </c>
      <c r="E3142" s="47"/>
    </row>
    <row r="3143" customFormat="false" ht="15" hidden="false" customHeight="false" outlineLevel="0" collapsed="false">
      <c r="A3143" s="48" t="s">
        <v>46</v>
      </c>
      <c r="B3143" s="46" t="n">
        <v>44023</v>
      </c>
      <c r="C3143" s="47" t="n">
        <v>0</v>
      </c>
      <c r="D3143" s="47" t="n">
        <v>155</v>
      </c>
      <c r="E3143" s="47"/>
    </row>
    <row r="3144" customFormat="false" ht="15" hidden="false" customHeight="false" outlineLevel="0" collapsed="false">
      <c r="A3144" s="48" t="s">
        <v>47</v>
      </c>
      <c r="B3144" s="46" t="n">
        <v>44023</v>
      </c>
      <c r="C3144" s="47" t="n">
        <v>0</v>
      </c>
      <c r="D3144" s="47" t="n">
        <v>91</v>
      </c>
      <c r="E3144" s="47"/>
    </row>
    <row r="3145" customFormat="false" ht="15" hidden="false" customHeight="false" outlineLevel="0" collapsed="false">
      <c r="A3145" s="44" t="s">
        <v>24</v>
      </c>
      <c r="B3145" s="46" t="n">
        <v>44024</v>
      </c>
      <c r="C3145" s="47" t="n">
        <v>1633</v>
      </c>
      <c r="D3145" s="47" t="n">
        <v>53657</v>
      </c>
      <c r="E3145" s="47" t="n">
        <v>23</v>
      </c>
    </row>
    <row r="3146" customFormat="false" ht="15" hidden="false" customHeight="false" outlineLevel="0" collapsed="false">
      <c r="A3146" s="48" t="s">
        <v>25</v>
      </c>
      <c r="B3146" s="46" t="n">
        <v>44024</v>
      </c>
      <c r="C3146" s="47" t="n">
        <v>0</v>
      </c>
      <c r="D3146" s="47" t="n">
        <v>39</v>
      </c>
      <c r="E3146" s="47"/>
    </row>
    <row r="3147" customFormat="false" ht="15" hidden="false" customHeight="false" outlineLevel="0" collapsed="false">
      <c r="A3147" s="48" t="s">
        <v>26</v>
      </c>
      <c r="B3147" s="46" t="n">
        <v>44024</v>
      </c>
      <c r="C3147" s="47" t="n">
        <v>25</v>
      </c>
      <c r="D3147" s="47" t="n">
        <v>2577</v>
      </c>
      <c r="E3147" s="47"/>
    </row>
    <row r="3148" customFormat="false" ht="15" hidden="false" customHeight="false" outlineLevel="0" collapsed="false">
      <c r="A3148" s="48" t="s">
        <v>27</v>
      </c>
      <c r="B3148" s="46" t="n">
        <v>44024</v>
      </c>
      <c r="C3148" s="47" t="n">
        <v>1</v>
      </c>
      <c r="D3148" s="47" t="n">
        <v>206</v>
      </c>
      <c r="E3148" s="47"/>
    </row>
    <row r="3149" customFormat="false" ht="15" hidden="false" customHeight="false" outlineLevel="0" collapsed="false">
      <c r="A3149" s="48" t="s">
        <v>28</v>
      </c>
      <c r="B3149" s="46" t="n">
        <v>44024</v>
      </c>
      <c r="C3149" s="47" t="n">
        <v>754</v>
      </c>
      <c r="D3149" s="47" t="n">
        <v>38325</v>
      </c>
      <c r="E3149" s="47" t="n">
        <v>10</v>
      </c>
    </row>
    <row r="3150" customFormat="false" ht="15" hidden="false" customHeight="false" outlineLevel="0" collapsed="false">
      <c r="A3150" s="48" t="s">
        <v>29</v>
      </c>
      <c r="B3150" s="46" t="n">
        <v>44024</v>
      </c>
      <c r="C3150" s="47" t="n">
        <v>34</v>
      </c>
      <c r="D3150" s="47" t="n">
        <v>919</v>
      </c>
      <c r="E3150" s="47"/>
    </row>
    <row r="3151" customFormat="false" ht="15" hidden="false" customHeight="false" outlineLevel="0" collapsed="false">
      <c r="A3151" s="48" t="s">
        <v>30</v>
      </c>
      <c r="B3151" s="46" t="n">
        <v>44024</v>
      </c>
      <c r="C3151" s="47" t="n">
        <v>0</v>
      </c>
      <c r="D3151" s="47" t="n">
        <v>127</v>
      </c>
      <c r="E3151" s="47"/>
    </row>
    <row r="3152" customFormat="false" ht="15" hidden="false" customHeight="false" outlineLevel="0" collapsed="false">
      <c r="A3152" s="48" t="s">
        <v>31</v>
      </c>
      <c r="B3152" s="46" t="n">
        <v>44024</v>
      </c>
      <c r="C3152" s="47" t="n">
        <v>60</v>
      </c>
      <c r="D3152" s="47" t="n">
        <v>492</v>
      </c>
      <c r="E3152" s="47"/>
    </row>
    <row r="3153" customFormat="false" ht="15" hidden="false" customHeight="false" outlineLevel="0" collapsed="false">
      <c r="A3153" s="48" t="s">
        <v>32</v>
      </c>
      <c r="B3153" s="46" t="n">
        <v>44024</v>
      </c>
      <c r="C3153" s="47" t="n">
        <v>0</v>
      </c>
      <c r="D3153" s="47" t="n">
        <v>76</v>
      </c>
      <c r="E3153" s="47"/>
    </row>
    <row r="3154" customFormat="false" ht="15" hidden="false" customHeight="false" outlineLevel="0" collapsed="false">
      <c r="A3154" s="48" t="s">
        <v>33</v>
      </c>
      <c r="B3154" s="46" t="n">
        <v>44024</v>
      </c>
      <c r="C3154" s="47" t="n">
        <v>68</v>
      </c>
      <c r="D3154" s="47" t="n">
        <v>461</v>
      </c>
      <c r="E3154" s="47"/>
    </row>
    <row r="3155" customFormat="false" ht="15" hidden="false" customHeight="false" outlineLevel="0" collapsed="false">
      <c r="A3155" s="48" t="s">
        <v>34</v>
      </c>
      <c r="B3155" s="46" t="n">
        <v>44024</v>
      </c>
      <c r="C3155" s="47" t="n">
        <v>0</v>
      </c>
      <c r="D3155" s="47" t="n">
        <v>7</v>
      </c>
      <c r="E3155" s="47"/>
    </row>
    <row r="3156" customFormat="false" ht="15" hidden="false" customHeight="false" outlineLevel="0" collapsed="false">
      <c r="A3156" s="48" t="s">
        <v>35</v>
      </c>
      <c r="B3156" s="46" t="n">
        <v>44024</v>
      </c>
      <c r="C3156" s="47" t="n">
        <v>4</v>
      </c>
      <c r="D3156" s="47" t="n">
        <v>140</v>
      </c>
      <c r="E3156" s="47"/>
    </row>
    <row r="3157" customFormat="false" ht="15" hidden="false" customHeight="false" outlineLevel="0" collapsed="false">
      <c r="A3157" s="48" t="s">
        <v>36</v>
      </c>
      <c r="B3157" s="46" t="n">
        <v>44024</v>
      </c>
      <c r="C3157" s="47" t="n">
        <v>14</v>
      </c>
      <c r="D3157" s="47" t="n">
        <v>291</v>
      </c>
      <c r="E3157" s="47"/>
    </row>
    <row r="3158" customFormat="false" ht="15" hidden="false" customHeight="false" outlineLevel="0" collapsed="false">
      <c r="A3158" s="48" t="s">
        <v>37</v>
      </c>
      <c r="B3158" s="46" t="n">
        <v>44024</v>
      </c>
      <c r="C3158" s="47" t="n">
        <v>0</v>
      </c>
      <c r="D3158" s="47" t="n">
        <v>49</v>
      </c>
      <c r="E3158" s="47"/>
    </row>
    <row r="3159" customFormat="false" ht="15" hidden="false" customHeight="false" outlineLevel="0" collapsed="false">
      <c r="A3159" s="48" t="s">
        <v>38</v>
      </c>
      <c r="B3159" s="46" t="n">
        <v>44024</v>
      </c>
      <c r="C3159" s="47" t="n">
        <v>17</v>
      </c>
      <c r="D3159" s="47" t="n">
        <v>684</v>
      </c>
      <c r="E3159" s="47"/>
    </row>
    <row r="3160" customFormat="false" ht="15" hidden="false" customHeight="false" outlineLevel="0" collapsed="false">
      <c r="A3160" s="48" t="s">
        <v>39</v>
      </c>
      <c r="B3160" s="46" t="n">
        <v>44024</v>
      </c>
      <c r="C3160" s="47" t="n">
        <v>14</v>
      </c>
      <c r="D3160" s="47" t="n">
        <v>1096</v>
      </c>
      <c r="E3160" s="47" t="n">
        <v>1</v>
      </c>
    </row>
    <row r="3161" customFormat="false" ht="15" hidden="false" customHeight="false" outlineLevel="0" collapsed="false">
      <c r="A3161" s="48" t="s">
        <v>40</v>
      </c>
      <c r="B3161" s="46" t="n">
        <v>44024</v>
      </c>
      <c r="C3161" s="47" t="n">
        <v>2</v>
      </c>
      <c r="D3161" s="47" t="n">
        <v>109</v>
      </c>
      <c r="E3161" s="47"/>
    </row>
    <row r="3162" customFormat="false" ht="15" hidden="false" customHeight="false" outlineLevel="0" collapsed="false">
      <c r="A3162" s="48" t="s">
        <v>41</v>
      </c>
      <c r="B3162" s="46" t="n">
        <v>44024</v>
      </c>
      <c r="C3162" s="47" t="n">
        <v>0</v>
      </c>
      <c r="D3162" s="47" t="n">
        <v>9</v>
      </c>
      <c r="E3162" s="47"/>
    </row>
    <row r="3163" customFormat="false" ht="15" hidden="false" customHeight="false" outlineLevel="0" collapsed="false">
      <c r="A3163" s="48" t="s">
        <v>42</v>
      </c>
      <c r="B3163" s="46" t="n">
        <v>44024</v>
      </c>
      <c r="C3163" s="47" t="n">
        <v>0</v>
      </c>
      <c r="D3163" s="47" t="n">
        <v>12</v>
      </c>
      <c r="E3163" s="47"/>
    </row>
    <row r="3164" customFormat="false" ht="15" hidden="false" customHeight="false" outlineLevel="0" collapsed="false">
      <c r="A3164" s="48" t="s">
        <v>43</v>
      </c>
      <c r="B3164" s="46" t="n">
        <v>44024</v>
      </c>
      <c r="C3164" s="47" t="n">
        <v>1</v>
      </c>
      <c r="D3164" s="47" t="n">
        <v>61</v>
      </c>
      <c r="E3164" s="47"/>
    </row>
    <row r="3165" customFormat="false" ht="15" hidden="false" customHeight="false" outlineLevel="0" collapsed="false">
      <c r="A3165" s="48" t="s">
        <v>44</v>
      </c>
      <c r="B3165" s="46" t="n">
        <v>44024</v>
      </c>
      <c r="C3165" s="47" t="n">
        <v>23</v>
      </c>
      <c r="D3165" s="47" t="n">
        <v>528</v>
      </c>
      <c r="E3165" s="47"/>
    </row>
    <row r="3166" customFormat="false" ht="15" hidden="false" customHeight="false" outlineLevel="0" collapsed="false">
      <c r="A3166" s="48" t="s">
        <v>45</v>
      </c>
      <c r="B3166" s="46" t="n">
        <v>44024</v>
      </c>
      <c r="C3166" s="47" t="n">
        <v>0</v>
      </c>
      <c r="D3166" s="47" t="n">
        <v>36</v>
      </c>
      <c r="E3166" s="47"/>
    </row>
    <row r="3167" customFormat="false" ht="15" hidden="false" customHeight="false" outlineLevel="0" collapsed="false">
      <c r="A3167" s="48" t="s">
        <v>46</v>
      </c>
      <c r="B3167" s="46" t="n">
        <v>44024</v>
      </c>
      <c r="C3167" s="47" t="n">
        <v>6</v>
      </c>
      <c r="D3167" s="47" t="n">
        <v>161</v>
      </c>
      <c r="E3167" s="47"/>
    </row>
    <row r="3168" customFormat="false" ht="15" hidden="false" customHeight="false" outlineLevel="0" collapsed="false">
      <c r="A3168" s="48" t="s">
        <v>47</v>
      </c>
      <c r="B3168" s="46" t="n">
        <v>44024</v>
      </c>
      <c r="C3168" s="47" t="n">
        <v>1</v>
      </c>
      <c r="D3168" s="47" t="n">
        <v>92</v>
      </c>
      <c r="E3168" s="47"/>
    </row>
    <row r="3169" customFormat="false" ht="15" hidden="false" customHeight="false" outlineLevel="0" collapsed="false">
      <c r="A3169" s="44" t="s">
        <v>24</v>
      </c>
      <c r="B3169" s="46" t="n">
        <v>44025</v>
      </c>
      <c r="C3169" s="47" t="n">
        <v>2002</v>
      </c>
      <c r="D3169" s="47" t="n">
        <v>55659</v>
      </c>
      <c r="E3169" s="47" t="n">
        <v>27</v>
      </c>
    </row>
    <row r="3170" customFormat="false" ht="15" hidden="false" customHeight="false" outlineLevel="0" collapsed="false">
      <c r="A3170" s="48" t="s">
        <v>25</v>
      </c>
      <c r="B3170" s="46" t="n">
        <v>44025</v>
      </c>
      <c r="C3170" s="47" t="n">
        <v>0</v>
      </c>
      <c r="D3170" s="47" t="n">
        <v>39</v>
      </c>
      <c r="E3170" s="47"/>
    </row>
    <row r="3171" customFormat="false" ht="15" hidden="false" customHeight="false" outlineLevel="0" collapsed="false">
      <c r="A3171" s="48" t="s">
        <v>26</v>
      </c>
      <c r="B3171" s="46" t="n">
        <v>44025</v>
      </c>
      <c r="C3171" s="47" t="n">
        <v>25</v>
      </c>
      <c r="D3171" s="47" t="n">
        <v>2602</v>
      </c>
      <c r="E3171" s="47"/>
    </row>
    <row r="3172" customFormat="false" ht="15" hidden="false" customHeight="false" outlineLevel="0" collapsed="false">
      <c r="A3172" s="48" t="s">
        <v>27</v>
      </c>
      <c r="B3172" s="46" t="n">
        <v>44025</v>
      </c>
      <c r="C3172" s="47" t="n">
        <v>5</v>
      </c>
      <c r="D3172" s="47" t="n">
        <v>211</v>
      </c>
      <c r="E3172" s="47"/>
    </row>
    <row r="3173" customFormat="false" ht="15" hidden="false" customHeight="false" outlineLevel="0" collapsed="false">
      <c r="A3173" s="48" t="s">
        <v>28</v>
      </c>
      <c r="B3173" s="46" t="n">
        <v>44025</v>
      </c>
      <c r="C3173" s="47" t="n">
        <v>860</v>
      </c>
      <c r="D3173" s="47" t="n">
        <v>39185</v>
      </c>
      <c r="E3173" s="47" t="n">
        <v>31</v>
      </c>
    </row>
    <row r="3174" customFormat="false" ht="15" hidden="false" customHeight="false" outlineLevel="0" collapsed="false">
      <c r="A3174" s="48" t="s">
        <v>29</v>
      </c>
      <c r="B3174" s="46" t="n">
        <v>44025</v>
      </c>
      <c r="C3174" s="47" t="n">
        <v>44</v>
      </c>
      <c r="D3174" s="47" t="n">
        <v>963</v>
      </c>
      <c r="E3174" s="47"/>
    </row>
    <row r="3175" customFormat="false" ht="15" hidden="false" customHeight="false" outlineLevel="0" collapsed="false">
      <c r="A3175" s="48" t="s">
        <v>30</v>
      </c>
      <c r="B3175" s="46" t="n">
        <v>44025</v>
      </c>
      <c r="C3175" s="47" t="n">
        <v>0</v>
      </c>
      <c r="D3175" s="47" t="n">
        <v>127</v>
      </c>
      <c r="E3175" s="47"/>
    </row>
    <row r="3176" customFormat="false" ht="15" hidden="false" customHeight="false" outlineLevel="0" collapsed="false">
      <c r="A3176" s="48" t="s">
        <v>31</v>
      </c>
      <c r="B3176" s="46" t="n">
        <v>44025</v>
      </c>
      <c r="C3176" s="47" t="n">
        <v>42</v>
      </c>
      <c r="D3176" s="47" t="n">
        <v>534</v>
      </c>
      <c r="E3176" s="47"/>
    </row>
    <row r="3177" customFormat="false" ht="15" hidden="false" customHeight="false" outlineLevel="0" collapsed="false">
      <c r="A3177" s="48" t="s">
        <v>32</v>
      </c>
      <c r="B3177" s="46" t="n">
        <v>44025</v>
      </c>
      <c r="C3177" s="47" t="n">
        <v>2</v>
      </c>
      <c r="D3177" s="47" t="n">
        <v>78</v>
      </c>
      <c r="E3177" s="47"/>
    </row>
    <row r="3178" customFormat="false" ht="15" hidden="false" customHeight="false" outlineLevel="0" collapsed="false">
      <c r="A3178" s="48" t="s">
        <v>33</v>
      </c>
      <c r="B3178" s="46" t="n">
        <v>44025</v>
      </c>
      <c r="C3178" s="47" t="n">
        <v>5</v>
      </c>
      <c r="D3178" s="47" t="n">
        <v>466</v>
      </c>
      <c r="E3178" s="47"/>
    </row>
    <row r="3179" customFormat="false" ht="15" hidden="false" customHeight="false" outlineLevel="0" collapsed="false">
      <c r="A3179" s="48" t="s">
        <v>34</v>
      </c>
      <c r="B3179" s="46" t="n">
        <v>44025</v>
      </c>
      <c r="C3179" s="47" t="n">
        <v>0</v>
      </c>
      <c r="D3179" s="47" t="n">
        <v>7</v>
      </c>
      <c r="E3179" s="47"/>
    </row>
    <row r="3180" customFormat="false" ht="15" hidden="false" customHeight="false" outlineLevel="0" collapsed="false">
      <c r="A3180" s="48" t="s">
        <v>35</v>
      </c>
      <c r="B3180" s="46" t="n">
        <v>44025</v>
      </c>
      <c r="C3180" s="47" t="n">
        <v>6</v>
      </c>
      <c r="D3180" s="47" t="n">
        <v>146</v>
      </c>
      <c r="E3180" s="47"/>
    </row>
    <row r="3181" customFormat="false" ht="15" hidden="false" customHeight="false" outlineLevel="0" collapsed="false">
      <c r="A3181" s="48" t="s">
        <v>36</v>
      </c>
      <c r="B3181" s="46" t="n">
        <v>44025</v>
      </c>
      <c r="C3181" s="47" t="n">
        <v>13</v>
      </c>
      <c r="D3181" s="47" t="n">
        <v>304</v>
      </c>
      <c r="E3181" s="47"/>
    </row>
    <row r="3182" customFormat="false" ht="15" hidden="false" customHeight="false" outlineLevel="0" collapsed="false">
      <c r="A3182" s="48" t="s">
        <v>37</v>
      </c>
      <c r="B3182" s="46" t="n">
        <v>44025</v>
      </c>
      <c r="C3182" s="47" t="n">
        <v>0</v>
      </c>
      <c r="D3182" s="47" t="n">
        <v>49</v>
      </c>
      <c r="E3182" s="47"/>
    </row>
    <row r="3183" customFormat="false" ht="15" hidden="false" customHeight="false" outlineLevel="0" collapsed="false">
      <c r="A3183" s="48" t="s">
        <v>38</v>
      </c>
      <c r="B3183" s="46" t="n">
        <v>44025</v>
      </c>
      <c r="C3183" s="47" t="n">
        <v>47</v>
      </c>
      <c r="D3183" s="47" t="n">
        <v>731</v>
      </c>
      <c r="E3183" s="47"/>
    </row>
    <row r="3184" customFormat="false" ht="15" hidden="false" customHeight="false" outlineLevel="0" collapsed="false">
      <c r="A3184" s="48" t="s">
        <v>39</v>
      </c>
      <c r="B3184" s="46" t="n">
        <v>44025</v>
      </c>
      <c r="C3184" s="47" t="n">
        <v>27</v>
      </c>
      <c r="D3184" s="47" t="n">
        <v>1123</v>
      </c>
      <c r="E3184" s="47"/>
    </row>
    <row r="3185" customFormat="false" ht="15" hidden="false" customHeight="false" outlineLevel="0" collapsed="false">
      <c r="A3185" s="48" t="s">
        <v>40</v>
      </c>
      <c r="B3185" s="46" t="n">
        <v>44025</v>
      </c>
      <c r="C3185" s="47" t="n">
        <v>8</v>
      </c>
      <c r="D3185" s="47" t="n">
        <v>117</v>
      </c>
      <c r="E3185" s="47"/>
    </row>
    <row r="3186" customFormat="false" ht="15" hidden="false" customHeight="false" outlineLevel="0" collapsed="false">
      <c r="A3186" s="48" t="s">
        <v>41</v>
      </c>
      <c r="B3186" s="46" t="n">
        <v>44025</v>
      </c>
      <c r="C3186" s="47" t="n">
        <v>0</v>
      </c>
      <c r="D3186" s="47" t="n">
        <v>9</v>
      </c>
      <c r="E3186" s="47"/>
    </row>
    <row r="3187" customFormat="false" ht="15" hidden="false" customHeight="false" outlineLevel="0" collapsed="false">
      <c r="A3187" s="48" t="s">
        <v>42</v>
      </c>
      <c r="B3187" s="46" t="n">
        <v>44025</v>
      </c>
      <c r="C3187" s="47" t="n">
        <v>0</v>
      </c>
      <c r="D3187" s="47" t="n">
        <v>12</v>
      </c>
      <c r="E3187" s="47"/>
    </row>
    <row r="3188" customFormat="false" ht="15" hidden="false" customHeight="false" outlineLevel="0" collapsed="false">
      <c r="A3188" s="48" t="s">
        <v>43</v>
      </c>
      <c r="B3188" s="46" t="n">
        <v>44025</v>
      </c>
      <c r="C3188" s="47" t="n">
        <v>0</v>
      </c>
      <c r="D3188" s="47" t="n">
        <v>61</v>
      </c>
      <c r="E3188" s="47"/>
    </row>
    <row r="3189" customFormat="false" ht="15" hidden="false" customHeight="false" outlineLevel="0" collapsed="false">
      <c r="A3189" s="48" t="s">
        <v>44</v>
      </c>
      <c r="B3189" s="46" t="n">
        <v>44025</v>
      </c>
      <c r="C3189" s="47" t="n">
        <v>11</v>
      </c>
      <c r="D3189" s="47" t="n">
        <v>539</v>
      </c>
      <c r="E3189" s="47"/>
    </row>
    <row r="3190" customFormat="false" ht="15" hidden="false" customHeight="false" outlineLevel="0" collapsed="false">
      <c r="A3190" s="48" t="s">
        <v>45</v>
      </c>
      <c r="B3190" s="46" t="n">
        <v>44025</v>
      </c>
      <c r="C3190" s="47" t="n">
        <v>0</v>
      </c>
      <c r="D3190" s="47" t="n">
        <v>36</v>
      </c>
      <c r="E3190" s="47"/>
    </row>
    <row r="3191" customFormat="false" ht="15" hidden="false" customHeight="false" outlineLevel="0" collapsed="false">
      <c r="A3191" s="48" t="s">
        <v>46</v>
      </c>
      <c r="B3191" s="46" t="n">
        <v>44025</v>
      </c>
      <c r="C3191" s="47" t="n">
        <v>0</v>
      </c>
      <c r="D3191" s="47" t="n">
        <v>161</v>
      </c>
      <c r="E3191" s="47"/>
    </row>
    <row r="3192" customFormat="false" ht="15" hidden="false" customHeight="false" outlineLevel="0" collapsed="false">
      <c r="A3192" s="48" t="s">
        <v>47</v>
      </c>
      <c r="B3192" s="46" t="n">
        <v>44025</v>
      </c>
      <c r="C3192" s="47" t="n">
        <v>2</v>
      </c>
      <c r="D3192" s="47" t="n">
        <v>94</v>
      </c>
      <c r="E3192" s="47"/>
    </row>
    <row r="3193" customFormat="false" ht="15" hidden="false" customHeight="false" outlineLevel="0" collapsed="false">
      <c r="A3193" s="44" t="s">
        <v>24</v>
      </c>
      <c r="B3193" s="46" t="n">
        <v>44026</v>
      </c>
      <c r="C3193" s="47" t="n">
        <v>2262</v>
      </c>
      <c r="D3193" s="47" t="n">
        <v>57921</v>
      </c>
      <c r="E3193" s="47" t="n">
        <v>35</v>
      </c>
    </row>
    <row r="3194" customFormat="false" ht="15" hidden="false" customHeight="false" outlineLevel="0" collapsed="false">
      <c r="A3194" s="48" t="s">
        <v>25</v>
      </c>
      <c r="B3194" s="46" t="n">
        <v>44026</v>
      </c>
      <c r="C3194" s="47" t="n">
        <v>0</v>
      </c>
      <c r="D3194" s="47" t="n">
        <v>39</v>
      </c>
      <c r="E3194" s="47"/>
    </row>
    <row r="3195" customFormat="false" ht="15" hidden="false" customHeight="false" outlineLevel="0" collapsed="false">
      <c r="A3195" s="48" t="s">
        <v>26</v>
      </c>
      <c r="B3195" s="46" t="n">
        <v>44026</v>
      </c>
      <c r="C3195" s="47" t="n">
        <v>72</v>
      </c>
      <c r="D3195" s="47" t="n">
        <v>2674</v>
      </c>
      <c r="E3195" s="47" t="n">
        <v>1</v>
      </c>
    </row>
    <row r="3196" customFormat="false" ht="15" hidden="false" customHeight="false" outlineLevel="0" collapsed="false">
      <c r="A3196" s="48" t="s">
        <v>27</v>
      </c>
      <c r="B3196" s="46" t="n">
        <v>44026</v>
      </c>
      <c r="C3196" s="47" t="n">
        <v>2</v>
      </c>
      <c r="D3196" s="47" t="n">
        <v>213</v>
      </c>
      <c r="E3196" s="47"/>
    </row>
    <row r="3197" customFormat="false" ht="15" hidden="false" customHeight="false" outlineLevel="0" collapsed="false">
      <c r="A3197" s="48" t="s">
        <v>28</v>
      </c>
      <c r="B3197" s="46" t="n">
        <v>44026</v>
      </c>
      <c r="C3197" s="47" t="n">
        <v>1039</v>
      </c>
      <c r="D3197" s="47" t="n">
        <v>40224</v>
      </c>
      <c r="E3197" s="47" t="n">
        <v>28</v>
      </c>
    </row>
    <row r="3198" customFormat="false" ht="15" hidden="false" customHeight="false" outlineLevel="0" collapsed="false">
      <c r="A3198" s="48" t="s">
        <v>29</v>
      </c>
      <c r="B3198" s="46" t="n">
        <v>44026</v>
      </c>
      <c r="C3198" s="47" t="n">
        <v>43</v>
      </c>
      <c r="D3198" s="47" t="n">
        <v>1006</v>
      </c>
      <c r="E3198" s="47"/>
    </row>
    <row r="3199" customFormat="false" ht="15" hidden="false" customHeight="false" outlineLevel="0" collapsed="false">
      <c r="A3199" s="48" t="s">
        <v>30</v>
      </c>
      <c r="B3199" s="46" t="n">
        <v>44026</v>
      </c>
      <c r="C3199" s="47" t="n">
        <v>1</v>
      </c>
      <c r="D3199" s="47" t="n">
        <v>128</v>
      </c>
      <c r="E3199" s="47"/>
    </row>
    <row r="3200" customFormat="false" ht="15" hidden="false" customHeight="false" outlineLevel="0" collapsed="false">
      <c r="A3200" s="48" t="s">
        <v>31</v>
      </c>
      <c r="B3200" s="46" t="n">
        <v>44026</v>
      </c>
      <c r="C3200" s="47" t="n">
        <v>22</v>
      </c>
      <c r="D3200" s="47" t="n">
        <v>556</v>
      </c>
      <c r="E3200" s="47"/>
    </row>
    <row r="3201" customFormat="false" ht="15" hidden="false" customHeight="false" outlineLevel="0" collapsed="false">
      <c r="A3201" s="48" t="s">
        <v>32</v>
      </c>
      <c r="B3201" s="46" t="n">
        <v>44026</v>
      </c>
      <c r="C3201" s="47" t="n">
        <v>0</v>
      </c>
      <c r="D3201" s="47" t="n">
        <v>78</v>
      </c>
      <c r="E3201" s="47"/>
    </row>
    <row r="3202" customFormat="false" ht="15" hidden="false" customHeight="false" outlineLevel="0" collapsed="false">
      <c r="A3202" s="48" t="s">
        <v>33</v>
      </c>
      <c r="B3202" s="46" t="n">
        <v>44026</v>
      </c>
      <c r="C3202" s="47" t="n">
        <v>16</v>
      </c>
      <c r="D3202" s="47" t="n">
        <v>482</v>
      </c>
      <c r="E3202" s="47"/>
    </row>
    <row r="3203" customFormat="false" ht="15" hidden="false" customHeight="false" outlineLevel="0" collapsed="false">
      <c r="A3203" s="48" t="s">
        <v>34</v>
      </c>
      <c r="B3203" s="46" t="n">
        <v>44026</v>
      </c>
      <c r="C3203" s="47" t="n">
        <v>0</v>
      </c>
      <c r="D3203" s="47" t="n">
        <v>7</v>
      </c>
      <c r="E3203" s="47"/>
    </row>
    <row r="3204" customFormat="false" ht="15" hidden="false" customHeight="false" outlineLevel="0" collapsed="false">
      <c r="A3204" s="48" t="s">
        <v>35</v>
      </c>
      <c r="B3204" s="46" t="n">
        <v>44026</v>
      </c>
      <c r="C3204" s="47" t="n">
        <v>8</v>
      </c>
      <c r="D3204" s="47" t="n">
        <v>154</v>
      </c>
      <c r="E3204" s="47"/>
    </row>
    <row r="3205" customFormat="false" ht="15" hidden="false" customHeight="false" outlineLevel="0" collapsed="false">
      <c r="A3205" s="48" t="s">
        <v>36</v>
      </c>
      <c r="B3205" s="46" t="n">
        <v>44026</v>
      </c>
      <c r="C3205" s="47" t="n">
        <v>27</v>
      </c>
      <c r="D3205" s="47" t="n">
        <v>331</v>
      </c>
      <c r="E3205" s="47"/>
    </row>
    <row r="3206" customFormat="false" ht="15" hidden="false" customHeight="false" outlineLevel="0" collapsed="false">
      <c r="A3206" s="48" t="s">
        <v>37</v>
      </c>
      <c r="B3206" s="46" t="n">
        <v>44026</v>
      </c>
      <c r="C3206" s="47" t="n">
        <v>0</v>
      </c>
      <c r="D3206" s="47" t="n">
        <v>49</v>
      </c>
      <c r="E3206" s="47"/>
    </row>
    <row r="3207" customFormat="false" ht="15" hidden="false" customHeight="false" outlineLevel="0" collapsed="false">
      <c r="A3207" s="48" t="s">
        <v>38</v>
      </c>
      <c r="B3207" s="46" t="n">
        <v>44026</v>
      </c>
      <c r="C3207" s="47" t="n">
        <v>21</v>
      </c>
      <c r="D3207" s="47" t="n">
        <v>752</v>
      </c>
      <c r="E3207" s="47"/>
    </row>
    <row r="3208" customFormat="false" ht="15" hidden="false" customHeight="false" outlineLevel="0" collapsed="false">
      <c r="A3208" s="48" t="s">
        <v>39</v>
      </c>
      <c r="B3208" s="46" t="n">
        <v>44026</v>
      </c>
      <c r="C3208" s="47" t="n">
        <v>43</v>
      </c>
      <c r="D3208" s="47" t="n">
        <v>1166</v>
      </c>
      <c r="E3208" s="47" t="n">
        <v>1</v>
      </c>
    </row>
    <row r="3209" customFormat="false" ht="15" hidden="false" customHeight="false" outlineLevel="0" collapsed="false">
      <c r="A3209" s="48" t="s">
        <v>40</v>
      </c>
      <c r="B3209" s="46" t="n">
        <v>44026</v>
      </c>
      <c r="C3209" s="47" t="n">
        <v>9</v>
      </c>
      <c r="D3209" s="47" t="n">
        <v>126</v>
      </c>
      <c r="E3209" s="47"/>
    </row>
    <row r="3210" customFormat="false" ht="15" hidden="false" customHeight="false" outlineLevel="0" collapsed="false">
      <c r="A3210" s="48" t="s">
        <v>41</v>
      </c>
      <c r="B3210" s="46" t="n">
        <v>44026</v>
      </c>
      <c r="C3210" s="47" t="n">
        <v>0</v>
      </c>
      <c r="D3210" s="47" t="n">
        <v>9</v>
      </c>
      <c r="E3210" s="47"/>
    </row>
    <row r="3211" customFormat="false" ht="15" hidden="false" customHeight="false" outlineLevel="0" collapsed="false">
      <c r="A3211" s="48" t="s">
        <v>42</v>
      </c>
      <c r="B3211" s="46" t="n">
        <v>44026</v>
      </c>
      <c r="C3211" s="47" t="n">
        <v>1</v>
      </c>
      <c r="D3211" s="47" t="n">
        <v>13</v>
      </c>
      <c r="E3211" s="47"/>
    </row>
    <row r="3212" customFormat="false" ht="15" hidden="false" customHeight="false" outlineLevel="0" collapsed="false">
      <c r="A3212" s="48" t="s">
        <v>43</v>
      </c>
      <c r="B3212" s="46" t="n">
        <v>44026</v>
      </c>
      <c r="C3212" s="47" t="n">
        <v>0</v>
      </c>
      <c r="D3212" s="47" t="n">
        <v>61</v>
      </c>
      <c r="E3212" s="47"/>
    </row>
    <row r="3213" customFormat="false" ht="15" hidden="false" customHeight="false" outlineLevel="0" collapsed="false">
      <c r="A3213" s="48" t="s">
        <v>44</v>
      </c>
      <c r="B3213" s="46" t="n">
        <v>44026</v>
      </c>
      <c r="C3213" s="47" t="n">
        <v>29</v>
      </c>
      <c r="D3213" s="47" t="n">
        <v>568</v>
      </c>
      <c r="E3213" s="47"/>
    </row>
    <row r="3214" customFormat="false" ht="15" hidden="false" customHeight="false" outlineLevel="0" collapsed="false">
      <c r="A3214" s="48" t="s">
        <v>45</v>
      </c>
      <c r="B3214" s="46" t="n">
        <v>44026</v>
      </c>
      <c r="C3214" s="47" t="n">
        <v>1</v>
      </c>
      <c r="D3214" s="47" t="n">
        <v>37</v>
      </c>
      <c r="E3214" s="47"/>
    </row>
    <row r="3215" customFormat="false" ht="15" hidden="false" customHeight="false" outlineLevel="0" collapsed="false">
      <c r="A3215" s="48" t="s">
        <v>46</v>
      </c>
      <c r="B3215" s="46" t="n">
        <v>44026</v>
      </c>
      <c r="C3215" s="47" t="n">
        <v>47</v>
      </c>
      <c r="D3215" s="47" t="n">
        <v>208</v>
      </c>
      <c r="E3215" s="47"/>
    </row>
    <row r="3216" customFormat="false" ht="15" hidden="false" customHeight="false" outlineLevel="0" collapsed="false">
      <c r="A3216" s="48" t="s">
        <v>47</v>
      </c>
      <c r="B3216" s="46" t="n">
        <v>44026</v>
      </c>
      <c r="C3216" s="47" t="n">
        <v>0</v>
      </c>
      <c r="D3216" s="47" t="n">
        <v>94</v>
      </c>
      <c r="E3216" s="47"/>
    </row>
    <row r="3217" customFormat="false" ht="15" hidden="false" customHeight="false" outlineLevel="0" collapsed="false">
      <c r="A3217" s="44" t="s">
        <v>24</v>
      </c>
      <c r="B3217" s="46" t="n">
        <v>44027</v>
      </c>
      <c r="C3217" s="47" t="n">
        <v>2735</v>
      </c>
      <c r="D3217" s="47" t="n">
        <v>60656</v>
      </c>
      <c r="E3217" s="47" t="n">
        <v>42</v>
      </c>
    </row>
    <row r="3218" customFormat="false" ht="15" hidden="false" customHeight="false" outlineLevel="0" collapsed="false">
      <c r="A3218" s="48" t="s">
        <v>25</v>
      </c>
      <c r="B3218" s="46" t="n">
        <v>44027</v>
      </c>
      <c r="C3218" s="47" t="n">
        <v>2</v>
      </c>
      <c r="D3218" s="47" t="n">
        <v>41</v>
      </c>
      <c r="E3218" s="47"/>
    </row>
    <row r="3219" customFormat="false" ht="15" hidden="false" customHeight="false" outlineLevel="0" collapsed="false">
      <c r="A3219" s="48" t="s">
        <v>26</v>
      </c>
      <c r="B3219" s="46" t="n">
        <v>44027</v>
      </c>
      <c r="C3219" s="47" t="n">
        <v>77</v>
      </c>
      <c r="D3219" s="47" t="n">
        <v>2751</v>
      </c>
      <c r="E3219" s="47"/>
    </row>
    <row r="3220" customFormat="false" ht="15" hidden="false" customHeight="false" outlineLevel="0" collapsed="false">
      <c r="A3220" s="48" t="s">
        <v>27</v>
      </c>
      <c r="B3220" s="46" t="n">
        <v>44027</v>
      </c>
      <c r="C3220" s="47" t="n">
        <v>5</v>
      </c>
      <c r="D3220" s="47" t="n">
        <v>218</v>
      </c>
      <c r="E3220" s="47"/>
    </row>
    <row r="3221" customFormat="false" ht="15" hidden="false" customHeight="false" outlineLevel="0" collapsed="false">
      <c r="A3221" s="48" t="s">
        <v>28</v>
      </c>
      <c r="B3221" s="46" t="n">
        <v>44027</v>
      </c>
      <c r="C3221" s="47" t="n">
        <v>1220</v>
      </c>
      <c r="D3221" s="47" t="n">
        <v>41444</v>
      </c>
      <c r="E3221" s="47" t="n">
        <v>28</v>
      </c>
    </row>
    <row r="3222" customFormat="false" ht="15" hidden="false" customHeight="false" outlineLevel="0" collapsed="false">
      <c r="A3222" s="48" t="s">
        <v>29</v>
      </c>
      <c r="B3222" s="46" t="n">
        <v>44027</v>
      </c>
      <c r="C3222" s="47" t="n">
        <v>17</v>
      </c>
      <c r="D3222" s="47" t="n">
        <v>1023</v>
      </c>
      <c r="E3222" s="47"/>
    </row>
    <row r="3223" customFormat="false" ht="15" hidden="false" customHeight="false" outlineLevel="0" collapsed="false">
      <c r="A3223" s="48" t="s">
        <v>30</v>
      </c>
      <c r="B3223" s="46" t="n">
        <v>44027</v>
      </c>
      <c r="C3223" s="47" t="n">
        <v>0</v>
      </c>
      <c r="D3223" s="47" t="n">
        <v>128</v>
      </c>
      <c r="E3223" s="47"/>
    </row>
    <row r="3224" customFormat="false" ht="15" hidden="false" customHeight="false" outlineLevel="0" collapsed="false">
      <c r="A3224" s="48" t="s">
        <v>31</v>
      </c>
      <c r="B3224" s="46" t="n">
        <v>44027</v>
      </c>
      <c r="C3224" s="47" t="n">
        <v>9</v>
      </c>
      <c r="D3224" s="47" t="n">
        <v>565</v>
      </c>
      <c r="E3224" s="47" t="n">
        <v>4</v>
      </c>
    </row>
    <row r="3225" customFormat="false" ht="15" hidden="false" customHeight="false" outlineLevel="0" collapsed="false">
      <c r="A3225" s="48" t="s">
        <v>32</v>
      </c>
      <c r="B3225" s="46" t="n">
        <v>44027</v>
      </c>
      <c r="C3225" s="47" t="n">
        <v>0</v>
      </c>
      <c r="D3225" s="47" t="n">
        <v>78</v>
      </c>
      <c r="E3225" s="47"/>
    </row>
    <row r="3226" customFormat="false" ht="15" hidden="false" customHeight="false" outlineLevel="0" collapsed="false">
      <c r="A3226" s="48" t="s">
        <v>33</v>
      </c>
      <c r="B3226" s="46" t="n">
        <v>44027</v>
      </c>
      <c r="C3226" s="47" t="n">
        <v>50</v>
      </c>
      <c r="D3226" s="47" t="n">
        <v>532</v>
      </c>
      <c r="E3226" s="47"/>
    </row>
    <row r="3227" customFormat="false" ht="15" hidden="false" customHeight="false" outlineLevel="0" collapsed="false">
      <c r="A3227" s="48" t="s">
        <v>34</v>
      </c>
      <c r="B3227" s="46" t="n">
        <v>44027</v>
      </c>
      <c r="C3227" s="47" t="n">
        <v>1</v>
      </c>
      <c r="D3227" s="47" t="n">
        <v>8</v>
      </c>
      <c r="E3227" s="47"/>
    </row>
    <row r="3228" customFormat="false" ht="15" hidden="false" customHeight="false" outlineLevel="0" collapsed="false">
      <c r="A3228" s="48" t="s">
        <v>35</v>
      </c>
      <c r="B3228" s="46" t="n">
        <v>44027</v>
      </c>
      <c r="C3228" s="47" t="n">
        <v>3</v>
      </c>
      <c r="D3228" s="47" t="n">
        <v>157</v>
      </c>
      <c r="E3228" s="47"/>
    </row>
    <row r="3229" customFormat="false" ht="15" hidden="false" customHeight="false" outlineLevel="0" collapsed="false">
      <c r="A3229" s="48" t="s">
        <v>36</v>
      </c>
      <c r="B3229" s="46" t="n">
        <v>44027</v>
      </c>
      <c r="C3229" s="47" t="n">
        <v>29</v>
      </c>
      <c r="D3229" s="47" t="n">
        <v>360</v>
      </c>
      <c r="E3229" s="47"/>
    </row>
    <row r="3230" customFormat="false" ht="15" hidden="false" customHeight="false" outlineLevel="0" collapsed="false">
      <c r="A3230" s="48" t="s">
        <v>37</v>
      </c>
      <c r="B3230" s="46" t="n">
        <v>44027</v>
      </c>
      <c r="C3230" s="47" t="n">
        <v>0</v>
      </c>
      <c r="D3230" s="47" t="n">
        <v>49</v>
      </c>
      <c r="E3230" s="47"/>
    </row>
    <row r="3231" customFormat="false" ht="15" hidden="false" customHeight="false" outlineLevel="0" collapsed="false">
      <c r="A3231" s="48" t="s">
        <v>38</v>
      </c>
      <c r="B3231" s="46" t="n">
        <v>44027</v>
      </c>
      <c r="C3231" s="47" t="n">
        <v>35</v>
      </c>
      <c r="D3231" s="47" t="n">
        <v>787</v>
      </c>
      <c r="E3231" s="47" t="n">
        <v>1</v>
      </c>
    </row>
    <row r="3232" customFormat="false" ht="15" hidden="false" customHeight="false" outlineLevel="0" collapsed="false">
      <c r="A3232" s="48" t="s">
        <v>39</v>
      </c>
      <c r="B3232" s="46" t="n">
        <v>44027</v>
      </c>
      <c r="C3232" s="47" t="n">
        <v>28</v>
      </c>
      <c r="D3232" s="47" t="n">
        <v>1194</v>
      </c>
      <c r="E3232" s="47" t="n">
        <v>5</v>
      </c>
    </row>
    <row r="3233" customFormat="false" ht="15" hidden="false" customHeight="false" outlineLevel="0" collapsed="false">
      <c r="A3233" s="48" t="s">
        <v>40</v>
      </c>
      <c r="B3233" s="46" t="n">
        <v>44027</v>
      </c>
      <c r="C3233" s="47" t="n">
        <v>2</v>
      </c>
      <c r="D3233" s="47" t="n">
        <v>128</v>
      </c>
      <c r="E3233" s="47"/>
    </row>
    <row r="3234" customFormat="false" ht="15" hidden="false" customHeight="false" outlineLevel="0" collapsed="false">
      <c r="A3234" s="48" t="s">
        <v>41</v>
      </c>
      <c r="B3234" s="46" t="n">
        <v>44027</v>
      </c>
      <c r="C3234" s="47" t="n">
        <v>5</v>
      </c>
      <c r="D3234" s="47" t="n">
        <v>14</v>
      </c>
      <c r="E3234" s="47"/>
    </row>
    <row r="3235" customFormat="false" ht="15" hidden="false" customHeight="false" outlineLevel="0" collapsed="false">
      <c r="A3235" s="48" t="s">
        <v>42</v>
      </c>
      <c r="B3235" s="46" t="n">
        <v>44027</v>
      </c>
      <c r="C3235" s="47" t="n">
        <v>0</v>
      </c>
      <c r="D3235" s="47" t="n">
        <v>13</v>
      </c>
      <c r="E3235" s="47"/>
    </row>
    <row r="3236" customFormat="false" ht="15" hidden="false" customHeight="false" outlineLevel="0" collapsed="false">
      <c r="A3236" s="48" t="s">
        <v>43</v>
      </c>
      <c r="B3236" s="46" t="n">
        <v>44027</v>
      </c>
      <c r="C3236" s="47" t="n">
        <v>9</v>
      </c>
      <c r="D3236" s="47" t="n">
        <v>70</v>
      </c>
      <c r="E3236" s="47"/>
    </row>
    <row r="3237" customFormat="false" ht="15" hidden="false" customHeight="false" outlineLevel="0" collapsed="false">
      <c r="A3237" s="48" t="s">
        <v>44</v>
      </c>
      <c r="B3237" s="46" t="n">
        <v>44027</v>
      </c>
      <c r="C3237" s="47" t="n">
        <v>23</v>
      </c>
      <c r="D3237" s="47" t="n">
        <v>591</v>
      </c>
      <c r="E3237" s="47" t="n">
        <v>2</v>
      </c>
    </row>
    <row r="3238" customFormat="false" ht="15" hidden="false" customHeight="false" outlineLevel="0" collapsed="false">
      <c r="A3238" s="48" t="s">
        <v>45</v>
      </c>
      <c r="B3238" s="46" t="n">
        <v>44027</v>
      </c>
      <c r="C3238" s="47" t="n">
        <v>0</v>
      </c>
      <c r="D3238" s="47" t="n">
        <v>37</v>
      </c>
      <c r="E3238" s="47"/>
    </row>
    <row r="3239" customFormat="false" ht="15" hidden="false" customHeight="false" outlineLevel="0" collapsed="false">
      <c r="A3239" s="48" t="s">
        <v>46</v>
      </c>
      <c r="B3239" s="46" t="n">
        <v>44027</v>
      </c>
      <c r="C3239" s="47" t="n">
        <v>0</v>
      </c>
      <c r="D3239" s="47" t="n">
        <v>208</v>
      </c>
      <c r="E3239" s="47"/>
    </row>
    <row r="3240" customFormat="false" ht="15" hidden="false" customHeight="false" outlineLevel="0" collapsed="false">
      <c r="A3240" s="48" t="s">
        <v>47</v>
      </c>
      <c r="B3240" s="46" t="n">
        <v>44027</v>
      </c>
      <c r="C3240" s="47" t="n">
        <v>1</v>
      </c>
      <c r="D3240" s="47" t="n">
        <v>95</v>
      </c>
      <c r="E3240" s="47"/>
    </row>
    <row r="3241" customFormat="false" ht="15" hidden="false" customHeight="false" outlineLevel="0" collapsed="false">
      <c r="A3241" s="44" t="s">
        <v>24</v>
      </c>
      <c r="B3241" s="46" t="n">
        <v>44028</v>
      </c>
      <c r="C3241" s="47" t="n">
        <v>2546</v>
      </c>
      <c r="D3241" s="47" t="n">
        <v>63202</v>
      </c>
      <c r="E3241" s="47" t="n">
        <v>42</v>
      </c>
    </row>
    <row r="3242" customFormat="false" ht="15" hidden="false" customHeight="false" outlineLevel="0" collapsed="false">
      <c r="A3242" s="48" t="s">
        <v>25</v>
      </c>
      <c r="B3242" s="46" t="n">
        <v>44028</v>
      </c>
      <c r="C3242" s="47" t="n">
        <v>0</v>
      </c>
      <c r="D3242" s="47" t="n">
        <v>41</v>
      </c>
      <c r="E3242" s="47"/>
    </row>
    <row r="3243" customFormat="false" ht="15" hidden="false" customHeight="false" outlineLevel="0" collapsed="false">
      <c r="A3243" s="48" t="s">
        <v>26</v>
      </c>
      <c r="B3243" s="46" t="n">
        <v>44028</v>
      </c>
      <c r="C3243" s="47" t="n">
        <v>42</v>
      </c>
      <c r="D3243" s="47" t="n">
        <v>2793</v>
      </c>
      <c r="E3243" s="47" t="n">
        <v>2</v>
      </c>
    </row>
    <row r="3244" customFormat="false" ht="15" hidden="false" customHeight="false" outlineLevel="0" collapsed="false">
      <c r="A3244" s="48" t="s">
        <v>27</v>
      </c>
      <c r="B3244" s="46" t="n">
        <v>44028</v>
      </c>
      <c r="C3244" s="47" t="n">
        <v>0</v>
      </c>
      <c r="D3244" s="47" t="n">
        <v>218</v>
      </c>
      <c r="E3244" s="47"/>
    </row>
    <row r="3245" customFormat="false" ht="15" hidden="false" customHeight="false" outlineLevel="0" collapsed="false">
      <c r="A3245" s="48" t="s">
        <v>28</v>
      </c>
      <c r="B3245" s="46" t="n">
        <v>44028</v>
      </c>
      <c r="C3245" s="47" t="n">
        <v>854</v>
      </c>
      <c r="D3245" s="47" t="n">
        <v>42298</v>
      </c>
      <c r="E3245" s="47" t="n">
        <v>15</v>
      </c>
    </row>
    <row r="3246" customFormat="false" ht="15" hidden="false" customHeight="false" outlineLevel="0" collapsed="false">
      <c r="A3246" s="48" t="s">
        <v>29</v>
      </c>
      <c r="B3246" s="46" t="n">
        <v>44028</v>
      </c>
      <c r="C3246" s="47" t="n">
        <v>40</v>
      </c>
      <c r="D3246" s="47" t="n">
        <v>1063</v>
      </c>
      <c r="E3246" s="47"/>
    </row>
    <row r="3247" customFormat="false" ht="15" hidden="false" customHeight="false" outlineLevel="0" collapsed="false">
      <c r="A3247" s="48" t="s">
        <v>30</v>
      </c>
      <c r="B3247" s="46" t="n">
        <v>44028</v>
      </c>
      <c r="C3247" s="47" t="n">
        <v>1</v>
      </c>
      <c r="D3247" s="47" t="n">
        <v>129</v>
      </c>
      <c r="E3247" s="47"/>
    </row>
    <row r="3248" customFormat="false" ht="15" hidden="false" customHeight="false" outlineLevel="0" collapsed="false">
      <c r="A3248" s="48" t="s">
        <v>31</v>
      </c>
      <c r="B3248" s="46" t="n">
        <v>44028</v>
      </c>
      <c r="C3248" s="47" t="n">
        <v>10</v>
      </c>
      <c r="D3248" s="47" t="n">
        <v>575</v>
      </c>
      <c r="E3248" s="47"/>
    </row>
    <row r="3249" customFormat="false" ht="15" hidden="false" customHeight="false" outlineLevel="0" collapsed="false">
      <c r="A3249" s="48" t="s">
        <v>32</v>
      </c>
      <c r="B3249" s="46" t="n">
        <v>44028</v>
      </c>
      <c r="C3249" s="47" t="n">
        <v>0</v>
      </c>
      <c r="D3249" s="47" t="n">
        <v>78</v>
      </c>
      <c r="E3249" s="47"/>
    </row>
    <row r="3250" customFormat="false" ht="15" hidden="false" customHeight="false" outlineLevel="0" collapsed="false">
      <c r="A3250" s="48" t="s">
        <v>33</v>
      </c>
      <c r="B3250" s="46" t="n">
        <v>44028</v>
      </c>
      <c r="C3250" s="47" t="n">
        <v>22</v>
      </c>
      <c r="D3250" s="47" t="n">
        <v>554</v>
      </c>
      <c r="E3250" s="47"/>
    </row>
    <row r="3251" customFormat="false" ht="15" hidden="false" customHeight="false" outlineLevel="0" collapsed="false">
      <c r="A3251" s="48" t="s">
        <v>34</v>
      </c>
      <c r="B3251" s="46" t="n">
        <v>44028</v>
      </c>
      <c r="C3251" s="47" t="n">
        <v>0</v>
      </c>
      <c r="D3251" s="47" t="n">
        <v>8</v>
      </c>
      <c r="E3251" s="47"/>
    </row>
    <row r="3252" customFormat="false" ht="15" hidden="false" customHeight="false" outlineLevel="0" collapsed="false">
      <c r="A3252" s="48" t="s">
        <v>35</v>
      </c>
      <c r="B3252" s="46" t="n">
        <v>44028</v>
      </c>
      <c r="C3252" s="47" t="n">
        <v>4</v>
      </c>
      <c r="D3252" s="47" t="n">
        <v>161</v>
      </c>
      <c r="E3252" s="47" t="n">
        <v>2</v>
      </c>
    </row>
    <row r="3253" customFormat="false" ht="15" hidden="false" customHeight="false" outlineLevel="0" collapsed="false">
      <c r="A3253" s="48" t="s">
        <v>36</v>
      </c>
      <c r="B3253" s="46" t="n">
        <v>44028</v>
      </c>
      <c r="C3253" s="47" t="n">
        <v>22</v>
      </c>
      <c r="D3253" s="47" t="n">
        <v>382</v>
      </c>
      <c r="E3253" s="47" t="n">
        <v>1</v>
      </c>
    </row>
    <row r="3254" customFormat="false" ht="15" hidden="false" customHeight="false" outlineLevel="0" collapsed="false">
      <c r="A3254" s="48" t="s">
        <v>37</v>
      </c>
      <c r="B3254" s="46" t="n">
        <v>44028</v>
      </c>
      <c r="C3254" s="47" t="n">
        <v>0</v>
      </c>
      <c r="D3254" s="47" t="n">
        <v>49</v>
      </c>
      <c r="E3254" s="47"/>
    </row>
    <row r="3255" customFormat="false" ht="15" hidden="false" customHeight="false" outlineLevel="0" collapsed="false">
      <c r="A3255" s="48" t="s">
        <v>38</v>
      </c>
      <c r="B3255" s="46" t="n">
        <v>44028</v>
      </c>
      <c r="C3255" s="47" t="n">
        <v>15</v>
      </c>
      <c r="D3255" s="47" t="n">
        <v>802</v>
      </c>
      <c r="E3255" s="47"/>
    </row>
    <row r="3256" customFormat="false" ht="15" hidden="false" customHeight="false" outlineLevel="0" collapsed="false">
      <c r="A3256" s="48" t="s">
        <v>39</v>
      </c>
      <c r="B3256" s="46" t="n">
        <v>44028</v>
      </c>
      <c r="C3256" s="47" t="n">
        <v>21</v>
      </c>
      <c r="D3256" s="47" t="n">
        <v>1215</v>
      </c>
      <c r="E3256" s="47"/>
    </row>
    <row r="3257" customFormat="false" ht="15" hidden="false" customHeight="false" outlineLevel="0" collapsed="false">
      <c r="A3257" s="48" t="s">
        <v>40</v>
      </c>
      <c r="B3257" s="46" t="n">
        <v>44028</v>
      </c>
      <c r="C3257" s="47" t="n">
        <v>17</v>
      </c>
      <c r="D3257" s="47" t="n">
        <v>145</v>
      </c>
      <c r="E3257" s="47"/>
    </row>
    <row r="3258" customFormat="false" ht="15" hidden="false" customHeight="false" outlineLevel="0" collapsed="false">
      <c r="A3258" s="48" t="s">
        <v>41</v>
      </c>
      <c r="B3258" s="46" t="n">
        <v>44028</v>
      </c>
      <c r="C3258" s="47" t="n">
        <v>0</v>
      </c>
      <c r="D3258" s="47" t="n">
        <v>14</v>
      </c>
      <c r="E3258" s="47"/>
    </row>
    <row r="3259" customFormat="false" ht="15" hidden="false" customHeight="false" outlineLevel="0" collapsed="false">
      <c r="A3259" s="48" t="s">
        <v>42</v>
      </c>
      <c r="B3259" s="46" t="n">
        <v>44028</v>
      </c>
      <c r="C3259" s="47" t="n">
        <v>0</v>
      </c>
      <c r="D3259" s="47" t="n">
        <v>13</v>
      </c>
      <c r="E3259" s="47"/>
    </row>
    <row r="3260" customFormat="false" ht="15" hidden="false" customHeight="false" outlineLevel="0" collapsed="false">
      <c r="A3260" s="48" t="s">
        <v>43</v>
      </c>
      <c r="B3260" s="46" t="n">
        <v>44028</v>
      </c>
      <c r="C3260" s="47" t="n">
        <v>13</v>
      </c>
      <c r="D3260" s="47" t="n">
        <v>83</v>
      </c>
      <c r="E3260" s="47"/>
    </row>
    <row r="3261" customFormat="false" ht="15" hidden="false" customHeight="false" outlineLevel="0" collapsed="false">
      <c r="A3261" s="48" t="s">
        <v>44</v>
      </c>
      <c r="B3261" s="46" t="n">
        <v>44028</v>
      </c>
      <c r="C3261" s="47" t="n">
        <v>15</v>
      </c>
      <c r="D3261" s="47" t="n">
        <v>606</v>
      </c>
      <c r="E3261" s="47"/>
    </row>
    <row r="3262" customFormat="false" ht="15" hidden="false" customHeight="false" outlineLevel="0" collapsed="false">
      <c r="A3262" s="48" t="s">
        <v>45</v>
      </c>
      <c r="B3262" s="46" t="n">
        <v>44028</v>
      </c>
      <c r="C3262" s="47" t="n">
        <v>0</v>
      </c>
      <c r="D3262" s="47" t="n">
        <v>37</v>
      </c>
      <c r="E3262" s="47"/>
    </row>
    <row r="3263" customFormat="false" ht="15" hidden="false" customHeight="false" outlineLevel="0" collapsed="false">
      <c r="A3263" s="48" t="s">
        <v>46</v>
      </c>
      <c r="B3263" s="46" t="n">
        <v>44028</v>
      </c>
      <c r="C3263" s="47" t="n">
        <v>1</v>
      </c>
      <c r="D3263" s="47" t="n">
        <v>209</v>
      </c>
      <c r="E3263" s="47"/>
    </row>
    <row r="3264" customFormat="false" ht="15" hidden="false" customHeight="false" outlineLevel="0" collapsed="false">
      <c r="A3264" s="48" t="s">
        <v>47</v>
      </c>
      <c r="B3264" s="46" t="n">
        <v>44028</v>
      </c>
      <c r="C3264" s="47" t="n">
        <v>1</v>
      </c>
      <c r="D3264" s="47" t="n">
        <v>96</v>
      </c>
      <c r="E3264" s="47"/>
    </row>
    <row r="3265" customFormat="false" ht="15" hidden="false" customHeight="false" outlineLevel="0" collapsed="false">
      <c r="A3265" s="44" t="s">
        <v>24</v>
      </c>
      <c r="B3265" s="46" t="n">
        <v>44029</v>
      </c>
      <c r="C3265" s="47" t="n">
        <v>3002</v>
      </c>
      <c r="D3265" s="47" t="n">
        <v>66204</v>
      </c>
      <c r="E3265" s="47" t="n">
        <v>28</v>
      </c>
    </row>
    <row r="3266" customFormat="false" ht="15" hidden="false" customHeight="false" outlineLevel="0" collapsed="false">
      <c r="A3266" s="48" t="s">
        <v>25</v>
      </c>
      <c r="B3266" s="46" t="n">
        <v>44029</v>
      </c>
      <c r="C3266" s="47" t="n">
        <v>14</v>
      </c>
      <c r="D3266" s="47" t="n">
        <v>55</v>
      </c>
      <c r="E3266" s="47"/>
    </row>
    <row r="3267" customFormat="false" ht="15" hidden="false" customHeight="false" outlineLevel="0" collapsed="false">
      <c r="A3267" s="48" t="s">
        <v>26</v>
      </c>
      <c r="B3267" s="46" t="n">
        <v>44029</v>
      </c>
      <c r="C3267" s="47" t="n">
        <v>65</v>
      </c>
      <c r="D3267" s="47" t="n">
        <v>2858</v>
      </c>
      <c r="E3267" s="47"/>
    </row>
    <row r="3268" customFormat="false" ht="15" hidden="false" customHeight="false" outlineLevel="0" collapsed="false">
      <c r="A3268" s="48" t="s">
        <v>27</v>
      </c>
      <c r="B3268" s="46" t="n">
        <v>44029</v>
      </c>
      <c r="C3268" s="47" t="n">
        <v>9</v>
      </c>
      <c r="D3268" s="47" t="n">
        <v>227</v>
      </c>
      <c r="E3268" s="47"/>
    </row>
    <row r="3269" customFormat="false" ht="15" hidden="false" customHeight="false" outlineLevel="0" collapsed="false">
      <c r="A3269" s="48" t="s">
        <v>28</v>
      </c>
      <c r="B3269" s="46" t="n">
        <v>44029</v>
      </c>
      <c r="C3269" s="47" t="n">
        <v>1081</v>
      </c>
      <c r="D3269" s="47" t="n">
        <v>43379</v>
      </c>
      <c r="E3269" s="47" t="n">
        <v>28</v>
      </c>
    </row>
    <row r="3270" customFormat="false" ht="15" hidden="false" customHeight="false" outlineLevel="0" collapsed="false">
      <c r="A3270" s="48" t="s">
        <v>29</v>
      </c>
      <c r="B3270" s="46" t="n">
        <v>44029</v>
      </c>
      <c r="C3270" s="47" t="n">
        <v>49</v>
      </c>
      <c r="D3270" s="47" t="n">
        <v>1112</v>
      </c>
      <c r="E3270" s="47" t="n">
        <v>1</v>
      </c>
    </row>
    <row r="3271" customFormat="false" ht="15" hidden="false" customHeight="false" outlineLevel="0" collapsed="false">
      <c r="A3271" s="48" t="s">
        <v>30</v>
      </c>
      <c r="B3271" s="46" t="n">
        <v>44029</v>
      </c>
      <c r="C3271" s="47" t="n">
        <v>0</v>
      </c>
      <c r="D3271" s="47" t="n">
        <v>129</v>
      </c>
      <c r="E3271" s="47"/>
    </row>
    <row r="3272" customFormat="false" ht="15" hidden="false" customHeight="false" outlineLevel="0" collapsed="false">
      <c r="A3272" s="48" t="s">
        <v>31</v>
      </c>
      <c r="B3272" s="46" t="n">
        <v>44029</v>
      </c>
      <c r="C3272" s="47" t="n">
        <v>24</v>
      </c>
      <c r="D3272" s="47" t="n">
        <v>599</v>
      </c>
      <c r="E3272" s="47" t="n">
        <v>1</v>
      </c>
    </row>
    <row r="3273" customFormat="false" ht="15" hidden="false" customHeight="false" outlineLevel="0" collapsed="false">
      <c r="A3273" s="48" t="s">
        <v>32</v>
      </c>
      <c r="B3273" s="46" t="n">
        <v>44029</v>
      </c>
      <c r="C3273" s="47" t="n">
        <v>0</v>
      </c>
      <c r="D3273" s="47" t="n">
        <v>78</v>
      </c>
      <c r="E3273" s="47"/>
    </row>
    <row r="3274" customFormat="false" ht="15" hidden="false" customHeight="false" outlineLevel="0" collapsed="false">
      <c r="A3274" s="48" t="s">
        <v>33</v>
      </c>
      <c r="B3274" s="46" t="n">
        <v>44029</v>
      </c>
      <c r="C3274" s="47" t="n">
        <v>107</v>
      </c>
      <c r="D3274" s="47" t="n">
        <v>661</v>
      </c>
      <c r="E3274" s="47"/>
    </row>
    <row r="3275" customFormat="false" ht="15" hidden="false" customHeight="false" outlineLevel="0" collapsed="false">
      <c r="A3275" s="48" t="s">
        <v>34</v>
      </c>
      <c r="B3275" s="46" t="n">
        <v>44029</v>
      </c>
      <c r="C3275" s="47" t="n">
        <v>0</v>
      </c>
      <c r="D3275" s="47" t="n">
        <v>8</v>
      </c>
      <c r="E3275" s="47"/>
    </row>
    <row r="3276" customFormat="false" ht="15" hidden="false" customHeight="false" outlineLevel="0" collapsed="false">
      <c r="A3276" s="48" t="s">
        <v>35</v>
      </c>
      <c r="B3276" s="46" t="n">
        <v>44029</v>
      </c>
      <c r="C3276" s="47" t="n">
        <v>2</v>
      </c>
      <c r="D3276" s="47" t="n">
        <v>163</v>
      </c>
      <c r="E3276" s="47" t="n">
        <v>2</v>
      </c>
    </row>
    <row r="3277" customFormat="false" ht="15" hidden="false" customHeight="false" outlineLevel="0" collapsed="false">
      <c r="A3277" s="48" t="s">
        <v>36</v>
      </c>
      <c r="B3277" s="46" t="n">
        <v>44029</v>
      </c>
      <c r="C3277" s="47" t="n">
        <v>21</v>
      </c>
      <c r="D3277" s="47" t="n">
        <v>403</v>
      </c>
      <c r="E3277" s="47" t="n">
        <v>3</v>
      </c>
    </row>
    <row r="3278" customFormat="false" ht="15" hidden="false" customHeight="false" outlineLevel="0" collapsed="false">
      <c r="A3278" s="48" t="s">
        <v>37</v>
      </c>
      <c r="B3278" s="46" t="n">
        <v>44029</v>
      </c>
      <c r="C3278" s="47" t="n">
        <v>0</v>
      </c>
      <c r="D3278" s="47" t="n">
        <v>49</v>
      </c>
      <c r="E3278" s="47"/>
    </row>
    <row r="3279" customFormat="false" ht="15" hidden="false" customHeight="false" outlineLevel="0" collapsed="false">
      <c r="A3279" s="48" t="s">
        <v>38</v>
      </c>
      <c r="B3279" s="46" t="n">
        <v>44029</v>
      </c>
      <c r="C3279" s="47" t="n">
        <v>29</v>
      </c>
      <c r="D3279" s="47" t="n">
        <v>831</v>
      </c>
      <c r="E3279" s="47" t="n">
        <v>2</v>
      </c>
    </row>
    <row r="3280" customFormat="false" ht="15" hidden="false" customHeight="false" outlineLevel="0" collapsed="false">
      <c r="A3280" s="48" t="s">
        <v>39</v>
      </c>
      <c r="B3280" s="46" t="n">
        <v>44029</v>
      </c>
      <c r="C3280" s="47" t="n">
        <v>57</v>
      </c>
      <c r="D3280" s="47" t="n">
        <v>1272</v>
      </c>
      <c r="E3280" s="47" t="n">
        <v>1</v>
      </c>
    </row>
    <row r="3281" customFormat="false" ht="15" hidden="false" customHeight="false" outlineLevel="0" collapsed="false">
      <c r="A3281" s="48" t="s">
        <v>40</v>
      </c>
      <c r="B3281" s="46" t="n">
        <v>44029</v>
      </c>
      <c r="C3281" s="47" t="n">
        <v>0</v>
      </c>
      <c r="D3281" s="47" t="n">
        <v>145</v>
      </c>
      <c r="E3281" s="47"/>
    </row>
    <row r="3282" customFormat="false" ht="15" hidden="false" customHeight="false" outlineLevel="0" collapsed="false">
      <c r="A3282" s="48" t="s">
        <v>41</v>
      </c>
      <c r="B3282" s="46" t="n">
        <v>44029</v>
      </c>
      <c r="C3282" s="47" t="n">
        <v>0</v>
      </c>
      <c r="D3282" s="47" t="n">
        <v>14</v>
      </c>
      <c r="E3282" s="47"/>
    </row>
    <row r="3283" customFormat="false" ht="15" hidden="false" customHeight="false" outlineLevel="0" collapsed="false">
      <c r="A3283" s="48" t="s">
        <v>42</v>
      </c>
      <c r="B3283" s="46" t="n">
        <v>44029</v>
      </c>
      <c r="C3283" s="47" t="n">
        <v>1</v>
      </c>
      <c r="D3283" s="47" t="n">
        <v>14</v>
      </c>
      <c r="E3283" s="47"/>
    </row>
    <row r="3284" customFormat="false" ht="15" hidden="false" customHeight="false" outlineLevel="0" collapsed="false">
      <c r="A3284" s="48" t="s">
        <v>43</v>
      </c>
      <c r="B3284" s="46" t="n">
        <v>44029</v>
      </c>
      <c r="C3284" s="47" t="n">
        <v>20</v>
      </c>
      <c r="D3284" s="47" t="n">
        <v>103</v>
      </c>
      <c r="E3284" s="47"/>
    </row>
    <row r="3285" customFormat="false" ht="15" hidden="false" customHeight="false" outlineLevel="0" collapsed="false">
      <c r="A3285" s="48" t="s">
        <v>44</v>
      </c>
      <c r="B3285" s="46" t="n">
        <v>44029</v>
      </c>
      <c r="C3285" s="47" t="n">
        <v>26</v>
      </c>
      <c r="D3285" s="47" t="n">
        <v>632</v>
      </c>
      <c r="E3285" s="47"/>
    </row>
    <row r="3286" customFormat="false" ht="15" hidden="false" customHeight="false" outlineLevel="0" collapsed="false">
      <c r="A3286" s="48" t="s">
        <v>45</v>
      </c>
      <c r="B3286" s="46" t="n">
        <v>44029</v>
      </c>
      <c r="C3286" s="47" t="n">
        <v>0</v>
      </c>
      <c r="D3286" s="47" t="n">
        <v>37</v>
      </c>
      <c r="E3286" s="47"/>
    </row>
    <row r="3287" customFormat="false" ht="15" hidden="false" customHeight="false" outlineLevel="0" collapsed="false">
      <c r="A3287" s="48" t="s">
        <v>46</v>
      </c>
      <c r="B3287" s="46" t="n">
        <v>44029</v>
      </c>
      <c r="C3287" s="47" t="n">
        <v>4</v>
      </c>
      <c r="D3287" s="47" t="n">
        <v>213</v>
      </c>
      <c r="E3287" s="47"/>
    </row>
    <row r="3288" customFormat="false" ht="15" hidden="false" customHeight="false" outlineLevel="0" collapsed="false">
      <c r="A3288" s="48" t="s">
        <v>47</v>
      </c>
      <c r="B3288" s="46" t="n">
        <v>44029</v>
      </c>
      <c r="C3288" s="47" t="n">
        <v>7</v>
      </c>
      <c r="D3288" s="47" t="n">
        <v>103</v>
      </c>
      <c r="E3288" s="47"/>
    </row>
    <row r="3289" customFormat="false" ht="15" hidden="false" customHeight="false" outlineLevel="0" collapsed="false">
      <c r="A3289" s="44" t="s">
        <v>24</v>
      </c>
      <c r="B3289" s="46" t="n">
        <v>44030</v>
      </c>
      <c r="C3289" s="47" t="n">
        <v>1817</v>
      </c>
      <c r="D3289" s="47" t="n">
        <v>68021</v>
      </c>
      <c r="E3289" s="47" t="n">
        <v>21</v>
      </c>
    </row>
    <row r="3290" customFormat="false" ht="15" hidden="false" customHeight="false" outlineLevel="0" collapsed="false">
      <c r="A3290" s="48" t="s">
        <v>25</v>
      </c>
      <c r="B3290" s="46" t="n">
        <v>44030</v>
      </c>
      <c r="C3290" s="47" t="n">
        <v>0</v>
      </c>
      <c r="D3290" s="47" t="n">
        <v>55</v>
      </c>
      <c r="E3290" s="47"/>
    </row>
    <row r="3291" customFormat="false" ht="15" hidden="false" customHeight="false" outlineLevel="0" collapsed="false">
      <c r="A3291" s="48" t="s">
        <v>26</v>
      </c>
      <c r="B3291" s="46" t="n">
        <v>44030</v>
      </c>
      <c r="C3291" s="47" t="n">
        <v>60</v>
      </c>
      <c r="D3291" s="47" t="n">
        <v>2918</v>
      </c>
      <c r="E3291" s="47" t="n">
        <v>3</v>
      </c>
    </row>
    <row r="3292" customFormat="false" ht="15" hidden="false" customHeight="false" outlineLevel="0" collapsed="false">
      <c r="A3292" s="48" t="s">
        <v>27</v>
      </c>
      <c r="B3292" s="46" t="n">
        <v>44030</v>
      </c>
      <c r="C3292" s="47" t="n">
        <v>8</v>
      </c>
      <c r="D3292" s="47" t="n">
        <v>235</v>
      </c>
      <c r="E3292" s="47"/>
    </row>
    <row r="3293" customFormat="false" ht="15" hidden="false" customHeight="false" outlineLevel="0" collapsed="false">
      <c r="A3293" s="48" t="s">
        <v>28</v>
      </c>
      <c r="B3293" s="46" t="n">
        <v>44030</v>
      </c>
      <c r="C3293" s="47" t="n">
        <v>1106</v>
      </c>
      <c r="D3293" s="47" t="n">
        <v>44485</v>
      </c>
      <c r="E3293" s="47" t="n">
        <v>16</v>
      </c>
    </row>
    <row r="3294" customFormat="false" ht="15" hidden="false" customHeight="false" outlineLevel="0" collapsed="false">
      <c r="A3294" s="48" t="s">
        <v>29</v>
      </c>
      <c r="B3294" s="46" t="n">
        <v>44030</v>
      </c>
      <c r="C3294" s="47" t="n">
        <v>104</v>
      </c>
      <c r="D3294" s="47" t="n">
        <v>1216</v>
      </c>
      <c r="E3294" s="47"/>
    </row>
    <row r="3295" customFormat="false" ht="15" hidden="false" customHeight="false" outlineLevel="0" collapsed="false">
      <c r="A3295" s="48" t="s">
        <v>30</v>
      </c>
      <c r="B3295" s="46" t="n">
        <v>44030</v>
      </c>
      <c r="C3295" s="47" t="n">
        <v>1</v>
      </c>
      <c r="D3295" s="47" t="n">
        <v>130</v>
      </c>
      <c r="E3295" s="47"/>
    </row>
    <row r="3296" customFormat="false" ht="15" hidden="false" customHeight="false" outlineLevel="0" collapsed="false">
      <c r="A3296" s="48" t="s">
        <v>31</v>
      </c>
      <c r="B3296" s="46" t="n">
        <v>44030</v>
      </c>
      <c r="C3296" s="47" t="n">
        <v>15</v>
      </c>
      <c r="D3296" s="47" t="n">
        <v>614</v>
      </c>
      <c r="E3296" s="47"/>
    </row>
    <row r="3297" customFormat="false" ht="15" hidden="false" customHeight="false" outlineLevel="0" collapsed="false">
      <c r="A3297" s="48" t="s">
        <v>32</v>
      </c>
      <c r="B3297" s="46" t="n">
        <v>44030</v>
      </c>
      <c r="C3297" s="47" t="n">
        <v>0</v>
      </c>
      <c r="D3297" s="47" t="n">
        <v>78</v>
      </c>
      <c r="E3297" s="47"/>
    </row>
    <row r="3298" customFormat="false" ht="15" hidden="false" customHeight="false" outlineLevel="0" collapsed="false">
      <c r="A3298" s="48" t="s">
        <v>33</v>
      </c>
      <c r="B3298" s="46" t="n">
        <v>44030</v>
      </c>
      <c r="C3298" s="47" t="n">
        <v>7</v>
      </c>
      <c r="D3298" s="47" t="n">
        <v>668</v>
      </c>
      <c r="E3298" s="47"/>
    </row>
    <row r="3299" customFormat="false" ht="15" hidden="false" customHeight="false" outlineLevel="0" collapsed="false">
      <c r="A3299" s="48" t="s">
        <v>34</v>
      </c>
      <c r="B3299" s="46" t="n">
        <v>44030</v>
      </c>
      <c r="C3299" s="47" t="n">
        <v>0</v>
      </c>
      <c r="D3299" s="47" t="n">
        <v>8</v>
      </c>
      <c r="E3299" s="47"/>
    </row>
    <row r="3300" customFormat="false" ht="15" hidden="false" customHeight="false" outlineLevel="0" collapsed="false">
      <c r="A3300" s="48" t="s">
        <v>35</v>
      </c>
      <c r="B3300" s="46" t="n">
        <v>44030</v>
      </c>
      <c r="C3300" s="47" t="n">
        <v>17</v>
      </c>
      <c r="D3300" s="47" t="n">
        <v>180</v>
      </c>
      <c r="E3300" s="47"/>
    </row>
    <row r="3301" customFormat="false" ht="15" hidden="false" customHeight="false" outlineLevel="0" collapsed="false">
      <c r="A3301" s="48" t="s">
        <v>36</v>
      </c>
      <c r="B3301" s="46" t="n">
        <v>44030</v>
      </c>
      <c r="C3301" s="47" t="n">
        <v>44</v>
      </c>
      <c r="D3301" s="47" t="n">
        <v>447</v>
      </c>
      <c r="E3301" s="47"/>
    </row>
    <row r="3302" customFormat="false" ht="15" hidden="false" customHeight="false" outlineLevel="0" collapsed="false">
      <c r="A3302" s="48" t="s">
        <v>37</v>
      </c>
      <c r="B3302" s="46" t="n">
        <v>44030</v>
      </c>
      <c r="C3302" s="47" t="n">
        <v>0</v>
      </c>
      <c r="D3302" s="47" t="n">
        <v>49</v>
      </c>
      <c r="E3302" s="47"/>
    </row>
    <row r="3303" customFormat="false" ht="15" hidden="false" customHeight="false" outlineLevel="0" collapsed="false">
      <c r="A3303" s="48" t="s">
        <v>38</v>
      </c>
      <c r="B3303" s="46" t="n">
        <v>44030</v>
      </c>
      <c r="C3303" s="47" t="n">
        <v>16</v>
      </c>
      <c r="D3303" s="47" t="n">
        <v>847</v>
      </c>
      <c r="E3303" s="47"/>
    </row>
    <row r="3304" customFormat="false" ht="15" hidden="false" customHeight="false" outlineLevel="0" collapsed="false">
      <c r="A3304" s="48" t="s">
        <v>39</v>
      </c>
      <c r="B3304" s="46" t="n">
        <v>44030</v>
      </c>
      <c r="C3304" s="47" t="n">
        <v>25</v>
      </c>
      <c r="D3304" s="47" t="n">
        <v>1297</v>
      </c>
      <c r="E3304" s="47" t="n">
        <v>2</v>
      </c>
    </row>
    <row r="3305" customFormat="false" ht="15" hidden="false" customHeight="false" outlineLevel="0" collapsed="false">
      <c r="A3305" s="48" t="s">
        <v>40</v>
      </c>
      <c r="B3305" s="46" t="n">
        <v>44030</v>
      </c>
      <c r="C3305" s="47" t="n">
        <v>7</v>
      </c>
      <c r="D3305" s="47" t="n">
        <v>152</v>
      </c>
      <c r="E3305" s="47"/>
    </row>
    <row r="3306" customFormat="false" ht="15" hidden="false" customHeight="false" outlineLevel="0" collapsed="false">
      <c r="A3306" s="48" t="s">
        <v>41</v>
      </c>
      <c r="B3306" s="46" t="n">
        <v>44030</v>
      </c>
      <c r="C3306" s="47" t="n">
        <v>0</v>
      </c>
      <c r="D3306" s="47" t="n">
        <v>14</v>
      </c>
      <c r="E3306" s="47"/>
    </row>
    <row r="3307" customFormat="false" ht="15" hidden="false" customHeight="false" outlineLevel="0" collapsed="false">
      <c r="A3307" s="48" t="s">
        <v>42</v>
      </c>
      <c r="B3307" s="46" t="n">
        <v>44030</v>
      </c>
      <c r="C3307" s="47" t="n">
        <v>0</v>
      </c>
      <c r="D3307" s="47" t="n">
        <v>14</v>
      </c>
      <c r="E3307" s="47"/>
    </row>
    <row r="3308" customFormat="false" ht="15" hidden="false" customHeight="false" outlineLevel="0" collapsed="false">
      <c r="A3308" s="48" t="s">
        <v>43</v>
      </c>
      <c r="B3308" s="46" t="n">
        <v>44030</v>
      </c>
      <c r="C3308" s="47" t="n">
        <v>20</v>
      </c>
      <c r="D3308" s="47" t="n">
        <v>123</v>
      </c>
      <c r="E3308" s="47"/>
    </row>
    <row r="3309" customFormat="false" ht="15" hidden="false" customHeight="false" outlineLevel="0" collapsed="false">
      <c r="A3309" s="48" t="s">
        <v>44</v>
      </c>
      <c r="B3309" s="46" t="n">
        <v>44030</v>
      </c>
      <c r="C3309" s="47" t="n">
        <v>36</v>
      </c>
      <c r="D3309" s="47" t="n">
        <v>668</v>
      </c>
      <c r="E3309" s="47"/>
    </row>
    <row r="3310" customFormat="false" ht="15" hidden="false" customHeight="false" outlineLevel="0" collapsed="false">
      <c r="A3310" s="48" t="s">
        <v>45</v>
      </c>
      <c r="B3310" s="46" t="n">
        <v>44030</v>
      </c>
      <c r="C3310" s="47" t="n">
        <v>0</v>
      </c>
      <c r="D3310" s="47" t="n">
        <v>37</v>
      </c>
      <c r="E3310" s="47"/>
    </row>
    <row r="3311" customFormat="false" ht="15" hidden="false" customHeight="false" outlineLevel="0" collapsed="false">
      <c r="A3311" s="48" t="s">
        <v>46</v>
      </c>
      <c r="B3311" s="46" t="n">
        <v>44030</v>
      </c>
      <c r="C3311" s="47" t="n">
        <v>22</v>
      </c>
      <c r="D3311" s="47" t="n">
        <v>235</v>
      </c>
      <c r="E3311" s="47"/>
    </row>
    <row r="3312" customFormat="false" ht="15" hidden="false" customHeight="false" outlineLevel="0" collapsed="false">
      <c r="A3312" s="48" t="s">
        <v>47</v>
      </c>
      <c r="B3312" s="46" t="n">
        <v>44030</v>
      </c>
      <c r="C3312" s="47" t="n">
        <v>0</v>
      </c>
      <c r="D3312" s="47" t="n">
        <v>103</v>
      </c>
      <c r="E3312" s="47"/>
    </row>
    <row r="3313" customFormat="false" ht="15" hidden="false" customHeight="false" outlineLevel="0" collapsed="false">
      <c r="A3313" s="44" t="s">
        <v>24</v>
      </c>
      <c r="B3313" s="46" t="n">
        <v>44031</v>
      </c>
      <c r="C3313" s="47" t="n">
        <v>2761</v>
      </c>
      <c r="D3313" s="47" t="n">
        <v>70782</v>
      </c>
      <c r="E3313" s="47" t="n">
        <v>21</v>
      </c>
    </row>
    <row r="3314" customFormat="false" ht="15" hidden="false" customHeight="false" outlineLevel="0" collapsed="false">
      <c r="A3314" s="48" t="s">
        <v>25</v>
      </c>
      <c r="B3314" s="46" t="n">
        <v>44031</v>
      </c>
      <c r="C3314" s="47" t="n">
        <v>3</v>
      </c>
      <c r="D3314" s="47" t="n">
        <v>58</v>
      </c>
      <c r="E3314" s="47"/>
    </row>
    <row r="3315" customFormat="false" ht="15" hidden="false" customHeight="false" outlineLevel="0" collapsed="false">
      <c r="A3315" s="48" t="s">
        <v>26</v>
      </c>
      <c r="B3315" s="46" t="n">
        <v>44031</v>
      </c>
      <c r="C3315" s="47" t="n">
        <v>48</v>
      </c>
      <c r="D3315" s="47" t="n">
        <v>2966</v>
      </c>
      <c r="E3315" s="47" t="n">
        <v>1</v>
      </c>
    </row>
    <row r="3316" customFormat="false" ht="15" hidden="false" customHeight="false" outlineLevel="0" collapsed="false">
      <c r="A3316" s="48" t="s">
        <v>27</v>
      </c>
      <c r="B3316" s="46" t="n">
        <v>44031</v>
      </c>
      <c r="C3316" s="47" t="n">
        <v>3</v>
      </c>
      <c r="D3316" s="47" t="n">
        <v>238</v>
      </c>
      <c r="E3316" s="47"/>
    </row>
    <row r="3317" customFormat="false" ht="15" hidden="false" customHeight="false" outlineLevel="0" collapsed="false">
      <c r="A3317" s="48" t="s">
        <v>28</v>
      </c>
      <c r="B3317" s="46" t="n">
        <v>44031</v>
      </c>
      <c r="C3317" s="47" t="n">
        <v>1116</v>
      </c>
      <c r="D3317" s="47" t="n">
        <v>45601</v>
      </c>
      <c r="E3317" s="47" t="n">
        <v>14</v>
      </c>
    </row>
    <row r="3318" customFormat="false" ht="15" hidden="false" customHeight="false" outlineLevel="0" collapsed="false">
      <c r="A3318" s="48" t="s">
        <v>29</v>
      </c>
      <c r="B3318" s="46" t="n">
        <v>44031</v>
      </c>
      <c r="C3318" s="47" t="n">
        <v>67</v>
      </c>
      <c r="D3318" s="47" t="n">
        <v>1283</v>
      </c>
      <c r="E3318" s="47" t="n">
        <v>1</v>
      </c>
    </row>
    <row r="3319" customFormat="false" ht="15" hidden="false" customHeight="false" outlineLevel="0" collapsed="false">
      <c r="A3319" s="48" t="s">
        <v>30</v>
      </c>
      <c r="B3319" s="46" t="n">
        <v>44031</v>
      </c>
      <c r="C3319" s="47" t="n">
        <v>0</v>
      </c>
      <c r="D3319" s="47" t="n">
        <v>130</v>
      </c>
      <c r="E3319" s="47" t="n">
        <v>1</v>
      </c>
    </row>
    <row r="3320" customFormat="false" ht="15" hidden="false" customHeight="false" outlineLevel="0" collapsed="false">
      <c r="A3320" s="48" t="s">
        <v>31</v>
      </c>
      <c r="B3320" s="46" t="n">
        <v>44031</v>
      </c>
      <c r="C3320" s="47" t="n">
        <v>16</v>
      </c>
      <c r="D3320" s="47" t="n">
        <v>630</v>
      </c>
      <c r="E3320" s="47"/>
    </row>
    <row r="3321" customFormat="false" ht="15" hidden="false" customHeight="false" outlineLevel="0" collapsed="false">
      <c r="A3321" s="48" t="s">
        <v>32</v>
      </c>
      <c r="B3321" s="46" t="n">
        <v>44031</v>
      </c>
      <c r="C3321" s="47" t="n">
        <v>0</v>
      </c>
      <c r="D3321" s="47" t="n">
        <v>78</v>
      </c>
      <c r="E3321" s="47"/>
    </row>
    <row r="3322" customFormat="false" ht="15" hidden="false" customHeight="false" outlineLevel="0" collapsed="false">
      <c r="A3322" s="48" t="s">
        <v>33</v>
      </c>
      <c r="B3322" s="46" t="n">
        <v>44031</v>
      </c>
      <c r="C3322" s="47" t="n">
        <v>6</v>
      </c>
      <c r="D3322" s="47" t="n">
        <v>674</v>
      </c>
      <c r="E3322" s="47"/>
    </row>
    <row r="3323" customFormat="false" ht="15" hidden="false" customHeight="false" outlineLevel="0" collapsed="false">
      <c r="A3323" s="48" t="s">
        <v>34</v>
      </c>
      <c r="B3323" s="46" t="n">
        <v>44031</v>
      </c>
      <c r="C3323" s="47" t="n">
        <v>0</v>
      </c>
      <c r="D3323" s="47" t="n">
        <v>8</v>
      </c>
      <c r="E3323" s="47"/>
    </row>
    <row r="3324" customFormat="false" ht="15" hidden="false" customHeight="false" outlineLevel="0" collapsed="false">
      <c r="A3324" s="48" t="s">
        <v>35</v>
      </c>
      <c r="B3324" s="46" t="n">
        <v>44031</v>
      </c>
      <c r="C3324" s="47" t="n">
        <v>4</v>
      </c>
      <c r="D3324" s="47" t="n">
        <v>184</v>
      </c>
      <c r="E3324" s="47"/>
    </row>
    <row r="3325" customFormat="false" ht="15" hidden="false" customHeight="false" outlineLevel="0" collapsed="false">
      <c r="A3325" s="48" t="s">
        <v>36</v>
      </c>
      <c r="B3325" s="46" t="n">
        <v>44031</v>
      </c>
      <c r="C3325" s="47" t="n">
        <v>41</v>
      </c>
      <c r="D3325" s="47" t="n">
        <v>488</v>
      </c>
      <c r="E3325" s="47" t="n">
        <v>1</v>
      </c>
    </row>
    <row r="3326" customFormat="false" ht="15" hidden="false" customHeight="false" outlineLevel="0" collapsed="false">
      <c r="A3326" s="48" t="s">
        <v>37</v>
      </c>
      <c r="B3326" s="46" t="n">
        <v>44031</v>
      </c>
      <c r="C3326" s="47" t="n">
        <v>0</v>
      </c>
      <c r="D3326" s="47" t="n">
        <v>49</v>
      </c>
      <c r="E3326" s="47"/>
    </row>
    <row r="3327" customFormat="false" ht="15" hidden="false" customHeight="false" outlineLevel="0" collapsed="false">
      <c r="A3327" s="48" t="s">
        <v>38</v>
      </c>
      <c r="B3327" s="46" t="n">
        <v>44031</v>
      </c>
      <c r="C3327" s="47" t="n">
        <v>33</v>
      </c>
      <c r="D3327" s="47" t="n">
        <v>880</v>
      </c>
      <c r="E3327" s="47"/>
    </row>
    <row r="3328" customFormat="false" ht="15" hidden="false" customHeight="false" outlineLevel="0" collapsed="false">
      <c r="A3328" s="48" t="s">
        <v>39</v>
      </c>
      <c r="B3328" s="46" t="n">
        <v>44031</v>
      </c>
      <c r="C3328" s="47" t="n">
        <v>23</v>
      </c>
      <c r="D3328" s="47" t="n">
        <v>1320</v>
      </c>
      <c r="E3328" s="47"/>
    </row>
    <row r="3329" customFormat="false" ht="15" hidden="false" customHeight="false" outlineLevel="0" collapsed="false">
      <c r="A3329" s="48" t="s">
        <v>40</v>
      </c>
      <c r="B3329" s="46" t="n">
        <v>44031</v>
      </c>
      <c r="C3329" s="47" t="n">
        <v>23</v>
      </c>
      <c r="D3329" s="47" t="n">
        <v>175</v>
      </c>
      <c r="E3329" s="47"/>
    </row>
    <row r="3330" customFormat="false" ht="15" hidden="false" customHeight="false" outlineLevel="0" collapsed="false">
      <c r="A3330" s="48" t="s">
        <v>41</v>
      </c>
      <c r="B3330" s="46" t="n">
        <v>44031</v>
      </c>
      <c r="C3330" s="47" t="n">
        <v>0</v>
      </c>
      <c r="D3330" s="47" t="n">
        <v>14</v>
      </c>
      <c r="E3330" s="47"/>
    </row>
    <row r="3331" customFormat="false" ht="15" hidden="false" customHeight="false" outlineLevel="0" collapsed="false">
      <c r="A3331" s="48" t="s">
        <v>42</v>
      </c>
      <c r="B3331" s="46" t="n">
        <v>44031</v>
      </c>
      <c r="C3331" s="47" t="n">
        <v>0</v>
      </c>
      <c r="D3331" s="47" t="n">
        <v>14</v>
      </c>
      <c r="E3331" s="47"/>
    </row>
    <row r="3332" customFormat="false" ht="15" hidden="false" customHeight="false" outlineLevel="0" collapsed="false">
      <c r="A3332" s="48" t="s">
        <v>43</v>
      </c>
      <c r="B3332" s="46" t="n">
        <v>44031</v>
      </c>
      <c r="C3332" s="47" t="n">
        <v>59</v>
      </c>
      <c r="D3332" s="47" t="n">
        <v>182</v>
      </c>
      <c r="E3332" s="47"/>
    </row>
    <row r="3333" customFormat="false" ht="15" hidden="false" customHeight="false" outlineLevel="0" collapsed="false">
      <c r="A3333" s="48" t="s">
        <v>44</v>
      </c>
      <c r="B3333" s="46" t="n">
        <v>44031</v>
      </c>
      <c r="C3333" s="47" t="n">
        <v>23</v>
      </c>
      <c r="D3333" s="47" t="n">
        <v>691</v>
      </c>
      <c r="E3333" s="47" t="n">
        <v>1</v>
      </c>
    </row>
    <row r="3334" customFormat="false" ht="15" hidden="false" customHeight="false" outlineLevel="0" collapsed="false">
      <c r="A3334" s="48" t="s">
        <v>45</v>
      </c>
      <c r="B3334" s="46" t="n">
        <v>44031</v>
      </c>
      <c r="C3334" s="47" t="n">
        <v>1</v>
      </c>
      <c r="D3334" s="47" t="n">
        <v>38</v>
      </c>
      <c r="E3334" s="47"/>
    </row>
    <row r="3335" customFormat="false" ht="15" hidden="false" customHeight="false" outlineLevel="0" collapsed="false">
      <c r="A3335" s="48" t="s">
        <v>46</v>
      </c>
      <c r="B3335" s="46" t="n">
        <v>44031</v>
      </c>
      <c r="C3335" s="47" t="n">
        <v>5</v>
      </c>
      <c r="D3335" s="47" t="n">
        <v>240</v>
      </c>
      <c r="E3335" s="47"/>
    </row>
    <row r="3336" customFormat="false" ht="15" hidden="false" customHeight="false" outlineLevel="0" collapsed="false">
      <c r="A3336" s="48" t="s">
        <v>47</v>
      </c>
      <c r="B3336" s="46" t="n">
        <v>44031</v>
      </c>
      <c r="C3336" s="47" t="n">
        <v>0</v>
      </c>
      <c r="D3336" s="47" t="n">
        <v>103</v>
      </c>
      <c r="E3336" s="47"/>
    </row>
    <row r="3337" customFormat="false" ht="15" hidden="false" customHeight="false" outlineLevel="0" collapsed="false">
      <c r="A3337" s="44" t="s">
        <v>24</v>
      </c>
      <c r="B3337" s="46" t="n">
        <v>44032</v>
      </c>
      <c r="C3337" s="47" t="n">
        <v>2556</v>
      </c>
      <c r="D3337" s="47" t="n">
        <v>73338</v>
      </c>
      <c r="E3337" s="47" t="n">
        <v>57</v>
      </c>
    </row>
    <row r="3338" customFormat="false" ht="15" hidden="false" customHeight="false" outlineLevel="0" collapsed="false">
      <c r="A3338" s="48" t="s">
        <v>25</v>
      </c>
      <c r="B3338" s="46" t="n">
        <v>44032</v>
      </c>
      <c r="C3338" s="47" t="n">
        <v>0</v>
      </c>
      <c r="D3338" s="47" t="n">
        <v>58</v>
      </c>
      <c r="E3338" s="47"/>
    </row>
    <row r="3339" customFormat="false" ht="15" hidden="false" customHeight="false" outlineLevel="0" collapsed="false">
      <c r="A3339" s="48" t="s">
        <v>26</v>
      </c>
      <c r="B3339" s="46" t="n">
        <v>44032</v>
      </c>
      <c r="C3339" s="47" t="n">
        <v>30</v>
      </c>
      <c r="D3339" s="47" t="n">
        <v>2996</v>
      </c>
      <c r="E3339" s="47" t="n">
        <v>1</v>
      </c>
    </row>
    <row r="3340" customFormat="false" ht="15" hidden="false" customHeight="false" outlineLevel="0" collapsed="false">
      <c r="A3340" s="48" t="s">
        <v>27</v>
      </c>
      <c r="B3340" s="46" t="n">
        <v>44032</v>
      </c>
      <c r="C3340" s="47" t="n">
        <v>4</v>
      </c>
      <c r="D3340" s="47" t="n">
        <v>242</v>
      </c>
      <c r="E3340" s="47"/>
    </row>
    <row r="3341" customFormat="false" ht="15" hidden="false" customHeight="false" outlineLevel="0" collapsed="false">
      <c r="A3341" s="48" t="s">
        <v>28</v>
      </c>
      <c r="B3341" s="46" t="n">
        <v>44032</v>
      </c>
      <c r="C3341" s="47" t="n">
        <v>1090</v>
      </c>
      <c r="D3341" s="47" t="n">
        <v>46691</v>
      </c>
      <c r="E3341" s="47" t="n">
        <v>50</v>
      </c>
    </row>
    <row r="3342" customFormat="false" ht="15" hidden="false" customHeight="false" outlineLevel="0" collapsed="false">
      <c r="A3342" s="48" t="s">
        <v>29</v>
      </c>
      <c r="B3342" s="46" t="n">
        <v>44032</v>
      </c>
      <c r="C3342" s="47" t="n">
        <v>39</v>
      </c>
      <c r="D3342" s="47" t="n">
        <v>1322</v>
      </c>
      <c r="E3342" s="47"/>
    </row>
    <row r="3343" customFormat="false" ht="15" hidden="false" customHeight="false" outlineLevel="0" collapsed="false">
      <c r="A3343" s="48" t="s">
        <v>30</v>
      </c>
      <c r="B3343" s="46" t="n">
        <v>44032</v>
      </c>
      <c r="C3343" s="47" t="n">
        <v>0</v>
      </c>
      <c r="D3343" s="47" t="n">
        <v>130</v>
      </c>
      <c r="E3343" s="47"/>
    </row>
    <row r="3344" customFormat="false" ht="15" hidden="false" customHeight="false" outlineLevel="0" collapsed="false">
      <c r="A3344" s="48" t="s">
        <v>31</v>
      </c>
      <c r="B3344" s="46" t="n">
        <v>44032</v>
      </c>
      <c r="C3344" s="47" t="n">
        <v>18</v>
      </c>
      <c r="D3344" s="47" t="n">
        <v>648</v>
      </c>
      <c r="E3344" s="47"/>
    </row>
    <row r="3345" customFormat="false" ht="15" hidden="false" customHeight="false" outlineLevel="0" collapsed="false">
      <c r="A3345" s="48" t="s">
        <v>32</v>
      </c>
      <c r="B3345" s="46" t="n">
        <v>44032</v>
      </c>
      <c r="C3345" s="47" t="n">
        <v>0</v>
      </c>
      <c r="D3345" s="47" t="n">
        <v>78</v>
      </c>
      <c r="E3345" s="47"/>
    </row>
    <row r="3346" customFormat="false" ht="15" hidden="false" customHeight="false" outlineLevel="0" collapsed="false">
      <c r="A3346" s="48" t="s">
        <v>33</v>
      </c>
      <c r="B3346" s="46" t="n">
        <v>44032</v>
      </c>
      <c r="C3346" s="47" t="n">
        <v>84</v>
      </c>
      <c r="D3346" s="47" t="n">
        <v>758</v>
      </c>
      <c r="E3346" s="47"/>
    </row>
    <row r="3347" customFormat="false" ht="15" hidden="false" customHeight="false" outlineLevel="0" collapsed="false">
      <c r="A3347" s="48" t="s">
        <v>34</v>
      </c>
      <c r="B3347" s="46" t="n">
        <v>44032</v>
      </c>
      <c r="C3347" s="47" t="n">
        <v>0</v>
      </c>
      <c r="D3347" s="47" t="n">
        <v>8</v>
      </c>
      <c r="E3347" s="47"/>
    </row>
    <row r="3348" customFormat="false" ht="15" hidden="false" customHeight="false" outlineLevel="0" collapsed="false">
      <c r="A3348" s="48" t="s">
        <v>35</v>
      </c>
      <c r="B3348" s="46" t="n">
        <v>44032</v>
      </c>
      <c r="C3348" s="47" t="n">
        <v>0</v>
      </c>
      <c r="D3348" s="47" t="n">
        <v>184</v>
      </c>
      <c r="E3348" s="47"/>
    </row>
    <row r="3349" customFormat="false" ht="15" hidden="false" customHeight="false" outlineLevel="0" collapsed="false">
      <c r="A3349" s="48" t="s">
        <v>36</v>
      </c>
      <c r="B3349" s="46" t="n">
        <v>44032</v>
      </c>
      <c r="C3349" s="47" t="n">
        <v>25</v>
      </c>
      <c r="D3349" s="47" t="n">
        <v>513</v>
      </c>
      <c r="E3349" s="47" t="n">
        <v>1</v>
      </c>
    </row>
    <row r="3350" customFormat="false" ht="15" hidden="false" customHeight="false" outlineLevel="0" collapsed="false">
      <c r="A3350" s="48" t="s">
        <v>37</v>
      </c>
      <c r="B3350" s="46" t="n">
        <v>44032</v>
      </c>
      <c r="C3350" s="47" t="n">
        <v>0</v>
      </c>
      <c r="D3350" s="47" t="n">
        <v>49</v>
      </c>
      <c r="E3350" s="47"/>
    </row>
    <row r="3351" customFormat="false" ht="15" hidden="false" customHeight="false" outlineLevel="0" collapsed="false">
      <c r="A3351" s="48" t="s">
        <v>38</v>
      </c>
      <c r="B3351" s="46" t="n">
        <v>44032</v>
      </c>
      <c r="C3351" s="47" t="n">
        <v>17</v>
      </c>
      <c r="D3351" s="47" t="n">
        <v>897</v>
      </c>
      <c r="E3351" s="47"/>
    </row>
    <row r="3352" customFormat="false" ht="15" hidden="false" customHeight="false" outlineLevel="0" collapsed="false">
      <c r="A3352" s="48" t="s">
        <v>39</v>
      </c>
      <c r="B3352" s="46" t="n">
        <v>44032</v>
      </c>
      <c r="C3352" s="47" t="n">
        <v>21</v>
      </c>
      <c r="D3352" s="47" t="n">
        <v>1341</v>
      </c>
      <c r="E3352" s="47" t="n">
        <v>4</v>
      </c>
    </row>
    <row r="3353" customFormat="false" ht="15" hidden="false" customHeight="false" outlineLevel="0" collapsed="false">
      <c r="A3353" s="48" t="s">
        <v>40</v>
      </c>
      <c r="B3353" s="46" t="n">
        <v>44032</v>
      </c>
      <c r="C3353" s="47" t="n">
        <v>1</v>
      </c>
      <c r="D3353" s="47" t="n">
        <v>176</v>
      </c>
      <c r="E3353" s="47"/>
    </row>
    <row r="3354" customFormat="false" ht="15" hidden="false" customHeight="false" outlineLevel="0" collapsed="false">
      <c r="A3354" s="48" t="s">
        <v>41</v>
      </c>
      <c r="B3354" s="46" t="n">
        <v>44032</v>
      </c>
      <c r="C3354" s="47" t="n">
        <v>0</v>
      </c>
      <c r="D3354" s="47" t="n">
        <v>14</v>
      </c>
      <c r="E3354" s="47"/>
    </row>
    <row r="3355" customFormat="false" ht="15" hidden="false" customHeight="false" outlineLevel="0" collapsed="false">
      <c r="A3355" s="48" t="s">
        <v>42</v>
      </c>
      <c r="B3355" s="46" t="n">
        <v>44032</v>
      </c>
      <c r="C3355" s="47" t="n">
        <v>1</v>
      </c>
      <c r="D3355" s="47" t="n">
        <v>15</v>
      </c>
      <c r="E3355" s="47"/>
    </row>
    <row r="3356" customFormat="false" ht="15" hidden="false" customHeight="false" outlineLevel="0" collapsed="false">
      <c r="A3356" s="48" t="s">
        <v>43</v>
      </c>
      <c r="B3356" s="46" t="n">
        <v>44032</v>
      </c>
      <c r="C3356" s="47" t="n">
        <v>24</v>
      </c>
      <c r="D3356" s="47" t="n">
        <v>206</v>
      </c>
      <c r="E3356" s="47"/>
    </row>
    <row r="3357" customFormat="false" ht="15" hidden="false" customHeight="false" outlineLevel="0" collapsed="false">
      <c r="A3357" s="48" t="s">
        <v>44</v>
      </c>
      <c r="B3357" s="46" t="n">
        <v>44032</v>
      </c>
      <c r="C3357" s="47" t="n">
        <v>27</v>
      </c>
      <c r="D3357" s="47" t="n">
        <v>718</v>
      </c>
      <c r="E3357" s="47"/>
    </row>
    <row r="3358" customFormat="false" ht="15" hidden="false" customHeight="false" outlineLevel="0" collapsed="false">
      <c r="A3358" s="48" t="s">
        <v>45</v>
      </c>
      <c r="B3358" s="46" t="n">
        <v>44032</v>
      </c>
      <c r="C3358" s="47" t="n">
        <v>0</v>
      </c>
      <c r="D3358" s="47" t="n">
        <v>38</v>
      </c>
      <c r="E3358" s="47"/>
    </row>
    <row r="3359" customFormat="false" ht="15" hidden="false" customHeight="false" outlineLevel="0" collapsed="false">
      <c r="A3359" s="48" t="s">
        <v>46</v>
      </c>
      <c r="B3359" s="46" t="n">
        <v>44032</v>
      </c>
      <c r="C3359" s="47" t="n">
        <v>0</v>
      </c>
      <c r="D3359" s="47" t="n">
        <v>240</v>
      </c>
      <c r="E3359" s="47"/>
    </row>
    <row r="3360" customFormat="false" ht="15" hidden="false" customHeight="false" outlineLevel="0" collapsed="false">
      <c r="A3360" s="48" t="s">
        <v>47</v>
      </c>
      <c r="B3360" s="46" t="n">
        <v>44032</v>
      </c>
      <c r="C3360" s="47" t="n">
        <v>0</v>
      </c>
      <c r="D3360" s="47" t="n">
        <v>103</v>
      </c>
      <c r="E3360" s="47"/>
    </row>
    <row r="3361" customFormat="false" ht="15" hidden="false" customHeight="false" outlineLevel="0" collapsed="false">
      <c r="A3361" s="44" t="s">
        <v>24</v>
      </c>
      <c r="B3361" s="46" t="n">
        <v>44033</v>
      </c>
      <c r="C3361" s="47" t="n">
        <v>3477</v>
      </c>
      <c r="D3361" s="47" t="n">
        <v>76815</v>
      </c>
      <c r="E3361" s="47" t="n">
        <f aca="false">15+16+18</f>
        <v>49</v>
      </c>
    </row>
    <row r="3362" customFormat="false" ht="15" hidden="false" customHeight="false" outlineLevel="0" collapsed="false">
      <c r="A3362" s="48" t="s">
        <v>25</v>
      </c>
      <c r="B3362" s="46" t="n">
        <v>44033</v>
      </c>
      <c r="C3362" s="47" t="n">
        <v>2</v>
      </c>
      <c r="D3362" s="47" t="n">
        <v>60</v>
      </c>
      <c r="E3362" s="47"/>
    </row>
    <row r="3363" customFormat="false" ht="15" hidden="false" customHeight="false" outlineLevel="0" collapsed="false">
      <c r="A3363" s="48" t="s">
        <v>26</v>
      </c>
      <c r="B3363" s="46" t="n">
        <v>44033</v>
      </c>
      <c r="C3363" s="47" t="n">
        <v>35</v>
      </c>
      <c r="D3363" s="47" t="n">
        <v>3031</v>
      </c>
      <c r="E3363" s="47"/>
    </row>
    <row r="3364" customFormat="false" ht="15" hidden="false" customHeight="false" outlineLevel="0" collapsed="false">
      <c r="A3364" s="48" t="s">
        <v>27</v>
      </c>
      <c r="B3364" s="46" t="n">
        <v>44033</v>
      </c>
      <c r="C3364" s="47" t="n">
        <v>12</v>
      </c>
      <c r="D3364" s="47" t="n">
        <v>254</v>
      </c>
      <c r="E3364" s="47"/>
    </row>
    <row r="3365" customFormat="false" ht="15" hidden="false" customHeight="false" outlineLevel="0" collapsed="false">
      <c r="A3365" s="48" t="s">
        <v>28</v>
      </c>
      <c r="B3365" s="46" t="n">
        <v>44033</v>
      </c>
      <c r="C3365" s="47" t="n">
        <v>1452</v>
      </c>
      <c r="D3365" s="47" t="n">
        <v>48143</v>
      </c>
      <c r="E3365" s="47" t="n">
        <f aca="false">14+8+10</f>
        <v>32</v>
      </c>
    </row>
    <row r="3366" customFormat="false" ht="15" hidden="false" customHeight="false" outlineLevel="0" collapsed="false">
      <c r="A3366" s="48" t="s">
        <v>29</v>
      </c>
      <c r="B3366" s="46" t="n">
        <v>44033</v>
      </c>
      <c r="C3366" s="47" t="n">
        <v>58</v>
      </c>
      <c r="D3366" s="47" t="n">
        <v>1380</v>
      </c>
      <c r="E3366" s="47" t="n">
        <v>2</v>
      </c>
    </row>
    <row r="3367" customFormat="false" ht="15" hidden="false" customHeight="false" outlineLevel="0" collapsed="false">
      <c r="A3367" s="48" t="s">
        <v>30</v>
      </c>
      <c r="B3367" s="46" t="n">
        <v>44033</v>
      </c>
      <c r="C3367" s="47" t="n">
        <v>1</v>
      </c>
      <c r="D3367" s="47" t="n">
        <v>131</v>
      </c>
      <c r="E3367" s="47"/>
    </row>
    <row r="3368" customFormat="false" ht="15" hidden="false" customHeight="false" outlineLevel="0" collapsed="false">
      <c r="A3368" s="48" t="s">
        <v>31</v>
      </c>
      <c r="B3368" s="46" t="n">
        <v>44033</v>
      </c>
      <c r="C3368" s="47" t="n">
        <v>7</v>
      </c>
      <c r="D3368" s="47" t="n">
        <v>655</v>
      </c>
      <c r="E3368" s="47" t="n">
        <v>1</v>
      </c>
    </row>
    <row r="3369" customFormat="false" ht="15" hidden="false" customHeight="false" outlineLevel="0" collapsed="false">
      <c r="A3369" s="48" t="s">
        <v>32</v>
      </c>
      <c r="B3369" s="46" t="n">
        <v>44033</v>
      </c>
      <c r="C3369" s="47" t="n">
        <v>0</v>
      </c>
      <c r="D3369" s="47" t="n">
        <v>78</v>
      </c>
      <c r="E3369" s="47"/>
    </row>
    <row r="3370" customFormat="false" ht="15" hidden="false" customHeight="false" outlineLevel="0" collapsed="false">
      <c r="A3370" s="48" t="s">
        <v>33</v>
      </c>
      <c r="B3370" s="46" t="n">
        <v>44033</v>
      </c>
      <c r="C3370" s="47" t="n">
        <v>120</v>
      </c>
      <c r="D3370" s="47" t="n">
        <v>878</v>
      </c>
      <c r="E3370" s="47" t="n">
        <v>30</v>
      </c>
    </row>
    <row r="3371" customFormat="false" ht="15" hidden="false" customHeight="false" outlineLevel="0" collapsed="false">
      <c r="A3371" s="48" t="s">
        <v>34</v>
      </c>
      <c r="B3371" s="46" t="n">
        <v>44033</v>
      </c>
      <c r="C3371" s="47" t="n">
        <v>0</v>
      </c>
      <c r="D3371" s="47" t="n">
        <v>8</v>
      </c>
      <c r="E3371" s="47"/>
    </row>
    <row r="3372" customFormat="false" ht="15" hidden="false" customHeight="false" outlineLevel="0" collapsed="false">
      <c r="A3372" s="48" t="s">
        <v>35</v>
      </c>
      <c r="B3372" s="46" t="n">
        <v>44033</v>
      </c>
      <c r="C3372" s="47" t="n">
        <v>2</v>
      </c>
      <c r="D3372" s="47" t="n">
        <v>186</v>
      </c>
      <c r="E3372" s="47"/>
    </row>
    <row r="3373" customFormat="false" ht="15" hidden="false" customHeight="false" outlineLevel="0" collapsed="false">
      <c r="A3373" s="48" t="s">
        <v>36</v>
      </c>
      <c r="B3373" s="46" t="n">
        <v>44033</v>
      </c>
      <c r="C3373" s="47" t="n">
        <v>49</v>
      </c>
      <c r="D3373" s="47" t="n">
        <v>562</v>
      </c>
      <c r="E3373" s="47"/>
    </row>
    <row r="3374" customFormat="false" ht="15" hidden="false" customHeight="false" outlineLevel="0" collapsed="false">
      <c r="A3374" s="48" t="s">
        <v>37</v>
      </c>
      <c r="B3374" s="46" t="n">
        <v>44033</v>
      </c>
      <c r="C3374" s="47" t="n">
        <v>0</v>
      </c>
      <c r="D3374" s="47" t="n">
        <v>49</v>
      </c>
      <c r="E3374" s="47"/>
    </row>
    <row r="3375" customFormat="false" ht="15" hidden="false" customHeight="false" outlineLevel="0" collapsed="false">
      <c r="A3375" s="48" t="s">
        <v>38</v>
      </c>
      <c r="B3375" s="46" t="n">
        <v>44033</v>
      </c>
      <c r="C3375" s="47" t="n">
        <v>26</v>
      </c>
      <c r="D3375" s="47" t="n">
        <v>923</v>
      </c>
      <c r="E3375" s="47"/>
    </row>
    <row r="3376" customFormat="false" ht="15" hidden="false" customHeight="false" outlineLevel="0" collapsed="false">
      <c r="A3376" s="48" t="s">
        <v>39</v>
      </c>
      <c r="B3376" s="46" t="n">
        <v>44033</v>
      </c>
      <c r="C3376" s="47" t="n">
        <v>34</v>
      </c>
      <c r="D3376" s="47" t="n">
        <v>1375</v>
      </c>
      <c r="E3376" s="47" t="n">
        <v>2</v>
      </c>
    </row>
    <row r="3377" customFormat="false" ht="15" hidden="false" customHeight="false" outlineLevel="0" collapsed="false">
      <c r="A3377" s="48" t="s">
        <v>40</v>
      </c>
      <c r="B3377" s="46" t="n">
        <v>44033</v>
      </c>
      <c r="C3377" s="47" t="n">
        <v>5</v>
      </c>
      <c r="D3377" s="47" t="n">
        <v>181</v>
      </c>
      <c r="E3377" s="47"/>
    </row>
    <row r="3378" customFormat="false" ht="15" hidden="false" customHeight="false" outlineLevel="0" collapsed="false">
      <c r="A3378" s="48" t="s">
        <v>41</v>
      </c>
      <c r="B3378" s="46" t="n">
        <v>44033</v>
      </c>
      <c r="C3378" s="47" t="n">
        <v>2</v>
      </c>
      <c r="D3378" s="47" t="n">
        <v>16</v>
      </c>
      <c r="E3378" s="47"/>
    </row>
    <row r="3379" customFormat="false" ht="15" hidden="false" customHeight="false" outlineLevel="0" collapsed="false">
      <c r="A3379" s="48" t="s">
        <v>42</v>
      </c>
      <c r="B3379" s="46" t="n">
        <v>44033</v>
      </c>
      <c r="C3379" s="47" t="n">
        <v>0</v>
      </c>
      <c r="D3379" s="47" t="n">
        <v>15</v>
      </c>
      <c r="E3379" s="47"/>
    </row>
    <row r="3380" customFormat="false" ht="15" hidden="false" customHeight="false" outlineLevel="0" collapsed="false">
      <c r="A3380" s="48" t="s">
        <v>43</v>
      </c>
      <c r="B3380" s="46" t="n">
        <v>44033</v>
      </c>
      <c r="C3380" s="47" t="n">
        <v>16</v>
      </c>
      <c r="D3380" s="47" t="n">
        <v>222</v>
      </c>
      <c r="E3380" s="47"/>
    </row>
    <row r="3381" customFormat="false" ht="15" hidden="false" customHeight="false" outlineLevel="0" collapsed="false">
      <c r="A3381" s="48" t="s">
        <v>44</v>
      </c>
      <c r="B3381" s="46" t="n">
        <v>44033</v>
      </c>
      <c r="C3381" s="47" t="n">
        <v>35</v>
      </c>
      <c r="D3381" s="47" t="n">
        <v>753</v>
      </c>
      <c r="E3381" s="47"/>
    </row>
    <row r="3382" customFormat="false" ht="15" hidden="false" customHeight="false" outlineLevel="0" collapsed="false">
      <c r="A3382" s="48" t="s">
        <v>45</v>
      </c>
      <c r="B3382" s="46" t="n">
        <v>44033</v>
      </c>
      <c r="C3382" s="47" t="n">
        <v>1</v>
      </c>
      <c r="D3382" s="47" t="n">
        <v>39</v>
      </c>
      <c r="E3382" s="47" t="n">
        <v>1</v>
      </c>
    </row>
    <row r="3383" customFormat="false" ht="15" hidden="false" customHeight="false" outlineLevel="0" collapsed="false">
      <c r="A3383" s="48" t="s">
        <v>46</v>
      </c>
      <c r="B3383" s="46" t="n">
        <v>44033</v>
      </c>
      <c r="C3383" s="47" t="n">
        <v>9</v>
      </c>
      <c r="D3383" s="47" t="n">
        <v>249</v>
      </c>
      <c r="E3383" s="47"/>
    </row>
    <row r="3384" customFormat="false" ht="15" hidden="false" customHeight="false" outlineLevel="0" collapsed="false">
      <c r="A3384" s="48" t="s">
        <v>47</v>
      </c>
      <c r="B3384" s="46" t="n">
        <v>44033</v>
      </c>
      <c r="C3384" s="47" t="n">
        <v>1</v>
      </c>
      <c r="D3384" s="47" t="n">
        <v>104</v>
      </c>
      <c r="E3384" s="47"/>
    </row>
    <row r="3385" customFormat="false" ht="15" hidden="false" customHeight="false" outlineLevel="0" collapsed="false">
      <c r="A3385" s="44" t="s">
        <v>24</v>
      </c>
      <c r="B3385" s="46" t="n">
        <v>44034</v>
      </c>
      <c r="C3385" s="47" t="n">
        <v>3801</v>
      </c>
      <c r="D3385" s="47" t="n">
        <v>80616</v>
      </c>
      <c r="E3385" s="47" t="n">
        <f aca="false">9+27+16</f>
        <v>52</v>
      </c>
    </row>
    <row r="3386" customFormat="false" ht="15" hidden="false" customHeight="false" outlineLevel="0" collapsed="false">
      <c r="A3386" s="48" t="s">
        <v>25</v>
      </c>
      <c r="B3386" s="46" t="n">
        <v>44034</v>
      </c>
      <c r="C3386" s="47" t="n">
        <v>0</v>
      </c>
      <c r="D3386" s="47" t="n">
        <v>60</v>
      </c>
      <c r="E3386" s="47"/>
    </row>
    <row r="3387" customFormat="false" ht="15" hidden="false" customHeight="false" outlineLevel="0" collapsed="false">
      <c r="A3387" s="48" t="s">
        <v>26</v>
      </c>
      <c r="B3387" s="46" t="n">
        <v>44034</v>
      </c>
      <c r="C3387" s="47" t="n">
        <v>73</v>
      </c>
      <c r="D3387" s="47" t="n">
        <v>3104</v>
      </c>
      <c r="E3387" s="47" t="n">
        <v>3</v>
      </c>
    </row>
    <row r="3388" customFormat="false" ht="15" hidden="false" customHeight="false" outlineLevel="0" collapsed="false">
      <c r="A3388" s="48" t="s">
        <v>27</v>
      </c>
      <c r="B3388" s="46" t="n">
        <v>44034</v>
      </c>
      <c r="C3388" s="47" t="n">
        <v>0</v>
      </c>
      <c r="D3388" s="47" t="n">
        <v>254</v>
      </c>
      <c r="E3388" s="47"/>
    </row>
    <row r="3389" customFormat="false" ht="15" hidden="false" customHeight="false" outlineLevel="0" collapsed="false">
      <c r="A3389" s="48" t="s">
        <v>28</v>
      </c>
      <c r="B3389" s="46" t="n">
        <v>44034</v>
      </c>
      <c r="C3389" s="47" t="n">
        <v>1390</v>
      </c>
      <c r="D3389" s="47" t="n">
        <v>49533</v>
      </c>
      <c r="E3389" s="47" t="n">
        <f aca="false">7+18+17</f>
        <v>42</v>
      </c>
    </row>
    <row r="3390" customFormat="false" ht="15" hidden="false" customHeight="false" outlineLevel="0" collapsed="false">
      <c r="A3390" s="48" t="s">
        <v>29</v>
      </c>
      <c r="B3390" s="46" t="n">
        <v>44034</v>
      </c>
      <c r="C3390" s="47" t="n">
        <v>87</v>
      </c>
      <c r="D3390" s="47" t="n">
        <v>1467</v>
      </c>
      <c r="E3390" s="47"/>
    </row>
    <row r="3391" customFormat="false" ht="15" hidden="false" customHeight="false" outlineLevel="0" collapsed="false">
      <c r="A3391" s="48" t="s">
        <v>30</v>
      </c>
      <c r="B3391" s="46" t="n">
        <v>44034</v>
      </c>
      <c r="C3391" s="47" t="n">
        <v>0</v>
      </c>
      <c r="D3391" s="47" t="n">
        <v>131</v>
      </c>
      <c r="E3391" s="47"/>
    </row>
    <row r="3392" customFormat="false" ht="15" hidden="false" customHeight="false" outlineLevel="0" collapsed="false">
      <c r="A3392" s="48" t="s">
        <v>31</v>
      </c>
      <c r="B3392" s="46" t="n">
        <v>44034</v>
      </c>
      <c r="C3392" s="47" t="n">
        <v>24</v>
      </c>
      <c r="D3392" s="47" t="n">
        <v>679</v>
      </c>
      <c r="E3392" s="47"/>
    </row>
    <row r="3393" customFormat="false" ht="15" hidden="false" customHeight="false" outlineLevel="0" collapsed="false">
      <c r="A3393" s="48" t="s">
        <v>32</v>
      </c>
      <c r="B3393" s="46" t="n">
        <v>44034</v>
      </c>
      <c r="C3393" s="47" t="n">
        <v>1</v>
      </c>
      <c r="D3393" s="47" t="n">
        <v>79</v>
      </c>
      <c r="E3393" s="47"/>
    </row>
    <row r="3394" customFormat="false" ht="15" hidden="false" customHeight="false" outlineLevel="0" collapsed="false">
      <c r="A3394" s="48" t="s">
        <v>33</v>
      </c>
      <c r="B3394" s="46" t="n">
        <v>44034</v>
      </c>
      <c r="C3394" s="47" t="n">
        <v>155</v>
      </c>
      <c r="D3394" s="47" t="n">
        <v>1033</v>
      </c>
      <c r="E3394" s="47"/>
    </row>
    <row r="3395" customFormat="false" ht="15" hidden="false" customHeight="false" outlineLevel="0" collapsed="false">
      <c r="A3395" s="48" t="s">
        <v>34</v>
      </c>
      <c r="B3395" s="46" t="n">
        <v>44034</v>
      </c>
      <c r="C3395" s="47" t="n">
        <v>0</v>
      </c>
      <c r="D3395" s="47" t="n">
        <v>8</v>
      </c>
      <c r="E3395" s="47"/>
    </row>
    <row r="3396" customFormat="false" ht="15" hidden="false" customHeight="false" outlineLevel="0" collapsed="false">
      <c r="A3396" s="48" t="s">
        <v>35</v>
      </c>
      <c r="B3396" s="46" t="n">
        <v>44034</v>
      </c>
      <c r="C3396" s="47" t="n">
        <v>10</v>
      </c>
      <c r="D3396" s="47" t="n">
        <v>196</v>
      </c>
      <c r="E3396" s="47"/>
    </row>
    <row r="3397" customFormat="false" ht="15" hidden="false" customHeight="false" outlineLevel="0" collapsed="false">
      <c r="A3397" s="48" t="s">
        <v>36</v>
      </c>
      <c r="B3397" s="46" t="n">
        <v>44034</v>
      </c>
      <c r="C3397" s="47" t="n">
        <v>56</v>
      </c>
      <c r="D3397" s="47" t="n">
        <v>618</v>
      </c>
      <c r="E3397" s="47" t="n">
        <v>1</v>
      </c>
    </row>
    <row r="3398" customFormat="false" ht="15" hidden="false" customHeight="false" outlineLevel="0" collapsed="false">
      <c r="A3398" s="48" t="s">
        <v>37</v>
      </c>
      <c r="B3398" s="46" t="n">
        <v>44034</v>
      </c>
      <c r="C3398" s="47" t="n">
        <v>0</v>
      </c>
      <c r="D3398" s="47" t="n">
        <v>49</v>
      </c>
      <c r="E3398" s="47"/>
    </row>
    <row r="3399" customFormat="false" ht="15" hidden="false" customHeight="false" outlineLevel="0" collapsed="false">
      <c r="A3399" s="48" t="s">
        <v>38</v>
      </c>
      <c r="B3399" s="46" t="n">
        <v>44034</v>
      </c>
      <c r="C3399" s="47" t="n">
        <v>26</v>
      </c>
      <c r="D3399" s="47" t="n">
        <v>949</v>
      </c>
      <c r="E3399" s="47"/>
    </row>
    <row r="3400" customFormat="false" ht="15" hidden="false" customHeight="false" outlineLevel="0" collapsed="false">
      <c r="A3400" s="48" t="s">
        <v>39</v>
      </c>
      <c r="B3400" s="46" t="n">
        <v>44034</v>
      </c>
      <c r="C3400" s="47" t="n">
        <v>57</v>
      </c>
      <c r="D3400" s="47" t="n">
        <v>1432</v>
      </c>
      <c r="E3400" s="47"/>
    </row>
    <row r="3401" customFormat="false" ht="15" hidden="false" customHeight="false" outlineLevel="0" collapsed="false">
      <c r="A3401" s="48" t="s">
        <v>40</v>
      </c>
      <c r="B3401" s="46" t="n">
        <v>44034</v>
      </c>
      <c r="C3401" s="47" t="n">
        <v>19</v>
      </c>
      <c r="D3401" s="47" t="n">
        <v>200</v>
      </c>
      <c r="E3401" s="47"/>
    </row>
    <row r="3402" customFormat="false" ht="15" hidden="false" customHeight="false" outlineLevel="0" collapsed="false">
      <c r="A3402" s="48" t="s">
        <v>41</v>
      </c>
      <c r="B3402" s="46" t="n">
        <v>44034</v>
      </c>
      <c r="C3402" s="47" t="n">
        <v>1</v>
      </c>
      <c r="D3402" s="47" t="n">
        <v>17</v>
      </c>
      <c r="E3402" s="47"/>
    </row>
    <row r="3403" customFormat="false" ht="15" hidden="false" customHeight="false" outlineLevel="0" collapsed="false">
      <c r="A3403" s="48" t="s">
        <v>42</v>
      </c>
      <c r="B3403" s="46" t="n">
        <v>44034</v>
      </c>
      <c r="C3403" s="47" t="n">
        <v>2</v>
      </c>
      <c r="D3403" s="47" t="n">
        <v>17</v>
      </c>
      <c r="E3403" s="47"/>
    </row>
    <row r="3404" customFormat="false" ht="15" hidden="false" customHeight="false" outlineLevel="0" collapsed="false">
      <c r="A3404" s="48" t="s">
        <v>43</v>
      </c>
      <c r="B3404" s="46" t="n">
        <v>44034</v>
      </c>
      <c r="C3404" s="47" t="n">
        <v>17</v>
      </c>
      <c r="D3404" s="47" t="n">
        <v>239</v>
      </c>
      <c r="E3404" s="47"/>
    </row>
    <row r="3405" customFormat="false" ht="15" hidden="false" customHeight="false" outlineLevel="0" collapsed="false">
      <c r="A3405" s="48" t="s">
        <v>44</v>
      </c>
      <c r="B3405" s="46" t="n">
        <v>44034</v>
      </c>
      <c r="C3405" s="47" t="n">
        <v>49</v>
      </c>
      <c r="D3405" s="47" t="n">
        <v>802</v>
      </c>
      <c r="E3405" s="47"/>
    </row>
    <row r="3406" customFormat="false" ht="15" hidden="false" customHeight="false" outlineLevel="0" collapsed="false">
      <c r="A3406" s="48" t="s">
        <v>45</v>
      </c>
      <c r="B3406" s="46" t="n">
        <v>44034</v>
      </c>
      <c r="C3406" s="47" t="n">
        <v>1</v>
      </c>
      <c r="D3406" s="47" t="n">
        <v>40</v>
      </c>
      <c r="E3406" s="47"/>
    </row>
    <row r="3407" customFormat="false" ht="15" hidden="false" customHeight="false" outlineLevel="0" collapsed="false">
      <c r="A3407" s="48" t="s">
        <v>46</v>
      </c>
      <c r="B3407" s="46" t="n">
        <v>44034</v>
      </c>
      <c r="C3407" s="47" t="n">
        <v>10</v>
      </c>
      <c r="D3407" s="47" t="n">
        <v>259</v>
      </c>
      <c r="E3407" s="47"/>
    </row>
    <row r="3408" customFormat="false" ht="15" hidden="false" customHeight="false" outlineLevel="0" collapsed="false">
      <c r="A3408" s="48" t="s">
        <v>47</v>
      </c>
      <c r="B3408" s="46" t="n">
        <v>44034</v>
      </c>
      <c r="C3408" s="47" t="n">
        <v>2</v>
      </c>
      <c r="D3408" s="47" t="n">
        <v>106</v>
      </c>
      <c r="E3408" s="47"/>
    </row>
    <row r="3409" customFormat="false" ht="15" hidden="false" customHeight="false" outlineLevel="0" collapsed="false">
      <c r="A3409" s="44" t="s">
        <v>24</v>
      </c>
      <c r="B3409" s="46" t="n">
        <v>44035</v>
      </c>
      <c r="C3409" s="47" t="n">
        <v>4300</v>
      </c>
      <c r="D3409" s="47" t="n">
        <v>84916</v>
      </c>
      <c r="E3409" s="47" t="n">
        <f aca="false">4+6+30+29</f>
        <v>69</v>
      </c>
    </row>
    <row r="3410" customFormat="false" ht="15" hidden="false" customHeight="false" outlineLevel="0" collapsed="false">
      <c r="A3410" s="48" t="s">
        <v>25</v>
      </c>
      <c r="B3410" s="46" t="n">
        <v>44035</v>
      </c>
      <c r="C3410" s="47" t="n">
        <v>0</v>
      </c>
      <c r="D3410" s="47" t="n">
        <v>60</v>
      </c>
      <c r="E3410" s="47"/>
    </row>
    <row r="3411" customFormat="false" ht="15" hidden="false" customHeight="false" outlineLevel="0" collapsed="false">
      <c r="A3411" s="48" t="s">
        <v>26</v>
      </c>
      <c r="B3411" s="46" t="n">
        <v>44035</v>
      </c>
      <c r="C3411" s="47" t="n">
        <v>51</v>
      </c>
      <c r="D3411" s="47" t="n">
        <v>3155</v>
      </c>
      <c r="E3411" s="47" t="n">
        <v>3</v>
      </c>
    </row>
    <row r="3412" customFormat="false" ht="15" hidden="false" customHeight="false" outlineLevel="0" collapsed="false">
      <c r="A3412" s="48" t="s">
        <v>27</v>
      </c>
      <c r="B3412" s="46" t="n">
        <v>44035</v>
      </c>
      <c r="C3412" s="47" t="n">
        <v>1</v>
      </c>
      <c r="D3412" s="47" t="n">
        <v>255</v>
      </c>
      <c r="E3412" s="47"/>
    </row>
    <row r="3413" customFormat="false" ht="15" hidden="false" customHeight="false" outlineLevel="0" collapsed="false">
      <c r="A3413" s="48" t="s">
        <v>28</v>
      </c>
      <c r="B3413" s="46" t="n">
        <v>44035</v>
      </c>
      <c r="C3413" s="47" t="n">
        <v>1267</v>
      </c>
      <c r="D3413" s="47" t="n">
        <v>50800</v>
      </c>
      <c r="E3413" s="47" t="n">
        <f aca="false">9+8+9+13</f>
        <v>39</v>
      </c>
    </row>
    <row r="3414" customFormat="false" ht="15" hidden="false" customHeight="false" outlineLevel="0" collapsed="false">
      <c r="A3414" s="48" t="s">
        <v>29</v>
      </c>
      <c r="B3414" s="46" t="n">
        <v>44035</v>
      </c>
      <c r="C3414" s="47" t="n">
        <v>102</v>
      </c>
      <c r="D3414" s="47" t="n">
        <v>1569</v>
      </c>
      <c r="E3414" s="47"/>
    </row>
    <row r="3415" customFormat="false" ht="15" hidden="false" customHeight="false" outlineLevel="0" collapsed="false">
      <c r="A3415" s="48" t="s">
        <v>30</v>
      </c>
      <c r="B3415" s="46" t="n">
        <v>44035</v>
      </c>
      <c r="C3415" s="47" t="n">
        <v>1</v>
      </c>
      <c r="D3415" s="47" t="n">
        <v>132</v>
      </c>
      <c r="E3415" s="47"/>
    </row>
    <row r="3416" customFormat="false" ht="15" hidden="false" customHeight="false" outlineLevel="0" collapsed="false">
      <c r="A3416" s="48" t="s">
        <v>31</v>
      </c>
      <c r="B3416" s="46" t="n">
        <v>44035</v>
      </c>
      <c r="C3416" s="47" t="n">
        <v>31</v>
      </c>
      <c r="D3416" s="47" t="n">
        <v>710</v>
      </c>
      <c r="E3416" s="47"/>
    </row>
    <row r="3417" customFormat="false" ht="15" hidden="false" customHeight="false" outlineLevel="0" collapsed="false">
      <c r="A3417" s="48" t="s">
        <v>32</v>
      </c>
      <c r="B3417" s="46" t="n">
        <v>44035</v>
      </c>
      <c r="C3417" s="47" t="n">
        <v>1</v>
      </c>
      <c r="D3417" s="47" t="n">
        <v>80</v>
      </c>
      <c r="E3417" s="47"/>
    </row>
    <row r="3418" customFormat="false" ht="15" hidden="false" customHeight="false" outlineLevel="0" collapsed="false">
      <c r="A3418" s="48" t="s">
        <v>33</v>
      </c>
      <c r="B3418" s="46" t="n">
        <v>44035</v>
      </c>
      <c r="C3418" s="47" t="n">
        <v>158</v>
      </c>
      <c r="D3418" s="47" t="n">
        <v>1191</v>
      </c>
      <c r="E3418" s="47"/>
    </row>
    <row r="3419" customFormat="false" ht="15" hidden="false" customHeight="false" outlineLevel="0" collapsed="false">
      <c r="A3419" s="48" t="s">
        <v>34</v>
      </c>
      <c r="B3419" s="46" t="n">
        <v>44035</v>
      </c>
      <c r="C3419" s="47" t="n">
        <v>0</v>
      </c>
      <c r="D3419" s="47" t="n">
        <v>8</v>
      </c>
      <c r="E3419" s="47"/>
    </row>
    <row r="3420" customFormat="false" ht="15" hidden="false" customHeight="false" outlineLevel="0" collapsed="false">
      <c r="A3420" s="48" t="s">
        <v>35</v>
      </c>
      <c r="B3420" s="46" t="n">
        <v>44035</v>
      </c>
      <c r="C3420" s="47" t="n">
        <v>9</v>
      </c>
      <c r="D3420" s="47" t="n">
        <v>205</v>
      </c>
      <c r="E3420" s="47"/>
    </row>
    <row r="3421" customFormat="false" ht="15" hidden="false" customHeight="false" outlineLevel="0" collapsed="false">
      <c r="A3421" s="48" t="s">
        <v>36</v>
      </c>
      <c r="B3421" s="46" t="n">
        <v>44035</v>
      </c>
      <c r="C3421" s="47" t="n">
        <v>52</v>
      </c>
      <c r="D3421" s="47" t="n">
        <v>670</v>
      </c>
      <c r="E3421" s="47" t="n">
        <v>3</v>
      </c>
    </row>
    <row r="3422" customFormat="false" ht="15" hidden="false" customHeight="false" outlineLevel="0" collapsed="false">
      <c r="A3422" s="48" t="s">
        <v>37</v>
      </c>
      <c r="B3422" s="46" t="n">
        <v>44035</v>
      </c>
      <c r="C3422" s="47" t="n">
        <v>2</v>
      </c>
      <c r="D3422" s="47" t="n">
        <v>51</v>
      </c>
      <c r="E3422" s="47"/>
    </row>
    <row r="3423" customFormat="false" ht="15" hidden="false" customHeight="false" outlineLevel="0" collapsed="false">
      <c r="A3423" s="48" t="s">
        <v>38</v>
      </c>
      <c r="B3423" s="46" t="n">
        <v>44035</v>
      </c>
      <c r="C3423" s="47" t="n">
        <v>25</v>
      </c>
      <c r="D3423" s="47" t="n">
        <v>974</v>
      </c>
      <c r="E3423" s="47"/>
    </row>
    <row r="3424" customFormat="false" ht="15" hidden="false" customHeight="false" outlineLevel="0" collapsed="false">
      <c r="A3424" s="48" t="s">
        <v>39</v>
      </c>
      <c r="B3424" s="46" t="n">
        <v>44035</v>
      </c>
      <c r="C3424" s="47" t="n">
        <v>54</v>
      </c>
      <c r="D3424" s="47" t="n">
        <v>1486</v>
      </c>
      <c r="E3424" s="47"/>
    </row>
    <row r="3425" customFormat="false" ht="15" hidden="false" customHeight="false" outlineLevel="0" collapsed="false">
      <c r="A3425" s="48" t="s">
        <v>40</v>
      </c>
      <c r="B3425" s="46" t="n">
        <v>44035</v>
      </c>
      <c r="C3425" s="47" t="n">
        <v>1</v>
      </c>
      <c r="D3425" s="47" t="n">
        <v>201</v>
      </c>
      <c r="E3425" s="47"/>
    </row>
    <row r="3426" customFormat="false" ht="15" hidden="false" customHeight="false" outlineLevel="0" collapsed="false">
      <c r="A3426" s="48" t="s">
        <v>41</v>
      </c>
      <c r="B3426" s="46" t="n">
        <v>44035</v>
      </c>
      <c r="C3426" s="47" t="n">
        <v>2</v>
      </c>
      <c r="D3426" s="47" t="n">
        <v>19</v>
      </c>
      <c r="E3426" s="47"/>
    </row>
    <row r="3427" customFormat="false" ht="15" hidden="false" customHeight="false" outlineLevel="0" collapsed="false">
      <c r="A3427" s="48" t="s">
        <v>42</v>
      </c>
      <c r="B3427" s="46" t="n">
        <v>44035</v>
      </c>
      <c r="C3427" s="47" t="n">
        <v>1</v>
      </c>
      <c r="D3427" s="47" t="n">
        <v>18</v>
      </c>
      <c r="E3427" s="47"/>
    </row>
    <row r="3428" customFormat="false" ht="15" hidden="false" customHeight="false" outlineLevel="0" collapsed="false">
      <c r="A3428" s="48" t="s">
        <v>43</v>
      </c>
      <c r="B3428" s="46" t="n">
        <v>44035</v>
      </c>
      <c r="C3428" s="47" t="n">
        <v>24</v>
      </c>
      <c r="D3428" s="47" t="n">
        <v>263</v>
      </c>
      <c r="E3428" s="47"/>
    </row>
    <row r="3429" customFormat="false" ht="15" hidden="false" customHeight="false" outlineLevel="0" collapsed="false">
      <c r="A3429" s="48" t="s">
        <v>44</v>
      </c>
      <c r="B3429" s="46" t="n">
        <v>44035</v>
      </c>
      <c r="C3429" s="47" t="n">
        <v>34</v>
      </c>
      <c r="D3429" s="47" t="n">
        <v>836</v>
      </c>
      <c r="E3429" s="47"/>
    </row>
    <row r="3430" customFormat="false" ht="15" hidden="false" customHeight="false" outlineLevel="0" collapsed="false">
      <c r="A3430" s="48" t="s">
        <v>45</v>
      </c>
      <c r="B3430" s="46" t="n">
        <v>44035</v>
      </c>
      <c r="C3430" s="47" t="n">
        <v>4</v>
      </c>
      <c r="D3430" s="47" t="n">
        <v>44</v>
      </c>
      <c r="E3430" s="47"/>
    </row>
    <row r="3431" customFormat="false" ht="15" hidden="false" customHeight="false" outlineLevel="0" collapsed="false">
      <c r="A3431" s="48" t="s">
        <v>46</v>
      </c>
      <c r="B3431" s="46" t="n">
        <v>44035</v>
      </c>
      <c r="C3431" s="47" t="n">
        <v>4</v>
      </c>
      <c r="D3431" s="47" t="n">
        <v>263</v>
      </c>
      <c r="E3431" s="47"/>
    </row>
    <row r="3432" customFormat="false" ht="15.75" hidden="false" customHeight="false" outlineLevel="0" collapsed="false">
      <c r="A3432" s="49" t="s">
        <v>47</v>
      </c>
      <c r="B3432" s="50" t="n">
        <v>44035</v>
      </c>
      <c r="C3432" s="39" t="n">
        <v>0</v>
      </c>
      <c r="D3432" s="47" t="n">
        <v>106</v>
      </c>
      <c r="E3432" s="39"/>
    </row>
    <row r="3433" customFormat="false" ht="15" hidden="false" customHeight="false" outlineLevel="0" collapsed="false">
      <c r="A3433" s="51" t="s">
        <v>24</v>
      </c>
      <c r="B3433" s="52" t="n">
        <v>44036</v>
      </c>
      <c r="C3433" s="53" t="n">
        <v>3790</v>
      </c>
      <c r="D3433" s="47" t="n">
        <v>88706</v>
      </c>
      <c r="E3433" s="54" t="n">
        <f aca="false">12+32+36</f>
        <v>80</v>
      </c>
    </row>
    <row r="3434" customFormat="false" ht="15" hidden="false" customHeight="false" outlineLevel="0" collapsed="false">
      <c r="A3434" s="55" t="s">
        <v>25</v>
      </c>
      <c r="B3434" s="46" t="n">
        <v>44036</v>
      </c>
      <c r="C3434" s="47" t="n">
        <v>0</v>
      </c>
      <c r="D3434" s="47" t="n">
        <v>60</v>
      </c>
      <c r="E3434" s="56"/>
    </row>
    <row r="3435" customFormat="false" ht="15" hidden="false" customHeight="false" outlineLevel="0" collapsed="false">
      <c r="A3435" s="55" t="s">
        <v>26</v>
      </c>
      <c r="B3435" s="46" t="n">
        <v>44036</v>
      </c>
      <c r="C3435" s="47" t="n">
        <v>63</v>
      </c>
      <c r="D3435" s="47" t="n">
        <v>3218</v>
      </c>
      <c r="E3435" s="56" t="n">
        <v>3</v>
      </c>
    </row>
    <row r="3436" customFormat="false" ht="15" hidden="false" customHeight="false" outlineLevel="0" collapsed="false">
      <c r="A3436" s="55" t="s">
        <v>27</v>
      </c>
      <c r="B3436" s="46" t="n">
        <v>44036</v>
      </c>
      <c r="C3436" s="47" t="n">
        <v>6</v>
      </c>
      <c r="D3436" s="47" t="n">
        <v>261</v>
      </c>
      <c r="E3436" s="56"/>
    </row>
    <row r="3437" customFormat="false" ht="15" hidden="false" customHeight="false" outlineLevel="0" collapsed="false">
      <c r="A3437" s="55" t="s">
        <v>28</v>
      </c>
      <c r="B3437" s="46" t="n">
        <v>44036</v>
      </c>
      <c r="C3437" s="47" t="n">
        <v>1157</v>
      </c>
      <c r="D3437" s="47" t="n">
        <v>51957</v>
      </c>
      <c r="E3437" s="56" t="n">
        <f aca="false">4+8+7</f>
        <v>19</v>
      </c>
    </row>
    <row r="3438" customFormat="false" ht="15" hidden="false" customHeight="false" outlineLevel="0" collapsed="false">
      <c r="A3438" s="55" t="s">
        <v>29</v>
      </c>
      <c r="B3438" s="46" t="n">
        <v>44036</v>
      </c>
      <c r="C3438" s="47" t="n">
        <v>56</v>
      </c>
      <c r="D3438" s="47" t="n">
        <v>1625</v>
      </c>
      <c r="E3438" s="56" t="n">
        <v>1</v>
      </c>
    </row>
    <row r="3439" customFormat="false" ht="15" hidden="false" customHeight="false" outlineLevel="0" collapsed="false">
      <c r="A3439" s="55" t="s">
        <v>30</v>
      </c>
      <c r="B3439" s="46" t="n">
        <v>44036</v>
      </c>
      <c r="C3439" s="47" t="n">
        <v>0</v>
      </c>
      <c r="D3439" s="47" t="n">
        <v>132</v>
      </c>
      <c r="E3439" s="56"/>
    </row>
    <row r="3440" customFormat="false" ht="15" hidden="false" customHeight="false" outlineLevel="0" collapsed="false">
      <c r="A3440" s="55" t="s">
        <v>31</v>
      </c>
      <c r="B3440" s="46" t="n">
        <v>44036</v>
      </c>
      <c r="C3440" s="47" t="n">
        <v>11</v>
      </c>
      <c r="D3440" s="47" t="n">
        <v>721</v>
      </c>
      <c r="E3440" s="56"/>
    </row>
    <row r="3441" customFormat="false" ht="15" hidden="false" customHeight="false" outlineLevel="0" collapsed="false">
      <c r="A3441" s="55" t="s">
        <v>32</v>
      </c>
      <c r="B3441" s="46" t="n">
        <v>44036</v>
      </c>
      <c r="C3441" s="47" t="n">
        <v>1</v>
      </c>
      <c r="D3441" s="47" t="n">
        <v>81</v>
      </c>
      <c r="E3441" s="56"/>
    </row>
    <row r="3442" customFormat="false" ht="15" hidden="false" customHeight="false" outlineLevel="0" collapsed="false">
      <c r="A3442" s="55" t="s">
        <v>33</v>
      </c>
      <c r="B3442" s="46" t="n">
        <v>44036</v>
      </c>
      <c r="C3442" s="47" t="n">
        <v>155</v>
      </c>
      <c r="D3442" s="47" t="n">
        <v>1346</v>
      </c>
      <c r="E3442" s="56"/>
    </row>
    <row r="3443" customFormat="false" ht="15" hidden="false" customHeight="false" outlineLevel="0" collapsed="false">
      <c r="A3443" s="55" t="s">
        <v>34</v>
      </c>
      <c r="B3443" s="46" t="n">
        <v>44036</v>
      </c>
      <c r="C3443" s="47" t="n">
        <v>0</v>
      </c>
      <c r="D3443" s="47" t="n">
        <v>8</v>
      </c>
      <c r="E3443" s="56"/>
    </row>
    <row r="3444" customFormat="false" ht="15" hidden="false" customHeight="false" outlineLevel="0" collapsed="false">
      <c r="A3444" s="55" t="s">
        <v>35</v>
      </c>
      <c r="B3444" s="46" t="n">
        <v>44036</v>
      </c>
      <c r="C3444" s="47" t="n">
        <v>10</v>
      </c>
      <c r="D3444" s="47" t="n">
        <v>215</v>
      </c>
      <c r="E3444" s="56"/>
    </row>
    <row r="3445" customFormat="false" ht="15" hidden="false" customHeight="false" outlineLevel="0" collapsed="false">
      <c r="A3445" s="55" t="s">
        <v>36</v>
      </c>
      <c r="B3445" s="46" t="n">
        <v>44036</v>
      </c>
      <c r="C3445" s="47" t="n">
        <v>56</v>
      </c>
      <c r="D3445" s="47" t="n">
        <v>726</v>
      </c>
      <c r="E3445" s="56" t="n">
        <v>1</v>
      </c>
    </row>
    <row r="3446" customFormat="false" ht="15" hidden="false" customHeight="false" outlineLevel="0" collapsed="false">
      <c r="A3446" s="55" t="s">
        <v>37</v>
      </c>
      <c r="B3446" s="46" t="n">
        <v>44036</v>
      </c>
      <c r="C3446" s="47" t="n">
        <v>1</v>
      </c>
      <c r="D3446" s="47" t="n">
        <v>52</v>
      </c>
      <c r="E3446" s="56"/>
    </row>
    <row r="3447" customFormat="false" ht="15" hidden="false" customHeight="false" outlineLevel="0" collapsed="false">
      <c r="A3447" s="55" t="s">
        <v>38</v>
      </c>
      <c r="B3447" s="46" t="n">
        <v>44036</v>
      </c>
      <c r="C3447" s="47" t="n">
        <v>18</v>
      </c>
      <c r="D3447" s="47" t="n">
        <v>992</v>
      </c>
      <c r="E3447" s="56"/>
    </row>
    <row r="3448" customFormat="false" ht="15" hidden="false" customHeight="false" outlineLevel="0" collapsed="false">
      <c r="A3448" s="55" t="s">
        <v>39</v>
      </c>
      <c r="B3448" s="46" t="n">
        <v>44036</v>
      </c>
      <c r="C3448" s="47" t="n">
        <v>40</v>
      </c>
      <c r="D3448" s="47" t="n">
        <v>1526</v>
      </c>
      <c r="E3448" s="56" t="n">
        <v>1</v>
      </c>
    </row>
    <row r="3449" customFormat="false" ht="15" hidden="false" customHeight="false" outlineLevel="0" collapsed="false">
      <c r="A3449" s="55" t="s">
        <v>40</v>
      </c>
      <c r="B3449" s="46" t="n">
        <v>44036</v>
      </c>
      <c r="C3449" s="47" t="n">
        <v>13</v>
      </c>
      <c r="D3449" s="47" t="n">
        <v>214</v>
      </c>
      <c r="E3449" s="56"/>
    </row>
    <row r="3450" customFormat="false" ht="15" hidden="false" customHeight="false" outlineLevel="0" collapsed="false">
      <c r="A3450" s="55" t="s">
        <v>41</v>
      </c>
      <c r="B3450" s="46" t="n">
        <v>44036</v>
      </c>
      <c r="C3450" s="47" t="n">
        <v>0</v>
      </c>
      <c r="D3450" s="47" t="n">
        <v>19</v>
      </c>
      <c r="E3450" s="56"/>
    </row>
    <row r="3451" customFormat="false" ht="15" hidden="false" customHeight="false" outlineLevel="0" collapsed="false">
      <c r="A3451" s="55" t="s">
        <v>42</v>
      </c>
      <c r="B3451" s="46" t="n">
        <v>44036</v>
      </c>
      <c r="C3451" s="47" t="n">
        <v>1</v>
      </c>
      <c r="D3451" s="47" t="n">
        <v>19</v>
      </c>
      <c r="E3451" s="56"/>
    </row>
    <row r="3452" customFormat="false" ht="15" hidden="false" customHeight="false" outlineLevel="0" collapsed="false">
      <c r="A3452" s="55" t="s">
        <v>43</v>
      </c>
      <c r="B3452" s="46" t="n">
        <v>44036</v>
      </c>
      <c r="C3452" s="47" t="n">
        <v>38</v>
      </c>
      <c r="D3452" s="47" t="n">
        <v>301</v>
      </c>
      <c r="E3452" s="56"/>
    </row>
    <row r="3453" customFormat="false" ht="15" hidden="false" customHeight="false" outlineLevel="0" collapsed="false">
      <c r="A3453" s="55" t="s">
        <v>44</v>
      </c>
      <c r="B3453" s="46" t="n">
        <v>44036</v>
      </c>
      <c r="C3453" s="47" t="n">
        <v>32</v>
      </c>
      <c r="D3453" s="47" t="n">
        <v>868</v>
      </c>
      <c r="E3453" s="56"/>
    </row>
    <row r="3454" customFormat="false" ht="15" hidden="false" customHeight="false" outlineLevel="0" collapsed="false">
      <c r="A3454" s="55" t="s">
        <v>45</v>
      </c>
      <c r="B3454" s="46" t="n">
        <v>44036</v>
      </c>
      <c r="C3454" s="47" t="n">
        <v>2</v>
      </c>
      <c r="D3454" s="47" t="n">
        <v>46</v>
      </c>
      <c r="E3454" s="56"/>
    </row>
    <row r="3455" customFormat="false" ht="15" hidden="false" customHeight="false" outlineLevel="0" collapsed="false">
      <c r="A3455" s="55" t="s">
        <v>46</v>
      </c>
      <c r="B3455" s="46" t="n">
        <v>44036</v>
      </c>
      <c r="C3455" s="47" t="n">
        <v>37</v>
      </c>
      <c r="D3455" s="47" t="n">
        <v>300</v>
      </c>
      <c r="E3455" s="56"/>
    </row>
    <row r="3456" customFormat="false" ht="15.75" hidden="false" customHeight="false" outlineLevel="0" collapsed="false">
      <c r="A3456" s="57" t="s">
        <v>47</v>
      </c>
      <c r="B3456" s="58" t="n">
        <v>44036</v>
      </c>
      <c r="C3456" s="59" t="n">
        <v>4</v>
      </c>
      <c r="D3456" s="47" t="n">
        <v>110</v>
      </c>
      <c r="E3456" s="60"/>
    </row>
    <row r="3457" customFormat="false" ht="15" hidden="false" customHeight="false" outlineLevel="0" collapsed="false">
      <c r="A3457" s="51" t="s">
        <v>24</v>
      </c>
      <c r="B3457" s="61" t="n">
        <v>44037</v>
      </c>
      <c r="C3457" s="53" t="n">
        <v>3250</v>
      </c>
      <c r="D3457" s="47" t="n">
        <v>91956</v>
      </c>
      <c r="E3457" s="54" t="n">
        <f aca="false">34+18+22</f>
        <v>74</v>
      </c>
    </row>
    <row r="3458" customFormat="false" ht="15" hidden="false" customHeight="false" outlineLevel="0" collapsed="false">
      <c r="A3458" s="55" t="s">
        <v>25</v>
      </c>
      <c r="B3458" s="46" t="n">
        <v>44037</v>
      </c>
      <c r="C3458" s="47" t="n">
        <v>0</v>
      </c>
      <c r="D3458" s="47" t="n">
        <v>60</v>
      </c>
      <c r="E3458" s="56"/>
    </row>
    <row r="3459" customFormat="false" ht="15" hidden="false" customHeight="false" outlineLevel="0" collapsed="false">
      <c r="A3459" s="55" t="s">
        <v>26</v>
      </c>
      <c r="B3459" s="46" t="n">
        <v>44037</v>
      </c>
      <c r="C3459" s="47" t="n">
        <v>42</v>
      </c>
      <c r="D3459" s="47" t="n">
        <v>3260</v>
      </c>
      <c r="E3459" s="56" t="n">
        <v>2</v>
      </c>
    </row>
    <row r="3460" customFormat="false" ht="15" hidden="false" customHeight="false" outlineLevel="0" collapsed="false">
      <c r="A3460" s="55" t="s">
        <v>27</v>
      </c>
      <c r="B3460" s="46" t="n">
        <v>44037</v>
      </c>
      <c r="C3460" s="47" t="n">
        <v>2</v>
      </c>
      <c r="D3460" s="47" t="n">
        <v>263</v>
      </c>
      <c r="E3460" s="56"/>
    </row>
    <row r="3461" customFormat="false" ht="15" hidden="false" customHeight="false" outlineLevel="0" collapsed="false">
      <c r="A3461" s="55" t="s">
        <v>28</v>
      </c>
      <c r="B3461" s="46" t="n">
        <v>44037</v>
      </c>
      <c r="C3461" s="47" t="n">
        <v>1121</v>
      </c>
      <c r="D3461" s="47" t="n">
        <v>53078</v>
      </c>
      <c r="E3461" s="56" t="n">
        <v>8</v>
      </c>
    </row>
    <row r="3462" customFormat="false" ht="15" hidden="false" customHeight="false" outlineLevel="0" collapsed="false">
      <c r="A3462" s="55" t="s">
        <v>29</v>
      </c>
      <c r="B3462" s="46" t="n">
        <v>44037</v>
      </c>
      <c r="C3462" s="47" t="n">
        <v>70</v>
      </c>
      <c r="D3462" s="47" t="n">
        <v>1695</v>
      </c>
      <c r="E3462" s="56"/>
    </row>
    <row r="3463" customFormat="false" ht="15" hidden="false" customHeight="false" outlineLevel="0" collapsed="false">
      <c r="A3463" s="55" t="s">
        <v>30</v>
      </c>
      <c r="B3463" s="46" t="n">
        <v>44037</v>
      </c>
      <c r="C3463" s="47" t="n">
        <v>5</v>
      </c>
      <c r="D3463" s="47" t="n">
        <v>137</v>
      </c>
      <c r="E3463" s="56"/>
    </row>
    <row r="3464" customFormat="false" ht="15" hidden="false" customHeight="false" outlineLevel="0" collapsed="false">
      <c r="A3464" s="55" t="s">
        <v>31</v>
      </c>
      <c r="B3464" s="46" t="n">
        <v>44037</v>
      </c>
      <c r="C3464" s="47" t="n">
        <v>18</v>
      </c>
      <c r="D3464" s="47" t="n">
        <v>739</v>
      </c>
      <c r="E3464" s="56"/>
    </row>
    <row r="3465" customFormat="false" ht="15" hidden="false" customHeight="false" outlineLevel="0" collapsed="false">
      <c r="A3465" s="55" t="s">
        <v>32</v>
      </c>
      <c r="B3465" s="46" t="n">
        <v>44037</v>
      </c>
      <c r="C3465" s="47" t="n">
        <v>0</v>
      </c>
      <c r="D3465" s="47" t="n">
        <v>81</v>
      </c>
      <c r="E3465" s="56"/>
    </row>
    <row r="3466" customFormat="false" ht="15" hidden="false" customHeight="false" outlineLevel="0" collapsed="false">
      <c r="A3466" s="55" t="s">
        <v>33</v>
      </c>
      <c r="B3466" s="46" t="n">
        <v>44037</v>
      </c>
      <c r="C3466" s="47" t="n">
        <v>36</v>
      </c>
      <c r="D3466" s="47" t="n">
        <v>1382</v>
      </c>
      <c r="E3466" s="56"/>
    </row>
    <row r="3467" customFormat="false" ht="15" hidden="false" customHeight="false" outlineLevel="0" collapsed="false">
      <c r="A3467" s="55" t="s">
        <v>34</v>
      </c>
      <c r="B3467" s="46" t="n">
        <v>44037</v>
      </c>
      <c r="C3467" s="47" t="n">
        <v>25</v>
      </c>
      <c r="D3467" s="47" t="n">
        <v>33</v>
      </c>
      <c r="E3467" s="56"/>
    </row>
    <row r="3468" customFormat="false" ht="15" hidden="false" customHeight="false" outlineLevel="0" collapsed="false">
      <c r="A3468" s="55" t="s">
        <v>35</v>
      </c>
      <c r="B3468" s="46" t="n">
        <v>44037</v>
      </c>
      <c r="C3468" s="47" t="n">
        <v>15</v>
      </c>
      <c r="D3468" s="47" t="n">
        <v>230</v>
      </c>
      <c r="E3468" s="56"/>
    </row>
    <row r="3469" customFormat="false" ht="15" hidden="false" customHeight="false" outlineLevel="0" collapsed="false">
      <c r="A3469" s="55" t="s">
        <v>36</v>
      </c>
      <c r="B3469" s="46" t="n">
        <v>44037</v>
      </c>
      <c r="C3469" s="47" t="n">
        <v>60</v>
      </c>
      <c r="D3469" s="47" t="n">
        <v>786</v>
      </c>
      <c r="E3469" s="56"/>
    </row>
    <row r="3470" customFormat="false" ht="15" hidden="false" customHeight="false" outlineLevel="0" collapsed="false">
      <c r="A3470" s="55" t="s">
        <v>37</v>
      </c>
      <c r="B3470" s="46" t="n">
        <v>44037</v>
      </c>
      <c r="C3470" s="47" t="n">
        <v>3</v>
      </c>
      <c r="D3470" s="47" t="n">
        <v>55</v>
      </c>
      <c r="E3470" s="56"/>
    </row>
    <row r="3471" customFormat="false" ht="15" hidden="false" customHeight="false" outlineLevel="0" collapsed="false">
      <c r="A3471" s="55" t="s">
        <v>38</v>
      </c>
      <c r="B3471" s="46" t="n">
        <v>44037</v>
      </c>
      <c r="C3471" s="47" t="n">
        <v>25</v>
      </c>
      <c r="D3471" s="47" t="n">
        <v>1017</v>
      </c>
      <c r="E3471" s="56" t="n">
        <v>1</v>
      </c>
    </row>
    <row r="3472" customFormat="false" ht="15" hidden="false" customHeight="false" outlineLevel="0" collapsed="false">
      <c r="A3472" s="55" t="s">
        <v>39</v>
      </c>
      <c r="B3472" s="46" t="n">
        <v>44037</v>
      </c>
      <c r="C3472" s="47" t="n">
        <v>28</v>
      </c>
      <c r="D3472" s="47" t="n">
        <v>1554</v>
      </c>
      <c r="E3472" s="56"/>
    </row>
    <row r="3473" customFormat="false" ht="15" hidden="false" customHeight="false" outlineLevel="0" collapsed="false">
      <c r="A3473" s="55" t="s">
        <v>40</v>
      </c>
      <c r="B3473" s="46" t="n">
        <v>44037</v>
      </c>
      <c r="C3473" s="47" t="n">
        <v>29</v>
      </c>
      <c r="D3473" s="47" t="n">
        <v>243</v>
      </c>
      <c r="E3473" s="56"/>
    </row>
    <row r="3474" customFormat="false" ht="15" hidden="false" customHeight="false" outlineLevel="0" collapsed="false">
      <c r="A3474" s="55" t="s">
        <v>41</v>
      </c>
      <c r="B3474" s="46" t="n">
        <v>44037</v>
      </c>
      <c r="C3474" s="47" t="n">
        <v>0</v>
      </c>
      <c r="D3474" s="47" t="n">
        <v>19</v>
      </c>
      <c r="E3474" s="56"/>
    </row>
    <row r="3475" customFormat="false" ht="15" hidden="false" customHeight="false" outlineLevel="0" collapsed="false">
      <c r="A3475" s="55" t="s">
        <v>42</v>
      </c>
      <c r="B3475" s="46" t="n">
        <v>44037</v>
      </c>
      <c r="C3475" s="47" t="n">
        <v>0</v>
      </c>
      <c r="D3475" s="47" t="n">
        <v>19</v>
      </c>
      <c r="E3475" s="56"/>
    </row>
    <row r="3476" customFormat="false" ht="15" hidden="false" customHeight="false" outlineLevel="0" collapsed="false">
      <c r="A3476" s="55" t="s">
        <v>43</v>
      </c>
      <c r="B3476" s="46" t="n">
        <v>44037</v>
      </c>
      <c r="C3476" s="47" t="n">
        <v>8</v>
      </c>
      <c r="D3476" s="47" t="n">
        <v>309</v>
      </c>
      <c r="E3476" s="56" t="n">
        <v>1</v>
      </c>
    </row>
    <row r="3477" customFormat="false" ht="15" hidden="false" customHeight="false" outlineLevel="0" collapsed="false">
      <c r="A3477" s="55" t="s">
        <v>44</v>
      </c>
      <c r="B3477" s="46" t="n">
        <v>44037</v>
      </c>
      <c r="C3477" s="47" t="n">
        <v>30</v>
      </c>
      <c r="D3477" s="47" t="n">
        <v>898</v>
      </c>
      <c r="E3477" s="56"/>
    </row>
    <row r="3478" customFormat="false" ht="15" hidden="false" customHeight="false" outlineLevel="0" collapsed="false">
      <c r="A3478" s="55" t="s">
        <v>45</v>
      </c>
      <c r="B3478" s="46" t="n">
        <v>44037</v>
      </c>
      <c r="C3478" s="47" t="n">
        <v>3</v>
      </c>
      <c r="D3478" s="47" t="n">
        <v>49</v>
      </c>
      <c r="E3478" s="56"/>
    </row>
    <row r="3479" customFormat="false" ht="15" hidden="false" customHeight="false" outlineLevel="0" collapsed="false">
      <c r="A3479" s="55" t="s">
        <v>46</v>
      </c>
      <c r="B3479" s="46" t="n">
        <v>44037</v>
      </c>
      <c r="C3479" s="47" t="n">
        <v>36</v>
      </c>
      <c r="D3479" s="47" t="n">
        <v>336</v>
      </c>
      <c r="E3479" s="56"/>
    </row>
    <row r="3480" customFormat="false" ht="15.75" hidden="false" customHeight="false" outlineLevel="0" collapsed="false">
      <c r="A3480" s="62" t="s">
        <v>47</v>
      </c>
      <c r="B3480" s="50" t="n">
        <v>44037</v>
      </c>
      <c r="C3480" s="39" t="n">
        <v>8</v>
      </c>
      <c r="D3480" s="47" t="n">
        <v>118</v>
      </c>
      <c r="E3480" s="63"/>
    </row>
    <row r="3481" customFormat="false" ht="15" hidden="false" customHeight="false" outlineLevel="0" collapsed="false">
      <c r="A3481" s="51" t="s">
        <v>24</v>
      </c>
      <c r="B3481" s="52" t="n">
        <v>44038</v>
      </c>
      <c r="C3481" s="53" t="n">
        <v>2917</v>
      </c>
      <c r="D3481" s="47" t="n">
        <v>94873</v>
      </c>
      <c r="E3481" s="54" t="n">
        <v>29</v>
      </c>
    </row>
    <row r="3482" customFormat="false" ht="15" hidden="false" customHeight="false" outlineLevel="0" collapsed="false">
      <c r="A3482" s="55" t="s">
        <v>25</v>
      </c>
      <c r="B3482" s="46" t="n">
        <v>44038</v>
      </c>
      <c r="C3482" s="47" t="n">
        <v>0</v>
      </c>
      <c r="D3482" s="47" t="n">
        <v>60</v>
      </c>
      <c r="E3482" s="56"/>
    </row>
    <row r="3483" customFormat="false" ht="15" hidden="false" customHeight="false" outlineLevel="0" collapsed="false">
      <c r="A3483" s="55" t="s">
        <v>26</v>
      </c>
      <c r="B3483" s="46" t="n">
        <v>44038</v>
      </c>
      <c r="C3483" s="47" t="n">
        <v>66</v>
      </c>
      <c r="D3483" s="47" t="n">
        <v>3326</v>
      </c>
      <c r="E3483" s="56"/>
    </row>
    <row r="3484" customFormat="false" ht="15" hidden="false" customHeight="false" outlineLevel="0" collapsed="false">
      <c r="A3484" s="55" t="s">
        <v>27</v>
      </c>
      <c r="B3484" s="46" t="n">
        <v>44038</v>
      </c>
      <c r="C3484" s="47" t="n">
        <v>2</v>
      </c>
      <c r="D3484" s="47" t="n">
        <v>265</v>
      </c>
      <c r="E3484" s="56"/>
    </row>
    <row r="3485" customFormat="false" ht="15" hidden="false" customHeight="false" outlineLevel="0" collapsed="false">
      <c r="A3485" s="55" t="s">
        <v>28</v>
      </c>
      <c r="B3485" s="46" t="n">
        <v>44038</v>
      </c>
      <c r="C3485" s="47" t="n">
        <v>888</v>
      </c>
      <c r="D3485" s="47" t="n">
        <v>53966</v>
      </c>
      <c r="E3485" s="56" t="n">
        <v>12</v>
      </c>
    </row>
    <row r="3486" customFormat="false" ht="15" hidden="false" customHeight="false" outlineLevel="0" collapsed="false">
      <c r="A3486" s="55" t="s">
        <v>29</v>
      </c>
      <c r="B3486" s="46" t="n">
        <v>44038</v>
      </c>
      <c r="C3486" s="47" t="n">
        <v>80</v>
      </c>
      <c r="D3486" s="47" t="n">
        <v>1775</v>
      </c>
      <c r="E3486" s="56" t="n">
        <v>1</v>
      </c>
    </row>
    <row r="3487" customFormat="false" ht="15" hidden="false" customHeight="false" outlineLevel="0" collapsed="false">
      <c r="A3487" s="55" t="s">
        <v>30</v>
      </c>
      <c r="B3487" s="46" t="n">
        <v>44038</v>
      </c>
      <c r="C3487" s="47" t="n">
        <v>2</v>
      </c>
      <c r="D3487" s="47" t="n">
        <v>139</v>
      </c>
      <c r="E3487" s="56"/>
    </row>
    <row r="3488" customFormat="false" ht="15" hidden="false" customHeight="false" outlineLevel="0" collapsed="false">
      <c r="A3488" s="55" t="s">
        <v>31</v>
      </c>
      <c r="B3488" s="46" t="n">
        <v>44038</v>
      </c>
      <c r="C3488" s="47" t="n">
        <v>21</v>
      </c>
      <c r="D3488" s="47" t="n">
        <v>760</v>
      </c>
      <c r="E3488" s="56"/>
    </row>
    <row r="3489" customFormat="false" ht="15" hidden="false" customHeight="false" outlineLevel="0" collapsed="false">
      <c r="A3489" s="55" t="s">
        <v>32</v>
      </c>
      <c r="B3489" s="46" t="n">
        <v>44038</v>
      </c>
      <c r="C3489" s="47" t="n">
        <v>0</v>
      </c>
      <c r="D3489" s="47" t="n">
        <v>81</v>
      </c>
      <c r="E3489" s="56"/>
    </row>
    <row r="3490" customFormat="false" ht="15" hidden="false" customHeight="false" outlineLevel="0" collapsed="false">
      <c r="A3490" s="55" t="s">
        <v>33</v>
      </c>
      <c r="B3490" s="46" t="n">
        <v>44038</v>
      </c>
      <c r="C3490" s="47" t="n">
        <v>46</v>
      </c>
      <c r="D3490" s="47" t="n">
        <v>1428</v>
      </c>
      <c r="E3490" s="56"/>
    </row>
    <row r="3491" customFormat="false" ht="15" hidden="false" customHeight="false" outlineLevel="0" collapsed="false">
      <c r="A3491" s="55" t="s">
        <v>34</v>
      </c>
      <c r="B3491" s="46" t="n">
        <v>44038</v>
      </c>
      <c r="C3491" s="47" t="n">
        <v>7</v>
      </c>
      <c r="D3491" s="47" t="n">
        <v>40</v>
      </c>
      <c r="E3491" s="56"/>
    </row>
    <row r="3492" customFormat="false" ht="15" hidden="false" customHeight="false" outlineLevel="0" collapsed="false">
      <c r="A3492" s="55" t="s">
        <v>35</v>
      </c>
      <c r="B3492" s="46" t="n">
        <v>44038</v>
      </c>
      <c r="C3492" s="47" t="n">
        <v>9</v>
      </c>
      <c r="D3492" s="47" t="n">
        <v>239</v>
      </c>
      <c r="E3492" s="56"/>
    </row>
    <row r="3493" customFormat="false" ht="15" hidden="false" customHeight="false" outlineLevel="0" collapsed="false">
      <c r="A3493" s="55" t="s">
        <v>36</v>
      </c>
      <c r="B3493" s="46" t="n">
        <v>44038</v>
      </c>
      <c r="C3493" s="47" t="n">
        <v>31</v>
      </c>
      <c r="D3493" s="47" t="n">
        <v>817</v>
      </c>
      <c r="E3493" s="56" t="n">
        <v>3</v>
      </c>
    </row>
    <row r="3494" customFormat="false" ht="15" hidden="false" customHeight="false" outlineLevel="0" collapsed="false">
      <c r="A3494" s="55" t="s">
        <v>37</v>
      </c>
      <c r="B3494" s="46" t="n">
        <v>44038</v>
      </c>
      <c r="C3494" s="47" t="n">
        <v>2</v>
      </c>
      <c r="D3494" s="47" t="n">
        <v>57</v>
      </c>
      <c r="E3494" s="56"/>
    </row>
    <row r="3495" customFormat="false" ht="15" hidden="false" customHeight="false" outlineLevel="0" collapsed="false">
      <c r="A3495" s="55" t="s">
        <v>38</v>
      </c>
      <c r="B3495" s="46" t="n">
        <v>44038</v>
      </c>
      <c r="C3495" s="47" t="n">
        <v>25</v>
      </c>
      <c r="D3495" s="47" t="n">
        <v>1042</v>
      </c>
      <c r="E3495" s="56"/>
    </row>
    <row r="3496" customFormat="false" ht="15" hidden="false" customHeight="false" outlineLevel="0" collapsed="false">
      <c r="A3496" s="55" t="s">
        <v>39</v>
      </c>
      <c r="B3496" s="46" t="n">
        <v>44038</v>
      </c>
      <c r="C3496" s="47" t="n">
        <v>18</v>
      </c>
      <c r="D3496" s="47" t="n">
        <v>1572</v>
      </c>
      <c r="E3496" s="56" t="n">
        <v>0</v>
      </c>
    </row>
    <row r="3497" customFormat="false" ht="15" hidden="false" customHeight="false" outlineLevel="0" collapsed="false">
      <c r="A3497" s="55" t="s">
        <v>40</v>
      </c>
      <c r="B3497" s="46" t="n">
        <v>44038</v>
      </c>
      <c r="C3497" s="47" t="n">
        <v>0</v>
      </c>
      <c r="D3497" s="47" t="n">
        <v>243</v>
      </c>
      <c r="E3497" s="56"/>
    </row>
    <row r="3498" customFormat="false" ht="15" hidden="false" customHeight="false" outlineLevel="0" collapsed="false">
      <c r="A3498" s="55" t="s">
        <v>41</v>
      </c>
      <c r="B3498" s="46" t="n">
        <v>44038</v>
      </c>
      <c r="C3498" s="47" t="n">
        <v>2</v>
      </c>
      <c r="D3498" s="47" t="n">
        <v>21</v>
      </c>
      <c r="E3498" s="56"/>
    </row>
    <row r="3499" customFormat="false" ht="15" hidden="false" customHeight="false" outlineLevel="0" collapsed="false">
      <c r="A3499" s="55" t="s">
        <v>42</v>
      </c>
      <c r="B3499" s="46" t="n">
        <v>44038</v>
      </c>
      <c r="C3499" s="47" t="n">
        <v>0</v>
      </c>
      <c r="D3499" s="47" t="n">
        <v>19</v>
      </c>
      <c r="E3499" s="56"/>
    </row>
    <row r="3500" customFormat="false" ht="15" hidden="false" customHeight="false" outlineLevel="0" collapsed="false">
      <c r="A3500" s="55" t="s">
        <v>43</v>
      </c>
      <c r="B3500" s="46" t="n">
        <v>44038</v>
      </c>
      <c r="C3500" s="47" t="n">
        <v>20</v>
      </c>
      <c r="D3500" s="47" t="n">
        <v>329</v>
      </c>
      <c r="E3500" s="56"/>
    </row>
    <row r="3501" customFormat="false" ht="15" hidden="false" customHeight="false" outlineLevel="0" collapsed="false">
      <c r="A3501" s="55" t="s">
        <v>44</v>
      </c>
      <c r="B3501" s="46" t="n">
        <v>44038</v>
      </c>
      <c r="C3501" s="47" t="n">
        <v>41</v>
      </c>
      <c r="D3501" s="47" t="n">
        <v>939</v>
      </c>
      <c r="E3501" s="56"/>
    </row>
    <row r="3502" customFormat="false" ht="15" hidden="false" customHeight="false" outlineLevel="0" collapsed="false">
      <c r="A3502" s="55" t="s">
        <v>45</v>
      </c>
      <c r="B3502" s="46" t="n">
        <v>44038</v>
      </c>
      <c r="C3502" s="47" t="n">
        <v>1</v>
      </c>
      <c r="D3502" s="47" t="n">
        <v>50</v>
      </c>
      <c r="E3502" s="56"/>
    </row>
    <row r="3503" customFormat="false" ht="15" hidden="false" customHeight="false" outlineLevel="0" collapsed="false">
      <c r="A3503" s="55" t="s">
        <v>46</v>
      </c>
      <c r="B3503" s="46" t="n">
        <v>44038</v>
      </c>
      <c r="C3503" s="47" t="n">
        <v>6</v>
      </c>
      <c r="D3503" s="47" t="n">
        <v>342</v>
      </c>
      <c r="E3503" s="56"/>
    </row>
    <row r="3504" customFormat="false" ht="15.75" hidden="false" customHeight="false" outlineLevel="0" collapsed="false">
      <c r="A3504" s="57" t="s">
        <v>47</v>
      </c>
      <c r="B3504" s="58" t="n">
        <v>44038</v>
      </c>
      <c r="C3504" s="59" t="n">
        <v>8</v>
      </c>
      <c r="D3504" s="47" t="n">
        <v>126</v>
      </c>
      <c r="E3504" s="60"/>
    </row>
    <row r="3505" customFormat="false" ht="15" hidden="false" customHeight="false" outlineLevel="0" collapsed="false">
      <c r="A3505" s="51" t="s">
        <v>24</v>
      </c>
      <c r="B3505" s="52" t="n">
        <v>44039</v>
      </c>
      <c r="C3505" s="53" t="n">
        <v>3351</v>
      </c>
      <c r="D3505" s="47" t="n">
        <v>98224</v>
      </c>
      <c r="E3505" s="54" t="n">
        <f aca="false">4+3+26+26</f>
        <v>59</v>
      </c>
    </row>
    <row r="3506" customFormat="false" ht="15" hidden="false" customHeight="false" outlineLevel="0" collapsed="false">
      <c r="A3506" s="55" t="s">
        <v>25</v>
      </c>
      <c r="B3506" s="46" t="n">
        <v>44039</v>
      </c>
      <c r="C3506" s="47" t="n">
        <v>0</v>
      </c>
      <c r="D3506" s="47" t="n">
        <v>60</v>
      </c>
      <c r="E3506" s="56"/>
    </row>
    <row r="3507" customFormat="false" ht="15" hidden="false" customHeight="false" outlineLevel="0" collapsed="false">
      <c r="A3507" s="55" t="s">
        <v>26</v>
      </c>
      <c r="B3507" s="46" t="n">
        <v>44039</v>
      </c>
      <c r="C3507" s="47" t="n">
        <v>32</v>
      </c>
      <c r="D3507" s="47" t="n">
        <v>3358</v>
      </c>
      <c r="E3507" s="56" t="n">
        <v>3</v>
      </c>
    </row>
    <row r="3508" customFormat="false" ht="15" hidden="false" customHeight="false" outlineLevel="0" collapsed="false">
      <c r="A3508" s="55" t="s">
        <v>27</v>
      </c>
      <c r="B3508" s="46" t="n">
        <v>44039</v>
      </c>
      <c r="C3508" s="47" t="n">
        <v>-1</v>
      </c>
      <c r="D3508" s="47" t="n">
        <v>264</v>
      </c>
      <c r="E3508" s="56"/>
    </row>
    <row r="3509" customFormat="false" ht="15" hidden="false" customHeight="false" outlineLevel="0" collapsed="false">
      <c r="A3509" s="55" t="s">
        <v>28</v>
      </c>
      <c r="B3509" s="46" t="n">
        <v>44039</v>
      </c>
      <c r="C3509" s="47" t="n">
        <v>1059</v>
      </c>
      <c r="D3509" s="47" t="n">
        <v>55025</v>
      </c>
      <c r="E3509" s="56" t="n">
        <f aca="false">3+5+26+19</f>
        <v>53</v>
      </c>
    </row>
    <row r="3510" customFormat="false" ht="15" hidden="false" customHeight="false" outlineLevel="0" collapsed="false">
      <c r="A3510" s="55" t="s">
        <v>29</v>
      </c>
      <c r="B3510" s="46" t="n">
        <v>44039</v>
      </c>
      <c r="C3510" s="47" t="n">
        <v>99</v>
      </c>
      <c r="D3510" s="47" t="n">
        <v>1874</v>
      </c>
      <c r="E3510" s="56"/>
    </row>
    <row r="3511" customFormat="false" ht="15" hidden="false" customHeight="false" outlineLevel="0" collapsed="false">
      <c r="A3511" s="55" t="s">
        <v>30</v>
      </c>
      <c r="B3511" s="46" t="n">
        <v>44039</v>
      </c>
      <c r="C3511" s="47" t="n">
        <v>14</v>
      </c>
      <c r="D3511" s="47" t="n">
        <v>153</v>
      </c>
      <c r="E3511" s="56"/>
    </row>
    <row r="3512" customFormat="false" ht="15" hidden="false" customHeight="false" outlineLevel="0" collapsed="false">
      <c r="A3512" s="55" t="s">
        <v>31</v>
      </c>
      <c r="B3512" s="46" t="n">
        <v>44039</v>
      </c>
      <c r="C3512" s="47" t="n">
        <v>4</v>
      </c>
      <c r="D3512" s="47" t="n">
        <v>764</v>
      </c>
      <c r="E3512" s="56" t="n">
        <v>1</v>
      </c>
    </row>
    <row r="3513" customFormat="false" ht="15" hidden="false" customHeight="false" outlineLevel="0" collapsed="false">
      <c r="A3513" s="55" t="s">
        <v>32</v>
      </c>
      <c r="B3513" s="46" t="n">
        <v>44039</v>
      </c>
      <c r="C3513" s="47" t="n">
        <v>0</v>
      </c>
      <c r="D3513" s="47" t="n">
        <v>81</v>
      </c>
      <c r="E3513" s="56"/>
    </row>
    <row r="3514" customFormat="false" ht="15" hidden="false" customHeight="false" outlineLevel="0" collapsed="false">
      <c r="A3514" s="55" t="s">
        <v>33</v>
      </c>
      <c r="B3514" s="46" t="n">
        <v>44039</v>
      </c>
      <c r="C3514" s="47" t="n">
        <v>92</v>
      </c>
      <c r="D3514" s="47" t="n">
        <v>1520</v>
      </c>
      <c r="E3514" s="56"/>
    </row>
    <row r="3515" customFormat="false" ht="15" hidden="false" customHeight="false" outlineLevel="0" collapsed="false">
      <c r="A3515" s="55" t="s">
        <v>34</v>
      </c>
      <c r="B3515" s="46" t="n">
        <v>44039</v>
      </c>
      <c r="C3515" s="47" t="n">
        <v>10</v>
      </c>
      <c r="D3515" s="47" t="n">
        <v>50</v>
      </c>
      <c r="E3515" s="56"/>
    </row>
    <row r="3516" customFormat="false" ht="15" hidden="false" customHeight="false" outlineLevel="0" collapsed="false">
      <c r="A3516" s="55" t="s">
        <v>35</v>
      </c>
      <c r="B3516" s="46" t="n">
        <v>44039</v>
      </c>
      <c r="C3516" s="47" t="n">
        <v>10</v>
      </c>
      <c r="D3516" s="47" t="n">
        <v>249</v>
      </c>
      <c r="E3516" s="56" t="n">
        <v>1</v>
      </c>
    </row>
    <row r="3517" customFormat="false" ht="15" hidden="false" customHeight="false" outlineLevel="0" collapsed="false">
      <c r="A3517" s="55" t="s">
        <v>36</v>
      </c>
      <c r="B3517" s="46" t="n">
        <v>44039</v>
      </c>
      <c r="C3517" s="47" t="n">
        <v>61</v>
      </c>
      <c r="D3517" s="47" t="n">
        <v>878</v>
      </c>
      <c r="E3517" s="56"/>
    </row>
    <row r="3518" customFormat="false" ht="15" hidden="false" customHeight="false" outlineLevel="0" collapsed="false">
      <c r="A3518" s="55" t="s">
        <v>37</v>
      </c>
      <c r="B3518" s="46" t="n">
        <v>44039</v>
      </c>
      <c r="C3518" s="47" t="n">
        <v>-1</v>
      </c>
      <c r="D3518" s="47" t="n">
        <v>56</v>
      </c>
      <c r="E3518" s="56"/>
    </row>
    <row r="3519" customFormat="false" ht="15" hidden="false" customHeight="false" outlineLevel="0" collapsed="false">
      <c r="A3519" s="55" t="s">
        <v>38</v>
      </c>
      <c r="B3519" s="46" t="n">
        <v>44039</v>
      </c>
      <c r="C3519" s="47" t="n">
        <v>23</v>
      </c>
      <c r="D3519" s="47" t="n">
        <v>1065</v>
      </c>
      <c r="E3519" s="56"/>
    </row>
    <row r="3520" customFormat="false" ht="15" hidden="false" customHeight="false" outlineLevel="0" collapsed="false">
      <c r="A3520" s="55" t="s">
        <v>39</v>
      </c>
      <c r="B3520" s="46" t="n">
        <v>44039</v>
      </c>
      <c r="C3520" s="47" t="n">
        <v>62</v>
      </c>
      <c r="D3520" s="47" t="n">
        <v>1634</v>
      </c>
      <c r="E3520" s="56" t="n">
        <v>1</v>
      </c>
    </row>
    <row r="3521" customFormat="false" ht="15" hidden="false" customHeight="false" outlineLevel="0" collapsed="false">
      <c r="A3521" s="55" t="s">
        <v>40</v>
      </c>
      <c r="B3521" s="46" t="n">
        <v>44039</v>
      </c>
      <c r="C3521" s="47" t="n">
        <v>-15</v>
      </c>
      <c r="D3521" s="47" t="n">
        <v>228</v>
      </c>
      <c r="E3521" s="56"/>
    </row>
    <row r="3522" customFormat="false" ht="15" hidden="false" customHeight="false" outlineLevel="0" collapsed="false">
      <c r="A3522" s="55" t="s">
        <v>41</v>
      </c>
      <c r="B3522" s="46" t="n">
        <v>44039</v>
      </c>
      <c r="C3522" s="47" t="n">
        <v>1</v>
      </c>
      <c r="D3522" s="47" t="n">
        <v>22</v>
      </c>
      <c r="E3522" s="56"/>
    </row>
    <row r="3523" customFormat="false" ht="15" hidden="false" customHeight="false" outlineLevel="0" collapsed="false">
      <c r="A3523" s="55" t="s">
        <v>42</v>
      </c>
      <c r="B3523" s="46" t="n">
        <v>44039</v>
      </c>
      <c r="C3523" s="47" t="n">
        <v>1</v>
      </c>
      <c r="D3523" s="47" t="n">
        <v>20</v>
      </c>
      <c r="E3523" s="56"/>
    </row>
    <row r="3524" customFormat="false" ht="15" hidden="false" customHeight="false" outlineLevel="0" collapsed="false">
      <c r="A3524" s="55" t="s">
        <v>43</v>
      </c>
      <c r="B3524" s="46" t="n">
        <v>44039</v>
      </c>
      <c r="C3524" s="47" t="n">
        <v>15</v>
      </c>
      <c r="D3524" s="47" t="n">
        <v>344</v>
      </c>
      <c r="E3524" s="56"/>
    </row>
    <row r="3525" customFormat="false" ht="15" hidden="false" customHeight="false" outlineLevel="0" collapsed="false">
      <c r="A3525" s="55" t="s">
        <v>44</v>
      </c>
      <c r="B3525" s="46" t="n">
        <v>44039</v>
      </c>
      <c r="C3525" s="47" t="n">
        <v>33</v>
      </c>
      <c r="D3525" s="47" t="n">
        <v>972</v>
      </c>
      <c r="E3525" s="56" t="n">
        <v>2</v>
      </c>
    </row>
    <row r="3526" customFormat="false" ht="15" hidden="false" customHeight="false" outlineLevel="0" collapsed="false">
      <c r="A3526" s="55" t="s">
        <v>45</v>
      </c>
      <c r="B3526" s="46" t="n">
        <v>44039</v>
      </c>
      <c r="C3526" s="47" t="n">
        <v>-5</v>
      </c>
      <c r="D3526" s="47" t="n">
        <v>45</v>
      </c>
      <c r="E3526" s="56"/>
    </row>
    <row r="3527" customFormat="false" ht="15" hidden="false" customHeight="false" outlineLevel="0" collapsed="false">
      <c r="A3527" s="55" t="s">
        <v>46</v>
      </c>
      <c r="B3527" s="46" t="n">
        <v>44039</v>
      </c>
      <c r="C3527" s="47" t="n">
        <v>32</v>
      </c>
      <c r="D3527" s="47" t="n">
        <v>374</v>
      </c>
      <c r="E3527" s="56"/>
    </row>
    <row r="3528" customFormat="false" ht="15.75" hidden="false" customHeight="false" outlineLevel="0" collapsed="false">
      <c r="A3528" s="62" t="s">
        <v>47</v>
      </c>
      <c r="B3528" s="50" t="n">
        <v>44039</v>
      </c>
      <c r="C3528" s="39" t="n">
        <v>13</v>
      </c>
      <c r="D3528" s="47" t="n">
        <v>139</v>
      </c>
      <c r="E3528" s="63"/>
    </row>
    <row r="3529" customFormat="false" ht="15" hidden="false" customHeight="false" outlineLevel="0" collapsed="false">
      <c r="A3529" s="51" t="s">
        <v>24</v>
      </c>
      <c r="B3529" s="52" t="n">
        <v>44040</v>
      </c>
      <c r="C3529" s="53" t="n">
        <v>4167</v>
      </c>
      <c r="D3529" s="47" t="n">
        <v>102391</v>
      </c>
      <c r="E3529" s="54" t="n">
        <f aca="false">8+7+34+20</f>
        <v>69</v>
      </c>
    </row>
    <row r="3530" customFormat="false" ht="15" hidden="false" customHeight="false" outlineLevel="0" collapsed="false">
      <c r="A3530" s="55" t="s">
        <v>25</v>
      </c>
      <c r="B3530" s="46" t="n">
        <v>44040</v>
      </c>
      <c r="C3530" s="47" t="n">
        <v>0</v>
      </c>
      <c r="D3530" s="47" t="n">
        <v>60</v>
      </c>
      <c r="E3530" s="56"/>
    </row>
    <row r="3531" customFormat="false" ht="15" hidden="false" customHeight="false" outlineLevel="0" collapsed="false">
      <c r="A3531" s="55" t="s">
        <v>26</v>
      </c>
      <c r="B3531" s="46" t="n">
        <v>44040</v>
      </c>
      <c r="C3531" s="47" t="n">
        <v>18</v>
      </c>
      <c r="D3531" s="47" t="n">
        <v>3376</v>
      </c>
      <c r="E3531" s="56"/>
    </row>
    <row r="3532" customFormat="false" ht="15" hidden="false" customHeight="false" outlineLevel="0" collapsed="false">
      <c r="A3532" s="55" t="s">
        <v>27</v>
      </c>
      <c r="B3532" s="46" t="n">
        <v>44040</v>
      </c>
      <c r="C3532" s="47" t="n">
        <v>3</v>
      </c>
      <c r="D3532" s="47" t="n">
        <v>267</v>
      </c>
      <c r="E3532" s="56"/>
    </row>
    <row r="3533" customFormat="false" ht="15" hidden="false" customHeight="false" outlineLevel="0" collapsed="false">
      <c r="A3533" s="55" t="s">
        <v>28</v>
      </c>
      <c r="B3533" s="46" t="n">
        <v>44040</v>
      </c>
      <c r="C3533" s="47" t="n">
        <v>1202</v>
      </c>
      <c r="D3533" s="47" t="n">
        <v>56227</v>
      </c>
      <c r="E3533" s="56" t="n">
        <f aca="false">3+4+17+21</f>
        <v>45</v>
      </c>
    </row>
    <row r="3534" customFormat="false" ht="15" hidden="false" customHeight="false" outlineLevel="0" collapsed="false">
      <c r="A3534" s="55" t="s">
        <v>29</v>
      </c>
      <c r="B3534" s="46" t="n">
        <v>44040</v>
      </c>
      <c r="C3534" s="47" t="n">
        <v>75</v>
      </c>
      <c r="D3534" s="47" t="n">
        <v>1949</v>
      </c>
      <c r="E3534" s="56" t="n">
        <v>2</v>
      </c>
    </row>
    <row r="3535" customFormat="false" ht="15" hidden="false" customHeight="false" outlineLevel="0" collapsed="false">
      <c r="A3535" s="55" t="s">
        <v>30</v>
      </c>
      <c r="B3535" s="46" t="n">
        <v>44040</v>
      </c>
      <c r="C3535" s="47" t="n">
        <v>-6</v>
      </c>
      <c r="D3535" s="47" t="n">
        <v>147</v>
      </c>
      <c r="E3535" s="56"/>
    </row>
    <row r="3536" customFormat="false" ht="15" hidden="false" customHeight="false" outlineLevel="0" collapsed="false">
      <c r="A3536" s="55" t="s">
        <v>31</v>
      </c>
      <c r="B3536" s="46" t="n">
        <v>44040</v>
      </c>
      <c r="C3536" s="47" t="n">
        <v>4</v>
      </c>
      <c r="D3536" s="47" t="n">
        <v>768</v>
      </c>
      <c r="E3536" s="56"/>
    </row>
    <row r="3537" customFormat="false" ht="15" hidden="false" customHeight="false" outlineLevel="0" collapsed="false">
      <c r="A3537" s="55" t="s">
        <v>32</v>
      </c>
      <c r="B3537" s="46" t="n">
        <v>44040</v>
      </c>
      <c r="C3537" s="47" t="n">
        <v>0</v>
      </c>
      <c r="D3537" s="47" t="n">
        <v>81</v>
      </c>
      <c r="E3537" s="56"/>
    </row>
    <row r="3538" customFormat="false" ht="15" hidden="false" customHeight="false" outlineLevel="0" collapsed="false">
      <c r="A3538" s="55" t="s">
        <v>33</v>
      </c>
      <c r="B3538" s="46" t="n">
        <v>44040</v>
      </c>
      <c r="C3538" s="47" t="n">
        <v>158</v>
      </c>
      <c r="D3538" s="47" t="n">
        <v>1678</v>
      </c>
      <c r="E3538" s="56"/>
    </row>
    <row r="3539" customFormat="false" ht="15" hidden="false" customHeight="false" outlineLevel="0" collapsed="false">
      <c r="A3539" s="55" t="s">
        <v>34</v>
      </c>
      <c r="B3539" s="46" t="n">
        <v>44040</v>
      </c>
      <c r="C3539" s="47" t="n">
        <v>9</v>
      </c>
      <c r="D3539" s="47" t="n">
        <v>59</v>
      </c>
      <c r="E3539" s="56"/>
    </row>
    <row r="3540" customFormat="false" ht="15" hidden="false" customHeight="false" outlineLevel="0" collapsed="false">
      <c r="A3540" s="55" t="s">
        <v>35</v>
      </c>
      <c r="B3540" s="46" t="n">
        <v>44040</v>
      </c>
      <c r="C3540" s="47" t="n">
        <v>10</v>
      </c>
      <c r="D3540" s="47" t="n">
        <v>259</v>
      </c>
      <c r="E3540" s="56"/>
    </row>
    <row r="3541" customFormat="false" ht="15" hidden="false" customHeight="false" outlineLevel="0" collapsed="false">
      <c r="A3541" s="55" t="s">
        <v>36</v>
      </c>
      <c r="B3541" s="46" t="n">
        <v>44040</v>
      </c>
      <c r="C3541" s="47" t="n">
        <v>67</v>
      </c>
      <c r="D3541" s="47" t="n">
        <v>945</v>
      </c>
      <c r="E3541" s="56" t="n">
        <v>2</v>
      </c>
    </row>
    <row r="3542" customFormat="false" ht="15" hidden="false" customHeight="false" outlineLevel="0" collapsed="false">
      <c r="A3542" s="55" t="s">
        <v>37</v>
      </c>
      <c r="B3542" s="46" t="n">
        <v>44040</v>
      </c>
      <c r="C3542" s="47" t="n">
        <v>-4</v>
      </c>
      <c r="D3542" s="47" t="n">
        <v>52</v>
      </c>
      <c r="E3542" s="56"/>
    </row>
    <row r="3543" customFormat="false" ht="15" hidden="false" customHeight="false" outlineLevel="0" collapsed="false">
      <c r="A3543" s="55" t="s">
        <v>38</v>
      </c>
      <c r="B3543" s="46" t="n">
        <v>44040</v>
      </c>
      <c r="C3543" s="47" t="n">
        <v>21</v>
      </c>
      <c r="D3543" s="47" t="n">
        <v>1086</v>
      </c>
      <c r="E3543" s="56"/>
    </row>
    <row r="3544" customFormat="false" ht="15" hidden="false" customHeight="false" outlineLevel="0" collapsed="false">
      <c r="A3544" s="55" t="s">
        <v>39</v>
      </c>
      <c r="B3544" s="46" t="n">
        <v>44040</v>
      </c>
      <c r="C3544" s="47" t="n">
        <v>73</v>
      </c>
      <c r="D3544" s="47" t="n">
        <v>1707</v>
      </c>
      <c r="E3544" s="56" t="n">
        <v>2</v>
      </c>
    </row>
    <row r="3545" customFormat="false" ht="15" hidden="false" customHeight="false" outlineLevel="0" collapsed="false">
      <c r="A3545" s="55" t="s">
        <v>40</v>
      </c>
      <c r="B3545" s="46" t="n">
        <v>44040</v>
      </c>
      <c r="C3545" s="47" t="n">
        <v>8</v>
      </c>
      <c r="D3545" s="47" t="n">
        <v>236</v>
      </c>
      <c r="E3545" s="56"/>
    </row>
    <row r="3546" customFormat="false" ht="15" hidden="false" customHeight="false" outlineLevel="0" collapsed="false">
      <c r="A3546" s="55" t="s">
        <v>41</v>
      </c>
      <c r="B3546" s="46" t="n">
        <v>44040</v>
      </c>
      <c r="C3546" s="47" t="n">
        <v>-2</v>
      </c>
      <c r="D3546" s="47" t="n">
        <v>20</v>
      </c>
      <c r="E3546" s="56"/>
    </row>
    <row r="3547" customFormat="false" ht="15" hidden="false" customHeight="false" outlineLevel="0" collapsed="false">
      <c r="A3547" s="55" t="s">
        <v>42</v>
      </c>
      <c r="B3547" s="46" t="n">
        <v>44040</v>
      </c>
      <c r="C3547" s="47" t="n">
        <v>2</v>
      </c>
      <c r="D3547" s="47" t="n">
        <v>22</v>
      </c>
      <c r="E3547" s="56"/>
    </row>
    <row r="3548" customFormat="false" ht="15" hidden="false" customHeight="false" outlineLevel="0" collapsed="false">
      <c r="A3548" s="55" t="s">
        <v>43</v>
      </c>
      <c r="B3548" s="46" t="n">
        <v>44040</v>
      </c>
      <c r="C3548" s="47" t="n">
        <v>32</v>
      </c>
      <c r="D3548" s="47" t="n">
        <v>376</v>
      </c>
      <c r="E3548" s="56"/>
    </row>
    <row r="3549" customFormat="false" ht="15" hidden="false" customHeight="false" outlineLevel="0" collapsed="false">
      <c r="A3549" s="55" t="s">
        <v>44</v>
      </c>
      <c r="B3549" s="46" t="n">
        <v>44040</v>
      </c>
      <c r="C3549" s="47" t="n">
        <v>63</v>
      </c>
      <c r="D3549" s="47" t="n">
        <v>1035</v>
      </c>
      <c r="E3549" s="56"/>
    </row>
    <row r="3550" customFormat="false" ht="15" hidden="false" customHeight="false" outlineLevel="0" collapsed="false">
      <c r="A3550" s="55" t="s">
        <v>45</v>
      </c>
      <c r="B3550" s="46" t="n">
        <v>44040</v>
      </c>
      <c r="C3550" s="47" t="n">
        <v>-3</v>
      </c>
      <c r="D3550" s="47" t="n">
        <v>42</v>
      </c>
      <c r="E3550" s="56"/>
    </row>
    <row r="3551" customFormat="false" ht="15" hidden="false" customHeight="false" outlineLevel="0" collapsed="false">
      <c r="A3551" s="55" t="s">
        <v>46</v>
      </c>
      <c r="B3551" s="46" t="n">
        <v>44040</v>
      </c>
      <c r="C3551" s="47" t="n">
        <v>25</v>
      </c>
      <c r="D3551" s="47" t="n">
        <v>399</v>
      </c>
      <c r="E3551" s="56"/>
    </row>
    <row r="3552" customFormat="false" ht="15.75" hidden="false" customHeight="false" outlineLevel="0" collapsed="false">
      <c r="A3552" s="57" t="s">
        <v>47</v>
      </c>
      <c r="B3552" s="58" t="n">
        <v>44040</v>
      </c>
      <c r="C3552" s="59" t="n">
        <v>17</v>
      </c>
      <c r="D3552" s="47" t="n">
        <v>156</v>
      </c>
      <c r="E3552" s="60"/>
    </row>
    <row r="3553" customFormat="false" ht="15" hidden="false" customHeight="false" outlineLevel="0" collapsed="false">
      <c r="A3553" s="51" t="s">
        <v>24</v>
      </c>
      <c r="B3553" s="61" t="n">
        <v>44041</v>
      </c>
      <c r="C3553" s="53" t="n">
        <v>3852</v>
      </c>
      <c r="D3553" s="47" t="n">
        <v>106243</v>
      </c>
      <c r="E3553" s="54" t="n">
        <f aca="false">6+6+35+24</f>
        <v>71</v>
      </c>
    </row>
    <row r="3554" customFormat="false" ht="15" hidden="false" customHeight="false" outlineLevel="0" collapsed="false">
      <c r="A3554" s="55" t="s">
        <v>25</v>
      </c>
      <c r="B3554" s="46" t="n">
        <v>44041</v>
      </c>
      <c r="C3554" s="47" t="n">
        <v>0</v>
      </c>
      <c r="D3554" s="47" t="n">
        <v>60</v>
      </c>
      <c r="E3554" s="56"/>
    </row>
    <row r="3555" customFormat="false" ht="15" hidden="false" customHeight="false" outlineLevel="0" collapsed="false">
      <c r="A3555" s="55" t="s">
        <v>26</v>
      </c>
      <c r="B3555" s="46" t="n">
        <v>44041</v>
      </c>
      <c r="C3555" s="47" t="n">
        <v>52</v>
      </c>
      <c r="D3555" s="47" t="n">
        <v>3428</v>
      </c>
      <c r="E3555" s="56" t="n">
        <f aca="false">2+1</f>
        <v>3</v>
      </c>
    </row>
    <row r="3556" customFormat="false" ht="15" hidden="false" customHeight="false" outlineLevel="0" collapsed="false">
      <c r="A3556" s="55" t="s">
        <v>27</v>
      </c>
      <c r="B3556" s="46" t="n">
        <v>44041</v>
      </c>
      <c r="C3556" s="47" t="n">
        <v>3</v>
      </c>
      <c r="D3556" s="47" t="n">
        <v>270</v>
      </c>
      <c r="E3556" s="56"/>
    </row>
    <row r="3557" customFormat="false" ht="15" hidden="false" customHeight="false" outlineLevel="0" collapsed="false">
      <c r="A3557" s="55" t="s">
        <v>28</v>
      </c>
      <c r="B3557" s="46" t="n">
        <v>44041</v>
      </c>
      <c r="C3557" s="47" t="n">
        <v>1079</v>
      </c>
      <c r="D3557" s="47" t="n">
        <v>57306</v>
      </c>
      <c r="E3557" s="56" t="n">
        <f aca="false">1+4+15+10</f>
        <v>30</v>
      </c>
    </row>
    <row r="3558" customFormat="false" ht="15" hidden="false" customHeight="false" outlineLevel="0" collapsed="false">
      <c r="A3558" s="55" t="s">
        <v>29</v>
      </c>
      <c r="B3558" s="46" t="n">
        <v>44041</v>
      </c>
      <c r="C3558" s="47" t="n">
        <v>111</v>
      </c>
      <c r="D3558" s="47" t="n">
        <v>2060</v>
      </c>
      <c r="E3558" s="56"/>
    </row>
    <row r="3559" customFormat="false" ht="15" hidden="false" customHeight="false" outlineLevel="0" collapsed="false">
      <c r="A3559" s="55" t="s">
        <v>30</v>
      </c>
      <c r="B3559" s="46" t="n">
        <v>44041</v>
      </c>
      <c r="C3559" s="47" t="n">
        <v>16</v>
      </c>
      <c r="D3559" s="47" t="n">
        <v>163</v>
      </c>
      <c r="E3559" s="56"/>
    </row>
    <row r="3560" customFormat="false" ht="15" hidden="false" customHeight="false" outlineLevel="0" collapsed="false">
      <c r="A3560" s="55" t="s">
        <v>31</v>
      </c>
      <c r="B3560" s="46" t="n">
        <v>44041</v>
      </c>
      <c r="C3560" s="47" t="n">
        <v>15</v>
      </c>
      <c r="D3560" s="47" t="n">
        <v>783</v>
      </c>
      <c r="E3560" s="56"/>
    </row>
    <row r="3561" customFormat="false" ht="15" hidden="false" customHeight="false" outlineLevel="0" collapsed="false">
      <c r="A3561" s="55" t="s">
        <v>32</v>
      </c>
      <c r="B3561" s="46" t="n">
        <v>44041</v>
      </c>
      <c r="C3561" s="47" t="n">
        <v>1</v>
      </c>
      <c r="D3561" s="47" t="n">
        <v>82</v>
      </c>
      <c r="E3561" s="56"/>
    </row>
    <row r="3562" customFormat="false" ht="15" hidden="false" customHeight="false" outlineLevel="0" collapsed="false">
      <c r="A3562" s="55" t="s">
        <v>33</v>
      </c>
      <c r="B3562" s="46" t="n">
        <v>44041</v>
      </c>
      <c r="C3562" s="47" t="n">
        <v>172</v>
      </c>
      <c r="D3562" s="47" t="n">
        <v>1850</v>
      </c>
      <c r="E3562" s="56"/>
    </row>
    <row r="3563" customFormat="false" ht="15" hidden="false" customHeight="false" outlineLevel="0" collapsed="false">
      <c r="A3563" s="55" t="s">
        <v>34</v>
      </c>
      <c r="B3563" s="46" t="n">
        <v>44041</v>
      </c>
      <c r="C3563" s="47" t="n">
        <v>10</v>
      </c>
      <c r="D3563" s="47" t="n">
        <v>69</v>
      </c>
      <c r="E3563" s="56"/>
    </row>
    <row r="3564" customFormat="false" ht="15" hidden="false" customHeight="false" outlineLevel="0" collapsed="false">
      <c r="A3564" s="55" t="s">
        <v>35</v>
      </c>
      <c r="B3564" s="46" t="n">
        <v>44041</v>
      </c>
      <c r="C3564" s="47" t="n">
        <v>31</v>
      </c>
      <c r="D3564" s="47" t="n">
        <v>290</v>
      </c>
      <c r="E3564" s="56"/>
    </row>
    <row r="3565" customFormat="false" ht="15" hidden="false" customHeight="false" outlineLevel="0" collapsed="false">
      <c r="A3565" s="55" t="s">
        <v>36</v>
      </c>
      <c r="B3565" s="46" t="n">
        <v>44041</v>
      </c>
      <c r="C3565" s="47" t="n">
        <v>65</v>
      </c>
      <c r="D3565" s="47" t="n">
        <v>1010</v>
      </c>
      <c r="E3565" s="56" t="n">
        <v>4</v>
      </c>
    </row>
    <row r="3566" customFormat="false" ht="15" hidden="false" customHeight="false" outlineLevel="0" collapsed="false">
      <c r="A3566" s="55" t="s">
        <v>37</v>
      </c>
      <c r="B3566" s="46" t="n">
        <v>44041</v>
      </c>
      <c r="C3566" s="47" t="n">
        <v>0</v>
      </c>
      <c r="D3566" s="47" t="n">
        <v>52</v>
      </c>
      <c r="E3566" s="56"/>
    </row>
    <row r="3567" customFormat="false" ht="15" hidden="false" customHeight="false" outlineLevel="0" collapsed="false">
      <c r="A3567" s="55" t="s">
        <v>38</v>
      </c>
      <c r="B3567" s="46" t="n">
        <v>44041</v>
      </c>
      <c r="C3567" s="47" t="n">
        <v>30</v>
      </c>
      <c r="D3567" s="47" t="n">
        <v>1116</v>
      </c>
      <c r="E3567" s="56"/>
    </row>
    <row r="3568" customFormat="false" ht="15" hidden="false" customHeight="false" outlineLevel="0" collapsed="false">
      <c r="A3568" s="55" t="s">
        <v>39</v>
      </c>
      <c r="B3568" s="46" t="n">
        <v>44041</v>
      </c>
      <c r="C3568" s="47" t="n">
        <v>55</v>
      </c>
      <c r="D3568" s="47" t="n">
        <v>1762</v>
      </c>
      <c r="E3568" s="56" t="n">
        <f aca="false">1</f>
        <v>1</v>
      </c>
    </row>
    <row r="3569" customFormat="false" ht="15" hidden="false" customHeight="false" outlineLevel="0" collapsed="false">
      <c r="A3569" s="55" t="s">
        <v>40</v>
      </c>
      <c r="B3569" s="46" t="n">
        <v>44041</v>
      </c>
      <c r="C3569" s="47" t="n">
        <v>9</v>
      </c>
      <c r="D3569" s="47" t="n">
        <v>245</v>
      </c>
      <c r="E3569" s="56"/>
    </row>
    <row r="3570" customFormat="false" ht="15" hidden="false" customHeight="false" outlineLevel="0" collapsed="false">
      <c r="A3570" s="55" t="s">
        <v>41</v>
      </c>
      <c r="B3570" s="46" t="n">
        <v>44041</v>
      </c>
      <c r="C3570" s="47" t="n">
        <v>0</v>
      </c>
      <c r="D3570" s="47" t="n">
        <v>20</v>
      </c>
      <c r="E3570" s="56"/>
    </row>
    <row r="3571" customFormat="false" ht="15" hidden="false" customHeight="false" outlineLevel="0" collapsed="false">
      <c r="A3571" s="55" t="s">
        <v>42</v>
      </c>
      <c r="B3571" s="46" t="n">
        <v>44041</v>
      </c>
      <c r="C3571" s="47" t="n">
        <v>2</v>
      </c>
      <c r="D3571" s="47" t="n">
        <v>24</v>
      </c>
      <c r="E3571" s="56"/>
    </row>
    <row r="3572" customFormat="false" ht="15" hidden="false" customHeight="false" outlineLevel="0" collapsed="false">
      <c r="A3572" s="55" t="s">
        <v>43</v>
      </c>
      <c r="B3572" s="46" t="n">
        <v>44041</v>
      </c>
      <c r="C3572" s="47" t="n">
        <v>44</v>
      </c>
      <c r="D3572" s="47" t="n">
        <v>420</v>
      </c>
      <c r="E3572" s="56"/>
    </row>
    <row r="3573" customFormat="false" ht="15" hidden="false" customHeight="false" outlineLevel="0" collapsed="false">
      <c r="A3573" s="55" t="s">
        <v>44</v>
      </c>
      <c r="B3573" s="46" t="n">
        <v>44041</v>
      </c>
      <c r="C3573" s="47" t="n">
        <v>68</v>
      </c>
      <c r="D3573" s="47" t="n">
        <v>1103</v>
      </c>
      <c r="E3573" s="56" t="n">
        <v>1</v>
      </c>
    </row>
    <row r="3574" customFormat="false" ht="15" hidden="false" customHeight="false" outlineLevel="0" collapsed="false">
      <c r="A3574" s="55" t="s">
        <v>45</v>
      </c>
      <c r="B3574" s="46" t="n">
        <v>44041</v>
      </c>
      <c r="C3574" s="47" t="n">
        <v>2</v>
      </c>
      <c r="D3574" s="47" t="n">
        <v>44</v>
      </c>
      <c r="E3574" s="56"/>
    </row>
    <row r="3575" customFormat="false" ht="15" hidden="false" customHeight="false" outlineLevel="0" collapsed="false">
      <c r="A3575" s="55" t="s">
        <v>46</v>
      </c>
      <c r="B3575" s="46" t="n">
        <v>44041</v>
      </c>
      <c r="C3575" s="47" t="n">
        <v>14</v>
      </c>
      <c r="D3575" s="47" t="n">
        <v>413</v>
      </c>
      <c r="E3575" s="56"/>
    </row>
    <row r="3576" customFormat="false" ht="15.75" hidden="false" customHeight="false" outlineLevel="0" collapsed="false">
      <c r="A3576" s="57" t="s">
        <v>47</v>
      </c>
      <c r="B3576" s="58" t="n">
        <v>44041</v>
      </c>
      <c r="C3576" s="59" t="n">
        <v>10</v>
      </c>
      <c r="D3576" s="47" t="n">
        <v>166</v>
      </c>
      <c r="E3576" s="60"/>
    </row>
    <row r="3577" customFormat="false" ht="15" hidden="false" customHeight="false" outlineLevel="0" collapsed="false">
      <c r="A3577" s="51" t="s">
        <v>24</v>
      </c>
      <c r="B3577" s="52" t="n">
        <v>44042</v>
      </c>
      <c r="C3577" s="53" t="n">
        <v>4415</v>
      </c>
      <c r="D3577" s="47" t="n">
        <v>110658</v>
      </c>
      <c r="E3577" s="54" t="n">
        <f aca="false">5+8+49+54</f>
        <v>116</v>
      </c>
    </row>
    <row r="3578" customFormat="false" ht="15" hidden="false" customHeight="false" outlineLevel="0" collapsed="false">
      <c r="A3578" s="55" t="s">
        <v>25</v>
      </c>
      <c r="B3578" s="46" t="n">
        <v>44042</v>
      </c>
      <c r="C3578" s="47" t="n">
        <v>1</v>
      </c>
      <c r="D3578" s="47" t="n">
        <v>61</v>
      </c>
      <c r="E3578" s="56"/>
    </row>
    <row r="3579" customFormat="false" ht="15" hidden="false" customHeight="false" outlineLevel="0" collapsed="false">
      <c r="A3579" s="55" t="s">
        <v>26</v>
      </c>
      <c r="B3579" s="46" t="n">
        <v>44042</v>
      </c>
      <c r="C3579" s="47" t="n">
        <v>93</v>
      </c>
      <c r="D3579" s="47" t="n">
        <v>3521</v>
      </c>
      <c r="E3579" s="56"/>
    </row>
    <row r="3580" customFormat="false" ht="15" hidden="false" customHeight="false" outlineLevel="0" collapsed="false">
      <c r="A3580" s="55" t="s">
        <v>27</v>
      </c>
      <c r="B3580" s="46" t="n">
        <v>44042</v>
      </c>
      <c r="C3580" s="47" t="n">
        <v>5</v>
      </c>
      <c r="D3580" s="47" t="n">
        <v>275</v>
      </c>
      <c r="E3580" s="56"/>
    </row>
    <row r="3581" customFormat="false" ht="15" hidden="false" customHeight="false" outlineLevel="0" collapsed="false">
      <c r="A3581" s="55" t="s">
        <v>28</v>
      </c>
      <c r="B3581" s="46" t="n">
        <v>44042</v>
      </c>
      <c r="C3581" s="47" t="n">
        <v>1239</v>
      </c>
      <c r="D3581" s="47" t="n">
        <v>58545</v>
      </c>
      <c r="E3581" s="56" t="n">
        <f aca="false">4+2+18+8</f>
        <v>32</v>
      </c>
    </row>
    <row r="3582" customFormat="false" ht="15" hidden="false" customHeight="false" outlineLevel="0" collapsed="false">
      <c r="A3582" s="55" t="s">
        <v>29</v>
      </c>
      <c r="B3582" s="46" t="n">
        <v>44042</v>
      </c>
      <c r="C3582" s="47" t="n">
        <v>91</v>
      </c>
      <c r="D3582" s="47" t="n">
        <v>2151</v>
      </c>
      <c r="E3582" s="56" t="n">
        <v>1</v>
      </c>
    </row>
    <row r="3583" customFormat="false" ht="15" hidden="false" customHeight="false" outlineLevel="0" collapsed="false">
      <c r="A3583" s="55" t="s">
        <v>30</v>
      </c>
      <c r="B3583" s="46" t="n">
        <v>44042</v>
      </c>
      <c r="C3583" s="47" t="n">
        <v>3</v>
      </c>
      <c r="D3583" s="47" t="n">
        <v>166</v>
      </c>
      <c r="E3583" s="56"/>
    </row>
    <row r="3584" customFormat="false" ht="15" hidden="false" customHeight="false" outlineLevel="0" collapsed="false">
      <c r="A3584" s="55" t="s">
        <v>31</v>
      </c>
      <c r="B3584" s="46" t="n">
        <v>44042</v>
      </c>
      <c r="C3584" s="47" t="n">
        <v>20</v>
      </c>
      <c r="D3584" s="47" t="n">
        <v>803</v>
      </c>
      <c r="E3584" s="56"/>
    </row>
    <row r="3585" customFormat="false" ht="15" hidden="false" customHeight="false" outlineLevel="0" collapsed="false">
      <c r="A3585" s="55" t="s">
        <v>32</v>
      </c>
      <c r="B3585" s="46" t="n">
        <v>44042</v>
      </c>
      <c r="C3585" s="47" t="n">
        <v>0</v>
      </c>
      <c r="D3585" s="47" t="n">
        <v>82</v>
      </c>
      <c r="E3585" s="56"/>
    </row>
    <row r="3586" customFormat="false" ht="15" hidden="false" customHeight="false" outlineLevel="0" collapsed="false">
      <c r="A3586" s="55" t="s">
        <v>33</v>
      </c>
      <c r="B3586" s="46" t="n">
        <v>44042</v>
      </c>
      <c r="C3586" s="47" t="n">
        <v>161</v>
      </c>
      <c r="D3586" s="47" t="n">
        <v>2011</v>
      </c>
      <c r="E3586" s="56"/>
    </row>
    <row r="3587" customFormat="false" ht="15" hidden="false" customHeight="false" outlineLevel="0" collapsed="false">
      <c r="A3587" s="55" t="s">
        <v>34</v>
      </c>
      <c r="B3587" s="46" t="n">
        <v>44042</v>
      </c>
      <c r="C3587" s="47" t="n">
        <v>6</v>
      </c>
      <c r="D3587" s="47" t="n">
        <v>75</v>
      </c>
      <c r="E3587" s="56"/>
    </row>
    <row r="3588" customFormat="false" ht="15" hidden="false" customHeight="false" outlineLevel="0" collapsed="false">
      <c r="A3588" s="55" t="s">
        <v>35</v>
      </c>
      <c r="B3588" s="46" t="n">
        <v>44042</v>
      </c>
      <c r="C3588" s="47" t="n">
        <v>11</v>
      </c>
      <c r="D3588" s="47" t="n">
        <v>301</v>
      </c>
      <c r="E3588" s="56"/>
    </row>
    <row r="3589" customFormat="false" ht="15" hidden="false" customHeight="false" outlineLevel="0" collapsed="false">
      <c r="A3589" s="55" t="s">
        <v>36</v>
      </c>
      <c r="B3589" s="46" t="n">
        <v>44042</v>
      </c>
      <c r="C3589" s="47" t="n">
        <v>77</v>
      </c>
      <c r="D3589" s="47" t="n">
        <v>1087</v>
      </c>
      <c r="E3589" s="56" t="n">
        <v>1</v>
      </c>
    </row>
    <row r="3590" customFormat="false" ht="15" hidden="false" customHeight="false" outlineLevel="0" collapsed="false">
      <c r="A3590" s="55" t="s">
        <v>37</v>
      </c>
      <c r="B3590" s="46" t="n">
        <v>44042</v>
      </c>
      <c r="C3590" s="47" t="n">
        <v>1</v>
      </c>
      <c r="D3590" s="47" t="n">
        <v>53</v>
      </c>
      <c r="E3590" s="56"/>
    </row>
    <row r="3591" customFormat="false" ht="15" hidden="false" customHeight="false" outlineLevel="0" collapsed="false">
      <c r="A3591" s="55" t="s">
        <v>38</v>
      </c>
      <c r="B3591" s="46" t="n">
        <v>44042</v>
      </c>
      <c r="C3591" s="47" t="n">
        <v>27</v>
      </c>
      <c r="D3591" s="47" t="n">
        <v>1143</v>
      </c>
      <c r="E3591" s="56"/>
    </row>
    <row r="3592" customFormat="false" ht="15" hidden="false" customHeight="false" outlineLevel="0" collapsed="false">
      <c r="A3592" s="55" t="s">
        <v>39</v>
      </c>
      <c r="B3592" s="46" t="n">
        <v>44042</v>
      </c>
      <c r="C3592" s="47" t="n">
        <v>81</v>
      </c>
      <c r="D3592" s="47" t="n">
        <v>1843</v>
      </c>
      <c r="E3592" s="56" t="n">
        <v>2</v>
      </c>
    </row>
    <row r="3593" customFormat="false" ht="15" hidden="false" customHeight="false" outlineLevel="0" collapsed="false">
      <c r="A3593" s="55" t="s">
        <v>40</v>
      </c>
      <c r="B3593" s="46" t="n">
        <v>44042</v>
      </c>
      <c r="C3593" s="47" t="n">
        <v>11</v>
      </c>
      <c r="D3593" s="47" t="n">
        <v>256</v>
      </c>
      <c r="E3593" s="56"/>
    </row>
    <row r="3594" customFormat="false" ht="15" hidden="false" customHeight="false" outlineLevel="0" collapsed="false">
      <c r="A3594" s="55" t="s">
        <v>41</v>
      </c>
      <c r="B3594" s="46" t="n">
        <v>44042</v>
      </c>
      <c r="C3594" s="47" t="n">
        <v>1</v>
      </c>
      <c r="D3594" s="47" t="n">
        <v>21</v>
      </c>
      <c r="E3594" s="56"/>
    </row>
    <row r="3595" customFormat="false" ht="15" hidden="false" customHeight="false" outlineLevel="0" collapsed="false">
      <c r="A3595" s="55" t="s">
        <v>42</v>
      </c>
      <c r="B3595" s="46" t="n">
        <v>44042</v>
      </c>
      <c r="C3595" s="47" t="n">
        <v>3</v>
      </c>
      <c r="D3595" s="47" t="n">
        <v>27</v>
      </c>
      <c r="E3595" s="56"/>
    </row>
    <row r="3596" customFormat="false" ht="15" hidden="false" customHeight="false" outlineLevel="0" collapsed="false">
      <c r="A3596" s="55" t="s">
        <v>43</v>
      </c>
      <c r="B3596" s="46" t="n">
        <v>44042</v>
      </c>
      <c r="C3596" s="47" t="n">
        <v>9</v>
      </c>
      <c r="D3596" s="47" t="n">
        <v>429</v>
      </c>
      <c r="E3596" s="56" t="n">
        <v>1</v>
      </c>
    </row>
    <row r="3597" customFormat="false" ht="15" hidden="false" customHeight="false" outlineLevel="0" collapsed="false">
      <c r="A3597" s="55" t="s">
        <v>44</v>
      </c>
      <c r="B3597" s="46" t="n">
        <v>44042</v>
      </c>
      <c r="C3597" s="47" t="n">
        <v>50</v>
      </c>
      <c r="D3597" s="47" t="n">
        <v>1153</v>
      </c>
      <c r="E3597" s="56"/>
    </row>
    <row r="3598" customFormat="false" ht="15" hidden="false" customHeight="false" outlineLevel="0" collapsed="false">
      <c r="A3598" s="55" t="s">
        <v>45</v>
      </c>
      <c r="B3598" s="46" t="n">
        <v>44042</v>
      </c>
      <c r="C3598" s="47" t="n">
        <v>2</v>
      </c>
      <c r="D3598" s="47" t="n">
        <v>46</v>
      </c>
      <c r="E3598" s="56"/>
    </row>
    <row r="3599" customFormat="false" ht="15" hidden="false" customHeight="false" outlineLevel="0" collapsed="false">
      <c r="A3599" s="55" t="s">
        <v>46</v>
      </c>
      <c r="B3599" s="46" t="n">
        <v>44042</v>
      </c>
      <c r="C3599" s="47" t="n">
        <v>33</v>
      </c>
      <c r="D3599" s="47" t="n">
        <v>446</v>
      </c>
      <c r="E3599" s="56"/>
    </row>
    <row r="3600" customFormat="false" ht="15.75" hidden="false" customHeight="false" outlineLevel="0" collapsed="false">
      <c r="A3600" s="62" t="s">
        <v>47</v>
      </c>
      <c r="B3600" s="50" t="n">
        <v>44042</v>
      </c>
      <c r="C3600" s="39" t="n">
        <v>37</v>
      </c>
      <c r="D3600" s="47" t="n">
        <v>203</v>
      </c>
      <c r="E3600" s="63"/>
    </row>
    <row r="3601" customFormat="false" ht="15" hidden="false" customHeight="false" outlineLevel="0" collapsed="false">
      <c r="A3601" s="51" t="s">
        <v>24</v>
      </c>
      <c r="B3601" s="52" t="n">
        <v>44043</v>
      </c>
      <c r="C3601" s="53" t="n">
        <v>3911</v>
      </c>
      <c r="D3601" s="47" t="n">
        <v>114569</v>
      </c>
      <c r="E3601" s="54" t="n">
        <f aca="false">5+5+38+17</f>
        <v>65</v>
      </c>
    </row>
    <row r="3602" customFormat="false" ht="15" hidden="false" customHeight="false" outlineLevel="0" collapsed="false">
      <c r="A3602" s="55" t="s">
        <v>25</v>
      </c>
      <c r="B3602" s="46" t="n">
        <v>44043</v>
      </c>
      <c r="C3602" s="47" t="n">
        <v>0</v>
      </c>
      <c r="D3602" s="47" t="n">
        <v>61</v>
      </c>
      <c r="E3602" s="56"/>
    </row>
    <row r="3603" customFormat="false" ht="15" hidden="false" customHeight="false" outlineLevel="0" collapsed="false">
      <c r="A3603" s="55" t="s">
        <v>26</v>
      </c>
      <c r="B3603" s="46" t="n">
        <v>44043</v>
      </c>
      <c r="C3603" s="47" t="n">
        <v>58</v>
      </c>
      <c r="D3603" s="47" t="n">
        <v>3579</v>
      </c>
      <c r="E3603" s="56" t="n">
        <v>2</v>
      </c>
    </row>
    <row r="3604" customFormat="false" ht="15" hidden="false" customHeight="false" outlineLevel="0" collapsed="false">
      <c r="A3604" s="55" t="s">
        <v>27</v>
      </c>
      <c r="B3604" s="46" t="n">
        <v>44043</v>
      </c>
      <c r="C3604" s="47" t="n">
        <v>1</v>
      </c>
      <c r="D3604" s="47" t="n">
        <v>276</v>
      </c>
      <c r="E3604" s="56" t="n">
        <v>1</v>
      </c>
    </row>
    <row r="3605" customFormat="false" ht="15" hidden="false" customHeight="false" outlineLevel="0" collapsed="false">
      <c r="A3605" s="55" t="s">
        <v>28</v>
      </c>
      <c r="B3605" s="46" t="n">
        <v>44043</v>
      </c>
      <c r="C3605" s="47" t="n">
        <v>1142</v>
      </c>
      <c r="D3605" s="47" t="n">
        <v>59687</v>
      </c>
      <c r="E3605" s="56" t="n">
        <f aca="false">7+6+9+4</f>
        <v>26</v>
      </c>
    </row>
    <row r="3606" customFormat="false" ht="15" hidden="false" customHeight="false" outlineLevel="0" collapsed="false">
      <c r="A3606" s="55" t="s">
        <v>29</v>
      </c>
      <c r="B3606" s="46" t="n">
        <v>44043</v>
      </c>
      <c r="C3606" s="47" t="n">
        <v>108</v>
      </c>
      <c r="D3606" s="47" t="n">
        <v>2259</v>
      </c>
      <c r="E3606" s="56"/>
    </row>
    <row r="3607" customFormat="false" ht="15" hidden="false" customHeight="false" outlineLevel="0" collapsed="false">
      <c r="A3607" s="55" t="s">
        <v>30</v>
      </c>
      <c r="B3607" s="46" t="n">
        <v>44043</v>
      </c>
      <c r="C3607" s="47" t="n">
        <v>3</v>
      </c>
      <c r="D3607" s="47" t="n">
        <v>169</v>
      </c>
      <c r="E3607" s="56"/>
    </row>
    <row r="3608" customFormat="false" ht="15" hidden="false" customHeight="false" outlineLevel="0" collapsed="false">
      <c r="A3608" s="55" t="s">
        <v>31</v>
      </c>
      <c r="B3608" s="46" t="n">
        <v>44043</v>
      </c>
      <c r="C3608" s="47" t="n">
        <v>9</v>
      </c>
      <c r="D3608" s="47" t="n">
        <v>812</v>
      </c>
      <c r="E3608" s="56" t="n">
        <v>1</v>
      </c>
    </row>
    <row r="3609" customFormat="false" ht="15" hidden="false" customHeight="false" outlineLevel="0" collapsed="false">
      <c r="A3609" s="55" t="s">
        <v>32</v>
      </c>
      <c r="B3609" s="46" t="n">
        <v>44043</v>
      </c>
      <c r="C3609" s="47" t="n">
        <v>0</v>
      </c>
      <c r="D3609" s="47" t="n">
        <v>82</v>
      </c>
      <c r="E3609" s="56"/>
    </row>
    <row r="3610" customFormat="false" ht="15" hidden="false" customHeight="false" outlineLevel="0" collapsed="false">
      <c r="A3610" s="55" t="s">
        <v>33</v>
      </c>
      <c r="B3610" s="46" t="n">
        <v>44043</v>
      </c>
      <c r="C3610" s="47" t="n">
        <v>238</v>
      </c>
      <c r="D3610" s="47" t="n">
        <v>2249</v>
      </c>
      <c r="E3610" s="56"/>
    </row>
    <row r="3611" customFormat="false" ht="15" hidden="false" customHeight="false" outlineLevel="0" collapsed="false">
      <c r="A3611" s="55" t="s">
        <v>34</v>
      </c>
      <c r="B3611" s="46" t="n">
        <v>44043</v>
      </c>
      <c r="C3611" s="47" t="n">
        <v>42</v>
      </c>
      <c r="D3611" s="47" t="n">
        <v>117</v>
      </c>
      <c r="E3611" s="56"/>
    </row>
    <row r="3612" customFormat="false" ht="15" hidden="false" customHeight="false" outlineLevel="0" collapsed="false">
      <c r="A3612" s="55" t="s">
        <v>35</v>
      </c>
      <c r="B3612" s="46" t="n">
        <v>44043</v>
      </c>
      <c r="C3612" s="47" t="n">
        <v>36</v>
      </c>
      <c r="D3612" s="47" t="n">
        <v>337</v>
      </c>
      <c r="E3612" s="56"/>
    </row>
    <row r="3613" customFormat="false" ht="15" hidden="false" customHeight="false" outlineLevel="0" collapsed="false">
      <c r="A3613" s="55" t="s">
        <v>36</v>
      </c>
      <c r="B3613" s="46" t="n">
        <v>44043</v>
      </c>
      <c r="C3613" s="47" t="n">
        <v>124</v>
      </c>
      <c r="D3613" s="47" t="n">
        <v>1211</v>
      </c>
      <c r="E3613" s="56" t="n">
        <v>1</v>
      </c>
    </row>
    <row r="3614" customFormat="false" ht="15" hidden="false" customHeight="false" outlineLevel="0" collapsed="false">
      <c r="A3614" s="55" t="s">
        <v>37</v>
      </c>
      <c r="B3614" s="46" t="n">
        <v>44043</v>
      </c>
      <c r="C3614" s="47" t="n">
        <v>6</v>
      </c>
      <c r="D3614" s="47" t="n">
        <v>59</v>
      </c>
      <c r="E3614" s="56"/>
    </row>
    <row r="3615" customFormat="false" ht="15" hidden="false" customHeight="false" outlineLevel="0" collapsed="false">
      <c r="A3615" s="55" t="s">
        <v>38</v>
      </c>
      <c r="B3615" s="46" t="n">
        <v>44043</v>
      </c>
      <c r="C3615" s="47" t="n">
        <v>35</v>
      </c>
      <c r="D3615" s="47" t="n">
        <v>1178</v>
      </c>
      <c r="E3615" s="56"/>
    </row>
    <row r="3616" customFormat="false" ht="15" hidden="false" customHeight="false" outlineLevel="0" collapsed="false">
      <c r="A3616" s="55" t="s">
        <v>39</v>
      </c>
      <c r="B3616" s="46" t="n">
        <v>44043</v>
      </c>
      <c r="C3616" s="47" t="n">
        <v>104</v>
      </c>
      <c r="D3616" s="47" t="n">
        <v>1947</v>
      </c>
      <c r="E3616" s="56" t="n">
        <v>2</v>
      </c>
    </row>
    <row r="3617" customFormat="false" ht="15" hidden="false" customHeight="false" outlineLevel="0" collapsed="false">
      <c r="A3617" s="55" t="s">
        <v>40</v>
      </c>
      <c r="B3617" s="46" t="n">
        <v>44043</v>
      </c>
      <c r="C3617" s="47" t="n">
        <v>7</v>
      </c>
      <c r="D3617" s="47" t="n">
        <v>263</v>
      </c>
      <c r="E3617" s="56"/>
    </row>
    <row r="3618" customFormat="false" ht="15" hidden="false" customHeight="false" outlineLevel="0" collapsed="false">
      <c r="A3618" s="55" t="s">
        <v>41</v>
      </c>
      <c r="B3618" s="46" t="n">
        <v>44043</v>
      </c>
      <c r="C3618" s="47" t="n">
        <v>-1</v>
      </c>
      <c r="D3618" s="47" t="n">
        <v>20</v>
      </c>
      <c r="E3618" s="56"/>
    </row>
    <row r="3619" customFormat="false" ht="15" hidden="false" customHeight="false" outlineLevel="0" collapsed="false">
      <c r="A3619" s="55" t="s">
        <v>42</v>
      </c>
      <c r="B3619" s="46" t="n">
        <v>44043</v>
      </c>
      <c r="C3619" s="47" t="n">
        <v>-1</v>
      </c>
      <c r="D3619" s="47" t="n">
        <v>26</v>
      </c>
      <c r="E3619" s="56"/>
    </row>
    <row r="3620" customFormat="false" ht="15" hidden="false" customHeight="false" outlineLevel="0" collapsed="false">
      <c r="A3620" s="55" t="s">
        <v>43</v>
      </c>
      <c r="B3620" s="46" t="n">
        <v>44043</v>
      </c>
      <c r="C3620" s="47" t="n">
        <v>25</v>
      </c>
      <c r="D3620" s="47" t="n">
        <v>454</v>
      </c>
      <c r="E3620" s="56" t="n">
        <v>1</v>
      </c>
    </row>
    <row r="3621" customFormat="false" ht="15" hidden="false" customHeight="false" outlineLevel="0" collapsed="false">
      <c r="A3621" s="55" t="s">
        <v>44</v>
      </c>
      <c r="B3621" s="46" t="n">
        <v>44043</v>
      </c>
      <c r="C3621" s="47" t="n">
        <v>63</v>
      </c>
      <c r="D3621" s="47" t="n">
        <v>1216</v>
      </c>
      <c r="E3621" s="56" t="n">
        <v>1</v>
      </c>
    </row>
    <row r="3622" customFormat="false" ht="15" hidden="false" customHeight="false" outlineLevel="0" collapsed="false">
      <c r="A3622" s="55" t="s">
        <v>45</v>
      </c>
      <c r="B3622" s="46" t="n">
        <v>44043</v>
      </c>
      <c r="C3622" s="47" t="n">
        <v>-1</v>
      </c>
      <c r="D3622" s="47" t="n">
        <v>45</v>
      </c>
      <c r="E3622" s="56"/>
    </row>
    <row r="3623" customFormat="false" ht="15" hidden="false" customHeight="false" outlineLevel="0" collapsed="false">
      <c r="A3623" s="55" t="s">
        <v>46</v>
      </c>
      <c r="B3623" s="46" t="n">
        <v>44043</v>
      </c>
      <c r="C3623" s="47" t="n">
        <v>12</v>
      </c>
      <c r="D3623" s="47" t="n">
        <v>458</v>
      </c>
      <c r="E3623" s="56"/>
    </row>
    <row r="3624" customFormat="false" ht="15.75" hidden="false" customHeight="false" outlineLevel="0" collapsed="false">
      <c r="A3624" s="57" t="s">
        <v>47</v>
      </c>
      <c r="B3624" s="58" t="n">
        <v>44043</v>
      </c>
      <c r="C3624" s="59" t="n">
        <v>8</v>
      </c>
      <c r="D3624" s="47" t="n">
        <v>211</v>
      </c>
      <c r="E3624" s="60"/>
    </row>
    <row r="3625" customFormat="false" ht="15.75" hidden="false" customHeight="false" outlineLevel="0" collapsed="false">
      <c r="A3625" s="51" t="s">
        <v>24</v>
      </c>
      <c r="B3625" s="58" t="n">
        <v>44044</v>
      </c>
      <c r="C3625" s="64" t="n">
        <v>3586</v>
      </c>
      <c r="D3625" s="47" t="n">
        <v>118155</v>
      </c>
      <c r="E3625" s="64" t="n">
        <v>35</v>
      </c>
    </row>
    <row r="3626" customFormat="false" ht="15.75" hidden="false" customHeight="false" outlineLevel="0" collapsed="false">
      <c r="A3626" s="55" t="s">
        <v>25</v>
      </c>
      <c r="B3626" s="58" t="n">
        <v>44044</v>
      </c>
      <c r="C3626" s="47" t="n">
        <v>0</v>
      </c>
      <c r="D3626" s="47" t="n">
        <v>61</v>
      </c>
      <c r="E3626" s="47"/>
    </row>
    <row r="3627" customFormat="false" ht="15.75" hidden="false" customHeight="false" outlineLevel="0" collapsed="false">
      <c r="A3627" s="55" t="s">
        <v>26</v>
      </c>
      <c r="B3627" s="58" t="n">
        <v>44044</v>
      </c>
      <c r="C3627" s="47" t="n">
        <v>59</v>
      </c>
      <c r="D3627" s="47" t="n">
        <v>3638</v>
      </c>
      <c r="E3627" s="47"/>
    </row>
    <row r="3628" customFormat="false" ht="15.75" hidden="false" customHeight="false" outlineLevel="0" collapsed="false">
      <c r="A3628" s="55" t="s">
        <v>27</v>
      </c>
      <c r="B3628" s="58" t="n">
        <v>44044</v>
      </c>
      <c r="C3628" s="47" t="n">
        <v>10</v>
      </c>
      <c r="D3628" s="47" t="n">
        <v>286</v>
      </c>
      <c r="E3628" s="47"/>
    </row>
    <row r="3629" customFormat="false" ht="15.75" hidden="false" customHeight="false" outlineLevel="0" collapsed="false">
      <c r="A3629" s="55" t="s">
        <v>28</v>
      </c>
      <c r="B3629" s="58" t="n">
        <v>44044</v>
      </c>
      <c r="C3629" s="47" t="n">
        <v>968</v>
      </c>
      <c r="D3629" s="47" t="n">
        <v>60655</v>
      </c>
      <c r="E3629" s="47" t="n">
        <v>13</v>
      </c>
    </row>
    <row r="3630" customFormat="false" ht="15.75" hidden="false" customHeight="false" outlineLevel="0" collapsed="false">
      <c r="A3630" s="55" t="s">
        <v>29</v>
      </c>
      <c r="B3630" s="58" t="n">
        <v>44044</v>
      </c>
      <c r="C3630" s="47" t="n">
        <v>91</v>
      </c>
      <c r="D3630" s="47" t="n">
        <v>2350</v>
      </c>
      <c r="E3630" s="47" t="n">
        <v>2</v>
      </c>
    </row>
    <row r="3631" customFormat="false" ht="15.75" hidden="false" customHeight="false" outlineLevel="0" collapsed="false">
      <c r="A3631" s="55" t="s">
        <v>30</v>
      </c>
      <c r="B3631" s="58" t="n">
        <v>44044</v>
      </c>
      <c r="C3631" s="47" t="n">
        <v>25</v>
      </c>
      <c r="D3631" s="47" t="n">
        <v>194</v>
      </c>
      <c r="E3631" s="47"/>
    </row>
    <row r="3632" customFormat="false" ht="15.75" hidden="false" customHeight="false" outlineLevel="0" collapsed="false">
      <c r="A3632" s="55" t="s">
        <v>31</v>
      </c>
      <c r="B3632" s="58" t="n">
        <v>44044</v>
      </c>
      <c r="C3632" s="47" t="n">
        <v>14</v>
      </c>
      <c r="D3632" s="47" t="n">
        <v>826</v>
      </c>
      <c r="E3632" s="47"/>
    </row>
    <row r="3633" customFormat="false" ht="15.75" hidden="false" customHeight="false" outlineLevel="0" collapsed="false">
      <c r="A3633" s="55" t="s">
        <v>32</v>
      </c>
      <c r="B3633" s="58" t="n">
        <v>44044</v>
      </c>
      <c r="C3633" s="47" t="n">
        <v>0</v>
      </c>
      <c r="D3633" s="47" t="n">
        <v>82</v>
      </c>
      <c r="E3633" s="47"/>
    </row>
    <row r="3634" customFormat="false" ht="15.75" hidden="false" customHeight="false" outlineLevel="0" collapsed="false">
      <c r="A3634" s="55" t="s">
        <v>33</v>
      </c>
      <c r="B3634" s="58" t="n">
        <v>44044</v>
      </c>
      <c r="C3634" s="47" t="n">
        <v>85</v>
      </c>
      <c r="D3634" s="47" t="n">
        <v>2334</v>
      </c>
      <c r="E3634" s="47"/>
    </row>
    <row r="3635" customFormat="false" ht="15.75" hidden="false" customHeight="false" outlineLevel="0" collapsed="false">
      <c r="A3635" s="55" t="s">
        <v>34</v>
      </c>
      <c r="B3635" s="58" t="n">
        <v>44044</v>
      </c>
      <c r="C3635" s="47" t="n">
        <v>29</v>
      </c>
      <c r="D3635" s="47" t="n">
        <v>146</v>
      </c>
      <c r="E3635" s="47"/>
    </row>
    <row r="3636" customFormat="false" ht="15.75" hidden="false" customHeight="false" outlineLevel="0" collapsed="false">
      <c r="A3636" s="55" t="s">
        <v>35</v>
      </c>
      <c r="B3636" s="58" t="n">
        <v>44044</v>
      </c>
      <c r="C3636" s="47" t="n">
        <v>3</v>
      </c>
      <c r="D3636" s="47" t="n">
        <v>340</v>
      </c>
      <c r="E3636" s="47" t="n">
        <v>2</v>
      </c>
    </row>
    <row r="3637" customFormat="false" ht="15.75" hidden="false" customHeight="false" outlineLevel="0" collapsed="false">
      <c r="A3637" s="55" t="s">
        <v>36</v>
      </c>
      <c r="B3637" s="58" t="n">
        <v>44044</v>
      </c>
      <c r="C3637" s="47" t="n">
        <v>84</v>
      </c>
      <c r="D3637" s="47" t="n">
        <v>1295</v>
      </c>
      <c r="E3637" s="47" t="n">
        <v>1</v>
      </c>
    </row>
    <row r="3638" customFormat="false" ht="15.75" hidden="false" customHeight="false" outlineLevel="0" collapsed="false">
      <c r="A3638" s="55" t="s">
        <v>37</v>
      </c>
      <c r="B3638" s="58" t="n">
        <v>44044</v>
      </c>
      <c r="C3638" s="47" t="n">
        <v>-1</v>
      </c>
      <c r="D3638" s="47" t="n">
        <v>58</v>
      </c>
      <c r="E3638" s="47"/>
    </row>
    <row r="3639" customFormat="false" ht="15.75" hidden="false" customHeight="false" outlineLevel="0" collapsed="false">
      <c r="A3639" s="55" t="s">
        <v>38</v>
      </c>
      <c r="B3639" s="58" t="n">
        <v>44044</v>
      </c>
      <c r="C3639" s="47" t="n">
        <v>8</v>
      </c>
      <c r="D3639" s="47" t="n">
        <v>1186</v>
      </c>
      <c r="E3639" s="47"/>
    </row>
    <row r="3640" customFormat="false" ht="15.75" hidden="false" customHeight="false" outlineLevel="0" collapsed="false">
      <c r="A3640" s="55" t="s">
        <v>39</v>
      </c>
      <c r="B3640" s="58" t="n">
        <v>44044</v>
      </c>
      <c r="C3640" s="47" t="n">
        <v>60</v>
      </c>
      <c r="D3640" s="47" t="n">
        <v>2007</v>
      </c>
      <c r="E3640" s="47"/>
    </row>
    <row r="3641" customFormat="false" ht="15.75" hidden="false" customHeight="false" outlineLevel="0" collapsed="false">
      <c r="A3641" s="55" t="s">
        <v>40</v>
      </c>
      <c r="B3641" s="58" t="n">
        <v>44044</v>
      </c>
      <c r="C3641" s="47" t="n">
        <v>22</v>
      </c>
      <c r="D3641" s="47" t="n">
        <v>285</v>
      </c>
      <c r="E3641" s="47"/>
    </row>
    <row r="3642" customFormat="false" ht="15.75" hidden="false" customHeight="false" outlineLevel="0" collapsed="false">
      <c r="A3642" s="55" t="s">
        <v>41</v>
      </c>
      <c r="B3642" s="58" t="n">
        <v>44044</v>
      </c>
      <c r="C3642" s="47" t="n">
        <v>0</v>
      </c>
      <c r="D3642" s="47" t="n">
        <v>20</v>
      </c>
      <c r="E3642" s="47"/>
    </row>
    <row r="3643" customFormat="false" ht="15.75" hidden="false" customHeight="false" outlineLevel="0" collapsed="false">
      <c r="A3643" s="55" t="s">
        <v>42</v>
      </c>
      <c r="B3643" s="58" t="n">
        <v>44044</v>
      </c>
      <c r="C3643" s="47" t="n">
        <v>2</v>
      </c>
      <c r="D3643" s="47" t="n">
        <v>28</v>
      </c>
      <c r="E3643" s="47"/>
    </row>
    <row r="3644" customFormat="false" ht="15.75" hidden="false" customHeight="false" outlineLevel="0" collapsed="false">
      <c r="A3644" s="55" t="s">
        <v>43</v>
      </c>
      <c r="B3644" s="58" t="n">
        <v>44044</v>
      </c>
      <c r="C3644" s="47" t="n">
        <v>49</v>
      </c>
      <c r="D3644" s="47" t="n">
        <v>503</v>
      </c>
      <c r="E3644" s="47"/>
    </row>
    <row r="3645" customFormat="false" ht="15.75" hidden="false" customHeight="false" outlineLevel="0" collapsed="false">
      <c r="A3645" s="55" t="s">
        <v>44</v>
      </c>
      <c r="B3645" s="58" t="n">
        <v>44044</v>
      </c>
      <c r="C3645" s="47" t="n">
        <v>78</v>
      </c>
      <c r="D3645" s="47" t="n">
        <v>1294</v>
      </c>
      <c r="E3645" s="47"/>
    </row>
    <row r="3646" customFormat="false" ht="15.75" hidden="false" customHeight="false" outlineLevel="0" collapsed="false">
      <c r="A3646" s="55" t="s">
        <v>45</v>
      </c>
      <c r="B3646" s="58" t="n">
        <v>44044</v>
      </c>
      <c r="C3646" s="47" t="n">
        <v>2</v>
      </c>
      <c r="D3646" s="47" t="n">
        <v>47</v>
      </c>
      <c r="E3646" s="47"/>
    </row>
    <row r="3647" customFormat="false" ht="15.75" hidden="false" customHeight="false" outlineLevel="0" collapsed="false">
      <c r="A3647" s="55" t="s">
        <v>46</v>
      </c>
      <c r="B3647" s="58" t="n">
        <v>44044</v>
      </c>
      <c r="C3647" s="47" t="n">
        <v>47</v>
      </c>
      <c r="D3647" s="47" t="n">
        <v>505</v>
      </c>
      <c r="E3647" s="47"/>
    </row>
    <row r="3648" customFormat="false" ht="15.75" hidden="false" customHeight="false" outlineLevel="0" collapsed="false">
      <c r="A3648" s="62" t="s">
        <v>47</v>
      </c>
      <c r="B3648" s="50" t="n">
        <v>44044</v>
      </c>
      <c r="C3648" s="39" t="n">
        <v>20</v>
      </c>
      <c r="D3648" s="47" t="n">
        <v>231</v>
      </c>
      <c r="E3648" s="39"/>
    </row>
    <row r="3649" customFormat="false" ht="15" hidden="false" customHeight="false" outlineLevel="0" collapsed="false">
      <c r="A3649" s="51" t="s">
        <v>24</v>
      </c>
      <c r="B3649" s="52" t="n">
        <v>44045</v>
      </c>
      <c r="C3649" s="53" t="n">
        <v>3797</v>
      </c>
      <c r="D3649" s="47" t="n">
        <v>121952</v>
      </c>
      <c r="E3649" s="54" t="n">
        <f aca="false">5+3+15+14</f>
        <v>37</v>
      </c>
    </row>
    <row r="3650" customFormat="false" ht="15" hidden="false" customHeight="false" outlineLevel="0" collapsed="false">
      <c r="A3650" s="55" t="s">
        <v>25</v>
      </c>
      <c r="B3650" s="46" t="n">
        <v>44045</v>
      </c>
      <c r="C3650" s="47" t="n">
        <v>2</v>
      </c>
      <c r="D3650" s="47" t="n">
        <v>63</v>
      </c>
      <c r="E3650" s="56"/>
    </row>
    <row r="3651" customFormat="false" ht="15" hidden="false" customHeight="false" outlineLevel="0" collapsed="false">
      <c r="A3651" s="55" t="s">
        <v>26</v>
      </c>
      <c r="B3651" s="46" t="n">
        <v>44045</v>
      </c>
      <c r="C3651" s="47" t="n">
        <v>33</v>
      </c>
      <c r="D3651" s="47" t="n">
        <v>3671</v>
      </c>
      <c r="E3651" s="56" t="n">
        <v>1</v>
      </c>
    </row>
    <row r="3652" customFormat="false" ht="15" hidden="false" customHeight="false" outlineLevel="0" collapsed="false">
      <c r="A3652" s="55" t="s">
        <v>27</v>
      </c>
      <c r="B3652" s="46" t="n">
        <v>44045</v>
      </c>
      <c r="C3652" s="47" t="n">
        <v>2</v>
      </c>
      <c r="D3652" s="47" t="n">
        <v>288</v>
      </c>
      <c r="E3652" s="56"/>
    </row>
    <row r="3653" customFormat="false" ht="15" hidden="false" customHeight="false" outlineLevel="0" collapsed="false">
      <c r="A3653" s="55" t="s">
        <v>28</v>
      </c>
      <c r="B3653" s="46" t="n">
        <v>44045</v>
      </c>
      <c r="C3653" s="47" t="n">
        <v>971</v>
      </c>
      <c r="D3653" s="47" t="n">
        <v>61626</v>
      </c>
      <c r="E3653" s="56" t="n">
        <v>7</v>
      </c>
    </row>
    <row r="3654" customFormat="false" ht="15" hidden="false" customHeight="false" outlineLevel="0" collapsed="false">
      <c r="A3654" s="55" t="s">
        <v>29</v>
      </c>
      <c r="B3654" s="46" t="n">
        <v>44045</v>
      </c>
      <c r="C3654" s="47" t="n">
        <v>87</v>
      </c>
      <c r="D3654" s="47" t="n">
        <v>2437</v>
      </c>
      <c r="E3654" s="56" t="n">
        <v>1</v>
      </c>
    </row>
    <row r="3655" customFormat="false" ht="15" hidden="false" customHeight="false" outlineLevel="0" collapsed="false">
      <c r="A3655" s="55" t="s">
        <v>30</v>
      </c>
      <c r="B3655" s="46" t="n">
        <v>44045</v>
      </c>
      <c r="C3655" s="47" t="n">
        <v>4</v>
      </c>
      <c r="D3655" s="47" t="n">
        <v>198</v>
      </c>
      <c r="E3655" s="56"/>
    </row>
    <row r="3656" customFormat="false" ht="15" hidden="false" customHeight="false" outlineLevel="0" collapsed="false">
      <c r="A3656" s="55" t="s">
        <v>31</v>
      </c>
      <c r="B3656" s="46" t="n">
        <v>44045</v>
      </c>
      <c r="C3656" s="47" t="n">
        <v>20</v>
      </c>
      <c r="D3656" s="47" t="n">
        <v>846</v>
      </c>
      <c r="E3656" s="56"/>
    </row>
    <row r="3657" customFormat="false" ht="15" hidden="false" customHeight="false" outlineLevel="0" collapsed="false">
      <c r="A3657" s="55" t="s">
        <v>32</v>
      </c>
      <c r="B3657" s="46" t="n">
        <v>44045</v>
      </c>
      <c r="C3657" s="47" t="n">
        <v>0</v>
      </c>
      <c r="D3657" s="47" t="n">
        <v>82</v>
      </c>
      <c r="E3657" s="56"/>
    </row>
    <row r="3658" customFormat="false" ht="15" hidden="false" customHeight="false" outlineLevel="0" collapsed="false">
      <c r="A3658" s="55" t="s">
        <v>33</v>
      </c>
      <c r="B3658" s="46" t="n">
        <v>44045</v>
      </c>
      <c r="C3658" s="47" t="n">
        <v>38</v>
      </c>
      <c r="D3658" s="47" t="n">
        <v>2372</v>
      </c>
      <c r="E3658" s="56"/>
    </row>
    <row r="3659" customFormat="false" ht="15" hidden="false" customHeight="false" outlineLevel="0" collapsed="false">
      <c r="A3659" s="55" t="s">
        <v>34</v>
      </c>
      <c r="B3659" s="46" t="n">
        <v>44045</v>
      </c>
      <c r="C3659" s="47" t="n">
        <v>7</v>
      </c>
      <c r="D3659" s="47" t="n">
        <v>153</v>
      </c>
      <c r="E3659" s="56"/>
    </row>
    <row r="3660" customFormat="false" ht="15" hidden="false" customHeight="false" outlineLevel="0" collapsed="false">
      <c r="A3660" s="55" t="s">
        <v>35</v>
      </c>
      <c r="B3660" s="46" t="n">
        <v>44045</v>
      </c>
      <c r="C3660" s="47" t="n">
        <v>7</v>
      </c>
      <c r="D3660" s="47" t="n">
        <v>347</v>
      </c>
      <c r="E3660" s="56"/>
    </row>
    <row r="3661" customFormat="false" ht="15" hidden="false" customHeight="false" outlineLevel="0" collapsed="false">
      <c r="A3661" s="55" t="s">
        <v>36</v>
      </c>
      <c r="B3661" s="46" t="n">
        <v>44045</v>
      </c>
      <c r="C3661" s="47" t="n">
        <v>95</v>
      </c>
      <c r="D3661" s="47" t="n">
        <v>1390</v>
      </c>
      <c r="E3661" s="56" t="n">
        <v>4</v>
      </c>
    </row>
    <row r="3662" customFormat="false" ht="15" hidden="false" customHeight="false" outlineLevel="0" collapsed="false">
      <c r="A3662" s="55" t="s">
        <v>37</v>
      </c>
      <c r="B3662" s="46" t="n">
        <v>44045</v>
      </c>
      <c r="C3662" s="47" t="n">
        <v>6</v>
      </c>
      <c r="D3662" s="47" t="n">
        <v>64</v>
      </c>
      <c r="E3662" s="56"/>
    </row>
    <row r="3663" customFormat="false" ht="15" hidden="false" customHeight="false" outlineLevel="0" collapsed="false">
      <c r="A3663" s="55" t="s">
        <v>38</v>
      </c>
      <c r="B3663" s="46" t="n">
        <v>44045</v>
      </c>
      <c r="C3663" s="47" t="n">
        <v>8</v>
      </c>
      <c r="D3663" s="47" t="n">
        <v>1194</v>
      </c>
      <c r="E3663" s="56"/>
    </row>
    <row r="3664" customFormat="false" ht="15" hidden="false" customHeight="false" outlineLevel="0" collapsed="false">
      <c r="A3664" s="55" t="s">
        <v>39</v>
      </c>
      <c r="B3664" s="46" t="n">
        <v>44045</v>
      </c>
      <c r="C3664" s="47" t="n">
        <v>56</v>
      </c>
      <c r="D3664" s="47" t="n">
        <v>2063</v>
      </c>
      <c r="E3664" s="56"/>
    </row>
    <row r="3665" customFormat="false" ht="15" hidden="false" customHeight="false" outlineLevel="0" collapsed="false">
      <c r="A3665" s="55" t="s">
        <v>40</v>
      </c>
      <c r="B3665" s="46" t="n">
        <v>44045</v>
      </c>
      <c r="C3665" s="47" t="n">
        <v>17</v>
      </c>
      <c r="D3665" s="47" t="n">
        <v>302</v>
      </c>
      <c r="E3665" s="56"/>
    </row>
    <row r="3666" customFormat="false" ht="15" hidden="false" customHeight="false" outlineLevel="0" collapsed="false">
      <c r="A3666" s="55" t="s">
        <v>41</v>
      </c>
      <c r="B3666" s="46" t="n">
        <v>44045</v>
      </c>
      <c r="C3666" s="47" t="n">
        <v>0</v>
      </c>
      <c r="D3666" s="47" t="n">
        <v>20</v>
      </c>
      <c r="E3666" s="56"/>
    </row>
    <row r="3667" customFormat="false" ht="15" hidden="false" customHeight="false" outlineLevel="0" collapsed="false">
      <c r="A3667" s="55" t="s">
        <v>42</v>
      </c>
      <c r="B3667" s="46" t="n">
        <v>44045</v>
      </c>
      <c r="C3667" s="47" t="n">
        <v>0</v>
      </c>
      <c r="D3667" s="47" t="n">
        <v>28</v>
      </c>
      <c r="E3667" s="56"/>
    </row>
    <row r="3668" customFormat="false" ht="15" hidden="false" customHeight="false" outlineLevel="0" collapsed="false">
      <c r="A3668" s="55" t="s">
        <v>43</v>
      </c>
      <c r="B3668" s="46" t="n">
        <v>44045</v>
      </c>
      <c r="C3668" s="47" t="n">
        <v>18</v>
      </c>
      <c r="D3668" s="47" t="n">
        <v>521</v>
      </c>
      <c r="E3668" s="56"/>
    </row>
    <row r="3669" customFormat="false" ht="15" hidden="false" customHeight="false" outlineLevel="0" collapsed="false">
      <c r="A3669" s="55" t="s">
        <v>44</v>
      </c>
      <c r="B3669" s="46" t="n">
        <v>44045</v>
      </c>
      <c r="C3669" s="47" t="n">
        <v>78</v>
      </c>
      <c r="D3669" s="47" t="n">
        <v>1372</v>
      </c>
      <c r="E3669" s="56" t="n">
        <v>2</v>
      </c>
    </row>
    <row r="3670" customFormat="false" ht="15" hidden="false" customHeight="false" outlineLevel="0" collapsed="false">
      <c r="A3670" s="55" t="s">
        <v>45</v>
      </c>
      <c r="B3670" s="46" t="n">
        <v>44045</v>
      </c>
      <c r="C3670" s="47" t="n">
        <v>0</v>
      </c>
      <c r="D3670" s="47" t="n">
        <v>47</v>
      </c>
      <c r="E3670" s="56"/>
    </row>
    <row r="3671" customFormat="false" ht="15" hidden="false" customHeight="false" outlineLevel="0" collapsed="false">
      <c r="A3671" s="55" t="s">
        <v>46</v>
      </c>
      <c r="B3671" s="46" t="n">
        <v>44045</v>
      </c>
      <c r="C3671" s="47" t="n">
        <v>96</v>
      </c>
      <c r="D3671" s="47" t="n">
        <v>601</v>
      </c>
      <c r="E3671" s="56"/>
    </row>
    <row r="3672" customFormat="false" ht="15.75" hidden="false" customHeight="false" outlineLevel="0" collapsed="false">
      <c r="A3672" s="62" t="s">
        <v>47</v>
      </c>
      <c r="B3672" s="50" t="n">
        <v>44045</v>
      </c>
      <c r="C3672" s="39" t="n">
        <v>34</v>
      </c>
      <c r="D3672" s="47" t="n">
        <v>265</v>
      </c>
      <c r="E3672" s="63"/>
    </row>
    <row r="3673" customFormat="false" ht="15" hidden="false" customHeight="false" outlineLevel="0" collapsed="false">
      <c r="A3673" s="51" t="s">
        <v>24</v>
      </c>
      <c r="B3673" s="52" t="n">
        <v>44046</v>
      </c>
      <c r="C3673" s="53" t="n">
        <v>3158</v>
      </c>
      <c r="D3673" s="47" t="n">
        <v>125110</v>
      </c>
      <c r="E3673" s="54" t="n">
        <v>93</v>
      </c>
    </row>
    <row r="3674" customFormat="false" ht="15" hidden="false" customHeight="false" outlineLevel="0" collapsed="false">
      <c r="A3674" s="55" t="s">
        <v>25</v>
      </c>
      <c r="B3674" s="46" t="n">
        <v>44046</v>
      </c>
      <c r="C3674" s="47" t="n">
        <v>2</v>
      </c>
      <c r="D3674" s="47" t="n">
        <v>65</v>
      </c>
      <c r="E3674" s="56"/>
    </row>
    <row r="3675" customFormat="false" ht="15" hidden="false" customHeight="false" outlineLevel="0" collapsed="false">
      <c r="A3675" s="55" t="s">
        <v>26</v>
      </c>
      <c r="B3675" s="46" t="n">
        <v>44046</v>
      </c>
      <c r="C3675" s="47" t="n">
        <v>31</v>
      </c>
      <c r="D3675" s="47" t="n">
        <v>3702</v>
      </c>
      <c r="E3675" s="56" t="n">
        <f aca="false">1+2+3</f>
        <v>6</v>
      </c>
    </row>
    <row r="3676" customFormat="false" ht="15" hidden="false" customHeight="false" outlineLevel="0" collapsed="false">
      <c r="A3676" s="55" t="s">
        <v>27</v>
      </c>
      <c r="B3676" s="46" t="n">
        <v>44046</v>
      </c>
      <c r="C3676" s="47" t="n">
        <v>5</v>
      </c>
      <c r="D3676" s="47" t="n">
        <v>293</v>
      </c>
      <c r="E3676" s="56"/>
    </row>
    <row r="3677" customFormat="false" ht="15" hidden="false" customHeight="false" outlineLevel="0" collapsed="false">
      <c r="A3677" s="55" t="s">
        <v>28</v>
      </c>
      <c r="B3677" s="46" t="n">
        <v>44046</v>
      </c>
      <c r="C3677" s="47" t="n">
        <v>1051</v>
      </c>
      <c r="D3677" s="47" t="n">
        <v>62677</v>
      </c>
      <c r="E3677" s="56" t="n">
        <v>50</v>
      </c>
    </row>
    <row r="3678" customFormat="false" ht="15" hidden="false" customHeight="false" outlineLevel="0" collapsed="false">
      <c r="A3678" s="55" t="s">
        <v>29</v>
      </c>
      <c r="B3678" s="46" t="n">
        <v>44046</v>
      </c>
      <c r="C3678" s="47" t="n">
        <v>133</v>
      </c>
      <c r="D3678" s="47" t="n">
        <v>2570</v>
      </c>
      <c r="E3678" s="56"/>
    </row>
    <row r="3679" customFormat="false" ht="15" hidden="false" customHeight="false" outlineLevel="0" collapsed="false">
      <c r="A3679" s="55" t="s">
        <v>30</v>
      </c>
      <c r="B3679" s="46" t="n">
        <v>44046</v>
      </c>
      <c r="C3679" s="47" t="n">
        <v>-2</v>
      </c>
      <c r="D3679" s="47" t="n">
        <v>196</v>
      </c>
      <c r="E3679" s="56"/>
    </row>
    <row r="3680" customFormat="false" ht="15" hidden="false" customHeight="false" outlineLevel="0" collapsed="false">
      <c r="A3680" s="55" t="s">
        <v>31</v>
      </c>
      <c r="B3680" s="46" t="n">
        <v>44046</v>
      </c>
      <c r="C3680" s="47" t="n">
        <v>29</v>
      </c>
      <c r="D3680" s="47" t="n">
        <v>875</v>
      </c>
      <c r="E3680" s="56" t="n">
        <v>2</v>
      </c>
    </row>
    <row r="3681" customFormat="false" ht="15" hidden="false" customHeight="false" outlineLevel="0" collapsed="false">
      <c r="A3681" s="55" t="s">
        <v>32</v>
      </c>
      <c r="B3681" s="46" t="n">
        <v>44046</v>
      </c>
      <c r="C3681" s="47" t="n">
        <v>2</v>
      </c>
      <c r="D3681" s="47" t="n">
        <v>84</v>
      </c>
      <c r="E3681" s="56"/>
    </row>
    <row r="3682" customFormat="false" ht="15" hidden="false" customHeight="false" outlineLevel="0" collapsed="false">
      <c r="A3682" s="55" t="s">
        <v>33</v>
      </c>
      <c r="B3682" s="46" t="n">
        <v>44046</v>
      </c>
      <c r="C3682" s="47" t="n">
        <v>102</v>
      </c>
      <c r="D3682" s="47" t="n">
        <v>2474</v>
      </c>
      <c r="E3682" s="56"/>
    </row>
    <row r="3683" customFormat="false" ht="15" hidden="false" customHeight="false" outlineLevel="0" collapsed="false">
      <c r="A3683" s="55" t="s">
        <v>34</v>
      </c>
      <c r="B3683" s="46" t="n">
        <v>44046</v>
      </c>
      <c r="C3683" s="47" t="n">
        <v>5</v>
      </c>
      <c r="D3683" s="47" t="n">
        <v>158</v>
      </c>
      <c r="E3683" s="56"/>
    </row>
    <row r="3684" customFormat="false" ht="15" hidden="false" customHeight="false" outlineLevel="0" collapsed="false">
      <c r="A3684" s="55" t="s">
        <v>35</v>
      </c>
      <c r="B3684" s="46" t="n">
        <v>44046</v>
      </c>
      <c r="C3684" s="47" t="n">
        <v>5</v>
      </c>
      <c r="D3684" s="47" t="n">
        <v>352</v>
      </c>
      <c r="E3684" s="56"/>
    </row>
    <row r="3685" customFormat="false" ht="15" hidden="false" customHeight="false" outlineLevel="0" collapsed="false">
      <c r="A3685" s="55" t="s">
        <v>36</v>
      </c>
      <c r="B3685" s="46" t="n">
        <v>44046</v>
      </c>
      <c r="C3685" s="47" t="n">
        <v>79</v>
      </c>
      <c r="D3685" s="47" t="n">
        <v>1469</v>
      </c>
      <c r="E3685" s="56" t="n">
        <f aca="false">3+3</f>
        <v>6</v>
      </c>
    </row>
    <row r="3686" customFormat="false" ht="15" hidden="false" customHeight="false" outlineLevel="0" collapsed="false">
      <c r="A3686" s="55" t="s">
        <v>37</v>
      </c>
      <c r="B3686" s="46" t="n">
        <v>44046</v>
      </c>
      <c r="C3686" s="47" t="n">
        <v>-4</v>
      </c>
      <c r="D3686" s="47" t="n">
        <v>60</v>
      </c>
      <c r="E3686" s="56"/>
    </row>
    <row r="3687" customFormat="false" ht="15" hidden="false" customHeight="false" outlineLevel="0" collapsed="false">
      <c r="A3687" s="55" t="s">
        <v>38</v>
      </c>
      <c r="B3687" s="46" t="n">
        <v>44046</v>
      </c>
      <c r="C3687" s="47" t="n">
        <v>21</v>
      </c>
      <c r="D3687" s="47" t="n">
        <v>1215</v>
      </c>
      <c r="E3687" s="56" t="n">
        <f aca="false">2</f>
        <v>2</v>
      </c>
    </row>
    <row r="3688" customFormat="false" ht="15" hidden="false" customHeight="false" outlineLevel="0" collapsed="false">
      <c r="A3688" s="55" t="s">
        <v>39</v>
      </c>
      <c r="B3688" s="46" t="n">
        <v>44046</v>
      </c>
      <c r="C3688" s="47" t="n">
        <v>63</v>
      </c>
      <c r="D3688" s="47" t="n">
        <v>2126</v>
      </c>
      <c r="E3688" s="56" t="n">
        <v>3</v>
      </c>
    </row>
    <row r="3689" customFormat="false" ht="15" hidden="false" customHeight="false" outlineLevel="0" collapsed="false">
      <c r="A3689" s="55" t="s">
        <v>40</v>
      </c>
      <c r="B3689" s="46" t="n">
        <v>44046</v>
      </c>
      <c r="C3689" s="47" t="n">
        <v>1</v>
      </c>
      <c r="D3689" s="47" t="n">
        <v>303</v>
      </c>
      <c r="E3689" s="56"/>
    </row>
    <row r="3690" customFormat="false" ht="15" hidden="false" customHeight="false" outlineLevel="0" collapsed="false">
      <c r="A3690" s="55" t="s">
        <v>41</v>
      </c>
      <c r="B3690" s="46" t="n">
        <v>44046</v>
      </c>
      <c r="C3690" s="47" t="n">
        <v>2</v>
      </c>
      <c r="D3690" s="47" t="n">
        <v>22</v>
      </c>
      <c r="E3690" s="56"/>
    </row>
    <row r="3691" customFormat="false" ht="15" hidden="false" customHeight="false" outlineLevel="0" collapsed="false">
      <c r="A3691" s="55" t="s">
        <v>42</v>
      </c>
      <c r="B3691" s="46" t="n">
        <v>44046</v>
      </c>
      <c r="C3691" s="47" t="n">
        <v>-2</v>
      </c>
      <c r="D3691" s="47" t="n">
        <v>26</v>
      </c>
      <c r="E3691" s="56"/>
    </row>
    <row r="3692" customFormat="false" ht="15" hidden="false" customHeight="false" outlineLevel="0" collapsed="false">
      <c r="A3692" s="55" t="s">
        <v>43</v>
      </c>
      <c r="B3692" s="46" t="n">
        <v>44046</v>
      </c>
      <c r="C3692" s="47" t="n">
        <v>27</v>
      </c>
      <c r="D3692" s="47" t="n">
        <v>548</v>
      </c>
      <c r="E3692" s="56"/>
    </row>
    <row r="3693" customFormat="false" ht="15" hidden="false" customHeight="false" outlineLevel="0" collapsed="false">
      <c r="A3693" s="55" t="s">
        <v>44</v>
      </c>
      <c r="B3693" s="46" t="n">
        <v>44046</v>
      </c>
      <c r="C3693" s="47" t="n">
        <v>63</v>
      </c>
      <c r="D3693" s="47" t="n">
        <v>1435</v>
      </c>
      <c r="E3693" s="56" t="n">
        <v>1</v>
      </c>
    </row>
    <row r="3694" customFormat="false" ht="15" hidden="false" customHeight="false" outlineLevel="0" collapsed="false">
      <c r="A3694" s="55" t="s">
        <v>45</v>
      </c>
      <c r="B3694" s="46" t="n">
        <v>44046</v>
      </c>
      <c r="C3694" s="47" t="n">
        <v>1</v>
      </c>
      <c r="D3694" s="47" t="n">
        <v>48</v>
      </c>
      <c r="E3694" s="56"/>
    </row>
    <row r="3695" customFormat="false" ht="15" hidden="false" customHeight="false" outlineLevel="0" collapsed="false">
      <c r="A3695" s="55" t="s">
        <v>46</v>
      </c>
      <c r="B3695" s="46" t="n">
        <v>44046</v>
      </c>
      <c r="C3695" s="47" t="n">
        <v>44</v>
      </c>
      <c r="D3695" s="47" t="n">
        <v>645</v>
      </c>
      <c r="E3695" s="56"/>
    </row>
    <row r="3696" customFormat="false" ht="15.75" hidden="false" customHeight="false" outlineLevel="0" collapsed="false">
      <c r="A3696" s="62" t="s">
        <v>47</v>
      </c>
      <c r="B3696" s="50" t="n">
        <v>44046</v>
      </c>
      <c r="C3696" s="39" t="n">
        <v>8</v>
      </c>
      <c r="D3696" s="47" t="n">
        <v>273</v>
      </c>
      <c r="E3696" s="63"/>
    </row>
    <row r="3697" customFormat="false" ht="15" hidden="false" customHeight="false" outlineLevel="0" collapsed="false">
      <c r="A3697" s="51" t="s">
        <v>24</v>
      </c>
      <c r="B3697" s="52" t="n">
        <v>44047</v>
      </c>
      <c r="C3697" s="53" t="n">
        <v>4337</v>
      </c>
      <c r="D3697" s="47" t="n">
        <v>129447</v>
      </c>
      <c r="E3697" s="54" t="n">
        <v>114</v>
      </c>
    </row>
    <row r="3698" customFormat="false" ht="15" hidden="false" customHeight="false" outlineLevel="0" collapsed="false">
      <c r="A3698" s="55" t="s">
        <v>25</v>
      </c>
      <c r="B3698" s="46" t="n">
        <v>44047</v>
      </c>
      <c r="C3698" s="47" t="n">
        <v>-2</v>
      </c>
      <c r="D3698" s="47" t="n">
        <v>63</v>
      </c>
      <c r="E3698" s="56"/>
    </row>
    <row r="3699" customFormat="false" ht="15" hidden="false" customHeight="false" outlineLevel="0" collapsed="false">
      <c r="A3699" s="55" t="s">
        <v>26</v>
      </c>
      <c r="B3699" s="46" t="n">
        <v>44047</v>
      </c>
      <c r="C3699" s="47" t="n">
        <v>53</v>
      </c>
      <c r="D3699" s="47" t="n">
        <v>3755</v>
      </c>
      <c r="E3699" s="56" t="n">
        <v>3</v>
      </c>
    </row>
    <row r="3700" customFormat="false" ht="15" hidden="false" customHeight="false" outlineLevel="0" collapsed="false">
      <c r="A3700" s="55" t="s">
        <v>27</v>
      </c>
      <c r="B3700" s="46" t="n">
        <v>44047</v>
      </c>
      <c r="C3700" s="47" t="n">
        <v>1</v>
      </c>
      <c r="D3700" s="47" t="n">
        <v>294</v>
      </c>
      <c r="E3700" s="56"/>
    </row>
    <row r="3701" customFormat="false" ht="15" hidden="false" customHeight="false" outlineLevel="0" collapsed="false">
      <c r="A3701" s="55" t="s">
        <v>28</v>
      </c>
      <c r="B3701" s="46" t="n">
        <v>44047</v>
      </c>
      <c r="C3701" s="47" t="n">
        <v>1371</v>
      </c>
      <c r="D3701" s="47" t="n">
        <v>64048</v>
      </c>
      <c r="E3701" s="56" t="n">
        <f aca="false">18+13+7+7</f>
        <v>45</v>
      </c>
    </row>
    <row r="3702" customFormat="false" ht="15" hidden="false" customHeight="false" outlineLevel="0" collapsed="false">
      <c r="A3702" s="55" t="s">
        <v>29</v>
      </c>
      <c r="B3702" s="46" t="n">
        <v>44047</v>
      </c>
      <c r="C3702" s="47" t="n">
        <v>147</v>
      </c>
      <c r="D3702" s="47" t="n">
        <v>2717</v>
      </c>
      <c r="E3702" s="56" t="n">
        <v>1</v>
      </c>
    </row>
    <row r="3703" customFormat="false" ht="15" hidden="false" customHeight="false" outlineLevel="0" collapsed="false">
      <c r="A3703" s="55" t="s">
        <v>30</v>
      </c>
      <c r="B3703" s="46" t="n">
        <v>44047</v>
      </c>
      <c r="C3703" s="47" t="n">
        <v>-4</v>
      </c>
      <c r="D3703" s="47" t="n">
        <v>192</v>
      </c>
      <c r="E3703" s="56" t="n">
        <v>1</v>
      </c>
    </row>
    <row r="3704" customFormat="false" ht="15" hidden="false" customHeight="false" outlineLevel="0" collapsed="false">
      <c r="A3704" s="55" t="s">
        <v>31</v>
      </c>
      <c r="B3704" s="46" t="n">
        <v>44047</v>
      </c>
      <c r="C3704" s="47" t="n">
        <v>22</v>
      </c>
      <c r="D3704" s="47" t="n">
        <v>897</v>
      </c>
      <c r="E3704" s="56"/>
    </row>
    <row r="3705" customFormat="false" ht="15" hidden="false" customHeight="false" outlineLevel="0" collapsed="false">
      <c r="A3705" s="55" t="s">
        <v>32</v>
      </c>
      <c r="B3705" s="46" t="n">
        <v>44047</v>
      </c>
      <c r="C3705" s="47" t="n">
        <v>1</v>
      </c>
      <c r="D3705" s="47" t="n">
        <v>85</v>
      </c>
      <c r="E3705" s="56"/>
    </row>
    <row r="3706" customFormat="false" ht="15" hidden="false" customHeight="false" outlineLevel="0" collapsed="false">
      <c r="A3706" s="55" t="s">
        <v>33</v>
      </c>
      <c r="B3706" s="46" t="n">
        <v>44047</v>
      </c>
      <c r="C3706" s="47" t="n">
        <v>269</v>
      </c>
      <c r="D3706" s="47" t="n">
        <v>2743</v>
      </c>
      <c r="E3706" s="56"/>
    </row>
    <row r="3707" customFormat="false" ht="15" hidden="false" customHeight="false" outlineLevel="0" collapsed="false">
      <c r="A3707" s="55" t="s">
        <v>34</v>
      </c>
      <c r="B3707" s="46" t="n">
        <v>44047</v>
      </c>
      <c r="C3707" s="47" t="n">
        <v>29</v>
      </c>
      <c r="D3707" s="47" t="n">
        <v>187</v>
      </c>
      <c r="E3707" s="56"/>
    </row>
    <row r="3708" customFormat="false" ht="15" hidden="false" customHeight="false" outlineLevel="0" collapsed="false">
      <c r="A3708" s="55" t="s">
        <v>35</v>
      </c>
      <c r="B3708" s="46" t="n">
        <v>44047</v>
      </c>
      <c r="C3708" s="47" t="n">
        <v>29</v>
      </c>
      <c r="D3708" s="47" t="n">
        <v>381</v>
      </c>
      <c r="E3708" s="56"/>
    </row>
    <row r="3709" customFormat="false" ht="15" hidden="false" customHeight="false" outlineLevel="0" collapsed="false">
      <c r="A3709" s="55" t="s">
        <v>36</v>
      </c>
      <c r="B3709" s="46" t="n">
        <v>44047</v>
      </c>
      <c r="C3709" s="47" t="n">
        <v>106</v>
      </c>
      <c r="D3709" s="47" t="n">
        <v>1575</v>
      </c>
      <c r="E3709" s="56" t="n">
        <v>2</v>
      </c>
    </row>
    <row r="3710" customFormat="false" ht="15" hidden="false" customHeight="false" outlineLevel="0" collapsed="false">
      <c r="A3710" s="55" t="s">
        <v>37</v>
      </c>
      <c r="B3710" s="46" t="n">
        <v>44047</v>
      </c>
      <c r="C3710" s="47" t="n">
        <v>-1</v>
      </c>
      <c r="D3710" s="47" t="n">
        <v>59</v>
      </c>
      <c r="E3710" s="56"/>
    </row>
    <row r="3711" customFormat="false" ht="15" hidden="false" customHeight="false" outlineLevel="0" collapsed="false">
      <c r="A3711" s="55" t="s">
        <v>38</v>
      </c>
      <c r="B3711" s="46" t="n">
        <v>44047</v>
      </c>
      <c r="C3711" s="47" t="n">
        <v>18</v>
      </c>
      <c r="D3711" s="47" t="n">
        <v>1233</v>
      </c>
      <c r="E3711" s="56"/>
    </row>
    <row r="3712" customFormat="false" ht="15" hidden="false" customHeight="false" outlineLevel="0" collapsed="false">
      <c r="A3712" s="55" t="s">
        <v>39</v>
      </c>
      <c r="B3712" s="46" t="n">
        <v>44047</v>
      </c>
      <c r="C3712" s="47" t="n">
        <v>197</v>
      </c>
      <c r="D3712" s="47" t="n">
        <v>2323</v>
      </c>
      <c r="E3712" s="56" t="n">
        <v>2</v>
      </c>
    </row>
    <row r="3713" customFormat="false" ht="15" hidden="false" customHeight="false" outlineLevel="0" collapsed="false">
      <c r="A3713" s="55" t="s">
        <v>40</v>
      </c>
      <c r="B3713" s="46" t="n">
        <v>44047</v>
      </c>
      <c r="C3713" s="47" t="n">
        <v>42</v>
      </c>
      <c r="D3713" s="47" t="n">
        <v>345</v>
      </c>
      <c r="E3713" s="56"/>
    </row>
    <row r="3714" customFormat="false" ht="15" hidden="false" customHeight="false" outlineLevel="0" collapsed="false">
      <c r="A3714" s="55" t="s">
        <v>41</v>
      </c>
      <c r="B3714" s="46" t="n">
        <v>44047</v>
      </c>
      <c r="C3714" s="47" t="n">
        <v>0</v>
      </c>
      <c r="D3714" s="47" t="n">
        <v>22</v>
      </c>
      <c r="E3714" s="56"/>
    </row>
    <row r="3715" customFormat="false" ht="15" hidden="false" customHeight="false" outlineLevel="0" collapsed="false">
      <c r="A3715" s="55" t="s">
        <v>42</v>
      </c>
      <c r="B3715" s="46" t="n">
        <v>44047</v>
      </c>
      <c r="C3715" s="47" t="n">
        <v>5</v>
      </c>
      <c r="D3715" s="47" t="n">
        <v>31</v>
      </c>
      <c r="E3715" s="56"/>
    </row>
    <row r="3716" customFormat="false" ht="15" hidden="false" customHeight="false" outlineLevel="0" collapsed="false">
      <c r="A3716" s="55" t="s">
        <v>43</v>
      </c>
      <c r="B3716" s="46" t="n">
        <v>44047</v>
      </c>
      <c r="C3716" s="47" t="n">
        <v>16</v>
      </c>
      <c r="D3716" s="47" t="n">
        <v>564</v>
      </c>
      <c r="E3716" s="56"/>
    </row>
    <row r="3717" customFormat="false" ht="15" hidden="false" customHeight="false" outlineLevel="0" collapsed="false">
      <c r="A3717" s="55" t="s">
        <v>44</v>
      </c>
      <c r="B3717" s="46" t="n">
        <v>44047</v>
      </c>
      <c r="C3717" s="47" t="n">
        <v>101</v>
      </c>
      <c r="D3717" s="47" t="n">
        <v>1536</v>
      </c>
      <c r="E3717" s="56"/>
    </row>
    <row r="3718" customFormat="false" ht="15" hidden="false" customHeight="false" outlineLevel="0" collapsed="false">
      <c r="A3718" s="55" t="s">
        <v>45</v>
      </c>
      <c r="B3718" s="46" t="n">
        <v>44047</v>
      </c>
      <c r="C3718" s="47" t="n">
        <v>1</v>
      </c>
      <c r="D3718" s="47" t="n">
        <v>49</v>
      </c>
      <c r="E3718" s="56"/>
    </row>
    <row r="3719" customFormat="false" ht="15" hidden="false" customHeight="false" outlineLevel="0" collapsed="false">
      <c r="A3719" s="55" t="s">
        <v>46</v>
      </c>
      <c r="B3719" s="46" t="n">
        <v>44047</v>
      </c>
      <c r="C3719" s="47" t="n">
        <v>58</v>
      </c>
      <c r="D3719" s="47" t="n">
        <v>703</v>
      </c>
      <c r="E3719" s="56"/>
    </row>
    <row r="3720" customFormat="false" ht="15.75" hidden="false" customHeight="false" outlineLevel="0" collapsed="false">
      <c r="A3720" s="57" t="s">
        <v>47</v>
      </c>
      <c r="B3720" s="58" t="n">
        <v>44047</v>
      </c>
      <c r="C3720" s="59" t="n">
        <v>24</v>
      </c>
      <c r="D3720" s="47" t="n">
        <v>297</v>
      </c>
      <c r="E3720" s="60"/>
    </row>
    <row r="3721" customFormat="false" ht="15" hidden="false" customHeight="false" outlineLevel="0" collapsed="false">
      <c r="A3721" s="51" t="s">
        <v>24</v>
      </c>
      <c r="B3721" s="65" t="n">
        <v>44048</v>
      </c>
      <c r="C3721" s="64" t="n">
        <v>4676</v>
      </c>
      <c r="D3721" s="47" t="n">
        <v>134123</v>
      </c>
      <c r="E3721" s="64" t="n">
        <f aca="false">12+12+34+26</f>
        <v>84</v>
      </c>
    </row>
    <row r="3722" customFormat="false" ht="15" hidden="false" customHeight="false" outlineLevel="0" collapsed="false">
      <c r="A3722" s="55" t="s">
        <v>25</v>
      </c>
      <c r="B3722" s="65" t="n">
        <v>44048</v>
      </c>
      <c r="C3722" s="47" t="n">
        <v>-2</v>
      </c>
      <c r="D3722" s="47" t="n">
        <v>61</v>
      </c>
      <c r="E3722" s="47"/>
    </row>
    <row r="3723" customFormat="false" ht="15" hidden="false" customHeight="false" outlineLevel="0" collapsed="false">
      <c r="A3723" s="55" t="s">
        <v>26</v>
      </c>
      <c r="B3723" s="65" t="n">
        <v>44048</v>
      </c>
      <c r="C3723" s="47" t="n">
        <v>70</v>
      </c>
      <c r="D3723" s="47" t="n">
        <v>3825</v>
      </c>
      <c r="E3723" s="47" t="n">
        <v>2</v>
      </c>
    </row>
    <row r="3724" customFormat="false" ht="15" hidden="false" customHeight="false" outlineLevel="0" collapsed="false">
      <c r="A3724" s="55" t="s">
        <v>27</v>
      </c>
      <c r="B3724" s="65" t="n">
        <v>44048</v>
      </c>
      <c r="C3724" s="47" t="n">
        <v>9</v>
      </c>
      <c r="D3724" s="47" t="n">
        <v>303</v>
      </c>
      <c r="E3724" s="47"/>
    </row>
    <row r="3725" customFormat="false" ht="15" hidden="false" customHeight="false" outlineLevel="0" collapsed="false">
      <c r="A3725" s="55" t="s">
        <v>28</v>
      </c>
      <c r="B3725" s="65" t="n">
        <v>44048</v>
      </c>
      <c r="C3725" s="47" t="n">
        <v>1467</v>
      </c>
      <c r="D3725" s="47" t="n">
        <v>65515</v>
      </c>
      <c r="E3725" s="47" t="n">
        <f aca="false">1+1+16+14</f>
        <v>32</v>
      </c>
    </row>
    <row r="3726" customFormat="false" ht="15" hidden="false" customHeight="false" outlineLevel="0" collapsed="false">
      <c r="A3726" s="55" t="s">
        <v>29</v>
      </c>
      <c r="B3726" s="65" t="n">
        <v>44048</v>
      </c>
      <c r="C3726" s="47" t="n">
        <v>137</v>
      </c>
      <c r="D3726" s="47" t="n">
        <v>2854</v>
      </c>
      <c r="E3726" s="47" t="n">
        <v>2</v>
      </c>
    </row>
    <row r="3727" customFormat="false" ht="15" hidden="false" customHeight="false" outlineLevel="0" collapsed="false">
      <c r="A3727" s="55" t="s">
        <v>30</v>
      </c>
      <c r="B3727" s="65" t="n">
        <v>44048</v>
      </c>
      <c r="C3727" s="47" t="n">
        <v>5</v>
      </c>
      <c r="D3727" s="47" t="n">
        <v>197</v>
      </c>
      <c r="E3727" s="47"/>
    </row>
    <row r="3728" customFormat="false" ht="15" hidden="false" customHeight="false" outlineLevel="0" collapsed="false">
      <c r="A3728" s="55" t="s">
        <v>31</v>
      </c>
      <c r="B3728" s="65" t="n">
        <v>44048</v>
      </c>
      <c r="C3728" s="47" t="n">
        <v>42</v>
      </c>
      <c r="D3728" s="47" t="n">
        <v>939</v>
      </c>
      <c r="E3728" s="47" t="n">
        <v>2</v>
      </c>
    </row>
    <row r="3729" customFormat="false" ht="15" hidden="false" customHeight="false" outlineLevel="0" collapsed="false">
      <c r="A3729" s="55" t="s">
        <v>32</v>
      </c>
      <c r="B3729" s="65" t="n">
        <v>44048</v>
      </c>
      <c r="C3729" s="47" t="n">
        <v>-2</v>
      </c>
      <c r="D3729" s="47" t="n">
        <v>83</v>
      </c>
      <c r="E3729" s="47"/>
    </row>
    <row r="3730" customFormat="false" ht="15" hidden="false" customHeight="false" outlineLevel="0" collapsed="false">
      <c r="A3730" s="55" t="s">
        <v>33</v>
      </c>
      <c r="B3730" s="65" t="n">
        <v>44048</v>
      </c>
      <c r="C3730" s="47" t="n">
        <v>135</v>
      </c>
      <c r="D3730" s="47" t="n">
        <v>2878</v>
      </c>
      <c r="E3730" s="47"/>
    </row>
    <row r="3731" customFormat="false" ht="15" hidden="false" customHeight="false" outlineLevel="0" collapsed="false">
      <c r="A3731" s="55" t="s">
        <v>34</v>
      </c>
      <c r="B3731" s="65" t="n">
        <v>44048</v>
      </c>
      <c r="C3731" s="47" t="n">
        <v>6</v>
      </c>
      <c r="D3731" s="47" t="n">
        <v>193</v>
      </c>
      <c r="E3731" s="47"/>
    </row>
    <row r="3732" customFormat="false" ht="15" hidden="false" customHeight="false" outlineLevel="0" collapsed="false">
      <c r="A3732" s="55" t="s">
        <v>35</v>
      </c>
      <c r="B3732" s="65" t="n">
        <v>44048</v>
      </c>
      <c r="C3732" s="47" t="n">
        <v>27</v>
      </c>
      <c r="D3732" s="47" t="n">
        <v>408</v>
      </c>
      <c r="E3732" s="47"/>
    </row>
    <row r="3733" customFormat="false" ht="15" hidden="false" customHeight="false" outlineLevel="0" collapsed="false">
      <c r="A3733" s="55" t="s">
        <v>36</v>
      </c>
      <c r="B3733" s="65" t="n">
        <v>44048</v>
      </c>
      <c r="C3733" s="47" t="n">
        <v>98</v>
      </c>
      <c r="D3733" s="47" t="n">
        <v>1673</v>
      </c>
      <c r="E3733" s="47" t="n">
        <v>1</v>
      </c>
    </row>
    <row r="3734" customFormat="false" ht="15" hidden="false" customHeight="false" outlineLevel="0" collapsed="false">
      <c r="A3734" s="55" t="s">
        <v>37</v>
      </c>
      <c r="B3734" s="65" t="n">
        <v>44048</v>
      </c>
      <c r="C3734" s="47" t="n">
        <v>0</v>
      </c>
      <c r="D3734" s="47" t="n">
        <v>59</v>
      </c>
      <c r="E3734" s="47"/>
    </row>
    <row r="3735" customFormat="false" ht="15" hidden="false" customHeight="false" outlineLevel="0" collapsed="false">
      <c r="A3735" s="55" t="s">
        <v>38</v>
      </c>
      <c r="B3735" s="65" t="n">
        <v>44048</v>
      </c>
      <c r="C3735" s="47" t="n">
        <v>81</v>
      </c>
      <c r="D3735" s="47" t="n">
        <v>1314</v>
      </c>
      <c r="E3735" s="47" t="n">
        <f aca="false">1+1</f>
        <v>2</v>
      </c>
    </row>
    <row r="3736" customFormat="false" ht="15" hidden="false" customHeight="false" outlineLevel="0" collapsed="false">
      <c r="A3736" s="55" t="s">
        <v>39</v>
      </c>
      <c r="B3736" s="65" t="n">
        <v>44048</v>
      </c>
      <c r="C3736" s="47" t="n">
        <v>121</v>
      </c>
      <c r="D3736" s="47" t="n">
        <v>2444</v>
      </c>
      <c r="E3736" s="47"/>
    </row>
    <row r="3737" customFormat="false" ht="15" hidden="false" customHeight="false" outlineLevel="0" collapsed="false">
      <c r="A3737" s="55" t="s">
        <v>40</v>
      </c>
      <c r="B3737" s="65" t="n">
        <v>44048</v>
      </c>
      <c r="C3737" s="47" t="n">
        <v>34</v>
      </c>
      <c r="D3737" s="47" t="n">
        <v>379</v>
      </c>
      <c r="E3737" s="47"/>
    </row>
    <row r="3738" customFormat="false" ht="15" hidden="false" customHeight="false" outlineLevel="0" collapsed="false">
      <c r="A3738" s="55" t="s">
        <v>41</v>
      </c>
      <c r="B3738" s="65" t="n">
        <v>44048</v>
      </c>
      <c r="C3738" s="47" t="n">
        <v>1</v>
      </c>
      <c r="D3738" s="47" t="n">
        <v>23</v>
      </c>
      <c r="E3738" s="47"/>
    </row>
    <row r="3739" customFormat="false" ht="15" hidden="false" customHeight="false" outlineLevel="0" collapsed="false">
      <c r="A3739" s="55" t="s">
        <v>42</v>
      </c>
      <c r="B3739" s="65" t="n">
        <v>44048</v>
      </c>
      <c r="C3739" s="47" t="n">
        <v>2</v>
      </c>
      <c r="D3739" s="47" t="n">
        <v>33</v>
      </c>
      <c r="E3739" s="47"/>
    </row>
    <row r="3740" customFormat="false" ht="15" hidden="false" customHeight="false" outlineLevel="0" collapsed="false">
      <c r="A3740" s="55" t="s">
        <v>43</v>
      </c>
      <c r="B3740" s="65" t="n">
        <v>44048</v>
      </c>
      <c r="C3740" s="47" t="n">
        <v>50</v>
      </c>
      <c r="D3740" s="47" t="n">
        <v>614</v>
      </c>
      <c r="E3740" s="47"/>
    </row>
    <row r="3741" customFormat="false" ht="15" hidden="false" customHeight="false" outlineLevel="0" collapsed="false">
      <c r="A3741" s="55" t="s">
        <v>44</v>
      </c>
      <c r="B3741" s="65" t="n">
        <v>44048</v>
      </c>
      <c r="C3741" s="47" t="n">
        <v>101</v>
      </c>
      <c r="D3741" s="47" t="n">
        <v>1637</v>
      </c>
      <c r="E3741" s="47" t="n">
        <f aca="false">1+1</f>
        <v>2</v>
      </c>
    </row>
    <row r="3742" customFormat="false" ht="15" hidden="false" customHeight="false" outlineLevel="0" collapsed="false">
      <c r="A3742" s="55" t="s">
        <v>45</v>
      </c>
      <c r="B3742" s="65" t="n">
        <v>44048</v>
      </c>
      <c r="C3742" s="47" t="n">
        <v>18</v>
      </c>
      <c r="D3742" s="47" t="n">
        <v>67</v>
      </c>
      <c r="E3742" s="47"/>
    </row>
    <row r="3743" customFormat="false" ht="15" hidden="false" customHeight="false" outlineLevel="0" collapsed="false">
      <c r="A3743" s="55" t="s">
        <v>46</v>
      </c>
      <c r="B3743" s="65" t="n">
        <v>44048</v>
      </c>
      <c r="C3743" s="47" t="n">
        <v>43</v>
      </c>
      <c r="D3743" s="47" t="n">
        <v>746</v>
      </c>
      <c r="E3743" s="47"/>
    </row>
    <row r="3744" customFormat="false" ht="15.75" hidden="false" customHeight="false" outlineLevel="0" collapsed="false">
      <c r="A3744" s="57" t="s">
        <v>47</v>
      </c>
      <c r="B3744" s="65" t="n">
        <v>44048</v>
      </c>
      <c r="C3744" s="47" t="n">
        <v>28</v>
      </c>
      <c r="D3744" s="47" t="n">
        <v>325</v>
      </c>
      <c r="E3744" s="47"/>
    </row>
    <row r="3745" customFormat="false" ht="15" hidden="false" customHeight="false" outlineLevel="0" collapsed="false">
      <c r="A3745" s="51" t="s">
        <v>24</v>
      </c>
      <c r="B3745" s="65" t="n">
        <v>44049</v>
      </c>
      <c r="C3745" s="47" t="n">
        <v>4987</v>
      </c>
      <c r="D3745" s="47" t="n">
        <v>139110</v>
      </c>
      <c r="E3745" s="47" t="n">
        <f aca="false">15+6+45+30</f>
        <v>96</v>
      </c>
    </row>
    <row r="3746" customFormat="false" ht="15" hidden="false" customHeight="false" outlineLevel="0" collapsed="false">
      <c r="A3746" s="55" t="s">
        <v>25</v>
      </c>
      <c r="B3746" s="65" t="n">
        <v>44049</v>
      </c>
      <c r="C3746" s="47" t="n">
        <v>0</v>
      </c>
      <c r="D3746" s="47" t="n">
        <v>61</v>
      </c>
      <c r="E3746" s="47"/>
    </row>
    <row r="3747" customFormat="false" ht="15" hidden="false" customHeight="false" outlineLevel="0" collapsed="false">
      <c r="A3747" s="55" t="s">
        <v>26</v>
      </c>
      <c r="B3747" s="65" t="n">
        <v>44049</v>
      </c>
      <c r="C3747" s="47" t="n">
        <v>47</v>
      </c>
      <c r="D3747" s="47" t="n">
        <v>3872</v>
      </c>
      <c r="E3747" s="47" t="n">
        <f aca="false">1+4</f>
        <v>5</v>
      </c>
    </row>
    <row r="3748" customFormat="false" ht="15" hidden="false" customHeight="false" outlineLevel="0" collapsed="false">
      <c r="A3748" s="55" t="s">
        <v>27</v>
      </c>
      <c r="B3748" s="65" t="n">
        <v>44049</v>
      </c>
      <c r="C3748" s="47" t="n">
        <v>7</v>
      </c>
      <c r="D3748" s="47" t="n">
        <v>310</v>
      </c>
      <c r="E3748" s="47"/>
    </row>
    <row r="3749" customFormat="false" ht="15" hidden="false" customHeight="false" outlineLevel="0" collapsed="false">
      <c r="A3749" s="55" t="s">
        <v>28</v>
      </c>
      <c r="B3749" s="65" t="n">
        <v>44049</v>
      </c>
      <c r="C3749" s="47" t="n">
        <v>1448</v>
      </c>
      <c r="D3749" s="47" t="n">
        <v>66963</v>
      </c>
      <c r="E3749" s="47" t="n">
        <v>31</v>
      </c>
    </row>
    <row r="3750" customFormat="false" ht="15" hidden="false" customHeight="false" outlineLevel="0" collapsed="false">
      <c r="A3750" s="55" t="s">
        <v>29</v>
      </c>
      <c r="B3750" s="65" t="n">
        <v>44049</v>
      </c>
      <c r="C3750" s="47" t="n">
        <v>144</v>
      </c>
      <c r="D3750" s="47" t="n">
        <v>2998</v>
      </c>
      <c r="E3750" s="47"/>
    </row>
    <row r="3751" customFormat="false" ht="15" hidden="false" customHeight="false" outlineLevel="0" collapsed="false">
      <c r="A3751" s="55" t="s">
        <v>30</v>
      </c>
      <c r="B3751" s="65" t="n">
        <v>44049</v>
      </c>
      <c r="C3751" s="47" t="n">
        <v>4</v>
      </c>
      <c r="D3751" s="47" t="n">
        <v>201</v>
      </c>
      <c r="E3751" s="47"/>
    </row>
    <row r="3752" customFormat="false" ht="15" hidden="false" customHeight="false" outlineLevel="0" collapsed="false">
      <c r="A3752" s="55" t="s">
        <v>31</v>
      </c>
      <c r="B3752" s="65" t="n">
        <v>44049</v>
      </c>
      <c r="C3752" s="47" t="n">
        <v>59</v>
      </c>
      <c r="D3752" s="47" t="n">
        <v>998</v>
      </c>
      <c r="E3752" s="47"/>
    </row>
    <row r="3753" customFormat="false" ht="15" hidden="false" customHeight="false" outlineLevel="0" collapsed="false">
      <c r="A3753" s="55" t="s">
        <v>32</v>
      </c>
      <c r="B3753" s="65" t="n">
        <v>44049</v>
      </c>
      <c r="C3753" s="47" t="n">
        <v>1</v>
      </c>
      <c r="D3753" s="47" t="n">
        <v>84</v>
      </c>
      <c r="E3753" s="47"/>
    </row>
    <row r="3754" customFormat="false" ht="15" hidden="false" customHeight="false" outlineLevel="0" collapsed="false">
      <c r="A3754" s="55" t="s">
        <v>33</v>
      </c>
      <c r="B3754" s="65" t="n">
        <v>44049</v>
      </c>
      <c r="C3754" s="47" t="n">
        <v>71</v>
      </c>
      <c r="D3754" s="47" t="n">
        <v>2949</v>
      </c>
      <c r="E3754" s="47"/>
    </row>
    <row r="3755" customFormat="false" ht="15" hidden="false" customHeight="false" outlineLevel="0" collapsed="false">
      <c r="A3755" s="55" t="s">
        <v>34</v>
      </c>
      <c r="B3755" s="65" t="n">
        <v>44049</v>
      </c>
      <c r="C3755" s="47" t="n">
        <v>5</v>
      </c>
      <c r="D3755" s="47" t="n">
        <v>198</v>
      </c>
      <c r="E3755" s="47"/>
    </row>
    <row r="3756" customFormat="false" ht="15" hidden="false" customHeight="false" outlineLevel="0" collapsed="false">
      <c r="A3756" s="55" t="s">
        <v>35</v>
      </c>
      <c r="B3756" s="65" t="n">
        <v>44049</v>
      </c>
      <c r="C3756" s="47" t="n">
        <v>40</v>
      </c>
      <c r="D3756" s="47" t="n">
        <v>448</v>
      </c>
      <c r="E3756" s="47"/>
    </row>
    <row r="3757" customFormat="false" ht="15" hidden="false" customHeight="false" outlineLevel="0" collapsed="false">
      <c r="A3757" s="55" t="s">
        <v>36</v>
      </c>
      <c r="B3757" s="65" t="n">
        <v>44049</v>
      </c>
      <c r="C3757" s="47" t="n">
        <v>117</v>
      </c>
      <c r="D3757" s="47" t="n">
        <v>1790</v>
      </c>
      <c r="E3757" s="47" t="n">
        <v>2</v>
      </c>
    </row>
    <row r="3758" customFormat="false" ht="15" hidden="false" customHeight="false" outlineLevel="0" collapsed="false">
      <c r="A3758" s="55" t="s">
        <v>37</v>
      </c>
      <c r="B3758" s="65" t="n">
        <v>44049</v>
      </c>
      <c r="C3758" s="47" t="n">
        <v>1</v>
      </c>
      <c r="D3758" s="47" t="n">
        <v>60</v>
      </c>
      <c r="E3758" s="47"/>
    </row>
    <row r="3759" customFormat="false" ht="15" hidden="false" customHeight="false" outlineLevel="0" collapsed="false">
      <c r="A3759" s="55" t="s">
        <v>38</v>
      </c>
      <c r="B3759" s="65" t="n">
        <v>44049</v>
      </c>
      <c r="C3759" s="47" t="n">
        <v>53</v>
      </c>
      <c r="D3759" s="47" t="n">
        <v>1367</v>
      </c>
      <c r="E3759" s="47" t="n">
        <v>4</v>
      </c>
    </row>
    <row r="3760" customFormat="false" ht="15" hidden="false" customHeight="false" outlineLevel="0" collapsed="false">
      <c r="A3760" s="55" t="s">
        <v>39</v>
      </c>
      <c r="B3760" s="65" t="n">
        <v>44049</v>
      </c>
      <c r="C3760" s="47" t="n">
        <v>222</v>
      </c>
      <c r="D3760" s="47" t="n">
        <v>2666</v>
      </c>
      <c r="E3760" s="47"/>
    </row>
    <row r="3761" customFormat="false" ht="15" hidden="false" customHeight="false" outlineLevel="0" collapsed="false">
      <c r="A3761" s="55" t="s">
        <v>40</v>
      </c>
      <c r="B3761" s="65" t="n">
        <v>44049</v>
      </c>
      <c r="C3761" s="47" t="n">
        <v>42</v>
      </c>
      <c r="D3761" s="47" t="n">
        <v>421</v>
      </c>
      <c r="E3761" s="47"/>
    </row>
    <row r="3762" customFormat="false" ht="15" hidden="false" customHeight="false" outlineLevel="0" collapsed="false">
      <c r="A3762" s="55" t="s">
        <v>41</v>
      </c>
      <c r="B3762" s="65" t="n">
        <v>44049</v>
      </c>
      <c r="C3762" s="47" t="n">
        <v>-1</v>
      </c>
      <c r="D3762" s="47" t="n">
        <v>22</v>
      </c>
      <c r="E3762" s="47"/>
    </row>
    <row r="3763" customFormat="false" ht="15" hidden="false" customHeight="false" outlineLevel="0" collapsed="false">
      <c r="A3763" s="55" t="s">
        <v>42</v>
      </c>
      <c r="B3763" s="65" t="n">
        <v>44049</v>
      </c>
      <c r="C3763" s="47" t="n">
        <v>-1</v>
      </c>
      <c r="D3763" s="47" t="n">
        <v>32</v>
      </c>
      <c r="E3763" s="47"/>
    </row>
    <row r="3764" customFormat="false" ht="15" hidden="false" customHeight="false" outlineLevel="0" collapsed="false">
      <c r="A3764" s="55" t="s">
        <v>43</v>
      </c>
      <c r="B3764" s="65" t="n">
        <v>44049</v>
      </c>
      <c r="C3764" s="47" t="n">
        <v>21</v>
      </c>
      <c r="D3764" s="47" t="n">
        <v>635</v>
      </c>
      <c r="E3764" s="47" t="n">
        <v>1</v>
      </c>
    </row>
    <row r="3765" customFormat="false" ht="15" hidden="false" customHeight="false" outlineLevel="0" collapsed="false">
      <c r="A3765" s="55" t="s">
        <v>44</v>
      </c>
      <c r="B3765" s="65" t="n">
        <v>44049</v>
      </c>
      <c r="C3765" s="47" t="n">
        <v>141</v>
      </c>
      <c r="D3765" s="47" t="n">
        <v>1778</v>
      </c>
      <c r="E3765" s="47"/>
    </row>
    <row r="3766" customFormat="false" ht="15" hidden="false" customHeight="false" outlineLevel="0" collapsed="false">
      <c r="A3766" s="55" t="s">
        <v>45</v>
      </c>
      <c r="B3766" s="65" t="n">
        <v>44049</v>
      </c>
      <c r="C3766" s="47" t="n">
        <v>10</v>
      </c>
      <c r="D3766" s="47" t="n">
        <v>77</v>
      </c>
      <c r="E3766" s="47"/>
    </row>
    <row r="3767" customFormat="false" ht="15" hidden="false" customHeight="false" outlineLevel="0" collapsed="false">
      <c r="A3767" s="55" t="s">
        <v>46</v>
      </c>
      <c r="B3767" s="65" t="n">
        <v>44049</v>
      </c>
      <c r="C3767" s="47" t="n">
        <v>67</v>
      </c>
      <c r="D3767" s="47" t="n">
        <v>813</v>
      </c>
      <c r="E3767" s="47" t="n">
        <f aca="false">1+2</f>
        <v>3</v>
      </c>
    </row>
    <row r="3768" customFormat="false" ht="15.75" hidden="false" customHeight="false" outlineLevel="0" collapsed="false">
      <c r="A3768" s="62" t="s">
        <v>47</v>
      </c>
      <c r="B3768" s="66" t="n">
        <v>44049</v>
      </c>
      <c r="C3768" s="39" t="n">
        <v>30</v>
      </c>
      <c r="D3768" s="47" t="n">
        <v>355</v>
      </c>
      <c r="E3768" s="39" t="n">
        <f aca="false">1</f>
        <v>1</v>
      </c>
    </row>
    <row r="3769" customFormat="false" ht="15" hidden="false" customHeight="false" outlineLevel="0" collapsed="false">
      <c r="A3769" s="51" t="s">
        <v>24</v>
      </c>
      <c r="B3769" s="52" t="n">
        <v>44050</v>
      </c>
      <c r="C3769" s="53" t="n">
        <v>5200</v>
      </c>
      <c r="D3769" s="47" t="n">
        <v>144310</v>
      </c>
      <c r="E3769" s="54" t="n">
        <v>107</v>
      </c>
    </row>
    <row r="3770" customFormat="false" ht="15" hidden="false" customHeight="false" outlineLevel="0" collapsed="false">
      <c r="A3770" s="55" t="s">
        <v>25</v>
      </c>
      <c r="B3770" s="65" t="n">
        <v>44050</v>
      </c>
      <c r="C3770" s="47" t="n">
        <v>0</v>
      </c>
      <c r="D3770" s="47" t="n">
        <v>61</v>
      </c>
      <c r="E3770" s="56"/>
    </row>
    <row r="3771" customFormat="false" ht="15" hidden="false" customHeight="false" outlineLevel="0" collapsed="false">
      <c r="A3771" s="55" t="s">
        <v>26</v>
      </c>
      <c r="B3771" s="65" t="n">
        <v>44050</v>
      </c>
      <c r="C3771" s="47" t="n">
        <v>77</v>
      </c>
      <c r="D3771" s="47" t="n">
        <v>3949</v>
      </c>
      <c r="E3771" s="56" t="n">
        <v>5</v>
      </c>
    </row>
    <row r="3772" customFormat="false" ht="15" hidden="false" customHeight="false" outlineLevel="0" collapsed="false">
      <c r="A3772" s="55" t="s">
        <v>27</v>
      </c>
      <c r="B3772" s="65" t="n">
        <v>44050</v>
      </c>
      <c r="C3772" s="47" t="n">
        <v>2</v>
      </c>
      <c r="D3772" s="47" t="n">
        <v>312</v>
      </c>
      <c r="E3772" s="56"/>
    </row>
    <row r="3773" customFormat="false" ht="15" hidden="false" customHeight="false" outlineLevel="0" collapsed="false">
      <c r="A3773" s="55" t="s">
        <v>28</v>
      </c>
      <c r="B3773" s="65" t="n">
        <v>44050</v>
      </c>
      <c r="C3773" s="47" t="n">
        <v>1237</v>
      </c>
      <c r="D3773" s="47" t="n">
        <v>68200</v>
      </c>
      <c r="E3773" s="56" t="n">
        <v>33</v>
      </c>
    </row>
    <row r="3774" customFormat="false" ht="15" hidden="false" customHeight="false" outlineLevel="0" collapsed="false">
      <c r="A3774" s="55" t="s">
        <v>29</v>
      </c>
      <c r="B3774" s="65" t="n">
        <v>44050</v>
      </c>
      <c r="C3774" s="47" t="n">
        <v>162</v>
      </c>
      <c r="D3774" s="47" t="n">
        <v>3160</v>
      </c>
      <c r="E3774" s="56" t="n">
        <f aca="false">5+4</f>
        <v>9</v>
      </c>
    </row>
    <row r="3775" customFormat="false" ht="15" hidden="false" customHeight="false" outlineLevel="0" collapsed="false">
      <c r="A3775" s="55" t="s">
        <v>30</v>
      </c>
      <c r="B3775" s="65" t="n">
        <v>44050</v>
      </c>
      <c r="C3775" s="47" t="n">
        <v>4</v>
      </c>
      <c r="D3775" s="47" t="n">
        <v>205</v>
      </c>
      <c r="E3775" s="56"/>
    </row>
    <row r="3776" customFormat="false" ht="15" hidden="false" customHeight="false" outlineLevel="0" collapsed="false">
      <c r="A3776" s="55" t="s">
        <v>31</v>
      </c>
      <c r="B3776" s="65" t="n">
        <v>44050</v>
      </c>
      <c r="C3776" s="47" t="n">
        <v>57</v>
      </c>
      <c r="D3776" s="47" t="n">
        <v>1055</v>
      </c>
      <c r="E3776" s="56" t="n">
        <v>1</v>
      </c>
    </row>
    <row r="3777" customFormat="false" ht="15" hidden="false" customHeight="false" outlineLevel="0" collapsed="false">
      <c r="A3777" s="55" t="s">
        <v>32</v>
      </c>
      <c r="B3777" s="65" t="n">
        <v>44050</v>
      </c>
      <c r="C3777" s="47" t="n">
        <v>0</v>
      </c>
      <c r="D3777" s="47" t="n">
        <v>84</v>
      </c>
      <c r="E3777" s="56"/>
    </row>
    <row r="3778" customFormat="false" ht="15" hidden="false" customHeight="false" outlineLevel="0" collapsed="false">
      <c r="A3778" s="55" t="s">
        <v>33</v>
      </c>
      <c r="B3778" s="65" t="n">
        <v>44050</v>
      </c>
      <c r="C3778" s="47" t="n">
        <v>70</v>
      </c>
      <c r="D3778" s="47" t="n">
        <v>3019</v>
      </c>
      <c r="E3778" s="56"/>
    </row>
    <row r="3779" customFormat="false" ht="15" hidden="false" customHeight="false" outlineLevel="0" collapsed="false">
      <c r="A3779" s="55" t="s">
        <v>34</v>
      </c>
      <c r="B3779" s="65" t="n">
        <v>44050</v>
      </c>
      <c r="C3779" s="47" t="n">
        <v>7</v>
      </c>
      <c r="D3779" s="47" t="n">
        <v>205</v>
      </c>
      <c r="E3779" s="56"/>
    </row>
    <row r="3780" customFormat="false" ht="15" hidden="false" customHeight="false" outlineLevel="0" collapsed="false">
      <c r="A3780" s="55" t="s">
        <v>35</v>
      </c>
      <c r="B3780" s="65" t="n">
        <v>44050</v>
      </c>
      <c r="C3780" s="47" t="n">
        <v>29</v>
      </c>
      <c r="D3780" s="47" t="n">
        <v>477</v>
      </c>
      <c r="E3780" s="56" t="n">
        <f aca="false">1</f>
        <v>1</v>
      </c>
    </row>
    <row r="3781" customFormat="false" ht="15" hidden="false" customHeight="false" outlineLevel="0" collapsed="false">
      <c r="A3781" s="55" t="s">
        <v>36</v>
      </c>
      <c r="B3781" s="65" t="n">
        <v>44050</v>
      </c>
      <c r="C3781" s="47" t="n">
        <v>124</v>
      </c>
      <c r="D3781" s="47" t="n">
        <v>1914</v>
      </c>
      <c r="E3781" s="56" t="n">
        <v>2</v>
      </c>
    </row>
    <row r="3782" customFormat="false" ht="15" hidden="false" customHeight="false" outlineLevel="0" collapsed="false">
      <c r="A3782" s="55" t="s">
        <v>37</v>
      </c>
      <c r="B3782" s="65" t="n">
        <v>44050</v>
      </c>
      <c r="C3782" s="47" t="n">
        <v>-1</v>
      </c>
      <c r="D3782" s="47" t="n">
        <v>59</v>
      </c>
      <c r="E3782" s="56"/>
    </row>
    <row r="3783" customFormat="false" ht="15" hidden="false" customHeight="false" outlineLevel="0" collapsed="false">
      <c r="A3783" s="55" t="s">
        <v>38</v>
      </c>
      <c r="B3783" s="65" t="n">
        <v>44050</v>
      </c>
      <c r="C3783" s="47" t="n">
        <v>42</v>
      </c>
      <c r="D3783" s="47" t="n">
        <v>1409</v>
      </c>
      <c r="E3783" s="56" t="n">
        <v>1</v>
      </c>
    </row>
    <row r="3784" customFormat="false" ht="15" hidden="false" customHeight="false" outlineLevel="0" collapsed="false">
      <c r="A3784" s="55" t="s">
        <v>39</v>
      </c>
      <c r="B3784" s="65" t="n">
        <v>44050</v>
      </c>
      <c r="C3784" s="47" t="n">
        <v>105</v>
      </c>
      <c r="D3784" s="47" t="n">
        <v>2771</v>
      </c>
      <c r="E3784" s="56" t="n">
        <v>1</v>
      </c>
    </row>
    <row r="3785" customFormat="false" ht="15" hidden="false" customHeight="false" outlineLevel="0" collapsed="false">
      <c r="A3785" s="55" t="s">
        <v>40</v>
      </c>
      <c r="B3785" s="65" t="n">
        <v>44050</v>
      </c>
      <c r="C3785" s="47" t="n">
        <v>54</v>
      </c>
      <c r="D3785" s="47" t="n">
        <v>475</v>
      </c>
      <c r="E3785" s="56" t="n">
        <f aca="false">2+2</f>
        <v>4</v>
      </c>
    </row>
    <row r="3786" customFormat="false" ht="15" hidden="false" customHeight="false" outlineLevel="0" collapsed="false">
      <c r="A3786" s="55" t="s">
        <v>41</v>
      </c>
      <c r="B3786" s="65" t="n">
        <v>44050</v>
      </c>
      <c r="C3786" s="47" t="n">
        <v>0</v>
      </c>
      <c r="D3786" s="47" t="n">
        <v>22</v>
      </c>
      <c r="E3786" s="56"/>
    </row>
    <row r="3787" customFormat="false" ht="15" hidden="false" customHeight="false" outlineLevel="0" collapsed="false">
      <c r="A3787" s="55" t="s">
        <v>42</v>
      </c>
      <c r="B3787" s="65" t="n">
        <v>44050</v>
      </c>
      <c r="C3787" s="47" t="n">
        <v>1</v>
      </c>
      <c r="D3787" s="47" t="n">
        <v>33</v>
      </c>
      <c r="E3787" s="56"/>
    </row>
    <row r="3788" customFormat="false" ht="15" hidden="false" customHeight="false" outlineLevel="0" collapsed="false">
      <c r="A3788" s="55" t="s">
        <v>43</v>
      </c>
      <c r="B3788" s="65" t="n">
        <v>44050</v>
      </c>
      <c r="C3788" s="47" t="n">
        <v>64</v>
      </c>
      <c r="D3788" s="47" t="n">
        <v>699</v>
      </c>
      <c r="E3788" s="56"/>
    </row>
    <row r="3789" customFormat="false" ht="15" hidden="false" customHeight="false" outlineLevel="0" collapsed="false">
      <c r="A3789" s="55" t="s">
        <v>44</v>
      </c>
      <c r="B3789" s="65" t="n">
        <v>44050</v>
      </c>
      <c r="C3789" s="47" t="n">
        <v>134</v>
      </c>
      <c r="D3789" s="47" t="n">
        <v>1912</v>
      </c>
      <c r="E3789" s="56" t="n">
        <f aca="false">1+1</f>
        <v>2</v>
      </c>
    </row>
    <row r="3790" customFormat="false" ht="15" hidden="false" customHeight="false" outlineLevel="0" collapsed="false">
      <c r="A3790" s="55" t="s">
        <v>45</v>
      </c>
      <c r="B3790" s="65" t="n">
        <v>44050</v>
      </c>
      <c r="C3790" s="47" t="n">
        <v>29</v>
      </c>
      <c r="D3790" s="47" t="n">
        <v>106</v>
      </c>
      <c r="E3790" s="56"/>
    </row>
    <row r="3791" customFormat="false" ht="15" hidden="false" customHeight="false" outlineLevel="0" collapsed="false">
      <c r="A3791" s="55" t="s">
        <v>46</v>
      </c>
      <c r="B3791" s="65" t="n">
        <v>44050</v>
      </c>
      <c r="C3791" s="47" t="n">
        <v>85</v>
      </c>
      <c r="D3791" s="47" t="n">
        <v>898</v>
      </c>
      <c r="E3791" s="56"/>
    </row>
    <row r="3792" customFormat="false" ht="15.75" hidden="false" customHeight="false" outlineLevel="0" collapsed="false">
      <c r="A3792" s="62" t="s">
        <v>47</v>
      </c>
      <c r="B3792" s="66" t="n">
        <v>44050</v>
      </c>
      <c r="C3792" s="39" t="n">
        <v>9</v>
      </c>
      <c r="D3792" s="47" t="n">
        <v>364</v>
      </c>
      <c r="E3792" s="63"/>
    </row>
    <row r="3793" customFormat="false" ht="15" hidden="false" customHeight="false" outlineLevel="0" collapsed="false">
      <c r="A3793" s="51" t="s">
        <v>24</v>
      </c>
      <c r="B3793" s="52" t="n">
        <v>44051</v>
      </c>
      <c r="C3793" s="53" t="n">
        <v>4053</v>
      </c>
      <c r="D3793" s="47" t="n">
        <v>148363</v>
      </c>
      <c r="E3793" s="54" t="n">
        <v>84</v>
      </c>
    </row>
    <row r="3794" customFormat="false" ht="15" hidden="false" customHeight="false" outlineLevel="0" collapsed="false">
      <c r="A3794" s="55" t="s">
        <v>25</v>
      </c>
      <c r="B3794" s="46" t="n">
        <v>44051</v>
      </c>
      <c r="C3794" s="47" t="n">
        <v>1</v>
      </c>
      <c r="D3794" s="47" t="n">
        <v>62</v>
      </c>
      <c r="E3794" s="56"/>
    </row>
    <row r="3795" customFormat="false" ht="15" hidden="false" customHeight="false" outlineLevel="0" collapsed="false">
      <c r="A3795" s="55" t="s">
        <v>26</v>
      </c>
      <c r="B3795" s="46" t="n">
        <v>44051</v>
      </c>
      <c r="C3795" s="47" t="n">
        <v>54</v>
      </c>
      <c r="D3795" s="47" t="n">
        <v>4003</v>
      </c>
      <c r="E3795" s="56"/>
    </row>
    <row r="3796" customFormat="false" ht="15" hidden="false" customHeight="false" outlineLevel="0" collapsed="false">
      <c r="A3796" s="55" t="s">
        <v>27</v>
      </c>
      <c r="B3796" s="46" t="n">
        <v>44051</v>
      </c>
      <c r="C3796" s="47" t="n">
        <v>16</v>
      </c>
      <c r="D3796" s="47" t="n">
        <v>328</v>
      </c>
      <c r="E3796" s="56"/>
    </row>
    <row r="3797" customFormat="false" ht="15" hidden="false" customHeight="false" outlineLevel="0" collapsed="false">
      <c r="A3797" s="55" t="s">
        <v>28</v>
      </c>
      <c r="B3797" s="46" t="n">
        <v>44051</v>
      </c>
      <c r="C3797" s="47" t="n">
        <v>966</v>
      </c>
      <c r="D3797" s="47" t="n">
        <v>69166</v>
      </c>
      <c r="E3797" s="56" t="n">
        <v>17</v>
      </c>
    </row>
    <row r="3798" customFormat="false" ht="15" hidden="false" customHeight="false" outlineLevel="0" collapsed="false">
      <c r="A3798" s="55" t="s">
        <v>29</v>
      </c>
      <c r="B3798" s="46" t="n">
        <v>44051</v>
      </c>
      <c r="C3798" s="47" t="n">
        <v>150</v>
      </c>
      <c r="D3798" s="47" t="n">
        <v>3310</v>
      </c>
      <c r="E3798" s="56" t="n">
        <v>3</v>
      </c>
    </row>
    <row r="3799" customFormat="false" ht="15" hidden="false" customHeight="false" outlineLevel="0" collapsed="false">
      <c r="A3799" s="55" t="s">
        <v>30</v>
      </c>
      <c r="B3799" s="46" t="n">
        <v>44051</v>
      </c>
      <c r="C3799" s="47" t="n">
        <v>3</v>
      </c>
      <c r="D3799" s="47" t="n">
        <v>208</v>
      </c>
      <c r="E3799" s="56"/>
    </row>
    <row r="3800" customFormat="false" ht="15" hidden="false" customHeight="false" outlineLevel="0" collapsed="false">
      <c r="A3800" s="55" t="s">
        <v>31</v>
      </c>
      <c r="B3800" s="46" t="n">
        <v>44051</v>
      </c>
      <c r="C3800" s="47" t="n">
        <v>31</v>
      </c>
      <c r="D3800" s="47" t="n">
        <v>1086</v>
      </c>
      <c r="E3800" s="56"/>
    </row>
    <row r="3801" customFormat="false" ht="15" hidden="false" customHeight="false" outlineLevel="0" collapsed="false">
      <c r="A3801" s="55" t="s">
        <v>32</v>
      </c>
      <c r="B3801" s="46" t="n">
        <v>44051</v>
      </c>
      <c r="C3801" s="47" t="n">
        <v>1</v>
      </c>
      <c r="D3801" s="47" t="n">
        <v>85</v>
      </c>
      <c r="E3801" s="56"/>
    </row>
    <row r="3802" customFormat="false" ht="15" hidden="false" customHeight="false" outlineLevel="0" collapsed="false">
      <c r="A3802" s="55" t="s">
        <v>33</v>
      </c>
      <c r="B3802" s="46" t="n">
        <v>44051</v>
      </c>
      <c r="C3802" s="47" t="n">
        <v>328</v>
      </c>
      <c r="D3802" s="47" t="n">
        <v>3347</v>
      </c>
      <c r="E3802" s="56" t="n">
        <v>1</v>
      </c>
    </row>
    <row r="3803" customFormat="false" ht="15" hidden="false" customHeight="false" outlineLevel="0" collapsed="false">
      <c r="A3803" s="55" t="s">
        <v>34</v>
      </c>
      <c r="B3803" s="46" t="n">
        <v>44051</v>
      </c>
      <c r="C3803" s="47" t="n">
        <v>1</v>
      </c>
      <c r="D3803" s="47" t="n">
        <v>206</v>
      </c>
      <c r="E3803" s="56"/>
    </row>
    <row r="3804" customFormat="false" ht="15" hidden="false" customHeight="false" outlineLevel="0" collapsed="false">
      <c r="A3804" s="55" t="s">
        <v>35</v>
      </c>
      <c r="B3804" s="46" t="n">
        <v>44051</v>
      </c>
      <c r="C3804" s="47" t="n">
        <v>36</v>
      </c>
      <c r="D3804" s="47" t="n">
        <v>513</v>
      </c>
      <c r="E3804" s="56" t="n">
        <v>1</v>
      </c>
    </row>
    <row r="3805" customFormat="false" ht="15" hidden="false" customHeight="false" outlineLevel="0" collapsed="false">
      <c r="A3805" s="55" t="s">
        <v>36</v>
      </c>
      <c r="B3805" s="46" t="n">
        <v>44051</v>
      </c>
      <c r="C3805" s="47" t="n">
        <v>124</v>
      </c>
      <c r="D3805" s="47" t="n">
        <v>2038</v>
      </c>
      <c r="E3805" s="56" t="n">
        <v>1</v>
      </c>
    </row>
    <row r="3806" customFormat="false" ht="15" hidden="false" customHeight="false" outlineLevel="0" collapsed="false">
      <c r="A3806" s="55" t="s">
        <v>37</v>
      </c>
      <c r="B3806" s="46" t="n">
        <v>44051</v>
      </c>
      <c r="C3806" s="47" t="n">
        <v>-2</v>
      </c>
      <c r="D3806" s="47" t="n">
        <v>57</v>
      </c>
      <c r="E3806" s="56"/>
    </row>
    <row r="3807" customFormat="false" ht="15" hidden="false" customHeight="false" outlineLevel="0" collapsed="false">
      <c r="A3807" s="55" t="s">
        <v>38</v>
      </c>
      <c r="B3807" s="46" t="n">
        <v>44051</v>
      </c>
      <c r="C3807" s="47" t="n">
        <v>18</v>
      </c>
      <c r="D3807" s="47" t="n">
        <v>1427</v>
      </c>
      <c r="E3807" s="56"/>
    </row>
    <row r="3808" customFormat="false" ht="15" hidden="false" customHeight="false" outlineLevel="0" collapsed="false">
      <c r="A3808" s="55" t="s">
        <v>39</v>
      </c>
      <c r="B3808" s="46" t="n">
        <v>44051</v>
      </c>
      <c r="C3808" s="47" t="n">
        <v>70</v>
      </c>
      <c r="D3808" s="47" t="n">
        <v>2841</v>
      </c>
      <c r="E3808" s="56" t="n">
        <v>3</v>
      </c>
    </row>
    <row r="3809" customFormat="false" ht="15" hidden="false" customHeight="false" outlineLevel="0" collapsed="false">
      <c r="A3809" s="55" t="s">
        <v>40</v>
      </c>
      <c r="B3809" s="46" t="n">
        <v>44051</v>
      </c>
      <c r="C3809" s="47" t="n">
        <v>68</v>
      </c>
      <c r="D3809" s="47" t="n">
        <v>543</v>
      </c>
      <c r="E3809" s="56"/>
    </row>
    <row r="3810" customFormat="false" ht="15" hidden="false" customHeight="false" outlineLevel="0" collapsed="false">
      <c r="A3810" s="55" t="s">
        <v>41</v>
      </c>
      <c r="B3810" s="46" t="n">
        <v>44051</v>
      </c>
      <c r="C3810" s="47" t="n">
        <v>1</v>
      </c>
      <c r="D3810" s="47" t="n">
        <v>23</v>
      </c>
      <c r="E3810" s="56"/>
    </row>
    <row r="3811" customFormat="false" ht="15" hidden="false" customHeight="false" outlineLevel="0" collapsed="false">
      <c r="A3811" s="55" t="s">
        <v>42</v>
      </c>
      <c r="B3811" s="46" t="n">
        <v>44051</v>
      </c>
      <c r="C3811" s="47" t="n">
        <v>0</v>
      </c>
      <c r="D3811" s="47" t="n">
        <v>33</v>
      </c>
      <c r="E3811" s="56"/>
    </row>
    <row r="3812" customFormat="false" ht="15" hidden="false" customHeight="false" outlineLevel="0" collapsed="false">
      <c r="A3812" s="55" t="s">
        <v>43</v>
      </c>
      <c r="B3812" s="46" t="n">
        <v>44051</v>
      </c>
      <c r="C3812" s="47" t="n">
        <v>8</v>
      </c>
      <c r="D3812" s="47" t="n">
        <v>707</v>
      </c>
      <c r="E3812" s="56"/>
    </row>
    <row r="3813" customFormat="false" ht="15" hidden="false" customHeight="false" outlineLevel="0" collapsed="false">
      <c r="A3813" s="55" t="s">
        <v>44</v>
      </c>
      <c r="B3813" s="46" t="n">
        <v>44051</v>
      </c>
      <c r="C3813" s="47" t="n">
        <v>137</v>
      </c>
      <c r="D3813" s="47" t="n">
        <v>2049</v>
      </c>
      <c r="E3813" s="56" t="n">
        <v>1</v>
      </c>
    </row>
    <row r="3814" customFormat="false" ht="15" hidden="false" customHeight="false" outlineLevel="0" collapsed="false">
      <c r="A3814" s="55" t="s">
        <v>45</v>
      </c>
      <c r="B3814" s="46" t="n">
        <v>44051</v>
      </c>
      <c r="C3814" s="47" t="n">
        <v>9</v>
      </c>
      <c r="D3814" s="47" t="n">
        <v>115</v>
      </c>
      <c r="E3814" s="56"/>
    </row>
    <row r="3815" customFormat="false" ht="15" hidden="false" customHeight="false" outlineLevel="0" collapsed="false">
      <c r="A3815" s="55" t="s">
        <v>46</v>
      </c>
      <c r="B3815" s="46" t="n">
        <v>44051</v>
      </c>
      <c r="C3815" s="47" t="n">
        <v>52</v>
      </c>
      <c r="D3815" s="47" t="n">
        <v>950</v>
      </c>
      <c r="E3815" s="56" t="n">
        <v>1</v>
      </c>
    </row>
    <row r="3816" customFormat="false" ht="15.75" hidden="false" customHeight="false" outlineLevel="0" collapsed="false">
      <c r="A3816" s="57" t="s">
        <v>47</v>
      </c>
      <c r="B3816" s="50" t="n">
        <v>44051</v>
      </c>
      <c r="C3816" s="59" t="n">
        <v>9</v>
      </c>
      <c r="D3816" s="47" t="n">
        <v>373</v>
      </c>
      <c r="E3816" s="60"/>
    </row>
    <row r="3817" customFormat="false" ht="15" hidden="false" customHeight="false" outlineLevel="0" collapsed="false">
      <c r="A3817" s="51" t="s">
        <v>24</v>
      </c>
      <c r="B3817" s="46" t="n">
        <v>44052</v>
      </c>
      <c r="C3817" s="64" t="n">
        <v>2904</v>
      </c>
      <c r="D3817" s="47" t="n">
        <v>151267</v>
      </c>
      <c r="E3817" s="64" t="n">
        <f aca="false">33+24</f>
        <v>57</v>
      </c>
    </row>
    <row r="3818" customFormat="false" ht="15" hidden="false" customHeight="false" outlineLevel="0" collapsed="false">
      <c r="A3818" s="55" t="s">
        <v>25</v>
      </c>
      <c r="B3818" s="46" t="n">
        <v>44052</v>
      </c>
      <c r="C3818" s="47" t="n">
        <v>0</v>
      </c>
      <c r="D3818" s="47" t="n">
        <v>62</v>
      </c>
      <c r="E3818" s="47"/>
    </row>
    <row r="3819" customFormat="false" ht="15" hidden="false" customHeight="false" outlineLevel="0" collapsed="false">
      <c r="A3819" s="55" t="s">
        <v>26</v>
      </c>
      <c r="B3819" s="46" t="n">
        <v>44052</v>
      </c>
      <c r="C3819" s="47" t="n">
        <v>66</v>
      </c>
      <c r="D3819" s="47" t="n">
        <v>4069</v>
      </c>
      <c r="E3819" s="47"/>
    </row>
    <row r="3820" customFormat="false" ht="15" hidden="false" customHeight="false" outlineLevel="0" collapsed="false">
      <c r="A3820" s="55" t="s">
        <v>27</v>
      </c>
      <c r="B3820" s="46" t="n">
        <v>44052</v>
      </c>
      <c r="C3820" s="47" t="n">
        <v>21</v>
      </c>
      <c r="D3820" s="47" t="n">
        <v>349</v>
      </c>
      <c r="E3820" s="47"/>
    </row>
    <row r="3821" customFormat="false" ht="15" hidden="false" customHeight="false" outlineLevel="0" collapsed="false">
      <c r="A3821" s="55" t="s">
        <v>28</v>
      </c>
      <c r="B3821" s="46" t="n">
        <v>44052</v>
      </c>
      <c r="C3821" s="47" t="n">
        <v>873</v>
      </c>
      <c r="D3821" s="47" t="n">
        <v>70039</v>
      </c>
      <c r="E3821" s="47" t="n">
        <f aca="false">14+7</f>
        <v>21</v>
      </c>
    </row>
    <row r="3822" customFormat="false" ht="15" hidden="false" customHeight="false" outlineLevel="0" collapsed="false">
      <c r="A3822" s="55" t="s">
        <v>29</v>
      </c>
      <c r="B3822" s="46" t="n">
        <v>44052</v>
      </c>
      <c r="C3822" s="47" t="n">
        <v>205</v>
      </c>
      <c r="D3822" s="47" t="n">
        <v>3515</v>
      </c>
      <c r="E3822" s="47" t="n">
        <v>3</v>
      </c>
    </row>
    <row r="3823" customFormat="false" ht="15" hidden="false" customHeight="false" outlineLevel="0" collapsed="false">
      <c r="A3823" s="55" t="s">
        <v>30</v>
      </c>
      <c r="B3823" s="46" t="n">
        <v>44052</v>
      </c>
      <c r="C3823" s="47" t="n">
        <v>6</v>
      </c>
      <c r="D3823" s="47" t="n">
        <v>214</v>
      </c>
      <c r="E3823" s="47"/>
    </row>
    <row r="3824" customFormat="false" ht="15" hidden="false" customHeight="false" outlineLevel="0" collapsed="false">
      <c r="A3824" s="55" t="s">
        <v>31</v>
      </c>
      <c r="B3824" s="46" t="n">
        <v>44052</v>
      </c>
      <c r="C3824" s="47" t="n">
        <v>77</v>
      </c>
      <c r="D3824" s="47" t="n">
        <v>1163</v>
      </c>
      <c r="E3824" s="47"/>
    </row>
    <row r="3825" customFormat="false" ht="15" hidden="false" customHeight="false" outlineLevel="0" collapsed="false">
      <c r="A3825" s="55" t="s">
        <v>32</v>
      </c>
      <c r="B3825" s="46" t="n">
        <v>44052</v>
      </c>
      <c r="C3825" s="47" t="n">
        <v>1</v>
      </c>
      <c r="D3825" s="47" t="n">
        <v>86</v>
      </c>
      <c r="E3825" s="47"/>
    </row>
    <row r="3826" customFormat="false" ht="15" hidden="false" customHeight="false" outlineLevel="0" collapsed="false">
      <c r="A3826" s="55" t="s">
        <v>33</v>
      </c>
      <c r="B3826" s="46" t="n">
        <v>44052</v>
      </c>
      <c r="C3826" s="47" t="n">
        <v>73</v>
      </c>
      <c r="D3826" s="47" t="n">
        <v>3420</v>
      </c>
      <c r="E3826" s="47"/>
    </row>
    <row r="3827" customFormat="false" ht="15" hidden="false" customHeight="false" outlineLevel="0" collapsed="false">
      <c r="A3827" s="55" t="s">
        <v>34</v>
      </c>
      <c r="B3827" s="46" t="n">
        <v>44052</v>
      </c>
      <c r="C3827" s="47" t="n">
        <v>0</v>
      </c>
      <c r="D3827" s="47" t="n">
        <v>206</v>
      </c>
      <c r="E3827" s="47"/>
    </row>
    <row r="3828" customFormat="false" ht="15" hidden="false" customHeight="false" outlineLevel="0" collapsed="false">
      <c r="A3828" s="55" t="s">
        <v>35</v>
      </c>
      <c r="B3828" s="46" t="n">
        <v>44052</v>
      </c>
      <c r="C3828" s="47" t="n">
        <v>3</v>
      </c>
      <c r="D3828" s="47" t="n">
        <v>516</v>
      </c>
      <c r="E3828" s="47" t="n">
        <v>1</v>
      </c>
    </row>
    <row r="3829" customFormat="false" ht="15" hidden="false" customHeight="false" outlineLevel="0" collapsed="false">
      <c r="A3829" s="55" t="s">
        <v>36</v>
      </c>
      <c r="B3829" s="46" t="n">
        <v>44052</v>
      </c>
      <c r="C3829" s="47" t="n">
        <v>108</v>
      </c>
      <c r="D3829" s="47" t="n">
        <v>2146</v>
      </c>
      <c r="E3829" s="47" t="n">
        <v>1</v>
      </c>
    </row>
    <row r="3830" customFormat="false" ht="15" hidden="false" customHeight="false" outlineLevel="0" collapsed="false">
      <c r="A3830" s="55" t="s">
        <v>37</v>
      </c>
      <c r="B3830" s="46" t="n">
        <v>44052</v>
      </c>
      <c r="C3830" s="47" t="n">
        <v>3</v>
      </c>
      <c r="D3830" s="47" t="n">
        <v>60</v>
      </c>
      <c r="E3830" s="47"/>
    </row>
    <row r="3831" customFormat="false" ht="15" hidden="false" customHeight="false" outlineLevel="0" collapsed="false">
      <c r="A3831" s="55" t="s">
        <v>38</v>
      </c>
      <c r="B3831" s="46" t="n">
        <v>44052</v>
      </c>
      <c r="C3831" s="47" t="n">
        <v>29</v>
      </c>
      <c r="D3831" s="47" t="n">
        <v>1456</v>
      </c>
      <c r="E3831" s="47"/>
    </row>
    <row r="3832" customFormat="false" ht="15" hidden="false" customHeight="false" outlineLevel="0" collapsed="false">
      <c r="A3832" s="55" t="s">
        <v>39</v>
      </c>
      <c r="B3832" s="46" t="n">
        <v>44052</v>
      </c>
      <c r="C3832" s="47" t="n">
        <v>62</v>
      </c>
      <c r="D3832" s="47" t="n">
        <v>2903</v>
      </c>
      <c r="E3832" s="47"/>
    </row>
    <row r="3833" customFormat="false" ht="15" hidden="false" customHeight="false" outlineLevel="0" collapsed="false">
      <c r="A3833" s="55" t="s">
        <v>40</v>
      </c>
      <c r="B3833" s="46" t="n">
        <v>44052</v>
      </c>
      <c r="C3833" s="47" t="n">
        <v>46</v>
      </c>
      <c r="D3833" s="47" t="n">
        <v>589</v>
      </c>
      <c r="E3833" s="47"/>
    </row>
    <row r="3834" customFormat="false" ht="15" hidden="false" customHeight="false" outlineLevel="0" collapsed="false">
      <c r="A3834" s="55" t="s">
        <v>41</v>
      </c>
      <c r="B3834" s="46" t="n">
        <v>44052</v>
      </c>
      <c r="C3834" s="47" t="n">
        <v>-1</v>
      </c>
      <c r="D3834" s="47" t="n">
        <v>22</v>
      </c>
      <c r="E3834" s="47"/>
    </row>
    <row r="3835" customFormat="false" ht="15" hidden="false" customHeight="false" outlineLevel="0" collapsed="false">
      <c r="A3835" s="55" t="s">
        <v>42</v>
      </c>
      <c r="B3835" s="46" t="n">
        <v>44052</v>
      </c>
      <c r="C3835" s="47" t="n">
        <v>1</v>
      </c>
      <c r="D3835" s="47" t="n">
        <v>34</v>
      </c>
      <c r="E3835" s="47"/>
    </row>
    <row r="3836" customFormat="false" ht="15" hidden="false" customHeight="false" outlineLevel="0" collapsed="false">
      <c r="A3836" s="55" t="s">
        <v>43</v>
      </c>
      <c r="B3836" s="46" t="n">
        <v>44052</v>
      </c>
      <c r="C3836" s="47" t="n">
        <v>41</v>
      </c>
      <c r="D3836" s="47" t="n">
        <v>748</v>
      </c>
      <c r="E3836" s="47"/>
    </row>
    <row r="3837" customFormat="false" ht="15" hidden="false" customHeight="false" outlineLevel="0" collapsed="false">
      <c r="A3837" s="55" t="s">
        <v>44</v>
      </c>
      <c r="B3837" s="46" t="n">
        <v>44052</v>
      </c>
      <c r="C3837" s="47" t="n">
        <v>87</v>
      </c>
      <c r="D3837" s="47" t="n">
        <v>2136</v>
      </c>
      <c r="E3837" s="47" t="n">
        <v>1</v>
      </c>
    </row>
    <row r="3838" customFormat="false" ht="15" hidden="false" customHeight="false" outlineLevel="0" collapsed="false">
      <c r="A3838" s="55" t="s">
        <v>45</v>
      </c>
      <c r="B3838" s="46" t="n">
        <v>44052</v>
      </c>
      <c r="C3838" s="47" t="n">
        <v>20</v>
      </c>
      <c r="D3838" s="47" t="n">
        <v>135</v>
      </c>
      <c r="E3838" s="47"/>
    </row>
    <row r="3839" customFormat="false" ht="15" hidden="false" customHeight="false" outlineLevel="0" collapsed="false">
      <c r="A3839" s="55" t="s">
        <v>46</v>
      </c>
      <c r="B3839" s="46" t="n">
        <v>44052</v>
      </c>
      <c r="C3839" s="47" t="n">
        <v>37</v>
      </c>
      <c r="D3839" s="47" t="n">
        <v>987</v>
      </c>
      <c r="E3839" s="47"/>
    </row>
    <row r="3840" customFormat="false" ht="15.75" hidden="false" customHeight="false" outlineLevel="0" collapsed="false">
      <c r="A3840" s="57" t="s">
        <v>47</v>
      </c>
      <c r="B3840" s="46" t="n">
        <v>44052</v>
      </c>
      <c r="C3840" s="47" t="n">
        <v>26</v>
      </c>
      <c r="D3840" s="47" t="n">
        <v>399</v>
      </c>
      <c r="E3840" s="47"/>
    </row>
    <row r="3841" customFormat="false" ht="15" hidden="false" customHeight="false" outlineLevel="0" collapsed="false">
      <c r="A3841" s="51" t="s">
        <v>24</v>
      </c>
      <c r="B3841" s="46" t="n">
        <v>44053</v>
      </c>
      <c r="C3841" s="47" t="n">
        <v>5402</v>
      </c>
      <c r="D3841" s="47" t="n">
        <v>156669</v>
      </c>
      <c r="E3841" s="47" t="n">
        <f aca="false">14+5+49+39</f>
        <v>107</v>
      </c>
    </row>
    <row r="3842" customFormat="false" ht="15" hidden="false" customHeight="false" outlineLevel="0" collapsed="false">
      <c r="A3842" s="55" t="s">
        <v>25</v>
      </c>
      <c r="B3842" s="46" t="n">
        <v>44053</v>
      </c>
      <c r="C3842" s="47" t="n">
        <v>0</v>
      </c>
      <c r="D3842" s="47" t="n">
        <v>62</v>
      </c>
      <c r="E3842" s="47"/>
    </row>
    <row r="3843" customFormat="false" ht="15" hidden="false" customHeight="false" outlineLevel="0" collapsed="false">
      <c r="A3843" s="55" t="s">
        <v>26</v>
      </c>
      <c r="B3843" s="46" t="n">
        <v>44053</v>
      </c>
      <c r="C3843" s="47" t="n">
        <v>16</v>
      </c>
      <c r="D3843" s="47" t="n">
        <v>4085</v>
      </c>
      <c r="E3843" s="47" t="n">
        <v>3</v>
      </c>
    </row>
    <row r="3844" customFormat="false" ht="15" hidden="false" customHeight="false" outlineLevel="0" collapsed="false">
      <c r="A3844" s="55" t="s">
        <v>27</v>
      </c>
      <c r="B3844" s="46" t="n">
        <v>44053</v>
      </c>
      <c r="C3844" s="47" t="n">
        <v>2</v>
      </c>
      <c r="D3844" s="47" t="n">
        <v>351</v>
      </c>
      <c r="E3844" s="47"/>
    </row>
    <row r="3845" customFormat="false" ht="15" hidden="false" customHeight="false" outlineLevel="0" collapsed="false">
      <c r="A3845" s="55" t="s">
        <v>28</v>
      </c>
      <c r="B3845" s="46" t="n">
        <v>44053</v>
      </c>
      <c r="C3845" s="47" t="n">
        <v>1047</v>
      </c>
      <c r="D3845" s="47" t="n">
        <v>71086</v>
      </c>
      <c r="E3845" s="47" t="n">
        <f aca="false">4+13+16</f>
        <v>33</v>
      </c>
    </row>
    <row r="3846" customFormat="false" ht="15" hidden="false" customHeight="false" outlineLevel="0" collapsed="false">
      <c r="A3846" s="55" t="s">
        <v>29</v>
      </c>
      <c r="B3846" s="46" t="n">
        <v>44053</v>
      </c>
      <c r="C3846" s="47" t="n">
        <v>170</v>
      </c>
      <c r="D3846" s="47" t="n">
        <v>3685</v>
      </c>
      <c r="E3846" s="47" t="n">
        <v>3</v>
      </c>
    </row>
    <row r="3847" customFormat="false" ht="15" hidden="false" customHeight="false" outlineLevel="0" collapsed="false">
      <c r="A3847" s="55" t="s">
        <v>30</v>
      </c>
      <c r="B3847" s="46" t="n">
        <v>44053</v>
      </c>
      <c r="C3847" s="47" t="n">
        <v>2</v>
      </c>
      <c r="D3847" s="47" t="n">
        <v>216</v>
      </c>
      <c r="E3847" s="47"/>
    </row>
    <row r="3848" customFormat="false" ht="15" hidden="false" customHeight="false" outlineLevel="0" collapsed="false">
      <c r="A3848" s="55" t="s">
        <v>31</v>
      </c>
      <c r="B3848" s="46" t="n">
        <v>44053</v>
      </c>
      <c r="C3848" s="47" t="n">
        <v>45</v>
      </c>
      <c r="D3848" s="47" t="n">
        <v>1208</v>
      </c>
      <c r="E3848" s="47"/>
    </row>
    <row r="3849" customFormat="false" ht="15" hidden="false" customHeight="false" outlineLevel="0" collapsed="false">
      <c r="A3849" s="55" t="s">
        <v>32</v>
      </c>
      <c r="B3849" s="46" t="n">
        <v>44053</v>
      </c>
      <c r="C3849" s="47" t="n">
        <v>1</v>
      </c>
      <c r="D3849" s="47" t="n">
        <v>87</v>
      </c>
      <c r="E3849" s="47"/>
    </row>
    <row r="3850" customFormat="false" ht="15" hidden="false" customHeight="false" outlineLevel="0" collapsed="false">
      <c r="A3850" s="55" t="s">
        <v>33</v>
      </c>
      <c r="B3850" s="46" t="n">
        <v>44053</v>
      </c>
      <c r="C3850" s="47" t="n">
        <v>139</v>
      </c>
      <c r="D3850" s="47" t="n">
        <v>3559</v>
      </c>
      <c r="E3850" s="47" t="n">
        <v>1</v>
      </c>
    </row>
    <row r="3851" customFormat="false" ht="15" hidden="false" customHeight="false" outlineLevel="0" collapsed="false">
      <c r="A3851" s="55" t="s">
        <v>34</v>
      </c>
      <c r="B3851" s="46" t="n">
        <v>44053</v>
      </c>
      <c r="C3851" s="47" t="n">
        <v>2</v>
      </c>
      <c r="D3851" s="47" t="n">
        <v>208</v>
      </c>
      <c r="E3851" s="47"/>
    </row>
    <row r="3852" customFormat="false" ht="15" hidden="false" customHeight="false" outlineLevel="0" collapsed="false">
      <c r="A3852" s="55" t="s">
        <v>35</v>
      </c>
      <c r="B3852" s="46" t="n">
        <v>44053</v>
      </c>
      <c r="C3852" s="47" t="n">
        <v>2</v>
      </c>
      <c r="D3852" s="47" t="n">
        <v>518</v>
      </c>
      <c r="E3852" s="47"/>
    </row>
    <row r="3853" customFormat="false" ht="15" hidden="false" customHeight="false" outlineLevel="0" collapsed="false">
      <c r="A3853" s="55" t="s">
        <v>36</v>
      </c>
      <c r="B3853" s="46" t="n">
        <v>44053</v>
      </c>
      <c r="C3853" s="47" t="n">
        <v>94</v>
      </c>
      <c r="D3853" s="47" t="n">
        <v>2240</v>
      </c>
      <c r="E3853" s="47" t="n">
        <v>3</v>
      </c>
    </row>
    <row r="3854" customFormat="false" ht="15" hidden="false" customHeight="false" outlineLevel="0" collapsed="false">
      <c r="A3854" s="55" t="s">
        <v>37</v>
      </c>
      <c r="B3854" s="46" t="n">
        <v>44053</v>
      </c>
      <c r="C3854" s="47" t="n">
        <v>1</v>
      </c>
      <c r="D3854" s="47" t="n">
        <v>61</v>
      </c>
      <c r="E3854" s="47"/>
    </row>
    <row r="3855" customFormat="false" ht="15" hidden="false" customHeight="false" outlineLevel="0" collapsed="false">
      <c r="A3855" s="55" t="s">
        <v>38</v>
      </c>
      <c r="B3855" s="46" t="n">
        <v>44053</v>
      </c>
      <c r="C3855" s="47" t="n">
        <v>27</v>
      </c>
      <c r="D3855" s="47" t="n">
        <v>1483</v>
      </c>
      <c r="E3855" s="47"/>
    </row>
    <row r="3856" customFormat="false" ht="15" hidden="false" customHeight="false" outlineLevel="0" collapsed="false">
      <c r="A3856" s="55" t="s">
        <v>39</v>
      </c>
      <c r="B3856" s="46" t="n">
        <v>44053</v>
      </c>
      <c r="C3856" s="47" t="n">
        <v>105</v>
      </c>
      <c r="D3856" s="47" t="n">
        <v>3008</v>
      </c>
      <c r="E3856" s="47" t="n">
        <v>4</v>
      </c>
    </row>
    <row r="3857" customFormat="false" ht="15" hidden="false" customHeight="false" outlineLevel="0" collapsed="false">
      <c r="A3857" s="55" t="s">
        <v>40</v>
      </c>
      <c r="B3857" s="46" t="n">
        <v>44053</v>
      </c>
      <c r="C3857" s="47" t="n">
        <v>22</v>
      </c>
      <c r="D3857" s="47" t="n">
        <v>611</v>
      </c>
      <c r="E3857" s="47"/>
    </row>
    <row r="3858" customFormat="false" ht="15" hidden="false" customHeight="false" outlineLevel="0" collapsed="false">
      <c r="A3858" s="55" t="s">
        <v>41</v>
      </c>
      <c r="B3858" s="46" t="n">
        <v>44053</v>
      </c>
      <c r="C3858" s="47" t="n">
        <v>0</v>
      </c>
      <c r="D3858" s="47" t="n">
        <v>22</v>
      </c>
      <c r="E3858" s="47"/>
    </row>
    <row r="3859" customFormat="false" ht="15" hidden="false" customHeight="false" outlineLevel="0" collapsed="false">
      <c r="A3859" s="55" t="s">
        <v>42</v>
      </c>
      <c r="B3859" s="46" t="n">
        <v>44053</v>
      </c>
      <c r="C3859" s="47" t="n">
        <v>-3</v>
      </c>
      <c r="D3859" s="47" t="n">
        <v>31</v>
      </c>
      <c r="E3859" s="47"/>
    </row>
    <row r="3860" customFormat="false" ht="15" hidden="false" customHeight="false" outlineLevel="0" collapsed="false">
      <c r="A3860" s="55" t="s">
        <v>43</v>
      </c>
      <c r="B3860" s="46" t="n">
        <v>44053</v>
      </c>
      <c r="C3860" s="47" t="n">
        <v>57</v>
      </c>
      <c r="D3860" s="47" t="n">
        <v>805</v>
      </c>
      <c r="E3860" s="47"/>
    </row>
    <row r="3861" customFormat="false" ht="15" hidden="false" customHeight="false" outlineLevel="0" collapsed="false">
      <c r="A3861" s="55" t="s">
        <v>44</v>
      </c>
      <c r="B3861" s="46" t="n">
        <v>44053</v>
      </c>
      <c r="C3861" s="47" t="n">
        <v>140</v>
      </c>
      <c r="D3861" s="47" t="n">
        <v>2276</v>
      </c>
      <c r="E3861" s="47" t="n">
        <v>1</v>
      </c>
    </row>
    <row r="3862" customFormat="false" ht="15" hidden="false" customHeight="false" outlineLevel="0" collapsed="false">
      <c r="A3862" s="55" t="s">
        <v>45</v>
      </c>
      <c r="B3862" s="46" t="n">
        <v>44053</v>
      </c>
      <c r="C3862" s="47" t="n">
        <v>3</v>
      </c>
      <c r="D3862" s="47" t="n">
        <v>138</v>
      </c>
      <c r="E3862" s="47"/>
    </row>
    <row r="3863" customFormat="false" ht="15" hidden="false" customHeight="false" outlineLevel="0" collapsed="false">
      <c r="A3863" s="55" t="s">
        <v>46</v>
      </c>
      <c r="B3863" s="46" t="n">
        <v>44053</v>
      </c>
      <c r="C3863" s="47" t="n">
        <v>68</v>
      </c>
      <c r="D3863" s="47" t="n">
        <v>1055</v>
      </c>
      <c r="E3863" s="47" t="n">
        <v>2</v>
      </c>
    </row>
    <row r="3864" customFormat="false" ht="15.75" hidden="false" customHeight="false" outlineLevel="0" collapsed="false">
      <c r="A3864" s="57" t="s">
        <v>47</v>
      </c>
      <c r="B3864" s="46" t="n">
        <v>44053</v>
      </c>
      <c r="C3864" s="47" t="n">
        <v>27</v>
      </c>
      <c r="D3864" s="47" t="n">
        <v>426</v>
      </c>
      <c r="E3864" s="47"/>
    </row>
    <row r="3865" customFormat="false" ht="15" hidden="false" customHeight="false" outlineLevel="0" collapsed="false">
      <c r="A3865" s="51" t="s">
        <v>24</v>
      </c>
      <c r="B3865" s="46" t="n">
        <v>44054</v>
      </c>
      <c r="C3865" s="47" t="n">
        <v>4576</v>
      </c>
      <c r="D3865" s="47" t="n">
        <v>161245</v>
      </c>
      <c r="E3865" s="47" t="n">
        <f aca="false">4+6+90+93</f>
        <v>193</v>
      </c>
    </row>
    <row r="3866" customFormat="false" ht="15" hidden="false" customHeight="false" outlineLevel="0" collapsed="false">
      <c r="A3866" s="55" t="s">
        <v>28</v>
      </c>
      <c r="B3866" s="46" t="n">
        <v>44054</v>
      </c>
      <c r="C3866" s="47" t="n">
        <v>1200</v>
      </c>
      <c r="D3866" s="47" t="n">
        <v>72286</v>
      </c>
      <c r="E3866" s="47" t="n">
        <f aca="false">3+4+11+13</f>
        <v>31</v>
      </c>
    </row>
    <row r="3867" customFormat="false" ht="15" hidden="false" customHeight="false" outlineLevel="0" collapsed="false">
      <c r="A3867" s="55" t="s">
        <v>25</v>
      </c>
      <c r="B3867" s="46" t="n">
        <v>44054</v>
      </c>
      <c r="C3867" s="47" t="n">
        <v>0</v>
      </c>
      <c r="D3867" s="47" t="n">
        <v>62</v>
      </c>
      <c r="E3867" s="47"/>
    </row>
    <row r="3868" customFormat="false" ht="15" hidden="false" customHeight="false" outlineLevel="0" collapsed="false">
      <c r="A3868" s="55" t="s">
        <v>26</v>
      </c>
      <c r="B3868" s="46" t="n">
        <v>44054</v>
      </c>
      <c r="C3868" s="47" t="n">
        <v>69</v>
      </c>
      <c r="D3868" s="47" t="n">
        <v>4154</v>
      </c>
      <c r="E3868" s="47" t="n">
        <v>1</v>
      </c>
    </row>
    <row r="3869" customFormat="false" ht="15" hidden="false" customHeight="false" outlineLevel="0" collapsed="false">
      <c r="A3869" s="55" t="s">
        <v>27</v>
      </c>
      <c r="B3869" s="46" t="n">
        <v>44054</v>
      </c>
      <c r="C3869" s="47" t="n">
        <v>6</v>
      </c>
      <c r="D3869" s="47" t="n">
        <v>357</v>
      </c>
      <c r="E3869" s="47"/>
    </row>
    <row r="3870" customFormat="false" ht="15" hidden="false" customHeight="false" outlineLevel="0" collapsed="false">
      <c r="A3870" s="55" t="s">
        <v>29</v>
      </c>
      <c r="B3870" s="46" t="n">
        <v>44054</v>
      </c>
      <c r="C3870" s="47" t="n">
        <v>148</v>
      </c>
      <c r="D3870" s="47" t="n">
        <v>3833</v>
      </c>
      <c r="E3870" s="47" t="n">
        <v>3</v>
      </c>
    </row>
    <row r="3871" customFormat="false" ht="15" hidden="false" customHeight="false" outlineLevel="0" collapsed="false">
      <c r="A3871" s="55" t="s">
        <v>30</v>
      </c>
      <c r="B3871" s="46" t="n">
        <v>44054</v>
      </c>
      <c r="C3871" s="47" t="n">
        <v>2</v>
      </c>
      <c r="D3871" s="47" t="n">
        <v>218</v>
      </c>
      <c r="E3871" s="47"/>
    </row>
    <row r="3872" customFormat="false" ht="15" hidden="false" customHeight="false" outlineLevel="0" collapsed="false">
      <c r="A3872" s="55" t="s">
        <v>31</v>
      </c>
      <c r="B3872" s="46" t="n">
        <v>44054</v>
      </c>
      <c r="C3872" s="47" t="n">
        <v>35</v>
      </c>
      <c r="D3872" s="47" t="n">
        <v>1243</v>
      </c>
      <c r="E3872" s="47" t="n">
        <v>2</v>
      </c>
    </row>
    <row r="3873" customFormat="false" ht="15" hidden="false" customHeight="false" outlineLevel="0" collapsed="false">
      <c r="A3873" s="55" t="s">
        <v>32</v>
      </c>
      <c r="B3873" s="46" t="n">
        <v>44054</v>
      </c>
      <c r="C3873" s="47" t="n">
        <v>-4</v>
      </c>
      <c r="D3873" s="47" t="n">
        <v>83</v>
      </c>
      <c r="E3873" s="47"/>
    </row>
    <row r="3874" customFormat="false" ht="15" hidden="false" customHeight="false" outlineLevel="0" collapsed="false">
      <c r="A3874" s="55" t="s">
        <v>33</v>
      </c>
      <c r="B3874" s="46" t="n">
        <v>44054</v>
      </c>
      <c r="C3874" s="47" t="n">
        <v>318</v>
      </c>
      <c r="D3874" s="47" t="n">
        <v>3877</v>
      </c>
      <c r="E3874" s="47"/>
    </row>
    <row r="3875" customFormat="false" ht="15" hidden="false" customHeight="false" outlineLevel="0" collapsed="false">
      <c r="A3875" s="55" t="s">
        <v>34</v>
      </c>
      <c r="B3875" s="46" t="n">
        <v>44054</v>
      </c>
      <c r="C3875" s="47" t="n">
        <v>0</v>
      </c>
      <c r="D3875" s="47" t="n">
        <v>208</v>
      </c>
      <c r="E3875" s="47"/>
    </row>
    <row r="3876" customFormat="false" ht="15" hidden="false" customHeight="false" outlineLevel="0" collapsed="false">
      <c r="A3876" s="55" t="s">
        <v>35</v>
      </c>
      <c r="B3876" s="46" t="n">
        <v>44054</v>
      </c>
      <c r="C3876" s="47" t="n">
        <v>1</v>
      </c>
      <c r="D3876" s="47" t="n">
        <v>519</v>
      </c>
      <c r="E3876" s="47"/>
    </row>
    <row r="3877" customFormat="false" ht="15" hidden="false" customHeight="false" outlineLevel="0" collapsed="false">
      <c r="A3877" s="55" t="s">
        <v>36</v>
      </c>
      <c r="B3877" s="46" t="n">
        <v>44054</v>
      </c>
      <c r="C3877" s="47" t="n">
        <v>148</v>
      </c>
      <c r="D3877" s="47" t="n">
        <v>2388</v>
      </c>
      <c r="E3877" s="47" t="n">
        <v>2</v>
      </c>
    </row>
    <row r="3878" customFormat="false" ht="15" hidden="false" customHeight="false" outlineLevel="0" collapsed="false">
      <c r="A3878" s="55" t="s">
        <v>37</v>
      </c>
      <c r="B3878" s="46" t="n">
        <v>44054</v>
      </c>
      <c r="C3878" s="47" t="n">
        <v>1</v>
      </c>
      <c r="D3878" s="47" t="n">
        <v>62</v>
      </c>
      <c r="E3878" s="47"/>
    </row>
    <row r="3879" customFormat="false" ht="15" hidden="false" customHeight="false" outlineLevel="0" collapsed="false">
      <c r="A3879" s="55" t="s">
        <v>38</v>
      </c>
      <c r="B3879" s="46" t="n">
        <v>44054</v>
      </c>
      <c r="C3879" s="47" t="n">
        <v>7</v>
      </c>
      <c r="D3879" s="47" t="n">
        <v>1490</v>
      </c>
      <c r="E3879" s="47" t="n">
        <f aca="false">1</f>
        <v>1</v>
      </c>
    </row>
    <row r="3880" customFormat="false" ht="15" hidden="false" customHeight="false" outlineLevel="0" collapsed="false">
      <c r="A3880" s="55" t="s">
        <v>39</v>
      </c>
      <c r="B3880" s="46" t="n">
        <v>44054</v>
      </c>
      <c r="C3880" s="47" t="n">
        <v>187</v>
      </c>
      <c r="D3880" s="47" t="n">
        <v>3195</v>
      </c>
      <c r="E3880" s="47" t="n">
        <v>4</v>
      </c>
    </row>
    <row r="3881" customFormat="false" ht="15" hidden="false" customHeight="false" outlineLevel="0" collapsed="false">
      <c r="A3881" s="55" t="s">
        <v>40</v>
      </c>
      <c r="B3881" s="46" t="n">
        <v>44054</v>
      </c>
      <c r="C3881" s="47" t="n">
        <v>72</v>
      </c>
      <c r="D3881" s="47" t="n">
        <v>683</v>
      </c>
      <c r="E3881" s="47"/>
    </row>
    <row r="3882" customFormat="false" ht="15" hidden="false" customHeight="false" outlineLevel="0" collapsed="false">
      <c r="A3882" s="55" t="s">
        <v>41</v>
      </c>
      <c r="B3882" s="46" t="n">
        <v>44054</v>
      </c>
      <c r="C3882" s="47" t="n">
        <v>1</v>
      </c>
      <c r="D3882" s="47" t="n">
        <v>23</v>
      </c>
      <c r="E3882" s="47"/>
    </row>
    <row r="3883" customFormat="false" ht="15" hidden="false" customHeight="false" outlineLevel="0" collapsed="false">
      <c r="A3883" s="55" t="s">
        <v>42</v>
      </c>
      <c r="B3883" s="46" t="n">
        <v>44054</v>
      </c>
      <c r="C3883" s="47" t="n">
        <v>0</v>
      </c>
      <c r="D3883" s="47" t="n">
        <v>31</v>
      </c>
      <c r="E3883" s="47"/>
    </row>
    <row r="3884" customFormat="false" ht="15" hidden="false" customHeight="false" outlineLevel="0" collapsed="false">
      <c r="A3884" s="55" t="s">
        <v>43</v>
      </c>
      <c r="B3884" s="46" t="n">
        <v>44054</v>
      </c>
      <c r="C3884" s="47" t="n">
        <v>29</v>
      </c>
      <c r="D3884" s="47" t="n">
        <v>834</v>
      </c>
      <c r="E3884" s="47"/>
    </row>
    <row r="3885" customFormat="false" ht="15" hidden="false" customHeight="false" outlineLevel="0" collapsed="false">
      <c r="A3885" s="55" t="s">
        <v>44</v>
      </c>
      <c r="B3885" s="46" t="n">
        <v>44054</v>
      </c>
      <c r="C3885" s="47" t="n">
        <v>155</v>
      </c>
      <c r="D3885" s="47" t="n">
        <v>2431</v>
      </c>
      <c r="E3885" s="47" t="n">
        <v>2</v>
      </c>
    </row>
    <row r="3886" customFormat="false" ht="15" hidden="false" customHeight="false" outlineLevel="0" collapsed="false">
      <c r="A3886" s="55" t="s">
        <v>45</v>
      </c>
      <c r="B3886" s="46" t="n">
        <v>44054</v>
      </c>
      <c r="C3886" s="47" t="n">
        <v>20</v>
      </c>
      <c r="D3886" s="47" t="n">
        <v>158</v>
      </c>
      <c r="E3886" s="47"/>
    </row>
    <row r="3887" customFormat="false" ht="15" hidden="false" customHeight="false" outlineLevel="0" collapsed="false">
      <c r="A3887" s="55" t="s">
        <v>46</v>
      </c>
      <c r="B3887" s="46" t="n">
        <v>44054</v>
      </c>
      <c r="C3887" s="47" t="n">
        <v>42</v>
      </c>
      <c r="D3887" s="47" t="n">
        <v>1097</v>
      </c>
      <c r="E3887" s="47" t="n">
        <v>2</v>
      </c>
    </row>
    <row r="3888" customFormat="false" ht="15.75" hidden="false" customHeight="false" outlineLevel="0" collapsed="false">
      <c r="A3888" s="57" t="s">
        <v>47</v>
      </c>
      <c r="B3888" s="46" t="n">
        <v>44054</v>
      </c>
      <c r="C3888" s="47" t="n">
        <v>30</v>
      </c>
      <c r="D3888" s="47" t="n">
        <v>456</v>
      </c>
      <c r="E3888" s="47"/>
    </row>
    <row r="3889" customFormat="false" ht="15" hidden="false" customHeight="false" outlineLevel="0" collapsed="false">
      <c r="A3889" s="51" t="s">
        <v>24</v>
      </c>
      <c r="B3889" s="46" t="n">
        <v>44055</v>
      </c>
      <c r="C3889" s="47" t="n">
        <v>5153</v>
      </c>
      <c r="D3889" s="47" t="n">
        <f aca="false">C3889+D3865</f>
        <v>166398</v>
      </c>
      <c r="E3889" s="47" t="n">
        <f aca="false">30+25+1+48+38</f>
        <v>142</v>
      </c>
    </row>
    <row r="3890" customFormat="false" ht="15" hidden="false" customHeight="false" outlineLevel="0" collapsed="false">
      <c r="A3890" s="55" t="s">
        <v>28</v>
      </c>
      <c r="B3890" s="46" t="n">
        <v>44055</v>
      </c>
      <c r="C3890" s="47" t="n">
        <v>1163</v>
      </c>
      <c r="D3890" s="47" t="n">
        <f aca="false">C3890+D3866</f>
        <v>73449</v>
      </c>
      <c r="E3890" s="47" t="n">
        <f aca="false">9+17+16+15</f>
        <v>57</v>
      </c>
    </row>
    <row r="3891" customFormat="false" ht="15" hidden="false" customHeight="false" outlineLevel="0" collapsed="false">
      <c r="A3891" s="55" t="s">
        <v>25</v>
      </c>
      <c r="B3891" s="46" t="n">
        <v>44055</v>
      </c>
      <c r="C3891" s="5" t="n">
        <v>0</v>
      </c>
      <c r="D3891" s="47" t="n">
        <f aca="false">C3891+D3867</f>
        <v>62</v>
      </c>
    </row>
    <row r="3892" customFormat="false" ht="15" hidden="false" customHeight="false" outlineLevel="0" collapsed="false">
      <c r="A3892" s="55" t="s">
        <v>26</v>
      </c>
      <c r="B3892" s="46" t="n">
        <v>44055</v>
      </c>
      <c r="C3892" s="47" t="n">
        <v>64</v>
      </c>
      <c r="D3892" s="47" t="n">
        <f aca="false">C3892+D3868</f>
        <v>4218</v>
      </c>
      <c r="E3892" s="47"/>
    </row>
    <row r="3893" customFormat="false" ht="15" hidden="false" customHeight="false" outlineLevel="0" collapsed="false">
      <c r="A3893" s="55" t="s">
        <v>27</v>
      </c>
      <c r="B3893" s="46" t="n">
        <v>44055</v>
      </c>
      <c r="C3893" s="47" t="n">
        <v>10</v>
      </c>
      <c r="D3893" s="47" t="n">
        <f aca="false">C3893+D3869</f>
        <v>367</v>
      </c>
      <c r="E3893" s="47" t="n">
        <v>1</v>
      </c>
    </row>
    <row r="3894" customFormat="false" ht="15" hidden="false" customHeight="false" outlineLevel="0" collapsed="false">
      <c r="A3894" s="55" t="s">
        <v>29</v>
      </c>
      <c r="B3894" s="46" t="n">
        <v>44055</v>
      </c>
      <c r="C3894" s="47" t="n">
        <v>141</v>
      </c>
      <c r="D3894" s="47" t="n">
        <f aca="false">C3894+D3870</f>
        <v>3974</v>
      </c>
      <c r="E3894" s="47"/>
    </row>
    <row r="3895" customFormat="false" ht="15" hidden="false" customHeight="false" outlineLevel="0" collapsed="false">
      <c r="A3895" s="55" t="s">
        <v>30</v>
      </c>
      <c r="B3895" s="46" t="n">
        <v>44055</v>
      </c>
      <c r="C3895" s="47" t="n">
        <v>3</v>
      </c>
      <c r="D3895" s="47" t="n">
        <f aca="false">C3895+D3871</f>
        <v>221</v>
      </c>
      <c r="E3895" s="47"/>
    </row>
    <row r="3896" customFormat="false" ht="15" hidden="false" customHeight="false" outlineLevel="0" collapsed="false">
      <c r="A3896" s="55" t="s">
        <v>31</v>
      </c>
      <c r="B3896" s="46" t="n">
        <v>44055</v>
      </c>
      <c r="C3896" s="47" t="n">
        <v>66</v>
      </c>
      <c r="D3896" s="47" t="n">
        <f aca="false">C3896+D3872</f>
        <v>1309</v>
      </c>
      <c r="E3896" s="47"/>
    </row>
    <row r="3897" customFormat="false" ht="15" hidden="false" customHeight="false" outlineLevel="0" collapsed="false">
      <c r="A3897" s="55" t="s">
        <v>32</v>
      </c>
      <c r="B3897" s="46" t="n">
        <v>44055</v>
      </c>
      <c r="C3897" s="47" t="n">
        <v>0</v>
      </c>
      <c r="D3897" s="47" t="n">
        <f aca="false">C3897+D3873</f>
        <v>83</v>
      </c>
      <c r="E3897" s="47"/>
    </row>
    <row r="3898" customFormat="false" ht="15" hidden="false" customHeight="false" outlineLevel="0" collapsed="false">
      <c r="A3898" s="55" t="s">
        <v>33</v>
      </c>
      <c r="B3898" s="46" t="n">
        <v>44055</v>
      </c>
      <c r="C3898" s="47" t="n">
        <v>152</v>
      </c>
      <c r="D3898" s="47" t="n">
        <f aca="false">C3898+D3874</f>
        <v>4029</v>
      </c>
      <c r="E3898" s="47"/>
    </row>
    <row r="3899" customFormat="false" ht="15" hidden="false" customHeight="false" outlineLevel="0" collapsed="false">
      <c r="A3899" s="55" t="s">
        <v>34</v>
      </c>
      <c r="B3899" s="46" t="n">
        <v>44055</v>
      </c>
      <c r="C3899" s="47" t="n">
        <v>0</v>
      </c>
      <c r="D3899" s="47" t="n">
        <f aca="false">C3899+D3875</f>
        <v>208</v>
      </c>
      <c r="E3899" s="47"/>
    </row>
    <row r="3900" customFormat="false" ht="15" hidden="false" customHeight="false" outlineLevel="0" collapsed="false">
      <c r="A3900" s="55" t="s">
        <v>35</v>
      </c>
      <c r="B3900" s="46" t="n">
        <v>44055</v>
      </c>
      <c r="C3900" s="47" t="n">
        <v>22</v>
      </c>
      <c r="D3900" s="47" t="n">
        <f aca="false">C3900+D3876</f>
        <v>541</v>
      </c>
      <c r="E3900" s="47"/>
    </row>
    <row r="3901" customFormat="false" ht="15" hidden="false" customHeight="false" outlineLevel="0" collapsed="false">
      <c r="A3901" s="55" t="s">
        <v>36</v>
      </c>
      <c r="B3901" s="46" t="n">
        <v>44055</v>
      </c>
      <c r="C3901" s="47" t="n">
        <v>189</v>
      </c>
      <c r="D3901" s="47" t="n">
        <f aca="false">C3901+D3877</f>
        <v>2577</v>
      </c>
      <c r="E3901" s="47" t="n">
        <v>3</v>
      </c>
    </row>
    <row r="3902" customFormat="false" ht="15" hidden="false" customHeight="false" outlineLevel="0" collapsed="false">
      <c r="A3902" s="55" t="s">
        <v>37</v>
      </c>
      <c r="B3902" s="46" t="n">
        <v>44055</v>
      </c>
      <c r="C3902" s="47" t="n">
        <v>-1</v>
      </c>
      <c r="D3902" s="47" t="n">
        <f aca="false">C3902+D3878</f>
        <v>61</v>
      </c>
      <c r="E3902" s="47"/>
    </row>
    <row r="3903" customFormat="false" ht="15" hidden="false" customHeight="false" outlineLevel="0" collapsed="false">
      <c r="A3903" s="55" t="s">
        <v>38</v>
      </c>
      <c r="B3903" s="46" t="n">
        <v>44055</v>
      </c>
      <c r="C3903" s="47" t="n">
        <v>155</v>
      </c>
      <c r="D3903" s="47" t="n">
        <f aca="false">C3903+D3879</f>
        <v>1645</v>
      </c>
      <c r="E3903" s="47"/>
    </row>
    <row r="3904" customFormat="false" ht="15" hidden="false" customHeight="false" outlineLevel="0" collapsed="false">
      <c r="A3904" s="55" t="s">
        <v>39</v>
      </c>
      <c r="B3904" s="46" t="n">
        <v>44055</v>
      </c>
      <c r="C3904" s="47" t="n">
        <v>180</v>
      </c>
      <c r="D3904" s="47" t="n">
        <f aca="false">C3904+D3880</f>
        <v>3375</v>
      </c>
      <c r="E3904" s="47" t="n">
        <v>3</v>
      </c>
    </row>
    <row r="3905" customFormat="false" ht="15" hidden="false" customHeight="false" outlineLevel="0" collapsed="false">
      <c r="A3905" s="55" t="s">
        <v>40</v>
      </c>
      <c r="B3905" s="46" t="n">
        <v>44055</v>
      </c>
      <c r="C3905" s="47" t="n">
        <v>67</v>
      </c>
      <c r="D3905" s="47" t="n">
        <f aca="false">C3905+D3881</f>
        <v>750</v>
      </c>
      <c r="E3905" s="47"/>
    </row>
    <row r="3906" customFormat="false" ht="15" hidden="false" customHeight="false" outlineLevel="0" collapsed="false">
      <c r="A3906" s="55" t="s">
        <v>41</v>
      </c>
      <c r="B3906" s="46" t="n">
        <v>44055</v>
      </c>
      <c r="C3906" s="47" t="n">
        <v>0</v>
      </c>
      <c r="D3906" s="47" t="n">
        <f aca="false">C3906+D3882</f>
        <v>23</v>
      </c>
      <c r="E3906" s="47"/>
    </row>
    <row r="3907" customFormat="false" ht="15" hidden="false" customHeight="false" outlineLevel="0" collapsed="false">
      <c r="A3907" s="55" t="s">
        <v>42</v>
      </c>
      <c r="B3907" s="46" t="n">
        <v>44055</v>
      </c>
      <c r="C3907" s="47" t="n">
        <v>1</v>
      </c>
      <c r="D3907" s="47" t="n">
        <f aca="false">C3907+D3883</f>
        <v>32</v>
      </c>
      <c r="E3907" s="47"/>
    </row>
    <row r="3908" customFormat="false" ht="15" hidden="false" customHeight="false" outlineLevel="0" collapsed="false">
      <c r="A3908" s="55" t="s">
        <v>43</v>
      </c>
      <c r="B3908" s="46" t="n">
        <v>44055</v>
      </c>
      <c r="C3908" s="47" t="n">
        <v>34</v>
      </c>
      <c r="D3908" s="47" t="n">
        <f aca="false">C3908+D3884</f>
        <v>868</v>
      </c>
      <c r="E3908" s="47"/>
    </row>
    <row r="3909" customFormat="false" ht="15" hidden="false" customHeight="false" outlineLevel="0" collapsed="false">
      <c r="A3909" s="55" t="s">
        <v>44</v>
      </c>
      <c r="B3909" s="46" t="n">
        <v>44055</v>
      </c>
      <c r="C3909" s="47" t="n">
        <v>165</v>
      </c>
      <c r="D3909" s="47" t="n">
        <f aca="false">C3909+D3885</f>
        <v>2596</v>
      </c>
      <c r="E3909" s="47" t="n">
        <v>1</v>
      </c>
    </row>
    <row r="3910" customFormat="false" ht="15" hidden="false" customHeight="false" outlineLevel="0" collapsed="false">
      <c r="A3910" s="55" t="s">
        <v>45</v>
      </c>
      <c r="B3910" s="46" t="n">
        <v>44055</v>
      </c>
      <c r="C3910" s="47" t="n">
        <v>21</v>
      </c>
      <c r="D3910" s="47" t="n">
        <f aca="false">C3910+D3886</f>
        <v>179</v>
      </c>
      <c r="E3910" s="47"/>
    </row>
    <row r="3911" customFormat="false" ht="15" hidden="false" customHeight="false" outlineLevel="0" collapsed="false">
      <c r="A3911" s="55" t="s">
        <v>46</v>
      </c>
      <c r="B3911" s="46" t="n">
        <v>44055</v>
      </c>
      <c r="C3911" s="47" t="n">
        <v>46</v>
      </c>
      <c r="D3911" s="47" t="n">
        <f aca="false">C3911+D3887</f>
        <v>1143</v>
      </c>
      <c r="E3911" s="47" t="n">
        <v>1</v>
      </c>
    </row>
    <row r="3912" customFormat="false" ht="15.75" hidden="false" customHeight="false" outlineLevel="0" collapsed="false">
      <c r="A3912" s="57" t="s">
        <v>47</v>
      </c>
      <c r="B3912" s="46" t="n">
        <v>44055</v>
      </c>
      <c r="C3912" s="47" t="n">
        <v>32</v>
      </c>
      <c r="D3912" s="47" t="n">
        <f aca="false">C3912+D3888</f>
        <v>488</v>
      </c>
      <c r="E3912" s="47"/>
    </row>
    <row r="3913" customFormat="false" ht="15" hidden="false" customHeight="false" outlineLevel="0" collapsed="false">
      <c r="A3913" s="51" t="s">
        <v>24</v>
      </c>
      <c r="B3913" s="46" t="n">
        <v>44056</v>
      </c>
      <c r="C3913" s="5" t="n">
        <v>4986</v>
      </c>
      <c r="D3913" s="47" t="n">
        <f aca="false">C3913+D3889</f>
        <v>171384</v>
      </c>
      <c r="E3913" s="5" t="n">
        <f aca="false">16+5+29+22</f>
        <v>72</v>
      </c>
    </row>
    <row r="3914" customFormat="false" ht="15" hidden="false" customHeight="false" outlineLevel="0" collapsed="false">
      <c r="A3914" s="55" t="s">
        <v>28</v>
      </c>
      <c r="B3914" s="46" t="n">
        <v>44056</v>
      </c>
      <c r="C3914" s="5" t="n">
        <v>1126</v>
      </c>
      <c r="D3914" s="47" t="n">
        <f aca="false">C3914+D3890</f>
        <v>74575</v>
      </c>
      <c r="E3914" s="5" t="n">
        <f aca="false">2+2+10+15</f>
        <v>29</v>
      </c>
    </row>
    <row r="3915" customFormat="false" ht="15" hidden="false" customHeight="false" outlineLevel="0" collapsed="false">
      <c r="A3915" s="55" t="s">
        <v>25</v>
      </c>
      <c r="B3915" s="46" t="n">
        <v>44056</v>
      </c>
      <c r="C3915" s="5" t="n">
        <v>1</v>
      </c>
      <c r="D3915" s="47" t="n">
        <f aca="false">C3915+D3891</f>
        <v>63</v>
      </c>
    </row>
    <row r="3916" customFormat="false" ht="15" hidden="false" customHeight="false" outlineLevel="0" collapsed="false">
      <c r="A3916" s="55" t="s">
        <v>26</v>
      </c>
      <c r="B3916" s="46" t="n">
        <v>44056</v>
      </c>
      <c r="C3916" s="5" t="n">
        <v>61</v>
      </c>
      <c r="D3916" s="47" t="n">
        <f aca="false">C3916+D3892</f>
        <v>4279</v>
      </c>
      <c r="E3916" s="5" t="n">
        <v>6</v>
      </c>
    </row>
    <row r="3917" customFormat="false" ht="15" hidden="false" customHeight="false" outlineLevel="0" collapsed="false">
      <c r="A3917" s="55" t="s">
        <v>27</v>
      </c>
      <c r="B3917" s="46" t="n">
        <v>44056</v>
      </c>
      <c r="C3917" s="5" t="n">
        <v>18</v>
      </c>
      <c r="D3917" s="47" t="n">
        <f aca="false">C3917+D3893</f>
        <v>385</v>
      </c>
    </row>
    <row r="3918" customFormat="false" ht="15" hidden="false" customHeight="false" outlineLevel="0" collapsed="false">
      <c r="A3918" s="55" t="s">
        <v>29</v>
      </c>
      <c r="B3918" s="46" t="n">
        <v>44056</v>
      </c>
      <c r="C3918" s="5" t="n">
        <v>175</v>
      </c>
      <c r="D3918" s="47" t="n">
        <f aca="false">C3918+D3894</f>
        <v>4149</v>
      </c>
      <c r="E3918" s="5" t="n">
        <v>3</v>
      </c>
    </row>
    <row r="3919" customFormat="false" ht="15" hidden="false" customHeight="false" outlineLevel="0" collapsed="false">
      <c r="A3919" s="55" t="s">
        <v>30</v>
      </c>
      <c r="B3919" s="46" t="n">
        <v>44056</v>
      </c>
      <c r="C3919" s="5" t="n">
        <v>2</v>
      </c>
      <c r="D3919" s="47" t="n">
        <f aca="false">C3919+D3895</f>
        <v>223</v>
      </c>
    </row>
    <row r="3920" customFormat="false" ht="15" hidden="false" customHeight="false" outlineLevel="0" collapsed="false">
      <c r="A3920" s="55" t="s">
        <v>31</v>
      </c>
      <c r="B3920" s="46" t="n">
        <v>44056</v>
      </c>
      <c r="C3920" s="5" t="n">
        <v>55</v>
      </c>
      <c r="D3920" s="47" t="n">
        <f aca="false">C3920+D3896</f>
        <v>1364</v>
      </c>
      <c r="E3920" s="5" t="n">
        <v>3</v>
      </c>
    </row>
    <row r="3921" customFormat="false" ht="15" hidden="false" customHeight="false" outlineLevel="0" collapsed="false">
      <c r="A3921" s="55" t="s">
        <v>32</v>
      </c>
      <c r="B3921" s="46" t="n">
        <v>44056</v>
      </c>
      <c r="C3921" s="5" t="n">
        <v>-2</v>
      </c>
      <c r="D3921" s="47" t="n">
        <f aca="false">C3921+D3897</f>
        <v>81</v>
      </c>
    </row>
    <row r="3922" customFormat="false" ht="15" hidden="false" customHeight="false" outlineLevel="0" collapsed="false">
      <c r="A3922" s="55" t="s">
        <v>33</v>
      </c>
      <c r="B3922" s="46" t="n">
        <v>44056</v>
      </c>
      <c r="C3922" s="5" t="n">
        <v>167</v>
      </c>
      <c r="D3922" s="47" t="n">
        <f aca="false">C3922+D3898</f>
        <v>4196</v>
      </c>
      <c r="E3922" s="5" t="n">
        <f aca="false">2+9+8</f>
        <v>19</v>
      </c>
    </row>
    <row r="3923" customFormat="false" ht="15" hidden="false" customHeight="false" outlineLevel="0" collapsed="false">
      <c r="A3923" s="55" t="s">
        <v>34</v>
      </c>
      <c r="B3923" s="46" t="n">
        <v>44056</v>
      </c>
      <c r="C3923" s="5" t="n">
        <v>1</v>
      </c>
      <c r="D3923" s="47" t="n">
        <f aca="false">C3923+D3899</f>
        <v>209</v>
      </c>
    </row>
    <row r="3924" customFormat="false" ht="15" hidden="false" customHeight="false" outlineLevel="0" collapsed="false">
      <c r="A3924" s="55" t="s">
        <v>35</v>
      </c>
      <c r="B3924" s="46" t="n">
        <v>44056</v>
      </c>
      <c r="C3924" s="5" t="n">
        <v>98</v>
      </c>
      <c r="D3924" s="47" t="n">
        <f aca="false">C3924+D3900</f>
        <v>639</v>
      </c>
    </row>
    <row r="3925" customFormat="false" ht="15" hidden="false" customHeight="false" outlineLevel="0" collapsed="false">
      <c r="A3925" s="55" t="s">
        <v>36</v>
      </c>
      <c r="B3925" s="46" t="n">
        <v>44056</v>
      </c>
      <c r="C3925" s="5" t="n">
        <v>164</v>
      </c>
      <c r="D3925" s="47" t="n">
        <f aca="false">C3925+D3901</f>
        <v>2741</v>
      </c>
      <c r="E3925" s="5" t="n">
        <f aca="false">1+2+4</f>
        <v>7</v>
      </c>
    </row>
    <row r="3926" customFormat="false" ht="15" hidden="false" customHeight="false" outlineLevel="0" collapsed="false">
      <c r="A3926" s="55" t="s">
        <v>37</v>
      </c>
      <c r="B3926" s="46" t="n">
        <v>44056</v>
      </c>
      <c r="C3926" s="5" t="n">
        <v>2</v>
      </c>
      <c r="D3926" s="47" t="n">
        <f aca="false">C3926+D3902</f>
        <v>63</v>
      </c>
    </row>
    <row r="3927" customFormat="false" ht="15" hidden="false" customHeight="false" outlineLevel="0" collapsed="false">
      <c r="A3927" s="55" t="s">
        <v>38</v>
      </c>
      <c r="B3927" s="46" t="n">
        <v>44056</v>
      </c>
      <c r="C3927" s="5" t="n">
        <v>65</v>
      </c>
      <c r="D3927" s="47" t="n">
        <f aca="false">C3927+D3903</f>
        <v>1710</v>
      </c>
    </row>
    <row r="3928" customFormat="false" ht="15" hidden="false" customHeight="false" outlineLevel="0" collapsed="false">
      <c r="A3928" s="55" t="s">
        <v>39</v>
      </c>
      <c r="B3928" s="46" t="n">
        <v>44056</v>
      </c>
      <c r="C3928" s="5" t="n">
        <v>160</v>
      </c>
      <c r="D3928" s="47" t="n">
        <f aca="false">C3928+D3904</f>
        <v>3535</v>
      </c>
      <c r="E3928" s="5" t="n">
        <v>5</v>
      </c>
    </row>
    <row r="3929" customFormat="false" ht="15" hidden="false" customHeight="false" outlineLevel="0" collapsed="false">
      <c r="A3929" s="55" t="s">
        <v>40</v>
      </c>
      <c r="B3929" s="46" t="n">
        <v>44056</v>
      </c>
      <c r="C3929" s="5" t="n">
        <v>78</v>
      </c>
      <c r="D3929" s="47" t="n">
        <f aca="false">C3929+D3905</f>
        <v>828</v>
      </c>
    </row>
    <row r="3930" customFormat="false" ht="15" hidden="false" customHeight="false" outlineLevel="0" collapsed="false">
      <c r="A3930" s="55" t="s">
        <v>41</v>
      </c>
      <c r="B3930" s="46" t="n">
        <v>44056</v>
      </c>
      <c r="C3930" s="5" t="n">
        <v>0</v>
      </c>
      <c r="D3930" s="47" t="n">
        <f aca="false">C3930+D3906</f>
        <v>23</v>
      </c>
    </row>
    <row r="3931" customFormat="false" ht="15" hidden="false" customHeight="false" outlineLevel="0" collapsed="false">
      <c r="A3931" s="55" t="s">
        <v>42</v>
      </c>
      <c r="B3931" s="46" t="n">
        <v>44056</v>
      </c>
      <c r="C3931" s="5" t="n">
        <v>1</v>
      </c>
      <c r="D3931" s="47" t="n">
        <f aca="false">C3931+D3907</f>
        <v>33</v>
      </c>
    </row>
    <row r="3932" customFormat="false" ht="15" hidden="false" customHeight="false" outlineLevel="0" collapsed="false">
      <c r="A3932" s="55" t="s">
        <v>43</v>
      </c>
      <c r="B3932" s="46" t="n">
        <v>44056</v>
      </c>
      <c r="C3932" s="5" t="n">
        <v>46</v>
      </c>
      <c r="D3932" s="47" t="n">
        <f aca="false">C3932+D3908</f>
        <v>914</v>
      </c>
    </row>
    <row r="3933" customFormat="false" ht="15" hidden="false" customHeight="false" outlineLevel="0" collapsed="false">
      <c r="A3933" s="55" t="s">
        <v>44</v>
      </c>
      <c r="B3933" s="46" t="n">
        <v>44056</v>
      </c>
      <c r="C3933" s="5" t="n">
        <v>168</v>
      </c>
      <c r="D3933" s="47" t="n">
        <f aca="false">C3933+D3909</f>
        <v>2764</v>
      </c>
      <c r="E3933" s="5" t="n">
        <v>3</v>
      </c>
    </row>
    <row r="3934" customFormat="false" ht="15" hidden="false" customHeight="false" outlineLevel="0" collapsed="false">
      <c r="A3934" s="55" t="s">
        <v>45</v>
      </c>
      <c r="B3934" s="46" t="n">
        <v>44056</v>
      </c>
      <c r="C3934" s="5" t="n">
        <v>21</v>
      </c>
      <c r="D3934" s="47" t="n">
        <f aca="false">C3934+D3910</f>
        <v>200</v>
      </c>
    </row>
    <row r="3935" customFormat="false" ht="15" hidden="false" customHeight="false" outlineLevel="0" collapsed="false">
      <c r="A3935" s="55" t="s">
        <v>46</v>
      </c>
      <c r="B3935" s="46" t="n">
        <v>44056</v>
      </c>
      <c r="C3935" s="5" t="n">
        <v>84</v>
      </c>
      <c r="D3935" s="47" t="n">
        <f aca="false">C3935+D3911</f>
        <v>1227</v>
      </c>
      <c r="E3935" s="5" t="n">
        <v>1</v>
      </c>
    </row>
    <row r="3936" customFormat="false" ht="15.75" hidden="false" customHeight="false" outlineLevel="0" collapsed="false">
      <c r="A3936" s="57" t="s">
        <v>47</v>
      </c>
      <c r="B3936" s="46" t="n">
        <v>44056</v>
      </c>
      <c r="C3936" s="5" t="n">
        <v>21</v>
      </c>
      <c r="D3936" s="47" t="n">
        <f aca="false">C3936+D3912</f>
        <v>509</v>
      </c>
    </row>
    <row r="3937" customFormat="false" ht="15" hidden="false" customHeight="false" outlineLevel="0" collapsed="false">
      <c r="A3937" s="51" t="s">
        <v>24</v>
      </c>
      <c r="B3937" s="46" t="n">
        <v>44057</v>
      </c>
      <c r="C3937" s="5" t="n">
        <f aca="false">4157+3</f>
        <v>4160</v>
      </c>
      <c r="D3937" s="47" t="n">
        <f aca="false">C3937+D3913</f>
        <v>175544</v>
      </c>
      <c r="E3937" s="5" t="n">
        <f aca="false">19+13+31+25</f>
        <v>88</v>
      </c>
    </row>
    <row r="3938" customFormat="false" ht="15" hidden="false" customHeight="false" outlineLevel="0" collapsed="false">
      <c r="A3938" s="55" t="s">
        <v>28</v>
      </c>
      <c r="B3938" s="46" t="n">
        <v>44057</v>
      </c>
      <c r="C3938" s="5" t="n">
        <f aca="false">1012+6</f>
        <v>1018</v>
      </c>
      <c r="D3938" s="47" t="n">
        <f aca="false">C3938+D3914</f>
        <v>75593</v>
      </c>
      <c r="E3938" s="5" t="n">
        <f aca="false">3+7+17+11</f>
        <v>38</v>
      </c>
    </row>
    <row r="3939" customFormat="false" ht="15" hidden="false" customHeight="false" outlineLevel="0" collapsed="false">
      <c r="A3939" s="55" t="s">
        <v>25</v>
      </c>
      <c r="B3939" s="46" t="n">
        <v>44057</v>
      </c>
      <c r="C3939" s="5" t="n">
        <v>0</v>
      </c>
      <c r="D3939" s="47" t="n">
        <f aca="false">C3939+D3915</f>
        <v>63</v>
      </c>
    </row>
    <row r="3940" customFormat="false" ht="15" hidden="false" customHeight="false" outlineLevel="0" collapsed="false">
      <c r="A3940" s="55" t="s">
        <v>26</v>
      </c>
      <c r="B3940" s="46" t="n">
        <v>44057</v>
      </c>
      <c r="C3940" s="5" t="n">
        <v>49</v>
      </c>
      <c r="D3940" s="47" t="n">
        <f aca="false">C3940+D3916</f>
        <v>4328</v>
      </c>
    </row>
    <row r="3941" customFormat="false" ht="15" hidden="false" customHeight="false" outlineLevel="0" collapsed="false">
      <c r="A3941" s="55" t="s">
        <v>27</v>
      </c>
      <c r="B3941" s="46" t="n">
        <v>44057</v>
      </c>
      <c r="C3941" s="5" t="n">
        <v>6</v>
      </c>
      <c r="D3941" s="47" t="n">
        <f aca="false">C3941+D3917</f>
        <v>391</v>
      </c>
    </row>
    <row r="3942" customFormat="false" ht="15" hidden="false" customHeight="false" outlineLevel="0" collapsed="false">
      <c r="A3942" s="55" t="s">
        <v>29</v>
      </c>
      <c r="B3942" s="46" t="n">
        <v>44057</v>
      </c>
      <c r="C3942" s="5" t="n">
        <v>144</v>
      </c>
      <c r="D3942" s="47" t="n">
        <f aca="false">C3942+D3918</f>
        <v>4293</v>
      </c>
      <c r="E3942" s="5" t="n">
        <f aca="false">1</f>
        <v>1</v>
      </c>
    </row>
    <row r="3943" customFormat="false" ht="15" hidden="false" customHeight="false" outlineLevel="0" collapsed="false">
      <c r="A3943" s="55" t="s">
        <v>30</v>
      </c>
      <c r="B3943" s="46" t="n">
        <v>44057</v>
      </c>
      <c r="C3943" s="5" t="n">
        <v>1</v>
      </c>
      <c r="D3943" s="47" t="n">
        <f aca="false">C3943+D3919</f>
        <v>224</v>
      </c>
    </row>
    <row r="3944" customFormat="false" ht="15" hidden="false" customHeight="false" outlineLevel="0" collapsed="false">
      <c r="A3944" s="55" t="s">
        <v>31</v>
      </c>
      <c r="B3944" s="46" t="n">
        <v>44057</v>
      </c>
      <c r="C3944" s="5" t="n">
        <v>100</v>
      </c>
      <c r="D3944" s="47" t="n">
        <f aca="false">C3944+D3920</f>
        <v>1464</v>
      </c>
      <c r="E3944" s="5" t="n">
        <v>2</v>
      </c>
    </row>
    <row r="3945" customFormat="false" ht="15" hidden="false" customHeight="false" outlineLevel="0" collapsed="false">
      <c r="A3945" s="55" t="s">
        <v>32</v>
      </c>
      <c r="B3945" s="46" t="n">
        <v>44057</v>
      </c>
      <c r="C3945" s="5" t="n">
        <v>0</v>
      </c>
      <c r="D3945" s="47" t="n">
        <f aca="false">C3945+D3921</f>
        <v>81</v>
      </c>
    </row>
    <row r="3946" customFormat="false" ht="15" hidden="false" customHeight="false" outlineLevel="0" collapsed="false">
      <c r="A3946" s="55" t="s">
        <v>33</v>
      </c>
      <c r="B3946" s="46" t="n">
        <v>44057</v>
      </c>
      <c r="C3946" s="5" t="n">
        <f aca="false">133-3</f>
        <v>130</v>
      </c>
      <c r="D3946" s="47" t="n">
        <f aca="false">C3946+D3922</f>
        <v>4326</v>
      </c>
      <c r="E3946" s="5" t="n">
        <f aca="false">14+7</f>
        <v>21</v>
      </c>
    </row>
    <row r="3947" customFormat="false" ht="15" hidden="false" customHeight="false" outlineLevel="0" collapsed="false">
      <c r="A3947" s="55" t="s">
        <v>34</v>
      </c>
      <c r="B3947" s="46" t="n">
        <v>44057</v>
      </c>
      <c r="C3947" s="5" t="n">
        <v>1</v>
      </c>
      <c r="D3947" s="47" t="n">
        <f aca="false">C3947+D3923</f>
        <v>210</v>
      </c>
    </row>
    <row r="3948" customFormat="false" ht="15" hidden="false" customHeight="false" outlineLevel="0" collapsed="false">
      <c r="A3948" s="55" t="s">
        <v>35</v>
      </c>
      <c r="B3948" s="46" t="n">
        <v>44057</v>
      </c>
      <c r="C3948" s="5" t="n">
        <f aca="false">22-1</f>
        <v>21</v>
      </c>
      <c r="D3948" s="47" t="n">
        <f aca="false">C3948+D3924</f>
        <v>660</v>
      </c>
    </row>
    <row r="3949" customFormat="false" ht="15" hidden="false" customHeight="false" outlineLevel="0" collapsed="false">
      <c r="A3949" s="55" t="s">
        <v>36</v>
      </c>
      <c r="B3949" s="46" t="n">
        <v>44057</v>
      </c>
      <c r="C3949" s="5" t="n">
        <v>165</v>
      </c>
      <c r="D3949" s="47" t="n">
        <f aca="false">C3949+D3925</f>
        <v>2906</v>
      </c>
      <c r="E3949" s="5" t="n">
        <v>2</v>
      </c>
    </row>
    <row r="3950" customFormat="false" ht="15" hidden="false" customHeight="false" outlineLevel="0" collapsed="false">
      <c r="A3950" s="55" t="s">
        <v>37</v>
      </c>
      <c r="B3950" s="46" t="n">
        <v>44057</v>
      </c>
      <c r="C3950" s="5" t="n">
        <v>1</v>
      </c>
      <c r="D3950" s="47" t="n">
        <f aca="false">C3950+D3926</f>
        <v>64</v>
      </c>
    </row>
    <row r="3951" customFormat="false" ht="15" hidden="false" customHeight="false" outlineLevel="0" collapsed="false">
      <c r="A3951" s="55" t="s">
        <v>38</v>
      </c>
      <c r="B3951" s="46" t="n">
        <v>44057</v>
      </c>
      <c r="C3951" s="5" t="n">
        <v>16</v>
      </c>
      <c r="D3951" s="47" t="n">
        <f aca="false">C3951+D3927</f>
        <v>1726</v>
      </c>
      <c r="E3951" s="5" t="n">
        <v>1</v>
      </c>
    </row>
    <row r="3952" customFormat="false" ht="15" hidden="false" customHeight="false" outlineLevel="0" collapsed="false">
      <c r="A3952" s="55" t="s">
        <v>39</v>
      </c>
      <c r="B3952" s="46" t="n">
        <v>44057</v>
      </c>
      <c r="C3952" s="5" t="n">
        <v>118</v>
      </c>
      <c r="D3952" s="47" t="n">
        <f aca="false">C3952+D3928</f>
        <v>3653</v>
      </c>
      <c r="E3952" s="5" t="n">
        <v>6</v>
      </c>
    </row>
    <row r="3953" customFormat="false" ht="15" hidden="false" customHeight="false" outlineLevel="0" collapsed="false">
      <c r="A3953" s="55" t="s">
        <v>40</v>
      </c>
      <c r="B3953" s="46" t="n">
        <v>44057</v>
      </c>
      <c r="C3953" s="5" t="n">
        <f aca="false">106+3</f>
        <v>109</v>
      </c>
      <c r="D3953" s="47" t="n">
        <f aca="false">C3953+D3929</f>
        <v>937</v>
      </c>
      <c r="E3953" s="5" t="n">
        <v>2</v>
      </c>
    </row>
    <row r="3954" customFormat="false" ht="15" hidden="false" customHeight="false" outlineLevel="0" collapsed="false">
      <c r="A3954" s="55" t="s">
        <v>41</v>
      </c>
      <c r="B3954" s="46" t="n">
        <v>44057</v>
      </c>
      <c r="C3954" s="5" t="n">
        <v>-1</v>
      </c>
      <c r="D3954" s="47" t="n">
        <f aca="false">C3954+D3930</f>
        <v>22</v>
      </c>
    </row>
    <row r="3955" customFormat="false" ht="15" hidden="false" customHeight="false" outlineLevel="0" collapsed="false">
      <c r="A3955" s="55" t="s">
        <v>42</v>
      </c>
      <c r="B3955" s="46" t="n">
        <v>44057</v>
      </c>
      <c r="C3955" s="5" t="n">
        <v>1</v>
      </c>
      <c r="D3955" s="47" t="n">
        <f aca="false">C3955+D3931</f>
        <v>34</v>
      </c>
    </row>
    <row r="3956" customFormat="false" ht="15" hidden="false" customHeight="false" outlineLevel="0" collapsed="false">
      <c r="A3956" s="55" t="s">
        <v>43</v>
      </c>
      <c r="B3956" s="46" t="n">
        <v>44057</v>
      </c>
      <c r="C3956" s="5" t="n">
        <f aca="false">40-3</f>
        <v>37</v>
      </c>
      <c r="D3956" s="47" t="n">
        <f aca="false">C3956+D3932</f>
        <v>951</v>
      </c>
    </row>
    <row r="3957" customFormat="false" ht="15" hidden="false" customHeight="false" outlineLevel="0" collapsed="false">
      <c r="A3957" s="55" t="s">
        <v>44</v>
      </c>
      <c r="B3957" s="46" t="n">
        <v>44057</v>
      </c>
      <c r="C3957" s="5" t="n">
        <v>190</v>
      </c>
      <c r="D3957" s="47" t="n">
        <f aca="false">C3957+D3933</f>
        <v>2954</v>
      </c>
      <c r="E3957" s="5" t="n">
        <v>1</v>
      </c>
    </row>
    <row r="3958" customFormat="false" ht="15" hidden="false" customHeight="false" outlineLevel="0" collapsed="false">
      <c r="A3958" s="55" t="s">
        <v>45</v>
      </c>
      <c r="B3958" s="46" t="n">
        <v>44057</v>
      </c>
      <c r="C3958" s="5" t="n">
        <f aca="false">24-2</f>
        <v>22</v>
      </c>
      <c r="D3958" s="47" t="n">
        <f aca="false">C3958+D3934</f>
        <v>222</v>
      </c>
    </row>
    <row r="3959" customFormat="false" ht="15" hidden="false" customHeight="false" outlineLevel="0" collapsed="false">
      <c r="A3959" s="55" t="s">
        <v>46</v>
      </c>
      <c r="B3959" s="46" t="n">
        <v>44057</v>
      </c>
      <c r="C3959" s="5" t="n">
        <f aca="false">48-2</f>
        <v>46</v>
      </c>
      <c r="D3959" s="47" t="n">
        <f aca="false">C3959+D3935</f>
        <v>1273</v>
      </c>
      <c r="E3959" s="5" t="n">
        <v>3</v>
      </c>
    </row>
    <row r="3960" customFormat="false" ht="15.75" hidden="false" customHeight="false" outlineLevel="0" collapsed="false">
      <c r="A3960" s="57" t="s">
        <v>47</v>
      </c>
      <c r="B3960" s="46" t="n">
        <v>44057</v>
      </c>
      <c r="C3960" s="5" t="n">
        <f aca="false">32-1</f>
        <v>31</v>
      </c>
      <c r="D3960" s="47" t="n">
        <f aca="false">C3960+D3936</f>
        <v>540</v>
      </c>
    </row>
    <row r="3961" customFormat="false" ht="15" hidden="false" customHeight="false" outlineLevel="0" collapsed="false">
      <c r="A3961" s="51" t="s">
        <v>24</v>
      </c>
      <c r="B3961" s="46" t="n">
        <v>44058</v>
      </c>
      <c r="C3961" s="5" t="n">
        <v>4438</v>
      </c>
      <c r="D3961" s="47" t="n">
        <f aca="false">C3961+D3937</f>
        <v>179982</v>
      </c>
      <c r="E3961" s="5" t="n">
        <f aca="false">16+10+33+24</f>
        <v>83</v>
      </c>
    </row>
    <row r="3962" customFormat="false" ht="15" hidden="false" customHeight="false" outlineLevel="0" collapsed="false">
      <c r="A3962" s="55" t="s">
        <v>28</v>
      </c>
      <c r="B3962" s="46" t="n">
        <v>44058</v>
      </c>
      <c r="C3962" s="5" t="n">
        <v>915</v>
      </c>
      <c r="D3962" s="47" t="n">
        <f aca="false">C3962+D3938</f>
        <v>76508</v>
      </c>
      <c r="E3962" s="5" t="n">
        <f aca="false">4+2+3</f>
        <v>9</v>
      </c>
    </row>
    <row r="3963" customFormat="false" ht="15" hidden="false" customHeight="false" outlineLevel="0" collapsed="false">
      <c r="A3963" s="55" t="s">
        <v>25</v>
      </c>
      <c r="B3963" s="46" t="n">
        <v>44058</v>
      </c>
      <c r="C3963" s="5" t="n">
        <v>0</v>
      </c>
      <c r="D3963" s="47" t="n">
        <f aca="false">C3963+D3939</f>
        <v>63</v>
      </c>
    </row>
    <row r="3964" customFormat="false" ht="15" hidden="false" customHeight="false" outlineLevel="0" collapsed="false">
      <c r="A3964" s="55" t="s">
        <v>26</v>
      </c>
      <c r="B3964" s="46" t="n">
        <v>44058</v>
      </c>
      <c r="C3964" s="5" t="n">
        <v>40</v>
      </c>
      <c r="D3964" s="47" t="n">
        <f aca="false">C3964+D3940</f>
        <v>4368</v>
      </c>
      <c r="E3964" s="5" t="n">
        <v>4</v>
      </c>
    </row>
    <row r="3965" customFormat="false" ht="15" hidden="false" customHeight="false" outlineLevel="0" collapsed="false">
      <c r="A3965" s="55" t="s">
        <v>27</v>
      </c>
      <c r="B3965" s="46" t="n">
        <v>44058</v>
      </c>
      <c r="C3965" s="5" t="n">
        <v>4</v>
      </c>
      <c r="D3965" s="47" t="n">
        <f aca="false">C3965+D3941</f>
        <v>395</v>
      </c>
    </row>
    <row r="3966" customFormat="false" ht="15" hidden="false" customHeight="false" outlineLevel="0" collapsed="false">
      <c r="A3966" s="55" t="s">
        <v>29</v>
      </c>
      <c r="B3966" s="46" t="n">
        <v>44058</v>
      </c>
      <c r="C3966" s="5" t="n">
        <v>161</v>
      </c>
      <c r="D3966" s="47" t="n">
        <f aca="false">C3966+D3942</f>
        <v>4454</v>
      </c>
    </row>
    <row r="3967" customFormat="false" ht="15" hidden="false" customHeight="false" outlineLevel="0" collapsed="false">
      <c r="A3967" s="55" t="s">
        <v>30</v>
      </c>
      <c r="B3967" s="46" t="n">
        <v>44058</v>
      </c>
      <c r="C3967" s="5" t="n">
        <v>2</v>
      </c>
      <c r="D3967" s="47" t="n">
        <f aca="false">C3967+D3943</f>
        <v>226</v>
      </c>
    </row>
    <row r="3968" customFormat="false" ht="15" hidden="false" customHeight="false" outlineLevel="0" collapsed="false">
      <c r="A3968" s="55" t="s">
        <v>31</v>
      </c>
      <c r="B3968" s="46" t="n">
        <v>44058</v>
      </c>
      <c r="C3968" s="5" t="n">
        <v>64</v>
      </c>
      <c r="D3968" s="47" t="n">
        <f aca="false">C3968+D3944</f>
        <v>1528</v>
      </c>
      <c r="E3968" s="5" t="n">
        <v>2</v>
      </c>
    </row>
    <row r="3969" customFormat="false" ht="15" hidden="false" customHeight="false" outlineLevel="0" collapsed="false">
      <c r="A3969" s="55" t="s">
        <v>32</v>
      </c>
      <c r="B3969" s="46" t="n">
        <v>44058</v>
      </c>
      <c r="C3969" s="5" t="n">
        <v>1</v>
      </c>
      <c r="D3969" s="47" t="n">
        <f aca="false">C3969+D3945</f>
        <v>82</v>
      </c>
    </row>
    <row r="3970" customFormat="false" ht="15" hidden="false" customHeight="false" outlineLevel="0" collapsed="false">
      <c r="A3970" s="55" t="s">
        <v>33</v>
      </c>
      <c r="B3970" s="46" t="n">
        <v>44058</v>
      </c>
      <c r="C3970" s="5" t="n">
        <v>157</v>
      </c>
      <c r="D3970" s="47" t="n">
        <f aca="false">C3970+D3946</f>
        <v>4483</v>
      </c>
    </row>
    <row r="3971" customFormat="false" ht="15" hidden="false" customHeight="false" outlineLevel="0" collapsed="false">
      <c r="A3971" s="55" t="s">
        <v>34</v>
      </c>
      <c r="B3971" s="46" t="n">
        <v>44058</v>
      </c>
      <c r="C3971" s="5" t="n">
        <v>1</v>
      </c>
      <c r="D3971" s="47" t="n">
        <f aca="false">C3971+D3947</f>
        <v>211</v>
      </c>
    </row>
    <row r="3972" customFormat="false" ht="15" hidden="false" customHeight="false" outlineLevel="0" collapsed="false">
      <c r="A3972" s="55" t="s">
        <v>35</v>
      </c>
      <c r="B3972" s="46" t="n">
        <v>44058</v>
      </c>
      <c r="C3972" s="5" t="n">
        <v>55</v>
      </c>
      <c r="D3972" s="47" t="n">
        <f aca="false">C3972+D3948</f>
        <v>715</v>
      </c>
    </row>
    <row r="3973" customFormat="false" ht="15" hidden="false" customHeight="false" outlineLevel="0" collapsed="false">
      <c r="A3973" s="55" t="s">
        <v>36</v>
      </c>
      <c r="B3973" s="46" t="n">
        <v>44058</v>
      </c>
      <c r="C3973" s="5" t="n">
        <v>210</v>
      </c>
      <c r="D3973" s="47" t="n">
        <f aca="false">C3973+D3949</f>
        <v>3116</v>
      </c>
      <c r="E3973" s="5" t="n">
        <f aca="false">1+1+3</f>
        <v>5</v>
      </c>
    </row>
    <row r="3974" customFormat="false" ht="15" hidden="false" customHeight="false" outlineLevel="0" collapsed="false">
      <c r="A3974" s="55" t="s">
        <v>37</v>
      </c>
      <c r="B3974" s="46" t="n">
        <v>44058</v>
      </c>
      <c r="C3974" s="5" t="n">
        <v>3</v>
      </c>
      <c r="D3974" s="47" t="n">
        <f aca="false">C3974+D3950</f>
        <v>67</v>
      </c>
    </row>
    <row r="3975" customFormat="false" ht="15" hidden="false" customHeight="false" outlineLevel="0" collapsed="false">
      <c r="A3975" s="55" t="s">
        <v>38</v>
      </c>
      <c r="B3975" s="46" t="n">
        <v>44058</v>
      </c>
      <c r="C3975" s="5" t="n">
        <v>72</v>
      </c>
      <c r="D3975" s="47" t="n">
        <f aca="false">C3975+D3951</f>
        <v>1798</v>
      </c>
    </row>
    <row r="3976" customFormat="false" ht="15" hidden="false" customHeight="false" outlineLevel="0" collapsed="false">
      <c r="A3976" s="55" t="s">
        <v>39</v>
      </c>
      <c r="B3976" s="46" t="n">
        <v>44058</v>
      </c>
      <c r="C3976" s="5" t="n">
        <v>115</v>
      </c>
      <c r="D3976" s="47" t="n">
        <f aca="false">C3976+D3952</f>
        <v>3768</v>
      </c>
      <c r="E3976" s="5" t="n">
        <v>1</v>
      </c>
    </row>
    <row r="3977" customFormat="false" ht="15" hidden="false" customHeight="false" outlineLevel="0" collapsed="false">
      <c r="A3977" s="55" t="s">
        <v>40</v>
      </c>
      <c r="B3977" s="46" t="n">
        <v>44058</v>
      </c>
      <c r="C3977" s="5" t="n">
        <v>66</v>
      </c>
      <c r="D3977" s="47" t="n">
        <f aca="false">C3977+D3953</f>
        <v>1003</v>
      </c>
      <c r="E3977" s="5" t="n">
        <v>3</v>
      </c>
    </row>
    <row r="3978" customFormat="false" ht="15" hidden="false" customHeight="false" outlineLevel="0" collapsed="false">
      <c r="A3978" s="55" t="s">
        <v>41</v>
      </c>
      <c r="B3978" s="46" t="n">
        <v>44058</v>
      </c>
      <c r="C3978" s="5" t="n">
        <v>0</v>
      </c>
      <c r="D3978" s="47" t="n">
        <f aca="false">C3978+D3954</f>
        <v>22</v>
      </c>
    </row>
    <row r="3979" customFormat="false" ht="15" hidden="false" customHeight="false" outlineLevel="0" collapsed="false">
      <c r="A3979" s="55" t="s">
        <v>42</v>
      </c>
      <c r="B3979" s="46" t="n">
        <v>44058</v>
      </c>
      <c r="C3979" s="5" t="n">
        <v>0</v>
      </c>
      <c r="D3979" s="47" t="n">
        <f aca="false">C3979+D3955</f>
        <v>34</v>
      </c>
    </row>
    <row r="3980" customFormat="false" ht="15" hidden="false" customHeight="false" outlineLevel="0" collapsed="false">
      <c r="A3980" s="55" t="s">
        <v>43</v>
      </c>
      <c r="B3980" s="46" t="n">
        <v>44058</v>
      </c>
      <c r="C3980" s="5" t="n">
        <v>38</v>
      </c>
      <c r="D3980" s="47" t="n">
        <f aca="false">C3980+D3956</f>
        <v>989</v>
      </c>
    </row>
    <row r="3981" customFormat="false" ht="15" hidden="false" customHeight="false" outlineLevel="0" collapsed="false">
      <c r="A3981" s="55" t="s">
        <v>44</v>
      </c>
      <c r="B3981" s="46" t="n">
        <v>44058</v>
      </c>
      <c r="C3981" s="5" t="n">
        <v>179</v>
      </c>
      <c r="D3981" s="47" t="n">
        <f aca="false">C3981+D3957</f>
        <v>3133</v>
      </c>
      <c r="E3981" s="5" t="n">
        <v>1</v>
      </c>
    </row>
    <row r="3982" customFormat="false" ht="15" hidden="false" customHeight="false" outlineLevel="0" collapsed="false">
      <c r="A3982" s="55" t="s">
        <v>45</v>
      </c>
      <c r="B3982" s="46" t="n">
        <v>44058</v>
      </c>
      <c r="C3982" s="5" t="n">
        <v>26</v>
      </c>
      <c r="D3982" s="47" t="n">
        <f aca="false">C3982+D3958</f>
        <v>248</v>
      </c>
    </row>
    <row r="3983" customFormat="false" ht="15" hidden="false" customHeight="false" outlineLevel="0" collapsed="false">
      <c r="A3983" s="55" t="s">
        <v>46</v>
      </c>
      <c r="B3983" s="46" t="n">
        <v>44058</v>
      </c>
      <c r="C3983" s="5" t="n">
        <v>88</v>
      </c>
      <c r="D3983" s="47" t="n">
        <f aca="false">C3983+D3959</f>
        <v>1361</v>
      </c>
      <c r="E3983" s="5" t="n">
        <v>2</v>
      </c>
    </row>
    <row r="3984" customFormat="false" ht="15.75" hidden="false" customHeight="false" outlineLevel="0" collapsed="false">
      <c r="A3984" s="57" t="s">
        <v>47</v>
      </c>
      <c r="B3984" s="46" t="n">
        <v>44058</v>
      </c>
      <c r="C3984" s="5" t="n">
        <v>28</v>
      </c>
      <c r="D3984" s="47" t="n">
        <f aca="false">C3984+D3960</f>
        <v>568</v>
      </c>
    </row>
    <row r="3985" customFormat="false" ht="15" hidden="false" customHeight="false" outlineLevel="0" collapsed="false">
      <c r="A3985" s="51" t="s">
        <v>24</v>
      </c>
      <c r="B3985" s="46" t="n">
        <v>44059</v>
      </c>
      <c r="C3985" s="5" t="n">
        <v>3117</v>
      </c>
      <c r="D3985" s="47" t="n">
        <f aca="false">C3985+D3961</f>
        <v>183099</v>
      </c>
      <c r="E3985" s="5" t="n">
        <f aca="false">8+5+1+8+7</f>
        <v>29</v>
      </c>
    </row>
    <row r="3986" customFormat="false" ht="15" hidden="false" customHeight="false" outlineLevel="0" collapsed="false">
      <c r="A3986" s="55" t="s">
        <v>28</v>
      </c>
      <c r="B3986" s="46" t="n">
        <v>44059</v>
      </c>
      <c r="C3986" s="5" t="n">
        <v>972</v>
      </c>
      <c r="D3986" s="47" t="n">
        <f aca="false">C3986+D3962</f>
        <v>77480</v>
      </c>
      <c r="E3986" s="5" t="n">
        <f aca="false">2+5+1</f>
        <v>8</v>
      </c>
    </row>
    <row r="3987" customFormat="false" ht="15" hidden="false" customHeight="false" outlineLevel="0" collapsed="false">
      <c r="A3987" s="55" t="s">
        <v>25</v>
      </c>
      <c r="B3987" s="46" t="n">
        <v>44059</v>
      </c>
      <c r="C3987" s="5" t="n">
        <v>0</v>
      </c>
      <c r="D3987" s="47" t="n">
        <f aca="false">C3987+D3963</f>
        <v>63</v>
      </c>
    </row>
    <row r="3988" customFormat="false" ht="15" hidden="false" customHeight="false" outlineLevel="0" collapsed="false">
      <c r="A3988" s="55" t="s">
        <v>26</v>
      </c>
      <c r="B3988" s="46" t="n">
        <v>44059</v>
      </c>
      <c r="C3988" s="5" t="n">
        <v>68</v>
      </c>
      <c r="D3988" s="47" t="n">
        <f aca="false">C3988+D3964</f>
        <v>4436</v>
      </c>
      <c r="E3988" s="5" t="n">
        <v>3</v>
      </c>
    </row>
    <row r="3989" customFormat="false" ht="15" hidden="false" customHeight="false" outlineLevel="0" collapsed="false">
      <c r="A3989" s="55" t="s">
        <v>27</v>
      </c>
      <c r="B3989" s="46" t="n">
        <v>44059</v>
      </c>
      <c r="C3989" s="5" t="n">
        <v>9</v>
      </c>
      <c r="D3989" s="47" t="n">
        <f aca="false">C3989+D3965</f>
        <v>404</v>
      </c>
    </row>
    <row r="3990" customFormat="false" ht="15" hidden="false" customHeight="false" outlineLevel="0" collapsed="false">
      <c r="A3990" s="55" t="s">
        <v>29</v>
      </c>
      <c r="B3990" s="46" t="n">
        <v>44059</v>
      </c>
      <c r="C3990" s="5" t="n">
        <v>141</v>
      </c>
      <c r="D3990" s="47" t="n">
        <f aca="false">C3990+D3966</f>
        <v>4595</v>
      </c>
      <c r="E3990" s="5" t="n">
        <v>4</v>
      </c>
    </row>
    <row r="3991" customFormat="false" ht="15" hidden="false" customHeight="false" outlineLevel="0" collapsed="false">
      <c r="A3991" s="55" t="s">
        <v>30</v>
      </c>
      <c r="B3991" s="46" t="n">
        <v>44059</v>
      </c>
      <c r="C3991" s="5" t="n">
        <v>3</v>
      </c>
      <c r="D3991" s="47" t="n">
        <f aca="false">C3991+D3967</f>
        <v>229</v>
      </c>
    </row>
    <row r="3992" customFormat="false" ht="15" hidden="false" customHeight="false" outlineLevel="0" collapsed="false">
      <c r="A3992" s="55" t="s">
        <v>31</v>
      </c>
      <c r="B3992" s="46" t="n">
        <v>44059</v>
      </c>
      <c r="C3992" s="5" t="n">
        <v>102</v>
      </c>
      <c r="D3992" s="47" t="n">
        <f aca="false">C3992+D3968</f>
        <v>1630</v>
      </c>
      <c r="E3992" s="5" t="n">
        <v>2</v>
      </c>
    </row>
    <row r="3993" customFormat="false" ht="15" hidden="false" customHeight="false" outlineLevel="0" collapsed="false">
      <c r="A3993" s="55" t="s">
        <v>32</v>
      </c>
      <c r="B3993" s="46" t="n">
        <v>44059</v>
      </c>
      <c r="C3993" s="5" t="n">
        <v>1</v>
      </c>
      <c r="D3993" s="47" t="n">
        <f aca="false">C3993+D3969</f>
        <v>83</v>
      </c>
    </row>
    <row r="3994" customFormat="false" ht="15" hidden="false" customHeight="false" outlineLevel="0" collapsed="false">
      <c r="A3994" s="55" t="s">
        <v>33</v>
      </c>
      <c r="B3994" s="46" t="n">
        <v>44059</v>
      </c>
      <c r="C3994" s="5" t="n">
        <v>272</v>
      </c>
      <c r="D3994" s="47" t="n">
        <f aca="false">C3994+D3970</f>
        <v>4755</v>
      </c>
      <c r="E3994" s="5" t="n">
        <v>16</v>
      </c>
    </row>
    <row r="3995" customFormat="false" ht="15" hidden="false" customHeight="false" outlineLevel="0" collapsed="false">
      <c r="A3995" s="55" t="s">
        <v>34</v>
      </c>
      <c r="B3995" s="46" t="n">
        <v>44059</v>
      </c>
      <c r="C3995" s="5" t="n">
        <v>1</v>
      </c>
      <c r="D3995" s="47" t="n">
        <f aca="false">C3995+D3971</f>
        <v>212</v>
      </c>
    </row>
    <row r="3996" customFormat="false" ht="15" hidden="false" customHeight="false" outlineLevel="0" collapsed="false">
      <c r="A3996" s="55" t="s">
        <v>35</v>
      </c>
      <c r="B3996" s="46" t="n">
        <v>44059</v>
      </c>
      <c r="C3996" s="5" t="n">
        <v>34</v>
      </c>
      <c r="D3996" s="47" t="n">
        <f aca="false">C3996+D3972</f>
        <v>749</v>
      </c>
    </row>
    <row r="3997" customFormat="false" ht="15" hidden="false" customHeight="false" outlineLevel="0" collapsed="false">
      <c r="A3997" s="55" t="s">
        <v>36</v>
      </c>
      <c r="B3997" s="46" t="n">
        <v>44059</v>
      </c>
      <c r="C3997" s="5" t="n">
        <v>210</v>
      </c>
      <c r="D3997" s="47" t="n">
        <f aca="false">C3997+D3973</f>
        <v>3326</v>
      </c>
      <c r="E3997" s="5" t="n">
        <v>2</v>
      </c>
    </row>
    <row r="3998" customFormat="false" ht="15" hidden="false" customHeight="false" outlineLevel="0" collapsed="false">
      <c r="A3998" s="55" t="s">
        <v>37</v>
      </c>
      <c r="B3998" s="46" t="n">
        <v>44059</v>
      </c>
      <c r="C3998" s="5" t="n">
        <v>0</v>
      </c>
      <c r="D3998" s="47" t="n">
        <f aca="false">C3998+D3974</f>
        <v>67</v>
      </c>
    </row>
    <row r="3999" customFormat="false" ht="15" hidden="false" customHeight="false" outlineLevel="0" collapsed="false">
      <c r="A3999" s="55" t="s">
        <v>38</v>
      </c>
      <c r="B3999" s="46" t="n">
        <v>44059</v>
      </c>
      <c r="C3999" s="5" t="n">
        <v>27</v>
      </c>
      <c r="D3999" s="47" t="n">
        <f aca="false">C3999+D3975</f>
        <v>1825</v>
      </c>
    </row>
    <row r="4000" customFormat="false" ht="15" hidden="false" customHeight="false" outlineLevel="0" collapsed="false">
      <c r="A4000" s="55" t="s">
        <v>39</v>
      </c>
      <c r="B4000" s="46" t="n">
        <v>44059</v>
      </c>
      <c r="C4000" s="5" t="n">
        <v>86</v>
      </c>
      <c r="D4000" s="47" t="n">
        <f aca="false">C4000+D3976</f>
        <v>3854</v>
      </c>
    </row>
    <row r="4001" customFormat="false" ht="15" hidden="false" customHeight="false" outlineLevel="0" collapsed="false">
      <c r="A4001" s="55" t="s">
        <v>40</v>
      </c>
      <c r="B4001" s="46" t="n">
        <v>44059</v>
      </c>
      <c r="C4001" s="5" t="n">
        <v>92</v>
      </c>
      <c r="D4001" s="47" t="n">
        <f aca="false">C4001+D3977</f>
        <v>1095</v>
      </c>
      <c r="E4001" s="5" t="n">
        <v>2</v>
      </c>
    </row>
    <row r="4002" customFormat="false" ht="15" hidden="false" customHeight="false" outlineLevel="0" collapsed="false">
      <c r="A4002" s="55" t="s">
        <v>41</v>
      </c>
      <c r="B4002" s="46" t="n">
        <v>44059</v>
      </c>
      <c r="C4002" s="5" t="n">
        <v>0</v>
      </c>
      <c r="D4002" s="47" t="n">
        <f aca="false">C4002+D3978</f>
        <v>22</v>
      </c>
    </row>
    <row r="4003" customFormat="false" ht="15" hidden="false" customHeight="false" outlineLevel="0" collapsed="false">
      <c r="A4003" s="55" t="s">
        <v>42</v>
      </c>
      <c r="B4003" s="46" t="n">
        <v>44059</v>
      </c>
      <c r="C4003" s="5" t="n">
        <v>0</v>
      </c>
      <c r="D4003" s="47" t="n">
        <f aca="false">C4003+D3979</f>
        <v>34</v>
      </c>
    </row>
    <row r="4004" customFormat="false" ht="15" hidden="false" customHeight="false" outlineLevel="0" collapsed="false">
      <c r="A4004" s="55" t="s">
        <v>43</v>
      </c>
      <c r="B4004" s="46" t="n">
        <v>44059</v>
      </c>
      <c r="C4004" s="5" t="n">
        <v>42</v>
      </c>
      <c r="D4004" s="47" t="n">
        <f aca="false">C4004+D3980</f>
        <v>1031</v>
      </c>
    </row>
    <row r="4005" customFormat="false" ht="15" hidden="false" customHeight="false" outlineLevel="0" collapsed="false">
      <c r="A4005" s="55" t="s">
        <v>44</v>
      </c>
      <c r="B4005" s="46" t="n">
        <v>44059</v>
      </c>
      <c r="C4005" s="5" t="n">
        <v>160</v>
      </c>
      <c r="D4005" s="47" t="n">
        <f aca="false">C4005+D3981</f>
        <v>3293</v>
      </c>
    </row>
    <row r="4006" customFormat="false" ht="15" hidden="false" customHeight="false" outlineLevel="0" collapsed="false">
      <c r="A4006" s="55" t="s">
        <v>45</v>
      </c>
      <c r="B4006" s="46" t="n">
        <v>44059</v>
      </c>
      <c r="C4006" s="5" t="n">
        <v>33</v>
      </c>
      <c r="D4006" s="47" t="n">
        <f aca="false">C4006+D3982</f>
        <v>281</v>
      </c>
    </row>
    <row r="4007" customFormat="false" ht="15" hidden="false" customHeight="false" outlineLevel="0" collapsed="false">
      <c r="A4007" s="55" t="s">
        <v>46</v>
      </c>
      <c r="B4007" s="46" t="n">
        <v>44059</v>
      </c>
      <c r="C4007" s="5" t="n">
        <v>57</v>
      </c>
      <c r="D4007" s="47" t="n">
        <f aca="false">C4007+D3983</f>
        <v>1418</v>
      </c>
    </row>
    <row r="4008" customFormat="false" ht="15.75" hidden="false" customHeight="false" outlineLevel="0" collapsed="false">
      <c r="A4008" s="62" t="s">
        <v>47</v>
      </c>
      <c r="B4008" s="50" t="n">
        <v>44059</v>
      </c>
      <c r="C4008" s="39" t="n">
        <v>42</v>
      </c>
      <c r="D4008" s="39" t="n">
        <f aca="false">C4008+D3984</f>
        <v>610</v>
      </c>
      <c r="E4008" s="39"/>
    </row>
    <row r="4009" customFormat="false" ht="15" hidden="false" customHeight="false" outlineLevel="0" collapsed="false">
      <c r="A4009" s="51" t="s">
        <v>24</v>
      </c>
      <c r="B4009" s="52" t="n">
        <v>44060</v>
      </c>
      <c r="C4009" s="53" t="n">
        <v>2521</v>
      </c>
      <c r="D4009" s="53" t="n">
        <f aca="false">C4009+D3985</f>
        <v>185620</v>
      </c>
      <c r="E4009" s="54" t="n">
        <f aca="false">11+15+20+13</f>
        <v>59</v>
      </c>
    </row>
    <row r="4010" customFormat="false" ht="15" hidden="false" customHeight="false" outlineLevel="0" collapsed="false">
      <c r="A4010" s="55" t="s">
        <v>28</v>
      </c>
      <c r="B4010" s="46" t="n">
        <v>44060</v>
      </c>
      <c r="C4010" s="5" t="n">
        <v>710</v>
      </c>
      <c r="D4010" s="47" t="n">
        <f aca="false">C4010+D3986</f>
        <v>78190</v>
      </c>
      <c r="E4010" s="56" t="n">
        <f aca="false">4+6+8+11</f>
        <v>29</v>
      </c>
    </row>
    <row r="4011" customFormat="false" ht="15" hidden="false" customHeight="false" outlineLevel="0" collapsed="false">
      <c r="A4011" s="55" t="s">
        <v>25</v>
      </c>
      <c r="B4011" s="46" t="n">
        <v>44060</v>
      </c>
      <c r="C4011" s="5" t="n">
        <v>2</v>
      </c>
      <c r="D4011" s="47" t="n">
        <f aca="false">C4011+D3987</f>
        <v>65</v>
      </c>
      <c r="E4011" s="56"/>
    </row>
    <row r="4012" customFormat="false" ht="15" hidden="false" customHeight="false" outlineLevel="0" collapsed="false">
      <c r="A4012" s="55" t="s">
        <v>26</v>
      </c>
      <c r="B4012" s="46" t="n">
        <v>44060</v>
      </c>
      <c r="C4012" s="5" t="n">
        <v>68</v>
      </c>
      <c r="D4012" s="47" t="n">
        <f aca="false">C4012+D3988</f>
        <v>4504</v>
      </c>
      <c r="E4012" s="56" t="n">
        <f aca="false">3+1</f>
        <v>4</v>
      </c>
    </row>
    <row r="4013" customFormat="false" ht="15" hidden="false" customHeight="false" outlineLevel="0" collapsed="false">
      <c r="A4013" s="55" t="s">
        <v>27</v>
      </c>
      <c r="B4013" s="46" t="n">
        <v>44060</v>
      </c>
      <c r="C4013" s="5" t="n">
        <v>14</v>
      </c>
      <c r="D4013" s="47" t="n">
        <f aca="false">C4013+D3989</f>
        <v>418</v>
      </c>
      <c r="E4013" s="56"/>
    </row>
    <row r="4014" customFormat="false" ht="15" hidden="false" customHeight="false" outlineLevel="0" collapsed="false">
      <c r="A4014" s="55" t="s">
        <v>29</v>
      </c>
      <c r="B4014" s="46" t="n">
        <v>44060</v>
      </c>
      <c r="C4014" s="5" t="n">
        <v>172</v>
      </c>
      <c r="D4014" s="47" t="n">
        <f aca="false">C4014+D3990</f>
        <v>4767</v>
      </c>
      <c r="E4014" s="56" t="n">
        <v>1</v>
      </c>
    </row>
    <row r="4015" customFormat="false" ht="15" hidden="false" customHeight="false" outlineLevel="0" collapsed="false">
      <c r="A4015" s="55" t="s">
        <v>30</v>
      </c>
      <c r="B4015" s="46" t="n">
        <v>44060</v>
      </c>
      <c r="C4015" s="5" t="n">
        <v>2</v>
      </c>
      <c r="D4015" s="47" t="n">
        <f aca="false">C4015+D3991</f>
        <v>231</v>
      </c>
      <c r="E4015" s="56"/>
    </row>
    <row r="4016" customFormat="false" ht="15" hidden="false" customHeight="false" outlineLevel="0" collapsed="false">
      <c r="A4016" s="55" t="s">
        <v>31</v>
      </c>
      <c r="B4016" s="46" t="n">
        <v>44060</v>
      </c>
      <c r="C4016" s="5" t="n">
        <v>73</v>
      </c>
      <c r="D4016" s="47" t="n">
        <f aca="false">C4016+D3992</f>
        <v>1703</v>
      </c>
      <c r="E4016" s="56" t="n">
        <v>2</v>
      </c>
    </row>
    <row r="4017" customFormat="false" ht="15" hidden="false" customHeight="false" outlineLevel="0" collapsed="false">
      <c r="A4017" s="55" t="s">
        <v>32</v>
      </c>
      <c r="B4017" s="46" t="n">
        <v>44060</v>
      </c>
      <c r="C4017" s="5" t="n">
        <v>0</v>
      </c>
      <c r="D4017" s="47" t="n">
        <f aca="false">C4017+D3993</f>
        <v>83</v>
      </c>
      <c r="E4017" s="56"/>
    </row>
    <row r="4018" customFormat="false" ht="15" hidden="false" customHeight="false" outlineLevel="0" collapsed="false">
      <c r="A4018" s="55" t="s">
        <v>33</v>
      </c>
      <c r="B4018" s="46" t="n">
        <v>44060</v>
      </c>
      <c r="C4018" s="5" t="n">
        <v>244</v>
      </c>
      <c r="D4018" s="47" t="n">
        <f aca="false">C4018+D3994</f>
        <v>4999</v>
      </c>
      <c r="E4018" s="56"/>
    </row>
    <row r="4019" customFormat="false" ht="15" hidden="false" customHeight="false" outlineLevel="0" collapsed="false">
      <c r="A4019" s="55" t="s">
        <v>34</v>
      </c>
      <c r="B4019" s="46" t="n">
        <v>44060</v>
      </c>
      <c r="C4019" s="5" t="n">
        <v>1</v>
      </c>
      <c r="D4019" s="47" t="n">
        <f aca="false">C4019+D3995</f>
        <v>213</v>
      </c>
      <c r="E4019" s="56"/>
    </row>
    <row r="4020" customFormat="false" ht="15" hidden="false" customHeight="false" outlineLevel="0" collapsed="false">
      <c r="A4020" s="55" t="s">
        <v>35</v>
      </c>
      <c r="B4020" s="46" t="n">
        <v>44060</v>
      </c>
      <c r="C4020" s="5" t="n">
        <v>45</v>
      </c>
      <c r="D4020" s="47" t="n">
        <f aca="false">C4020+D3996</f>
        <v>794</v>
      </c>
      <c r="E4020" s="56"/>
    </row>
    <row r="4021" customFormat="false" ht="15" hidden="false" customHeight="false" outlineLevel="0" collapsed="false">
      <c r="A4021" s="55" t="s">
        <v>36</v>
      </c>
      <c r="B4021" s="46" t="n">
        <v>44060</v>
      </c>
      <c r="C4021" s="5" t="n">
        <v>169</v>
      </c>
      <c r="D4021" s="47" t="n">
        <f aca="false">C4021+D3997</f>
        <v>3495</v>
      </c>
      <c r="E4021" s="56" t="n">
        <v>1</v>
      </c>
    </row>
    <row r="4022" customFormat="false" ht="15" hidden="false" customHeight="false" outlineLevel="0" collapsed="false">
      <c r="A4022" s="55" t="s">
        <v>37</v>
      </c>
      <c r="B4022" s="46" t="n">
        <v>44060</v>
      </c>
      <c r="C4022" s="5" t="n">
        <v>-4</v>
      </c>
      <c r="D4022" s="47" t="n">
        <f aca="false">C4022+D3998</f>
        <v>63</v>
      </c>
      <c r="E4022" s="56"/>
    </row>
    <row r="4023" customFormat="false" ht="15" hidden="false" customHeight="false" outlineLevel="0" collapsed="false">
      <c r="A4023" s="55" t="s">
        <v>38</v>
      </c>
      <c r="B4023" s="46" t="n">
        <v>44060</v>
      </c>
      <c r="C4023" s="5" t="n">
        <v>64</v>
      </c>
      <c r="D4023" s="47" t="n">
        <f aca="false">C4023+D3999</f>
        <v>1889</v>
      </c>
      <c r="E4023" s="56" t="n">
        <f aca="false">1</f>
        <v>1</v>
      </c>
    </row>
    <row r="4024" customFormat="false" ht="15" hidden="false" customHeight="false" outlineLevel="0" collapsed="false">
      <c r="A4024" s="55" t="s">
        <v>39</v>
      </c>
      <c r="B4024" s="46" t="n">
        <v>44060</v>
      </c>
      <c r="C4024" s="5" t="n">
        <v>82</v>
      </c>
      <c r="D4024" s="47" t="n">
        <f aca="false">C4024+D4000</f>
        <v>3936</v>
      </c>
      <c r="E4024" s="56" t="n">
        <f aca="false">1+3+1+1</f>
        <v>6</v>
      </c>
    </row>
    <row r="4025" customFormat="false" ht="15" hidden="false" customHeight="false" outlineLevel="0" collapsed="false">
      <c r="A4025" s="55" t="s">
        <v>40</v>
      </c>
      <c r="B4025" s="46" t="n">
        <v>44060</v>
      </c>
      <c r="C4025" s="5" t="n">
        <v>88</v>
      </c>
      <c r="D4025" s="47" t="n">
        <f aca="false">C4025+D4001</f>
        <v>1183</v>
      </c>
      <c r="E4025" s="56" t="n">
        <f aca="false">1+2+2</f>
        <v>5</v>
      </c>
    </row>
    <row r="4026" customFormat="false" ht="15" hidden="false" customHeight="false" outlineLevel="0" collapsed="false">
      <c r="A4026" s="55" t="s">
        <v>41</v>
      </c>
      <c r="B4026" s="46" t="n">
        <v>44060</v>
      </c>
      <c r="C4026" s="5" t="n">
        <v>0</v>
      </c>
      <c r="D4026" s="47" t="n">
        <f aca="false">C4026+D4002</f>
        <v>22</v>
      </c>
      <c r="E4026" s="56"/>
    </row>
    <row r="4027" customFormat="false" ht="15" hidden="false" customHeight="false" outlineLevel="0" collapsed="false">
      <c r="A4027" s="55" t="s">
        <v>42</v>
      </c>
      <c r="B4027" s="46" t="n">
        <v>44060</v>
      </c>
      <c r="C4027" s="5" t="n">
        <v>0</v>
      </c>
      <c r="D4027" s="47" t="n">
        <f aca="false">C4027+D4003</f>
        <v>34</v>
      </c>
      <c r="E4027" s="56"/>
    </row>
    <row r="4028" customFormat="false" ht="15" hidden="false" customHeight="false" outlineLevel="0" collapsed="false">
      <c r="A4028" s="55" t="s">
        <v>43</v>
      </c>
      <c r="B4028" s="46" t="n">
        <v>44060</v>
      </c>
      <c r="C4028" s="5" t="n">
        <v>33</v>
      </c>
      <c r="D4028" s="47" t="n">
        <f aca="false">C4028+D4004</f>
        <v>1064</v>
      </c>
      <c r="E4028" s="56"/>
    </row>
    <row r="4029" customFormat="false" ht="15" hidden="false" customHeight="false" outlineLevel="0" collapsed="false">
      <c r="A4029" s="55" t="s">
        <v>44</v>
      </c>
      <c r="B4029" s="46" t="n">
        <v>44060</v>
      </c>
      <c r="C4029" s="5" t="n">
        <v>139</v>
      </c>
      <c r="D4029" s="47" t="n">
        <f aca="false">C4029+D4005</f>
        <v>3432</v>
      </c>
      <c r="E4029" s="56" t="n">
        <f aca="false">1</f>
        <v>1</v>
      </c>
    </row>
    <row r="4030" customFormat="false" ht="15" hidden="false" customHeight="false" outlineLevel="0" collapsed="false">
      <c r="A4030" s="55" t="s">
        <v>45</v>
      </c>
      <c r="B4030" s="46" t="n">
        <v>44060</v>
      </c>
      <c r="C4030" s="5" t="n">
        <v>44</v>
      </c>
      <c r="D4030" s="47" t="n">
        <f aca="false">C4030+D4006</f>
        <v>325</v>
      </c>
      <c r="E4030" s="56"/>
    </row>
    <row r="4031" customFormat="false" ht="15" hidden="false" customHeight="false" outlineLevel="0" collapsed="false">
      <c r="A4031" s="55" t="s">
        <v>46</v>
      </c>
      <c r="B4031" s="46" t="n">
        <v>44060</v>
      </c>
      <c r="C4031" s="5" t="n">
        <v>60</v>
      </c>
      <c r="D4031" s="47" t="n">
        <f aca="false">C4031+D4007</f>
        <v>1478</v>
      </c>
      <c r="E4031" s="56" t="n">
        <f aca="false">1</f>
        <v>1</v>
      </c>
    </row>
    <row r="4032" customFormat="false" ht="15.75" hidden="false" customHeight="false" outlineLevel="0" collapsed="false">
      <c r="A4032" s="57" t="s">
        <v>47</v>
      </c>
      <c r="B4032" s="58" t="n">
        <v>44060</v>
      </c>
      <c r="C4032" s="59" t="n">
        <v>30</v>
      </c>
      <c r="D4032" s="59" t="n">
        <f aca="false">C4032+D4008</f>
        <v>640</v>
      </c>
      <c r="E4032" s="60"/>
    </row>
    <row r="4033" customFormat="false" ht="15.75" hidden="false" customHeight="false" outlineLevel="0" collapsed="false">
      <c r="A4033" s="51" t="s">
        <v>24</v>
      </c>
      <c r="B4033" s="58" t="n">
        <v>44061</v>
      </c>
      <c r="C4033" s="64" t="n">
        <v>4585</v>
      </c>
      <c r="D4033" s="53" t="n">
        <v>190199</v>
      </c>
      <c r="E4033" s="64" t="n">
        <f aca="false">29+15+48+40+1</f>
        <v>133</v>
      </c>
    </row>
    <row r="4034" customFormat="false" ht="15.75" hidden="false" customHeight="false" outlineLevel="0" collapsed="false">
      <c r="A4034" s="55" t="s">
        <v>28</v>
      </c>
      <c r="B4034" s="58" t="n">
        <v>44061</v>
      </c>
      <c r="C4034" s="5" t="n">
        <v>1051</v>
      </c>
      <c r="D4034" s="47" t="n">
        <v>79252</v>
      </c>
      <c r="E4034" s="5" t="n">
        <f aca="false">7+5+25+22</f>
        <v>59</v>
      </c>
    </row>
    <row r="4035" customFormat="false" ht="15.75" hidden="false" customHeight="false" outlineLevel="0" collapsed="false">
      <c r="A4035" s="55" t="s">
        <v>25</v>
      </c>
      <c r="B4035" s="58" t="n">
        <v>44061</v>
      </c>
      <c r="C4035" s="5" t="n">
        <v>-1</v>
      </c>
      <c r="D4035" s="47" t="n">
        <f aca="false">C4035+D4011</f>
        <v>64</v>
      </c>
    </row>
    <row r="4036" customFormat="false" ht="15.75" hidden="false" customHeight="false" outlineLevel="0" collapsed="false">
      <c r="A4036" s="55" t="s">
        <v>26</v>
      </c>
      <c r="B4036" s="58" t="n">
        <v>44061</v>
      </c>
      <c r="C4036" s="5" t="n">
        <v>45</v>
      </c>
      <c r="D4036" s="47" t="n">
        <f aca="false">C4036+D4012</f>
        <v>4549</v>
      </c>
      <c r="E4036" s="5" t="n">
        <f aca="false">1+2</f>
        <v>3</v>
      </c>
    </row>
    <row r="4037" customFormat="false" ht="15.75" hidden="false" customHeight="false" outlineLevel="0" collapsed="false">
      <c r="A4037" s="55" t="s">
        <v>27</v>
      </c>
      <c r="B4037" s="58" t="n">
        <v>44061</v>
      </c>
      <c r="C4037" s="5" t="n">
        <v>7</v>
      </c>
      <c r="D4037" s="47" t="n">
        <v>424</v>
      </c>
    </row>
    <row r="4038" customFormat="false" ht="15.75" hidden="false" customHeight="false" outlineLevel="0" collapsed="false">
      <c r="A4038" s="55" t="s">
        <v>29</v>
      </c>
      <c r="B4038" s="58" t="n">
        <v>44061</v>
      </c>
      <c r="C4038" s="5" t="n">
        <v>227</v>
      </c>
      <c r="D4038" s="47" t="n">
        <v>4991</v>
      </c>
      <c r="E4038" s="5" t="n">
        <f aca="false">1+4</f>
        <v>5</v>
      </c>
    </row>
    <row r="4039" customFormat="false" ht="15.75" hidden="false" customHeight="false" outlineLevel="0" collapsed="false">
      <c r="A4039" s="55" t="s">
        <v>30</v>
      </c>
      <c r="B4039" s="58" t="n">
        <v>44061</v>
      </c>
      <c r="C4039" s="5" t="n">
        <v>3</v>
      </c>
      <c r="D4039" s="47" t="n">
        <v>233</v>
      </c>
    </row>
    <row r="4040" customFormat="false" ht="15.75" hidden="false" customHeight="false" outlineLevel="0" collapsed="false">
      <c r="A4040" s="55" t="s">
        <v>31</v>
      </c>
      <c r="B4040" s="58" t="n">
        <v>44061</v>
      </c>
      <c r="C4040" s="5" t="n">
        <v>46</v>
      </c>
      <c r="D4040" s="47" t="n">
        <v>1750</v>
      </c>
    </row>
    <row r="4041" customFormat="false" ht="15.75" hidden="false" customHeight="false" outlineLevel="0" collapsed="false">
      <c r="A4041" s="55" t="s">
        <v>32</v>
      </c>
      <c r="B4041" s="58" t="n">
        <v>44061</v>
      </c>
      <c r="C4041" s="5" t="n">
        <v>-1</v>
      </c>
      <c r="D4041" s="47" t="n">
        <v>79</v>
      </c>
      <c r="E4041" s="5" t="n">
        <v>1</v>
      </c>
    </row>
    <row r="4042" customFormat="false" ht="15.75" hidden="false" customHeight="false" outlineLevel="0" collapsed="false">
      <c r="A4042" s="55" t="s">
        <v>33</v>
      </c>
      <c r="B4042" s="58" t="n">
        <v>44061</v>
      </c>
      <c r="C4042" s="5" t="n">
        <v>218</v>
      </c>
      <c r="D4042" s="47" t="n">
        <v>5227</v>
      </c>
      <c r="E4042" s="5" t="n">
        <f aca="false">3+7+5+1</f>
        <v>16</v>
      </c>
    </row>
    <row r="4043" customFormat="false" ht="15.75" hidden="false" customHeight="false" outlineLevel="0" collapsed="false">
      <c r="A4043" s="55" t="s">
        <v>34</v>
      </c>
      <c r="B4043" s="58" t="n">
        <v>44061</v>
      </c>
      <c r="C4043" s="5" t="n">
        <v>-1</v>
      </c>
      <c r="D4043" s="47" t="n">
        <v>184</v>
      </c>
    </row>
    <row r="4044" customFormat="false" ht="15.75" hidden="false" customHeight="false" outlineLevel="0" collapsed="false">
      <c r="A4044" s="55" t="s">
        <v>35</v>
      </c>
      <c r="B4044" s="58" t="n">
        <v>44061</v>
      </c>
      <c r="C4044" s="5" t="n">
        <v>56</v>
      </c>
      <c r="D4044" s="47" t="n">
        <v>851</v>
      </c>
    </row>
    <row r="4045" customFormat="false" ht="15.75" hidden="false" customHeight="false" outlineLevel="0" collapsed="false">
      <c r="A4045" s="55" t="s">
        <v>36</v>
      </c>
      <c r="B4045" s="58" t="n">
        <v>44061</v>
      </c>
      <c r="C4045" s="5" t="n">
        <v>124</v>
      </c>
      <c r="D4045" s="47" t="n">
        <v>3623</v>
      </c>
      <c r="E4045" s="5" t="n">
        <f aca="false">7+1</f>
        <v>8</v>
      </c>
    </row>
    <row r="4046" customFormat="false" ht="15.75" hidden="false" customHeight="false" outlineLevel="0" collapsed="false">
      <c r="A4046" s="55" t="s">
        <v>37</v>
      </c>
      <c r="B4046" s="58" t="n">
        <v>44061</v>
      </c>
      <c r="C4046" s="5" t="n">
        <v>0</v>
      </c>
      <c r="D4046" s="47" t="n">
        <v>55</v>
      </c>
    </row>
    <row r="4047" customFormat="false" ht="15.75" hidden="false" customHeight="false" outlineLevel="0" collapsed="false">
      <c r="A4047" s="55" t="s">
        <v>38</v>
      </c>
      <c r="B4047" s="58" t="n">
        <v>44061</v>
      </c>
      <c r="C4047" s="5" t="n">
        <v>13</v>
      </c>
      <c r="D4047" s="47" t="n">
        <v>1911</v>
      </c>
      <c r="E4047" s="5" t="n">
        <v>2</v>
      </c>
    </row>
    <row r="4048" customFormat="false" ht="15.75" hidden="false" customHeight="false" outlineLevel="0" collapsed="false">
      <c r="A4048" s="55" t="s">
        <v>39</v>
      </c>
      <c r="B4048" s="58" t="n">
        <v>44061</v>
      </c>
      <c r="C4048" s="5" t="n">
        <v>138</v>
      </c>
      <c r="D4048" s="47" t="n">
        <f aca="false">C4048+D4024</f>
        <v>4074</v>
      </c>
      <c r="E4048" s="5" t="n">
        <v>2</v>
      </c>
    </row>
    <row r="4049" customFormat="false" ht="15.75" hidden="false" customHeight="false" outlineLevel="0" collapsed="false">
      <c r="A4049" s="55" t="s">
        <v>40</v>
      </c>
      <c r="B4049" s="58" t="n">
        <v>44061</v>
      </c>
      <c r="C4049" s="5" t="n">
        <v>111</v>
      </c>
      <c r="D4049" s="47" t="n">
        <v>1287</v>
      </c>
      <c r="E4049" s="5" t="n">
        <v>1</v>
      </c>
    </row>
    <row r="4050" customFormat="false" ht="15.75" hidden="false" customHeight="false" outlineLevel="0" collapsed="false">
      <c r="A4050" s="55" t="s">
        <v>41</v>
      </c>
      <c r="B4050" s="58" t="n">
        <v>44061</v>
      </c>
      <c r="C4050" s="5" t="n">
        <v>0</v>
      </c>
      <c r="D4050" s="47" t="n">
        <f aca="false">C4050+D4026</f>
        <v>22</v>
      </c>
    </row>
    <row r="4051" customFormat="false" ht="15.75" hidden="false" customHeight="false" outlineLevel="0" collapsed="false">
      <c r="A4051" s="55" t="s">
        <v>42</v>
      </c>
      <c r="B4051" s="58" t="n">
        <v>44061</v>
      </c>
      <c r="C4051" s="5" t="n">
        <v>2</v>
      </c>
      <c r="D4051" s="47" t="n">
        <f aca="false">C4051+D4027</f>
        <v>36</v>
      </c>
    </row>
    <row r="4052" customFormat="false" ht="15.75" hidden="false" customHeight="false" outlineLevel="0" collapsed="false">
      <c r="A4052" s="55" t="s">
        <v>43</v>
      </c>
      <c r="B4052" s="58" t="n">
        <v>44061</v>
      </c>
      <c r="C4052" s="5" t="n">
        <v>22</v>
      </c>
      <c r="D4052" s="47" t="n">
        <v>1089</v>
      </c>
    </row>
    <row r="4053" customFormat="false" ht="15.75" hidden="false" customHeight="false" outlineLevel="0" collapsed="false">
      <c r="A4053" s="55" t="s">
        <v>44</v>
      </c>
      <c r="B4053" s="58" t="n">
        <v>44061</v>
      </c>
      <c r="C4053" s="5" t="n">
        <v>129</v>
      </c>
      <c r="D4053" s="47" t="n">
        <f aca="false">C4053+D4029</f>
        <v>3561</v>
      </c>
      <c r="E4053" s="5" t="n">
        <v>2</v>
      </c>
    </row>
    <row r="4054" customFormat="false" ht="15.75" hidden="false" customHeight="false" outlineLevel="0" collapsed="false">
      <c r="A4054" s="55" t="s">
        <v>45</v>
      </c>
      <c r="B4054" s="58" t="n">
        <v>44061</v>
      </c>
      <c r="C4054" s="5" t="n">
        <v>12</v>
      </c>
      <c r="D4054" s="47" t="n">
        <v>338</v>
      </c>
    </row>
    <row r="4055" customFormat="false" ht="15.75" hidden="false" customHeight="false" outlineLevel="0" collapsed="false">
      <c r="A4055" s="55" t="s">
        <v>46</v>
      </c>
      <c r="B4055" s="58" t="n">
        <v>44061</v>
      </c>
      <c r="C4055" s="5" t="n">
        <v>10</v>
      </c>
      <c r="D4055" s="47" t="n">
        <v>1489</v>
      </c>
      <c r="E4055" s="5" t="n">
        <v>1</v>
      </c>
    </row>
    <row r="4056" customFormat="false" ht="15.75" hidden="false" customHeight="false" outlineLevel="0" collapsed="false">
      <c r="A4056" s="57" t="s">
        <v>47</v>
      </c>
      <c r="B4056" s="58" t="n">
        <v>44061</v>
      </c>
      <c r="C4056" s="5" t="n">
        <v>44</v>
      </c>
      <c r="D4056" s="59" t="n">
        <v>678</v>
      </c>
    </row>
    <row r="4057" customFormat="false" ht="15.75" hidden="false" customHeight="false" outlineLevel="0" collapsed="false">
      <c r="A4057" s="51" t="s">
        <v>24</v>
      </c>
      <c r="B4057" s="58" t="n">
        <v>44062</v>
      </c>
      <c r="C4057" s="5" t="n">
        <v>4303</v>
      </c>
      <c r="D4057" s="53" t="n">
        <f aca="false">C4057+D4033</f>
        <v>194502</v>
      </c>
      <c r="E4057" s="5" t="n">
        <f aca="false">26+22+82+78</f>
        <v>208</v>
      </c>
    </row>
    <row r="4058" customFormat="false" ht="15.75" hidden="false" customHeight="false" outlineLevel="0" collapsed="false">
      <c r="A4058" s="55" t="s">
        <v>28</v>
      </c>
      <c r="B4058" s="58" t="n">
        <v>44062</v>
      </c>
      <c r="C4058" s="5" t="n">
        <v>1094</v>
      </c>
      <c r="D4058" s="47" t="n">
        <f aca="false">C4058+D4034</f>
        <v>80346</v>
      </c>
      <c r="E4058" s="5" t="n">
        <f aca="false">6+5+14+22</f>
        <v>47</v>
      </c>
    </row>
    <row r="4059" customFormat="false" ht="15.75" hidden="false" customHeight="false" outlineLevel="0" collapsed="false">
      <c r="A4059" s="55" t="s">
        <v>25</v>
      </c>
      <c r="B4059" s="58" t="n">
        <v>44062</v>
      </c>
      <c r="C4059" s="5" t="n">
        <v>-1</v>
      </c>
      <c r="D4059" s="47" t="n">
        <f aca="false">C4059+D4035</f>
        <v>63</v>
      </c>
    </row>
    <row r="4060" customFormat="false" ht="15.75" hidden="false" customHeight="false" outlineLevel="0" collapsed="false">
      <c r="A4060" s="55" t="s">
        <v>26</v>
      </c>
      <c r="B4060" s="58" t="n">
        <v>44062</v>
      </c>
      <c r="C4060" s="5" t="n">
        <v>57</v>
      </c>
      <c r="D4060" s="47" t="n">
        <f aca="false">C4060+D4036</f>
        <v>4606</v>
      </c>
      <c r="E4060" s="5" t="n">
        <v>1</v>
      </c>
    </row>
    <row r="4061" customFormat="false" ht="15.75" hidden="false" customHeight="false" outlineLevel="0" collapsed="false">
      <c r="A4061" s="55" t="s">
        <v>27</v>
      </c>
      <c r="B4061" s="58" t="n">
        <v>44062</v>
      </c>
      <c r="C4061" s="5" t="n">
        <v>13</v>
      </c>
      <c r="D4061" s="47" t="n">
        <f aca="false">C4061+D4037</f>
        <v>437</v>
      </c>
    </row>
    <row r="4062" customFormat="false" ht="15.75" hidden="false" customHeight="false" outlineLevel="0" collapsed="false">
      <c r="A4062" s="55" t="s">
        <v>29</v>
      </c>
      <c r="B4062" s="58" t="n">
        <v>44062</v>
      </c>
      <c r="C4062" s="5" t="n">
        <v>100</v>
      </c>
      <c r="D4062" s="47" t="n">
        <f aca="false">C4062+D4038</f>
        <v>5091</v>
      </c>
    </row>
    <row r="4063" customFormat="false" ht="15.75" hidden="false" customHeight="false" outlineLevel="0" collapsed="false">
      <c r="A4063" s="55" t="s">
        <v>30</v>
      </c>
      <c r="B4063" s="58" t="n">
        <v>44062</v>
      </c>
      <c r="C4063" s="5" t="n">
        <v>3</v>
      </c>
      <c r="D4063" s="47" t="n">
        <f aca="false">C4063+D4039</f>
        <v>236</v>
      </c>
    </row>
    <row r="4064" customFormat="false" ht="15.75" hidden="false" customHeight="false" outlineLevel="0" collapsed="false">
      <c r="A4064" s="55" t="s">
        <v>31</v>
      </c>
      <c r="B4064" s="58" t="n">
        <v>44062</v>
      </c>
      <c r="C4064" s="5" t="n">
        <v>60</v>
      </c>
      <c r="D4064" s="47" t="n">
        <f aca="false">C4064+D4040</f>
        <v>1810</v>
      </c>
      <c r="E4064" s="5" t="n">
        <v>1</v>
      </c>
    </row>
    <row r="4065" customFormat="false" ht="15.75" hidden="false" customHeight="false" outlineLevel="0" collapsed="false">
      <c r="A4065" s="55" t="s">
        <v>32</v>
      </c>
      <c r="B4065" s="58" t="n">
        <v>44062</v>
      </c>
      <c r="C4065" s="5" t="n">
        <v>0</v>
      </c>
      <c r="D4065" s="47" t="n">
        <f aca="false">C4065+D4041</f>
        <v>79</v>
      </c>
    </row>
    <row r="4066" customFormat="false" ht="15.75" hidden="false" customHeight="false" outlineLevel="0" collapsed="false">
      <c r="A4066" s="55" t="s">
        <v>33</v>
      </c>
      <c r="B4066" s="58" t="n">
        <v>44062</v>
      </c>
      <c r="C4066" s="5" t="n">
        <v>133</v>
      </c>
      <c r="D4066" s="47" t="n">
        <f aca="false">C4066+D4042</f>
        <v>5360</v>
      </c>
      <c r="E4066" s="5" t="n">
        <v>12</v>
      </c>
    </row>
    <row r="4067" customFormat="false" ht="15.75" hidden="false" customHeight="false" outlineLevel="0" collapsed="false">
      <c r="A4067" s="55" t="s">
        <v>34</v>
      </c>
      <c r="B4067" s="58" t="n">
        <v>44062</v>
      </c>
      <c r="C4067" s="5" t="n">
        <v>2</v>
      </c>
      <c r="D4067" s="47" t="n">
        <f aca="false">C4067+D4043</f>
        <v>186</v>
      </c>
    </row>
    <row r="4068" customFormat="false" ht="15.75" hidden="false" customHeight="false" outlineLevel="0" collapsed="false">
      <c r="A4068" s="55" t="s">
        <v>35</v>
      </c>
      <c r="B4068" s="58" t="n">
        <v>44062</v>
      </c>
      <c r="C4068" s="5" t="n">
        <v>54</v>
      </c>
      <c r="D4068" s="47" t="n">
        <f aca="false">C4068+D4044</f>
        <v>905</v>
      </c>
    </row>
    <row r="4069" customFormat="false" ht="15.75" hidden="false" customHeight="false" outlineLevel="0" collapsed="false">
      <c r="A4069" s="55" t="s">
        <v>36</v>
      </c>
      <c r="B4069" s="58" t="n">
        <v>44062</v>
      </c>
      <c r="C4069" s="5" t="n">
        <v>150</v>
      </c>
      <c r="D4069" s="47" t="n">
        <f aca="false">C4069+D4045</f>
        <v>3773</v>
      </c>
      <c r="E4069" s="5" t="n">
        <v>5</v>
      </c>
    </row>
    <row r="4070" customFormat="false" ht="15.75" hidden="false" customHeight="false" outlineLevel="0" collapsed="false">
      <c r="A4070" s="55" t="s">
        <v>37</v>
      </c>
      <c r="B4070" s="58" t="n">
        <v>44062</v>
      </c>
      <c r="C4070" s="5" t="n">
        <v>0</v>
      </c>
      <c r="D4070" s="47" t="n">
        <f aca="false">C4070+D4046</f>
        <v>55</v>
      </c>
    </row>
    <row r="4071" customFormat="false" ht="15.75" hidden="false" customHeight="false" outlineLevel="0" collapsed="false">
      <c r="A4071" s="55" t="s">
        <v>38</v>
      </c>
      <c r="B4071" s="58" t="n">
        <v>44062</v>
      </c>
      <c r="C4071" s="5" t="n">
        <v>50</v>
      </c>
      <c r="D4071" s="47" t="n">
        <f aca="false">C4071+D4047</f>
        <v>1961</v>
      </c>
      <c r="E4071" s="5" t="n">
        <v>1</v>
      </c>
    </row>
    <row r="4072" customFormat="false" ht="15.75" hidden="false" customHeight="false" outlineLevel="0" collapsed="false">
      <c r="A4072" s="55" t="s">
        <v>39</v>
      </c>
      <c r="B4072" s="58" t="n">
        <v>44062</v>
      </c>
      <c r="C4072" s="5" t="n">
        <v>94</v>
      </c>
      <c r="D4072" s="47" t="n">
        <f aca="false">C4072+D4048</f>
        <v>4168</v>
      </c>
      <c r="E4072" s="5" t="n">
        <v>3</v>
      </c>
    </row>
    <row r="4073" customFormat="false" ht="15.75" hidden="false" customHeight="false" outlineLevel="0" collapsed="false">
      <c r="A4073" s="55" t="s">
        <v>40</v>
      </c>
      <c r="B4073" s="58" t="n">
        <v>44062</v>
      </c>
      <c r="C4073" s="5" t="n">
        <v>114</v>
      </c>
      <c r="D4073" s="47" t="n">
        <f aca="false">C4073+D4049</f>
        <v>1401</v>
      </c>
      <c r="E4073" s="5" t="n">
        <v>2</v>
      </c>
    </row>
    <row r="4074" customFormat="false" ht="15.75" hidden="false" customHeight="false" outlineLevel="0" collapsed="false">
      <c r="A4074" s="55" t="s">
        <v>41</v>
      </c>
      <c r="B4074" s="58" t="n">
        <v>44062</v>
      </c>
      <c r="C4074" s="5" t="n">
        <v>0</v>
      </c>
      <c r="D4074" s="47" t="n">
        <f aca="false">C4074+D4050</f>
        <v>22</v>
      </c>
    </row>
    <row r="4075" customFormat="false" ht="15.75" hidden="false" customHeight="false" outlineLevel="0" collapsed="false">
      <c r="A4075" s="55" t="s">
        <v>42</v>
      </c>
      <c r="B4075" s="58" t="n">
        <v>44062</v>
      </c>
      <c r="C4075" s="5" t="n">
        <v>0</v>
      </c>
      <c r="D4075" s="47" t="n">
        <f aca="false">C4075+D4051</f>
        <v>36</v>
      </c>
    </row>
    <row r="4076" customFormat="false" ht="15.75" hidden="false" customHeight="false" outlineLevel="0" collapsed="false">
      <c r="A4076" s="55" t="s">
        <v>43</v>
      </c>
      <c r="B4076" s="58" t="n">
        <v>44062</v>
      </c>
      <c r="C4076" s="5" t="n">
        <v>56</v>
      </c>
      <c r="D4076" s="47" t="n">
        <f aca="false">C4076+D4052</f>
        <v>1145</v>
      </c>
    </row>
    <row r="4077" customFormat="false" ht="15.75" hidden="false" customHeight="false" outlineLevel="0" collapsed="false">
      <c r="A4077" s="55" t="s">
        <v>44</v>
      </c>
      <c r="B4077" s="58" t="n">
        <v>44062</v>
      </c>
      <c r="C4077" s="5" t="n">
        <v>202</v>
      </c>
      <c r="D4077" s="47" t="n">
        <f aca="false">C4077+D4053</f>
        <v>3763</v>
      </c>
      <c r="E4077" s="5" t="n">
        <v>2</v>
      </c>
    </row>
    <row r="4078" customFormat="false" ht="15.75" hidden="false" customHeight="false" outlineLevel="0" collapsed="false">
      <c r="A4078" s="55" t="s">
        <v>45</v>
      </c>
      <c r="B4078" s="58" t="n">
        <v>44062</v>
      </c>
      <c r="C4078" s="5" t="n">
        <v>41</v>
      </c>
      <c r="D4078" s="47" t="n">
        <f aca="false">C4078+D4054</f>
        <v>379</v>
      </c>
    </row>
    <row r="4079" customFormat="false" ht="15.75" hidden="false" customHeight="false" outlineLevel="0" collapsed="false">
      <c r="A4079" s="55" t="s">
        <v>46</v>
      </c>
      <c r="B4079" s="58" t="n">
        <v>44062</v>
      </c>
      <c r="C4079" s="5" t="n">
        <v>64</v>
      </c>
      <c r="D4079" s="47" t="n">
        <f aca="false">C4079+D4055</f>
        <v>1553</v>
      </c>
    </row>
    <row r="4080" customFormat="false" ht="15.75" hidden="false" customHeight="false" outlineLevel="0" collapsed="false">
      <c r="A4080" s="62" t="s">
        <v>47</v>
      </c>
      <c r="B4080" s="50" t="n">
        <v>44062</v>
      </c>
      <c r="C4080" s="39" t="n">
        <v>104</v>
      </c>
      <c r="D4080" s="39" t="n">
        <f aca="false">C4080+D4056</f>
        <v>782</v>
      </c>
      <c r="E4080" s="39"/>
    </row>
    <row r="4081" customFormat="false" ht="15" hidden="false" customHeight="false" outlineLevel="0" collapsed="false">
      <c r="A4081" s="51" t="s">
        <v>24</v>
      </c>
      <c r="B4081" s="52" t="n">
        <v>44063</v>
      </c>
      <c r="C4081" s="53" t="n">
        <v>5245</v>
      </c>
      <c r="D4081" s="53" t="n">
        <f aca="false">C4081+D4057</f>
        <v>199747</v>
      </c>
      <c r="E4081" s="54" t="n">
        <f aca="false">32+14+42+15</f>
        <v>103</v>
      </c>
    </row>
    <row r="4082" customFormat="false" ht="15" hidden="false" customHeight="false" outlineLevel="0" collapsed="false">
      <c r="A4082" s="55" t="s">
        <v>28</v>
      </c>
      <c r="B4082" s="46" t="n">
        <v>44063</v>
      </c>
      <c r="C4082" s="47" t="n">
        <v>1280</v>
      </c>
      <c r="D4082" s="47" t="n">
        <f aca="false">C4082+D4058</f>
        <v>81626</v>
      </c>
      <c r="E4082" s="56" t="n">
        <f aca="false">6+10+12+8</f>
        <v>36</v>
      </c>
    </row>
    <row r="4083" customFormat="false" ht="15" hidden="false" customHeight="false" outlineLevel="0" collapsed="false">
      <c r="A4083" s="55" t="s">
        <v>25</v>
      </c>
      <c r="B4083" s="46" t="n">
        <v>44063</v>
      </c>
      <c r="C4083" s="47" t="n">
        <v>1</v>
      </c>
      <c r="D4083" s="47" t="n">
        <f aca="false">C4083+D4059</f>
        <v>64</v>
      </c>
      <c r="E4083" s="56"/>
    </row>
    <row r="4084" customFormat="false" ht="15" hidden="false" customHeight="false" outlineLevel="0" collapsed="false">
      <c r="A4084" s="55" t="s">
        <v>26</v>
      </c>
      <c r="B4084" s="46" t="n">
        <v>44063</v>
      </c>
      <c r="C4084" s="47" t="n">
        <v>95</v>
      </c>
      <c r="D4084" s="47" t="n">
        <f aca="false">C4084+D4060</f>
        <v>4701</v>
      </c>
      <c r="E4084" s="56" t="n">
        <v>2</v>
      </c>
    </row>
    <row r="4085" customFormat="false" ht="15" hidden="false" customHeight="false" outlineLevel="0" collapsed="false">
      <c r="A4085" s="55" t="s">
        <v>27</v>
      </c>
      <c r="B4085" s="46" t="n">
        <v>44063</v>
      </c>
      <c r="C4085" s="47" t="n">
        <v>18</v>
      </c>
      <c r="D4085" s="47" t="n">
        <f aca="false">C4085+D4061</f>
        <v>455</v>
      </c>
      <c r="E4085" s="56" t="n">
        <v>1</v>
      </c>
    </row>
    <row r="4086" customFormat="false" ht="15" hidden="false" customHeight="false" outlineLevel="0" collapsed="false">
      <c r="A4086" s="55" t="s">
        <v>29</v>
      </c>
      <c r="B4086" s="46" t="n">
        <v>44063</v>
      </c>
      <c r="C4086" s="47" t="n">
        <v>181</v>
      </c>
      <c r="D4086" s="47" t="n">
        <f aca="false">C4086+D4062</f>
        <v>5272</v>
      </c>
      <c r="E4086" s="56" t="n">
        <f aca="false">4+1</f>
        <v>5</v>
      </c>
    </row>
    <row r="4087" customFormat="false" ht="15" hidden="false" customHeight="false" outlineLevel="0" collapsed="false">
      <c r="A4087" s="55" t="s">
        <v>30</v>
      </c>
      <c r="B4087" s="46" t="n">
        <v>44063</v>
      </c>
      <c r="C4087" s="47" t="n">
        <v>3</v>
      </c>
      <c r="D4087" s="47" t="n">
        <f aca="false">C4087+D4063</f>
        <v>239</v>
      </c>
      <c r="E4087" s="56"/>
    </row>
    <row r="4088" customFormat="false" ht="15" hidden="false" customHeight="false" outlineLevel="0" collapsed="false">
      <c r="A4088" s="55" t="s">
        <v>31</v>
      </c>
      <c r="B4088" s="46" t="n">
        <v>44063</v>
      </c>
      <c r="C4088" s="47" t="n">
        <v>51</v>
      </c>
      <c r="D4088" s="47" t="n">
        <f aca="false">C4088+D4064</f>
        <v>1861</v>
      </c>
      <c r="E4088" s="56"/>
    </row>
    <row r="4089" customFormat="false" ht="15" hidden="false" customHeight="false" outlineLevel="0" collapsed="false">
      <c r="A4089" s="55" t="s">
        <v>32</v>
      </c>
      <c r="B4089" s="46" t="n">
        <v>44063</v>
      </c>
      <c r="C4089" s="47" t="n">
        <v>1</v>
      </c>
      <c r="D4089" s="47" t="n">
        <f aca="false">C4089+D4065</f>
        <v>80</v>
      </c>
      <c r="E4089" s="56"/>
    </row>
    <row r="4090" customFormat="false" ht="15" hidden="false" customHeight="false" outlineLevel="0" collapsed="false">
      <c r="A4090" s="55" t="s">
        <v>33</v>
      </c>
      <c r="B4090" s="46" t="n">
        <v>44063</v>
      </c>
      <c r="C4090" s="47" t="n">
        <v>264</v>
      </c>
      <c r="D4090" s="47" t="n">
        <f aca="false">C4090+D4066</f>
        <v>5624</v>
      </c>
      <c r="E4090" s="56" t="n">
        <f aca="false">1+8+6</f>
        <v>15</v>
      </c>
    </row>
    <row r="4091" customFormat="false" ht="15" hidden="false" customHeight="false" outlineLevel="0" collapsed="false">
      <c r="A4091" s="55" t="s">
        <v>34</v>
      </c>
      <c r="B4091" s="46" t="n">
        <v>44063</v>
      </c>
      <c r="C4091" s="47" t="n">
        <v>1</v>
      </c>
      <c r="D4091" s="47" t="n">
        <f aca="false">C4091+D4067</f>
        <v>187</v>
      </c>
      <c r="E4091" s="56"/>
    </row>
    <row r="4092" customFormat="false" ht="15" hidden="false" customHeight="false" outlineLevel="0" collapsed="false">
      <c r="A4092" s="55" t="s">
        <v>35</v>
      </c>
      <c r="B4092" s="46" t="n">
        <v>44063</v>
      </c>
      <c r="C4092" s="47" t="n">
        <v>22</v>
      </c>
      <c r="D4092" s="47" t="n">
        <f aca="false">C4092+D4068</f>
        <v>927</v>
      </c>
      <c r="E4092" s="56"/>
    </row>
    <row r="4093" customFormat="false" ht="15" hidden="false" customHeight="false" outlineLevel="0" collapsed="false">
      <c r="A4093" s="55" t="s">
        <v>36</v>
      </c>
      <c r="B4093" s="46" t="n">
        <v>44063</v>
      </c>
      <c r="C4093" s="47" t="n">
        <v>267</v>
      </c>
      <c r="D4093" s="47" t="n">
        <f aca="false">C4093+D4069</f>
        <v>4040</v>
      </c>
      <c r="E4093" s="56" t="n">
        <f aca="false">2+2</f>
        <v>4</v>
      </c>
    </row>
    <row r="4094" customFormat="false" ht="15" hidden="false" customHeight="false" outlineLevel="0" collapsed="false">
      <c r="A4094" s="55" t="s">
        <v>37</v>
      </c>
      <c r="B4094" s="46" t="n">
        <v>44063</v>
      </c>
      <c r="C4094" s="47" t="n">
        <v>-2</v>
      </c>
      <c r="D4094" s="47" t="n">
        <f aca="false">C4094+D4070</f>
        <v>53</v>
      </c>
      <c r="E4094" s="56"/>
    </row>
    <row r="4095" customFormat="false" ht="15" hidden="false" customHeight="false" outlineLevel="0" collapsed="false">
      <c r="A4095" s="55" t="s">
        <v>38</v>
      </c>
      <c r="B4095" s="46" t="n">
        <v>44063</v>
      </c>
      <c r="C4095" s="47" t="n">
        <v>59</v>
      </c>
      <c r="D4095" s="47" t="n">
        <f aca="false">C4095+D4071</f>
        <v>2020</v>
      </c>
      <c r="E4095" s="56" t="n">
        <v>1</v>
      </c>
    </row>
    <row r="4096" customFormat="false" ht="15" hidden="false" customHeight="false" outlineLevel="0" collapsed="false">
      <c r="A4096" s="55" t="s">
        <v>39</v>
      </c>
      <c r="B4096" s="46" t="n">
        <v>44063</v>
      </c>
      <c r="C4096" s="47" t="n">
        <v>161</v>
      </c>
      <c r="D4096" s="47" t="n">
        <f aca="false">C4096+D4072</f>
        <v>4329</v>
      </c>
      <c r="E4096" s="56" t="n">
        <f aca="false">3+1+2</f>
        <v>6</v>
      </c>
    </row>
    <row r="4097" customFormat="false" ht="15" hidden="false" customHeight="false" outlineLevel="0" collapsed="false">
      <c r="A4097" s="55" t="s">
        <v>40</v>
      </c>
      <c r="B4097" s="46" t="n">
        <v>44063</v>
      </c>
      <c r="C4097" s="47" t="n">
        <v>99</v>
      </c>
      <c r="D4097" s="47" t="n">
        <f aca="false">C4097+D4073</f>
        <v>1500</v>
      </c>
      <c r="E4097" s="56" t="n">
        <v>2</v>
      </c>
    </row>
    <row r="4098" customFormat="false" ht="15" hidden="false" customHeight="false" outlineLevel="0" collapsed="false">
      <c r="A4098" s="55" t="s">
        <v>41</v>
      </c>
      <c r="B4098" s="46" t="n">
        <v>44063</v>
      </c>
      <c r="C4098" s="47" t="n">
        <v>13</v>
      </c>
      <c r="D4098" s="47" t="n">
        <f aca="false">C4098+D4074</f>
        <v>35</v>
      </c>
      <c r="E4098" s="56"/>
    </row>
    <row r="4099" customFormat="false" ht="15" hidden="false" customHeight="false" outlineLevel="0" collapsed="false">
      <c r="A4099" s="55" t="s">
        <v>42</v>
      </c>
      <c r="B4099" s="46" t="n">
        <v>44063</v>
      </c>
      <c r="C4099" s="47" t="n">
        <v>3</v>
      </c>
      <c r="D4099" s="47" t="n">
        <f aca="false">C4099+D4075</f>
        <v>39</v>
      </c>
      <c r="E4099" s="56"/>
    </row>
    <row r="4100" customFormat="false" ht="15" hidden="false" customHeight="false" outlineLevel="0" collapsed="false">
      <c r="A4100" s="55" t="s">
        <v>43</v>
      </c>
      <c r="B4100" s="46" t="n">
        <v>44063</v>
      </c>
      <c r="C4100" s="47" t="n">
        <v>33</v>
      </c>
      <c r="D4100" s="47" t="n">
        <f aca="false">C4100+D4076</f>
        <v>1178</v>
      </c>
      <c r="E4100" s="56" t="n">
        <f aca="false">3+3</f>
        <v>6</v>
      </c>
    </row>
    <row r="4101" customFormat="false" ht="15" hidden="false" customHeight="false" outlineLevel="0" collapsed="false">
      <c r="A4101" s="55" t="s">
        <v>44</v>
      </c>
      <c r="B4101" s="46" t="n">
        <v>44063</v>
      </c>
      <c r="C4101" s="47" t="n">
        <v>290</v>
      </c>
      <c r="D4101" s="47" t="n">
        <f aca="false">C4101+D4077</f>
        <v>4053</v>
      </c>
      <c r="E4101" s="56" t="n">
        <v>3</v>
      </c>
    </row>
    <row r="4102" customFormat="false" ht="15" hidden="false" customHeight="false" outlineLevel="0" collapsed="false">
      <c r="A4102" s="55" t="s">
        <v>45</v>
      </c>
      <c r="B4102" s="46" t="n">
        <v>44063</v>
      </c>
      <c r="C4102" s="47" t="n">
        <v>38</v>
      </c>
      <c r="D4102" s="47" t="n">
        <f aca="false">C4102+D4078</f>
        <v>417</v>
      </c>
      <c r="E4102" s="56"/>
    </row>
    <row r="4103" customFormat="false" ht="15" hidden="false" customHeight="false" outlineLevel="0" collapsed="false">
      <c r="A4103" s="55" t="s">
        <v>46</v>
      </c>
      <c r="B4103" s="46" t="n">
        <v>44063</v>
      </c>
      <c r="C4103" s="47" t="n">
        <v>47</v>
      </c>
      <c r="D4103" s="47" t="n">
        <f aca="false">C4103+D4079</f>
        <v>1600</v>
      </c>
      <c r="E4103" s="56" t="n">
        <v>1</v>
      </c>
    </row>
    <row r="4104" customFormat="false" ht="15.75" hidden="false" customHeight="false" outlineLevel="0" collapsed="false">
      <c r="A4104" s="57" t="s">
        <v>47</v>
      </c>
      <c r="B4104" s="58" t="n">
        <v>44063</v>
      </c>
      <c r="C4104" s="59" t="n">
        <v>55</v>
      </c>
      <c r="D4104" s="39" t="n">
        <f aca="false">C4104+D4080</f>
        <v>837</v>
      </c>
      <c r="E4104" s="60" t="n">
        <v>1</v>
      </c>
    </row>
    <row r="4105" customFormat="false" ht="15.75" hidden="false" customHeight="false" outlineLevel="0" collapsed="false">
      <c r="A4105" s="51" t="s">
        <v>24</v>
      </c>
      <c r="B4105" s="58" t="n">
        <v>44064</v>
      </c>
      <c r="C4105" s="64" t="n">
        <v>5322</v>
      </c>
      <c r="D4105" s="53" t="n">
        <f aca="false">C4105+D4081</f>
        <v>205069</v>
      </c>
      <c r="E4105" s="64" t="n">
        <f aca="false">13+10+61+47</f>
        <v>131</v>
      </c>
    </row>
    <row r="4106" customFormat="false" ht="15.75" hidden="false" customHeight="false" outlineLevel="0" collapsed="false">
      <c r="A4106" s="55" t="s">
        <v>28</v>
      </c>
      <c r="B4106" s="58" t="n">
        <v>44064</v>
      </c>
      <c r="C4106" s="5" t="n">
        <v>1179</v>
      </c>
      <c r="D4106" s="47" t="n">
        <f aca="false">C4106+D4082</f>
        <v>82805</v>
      </c>
      <c r="E4106" s="5" t="n">
        <f aca="false">5+14+12</f>
        <v>31</v>
      </c>
    </row>
    <row r="4107" customFormat="false" ht="15.75" hidden="false" customHeight="false" outlineLevel="0" collapsed="false">
      <c r="A4107" s="55" t="s">
        <v>25</v>
      </c>
      <c r="B4107" s="58" t="n">
        <v>44064</v>
      </c>
      <c r="C4107" s="5" t="n">
        <v>-1</v>
      </c>
      <c r="D4107" s="47" t="n">
        <f aca="false">C4107+D4083</f>
        <v>63</v>
      </c>
    </row>
    <row r="4108" customFormat="false" ht="15.75" hidden="false" customHeight="false" outlineLevel="0" collapsed="false">
      <c r="A4108" s="55" t="s">
        <v>26</v>
      </c>
      <c r="B4108" s="58" t="n">
        <v>44064</v>
      </c>
      <c r="C4108" s="5" t="n">
        <v>55</v>
      </c>
      <c r="D4108" s="47" t="n">
        <f aca="false">C4108+D4084</f>
        <v>4756</v>
      </c>
      <c r="E4108" s="5" t="n">
        <f aca="false">2</f>
        <v>2</v>
      </c>
    </row>
    <row r="4109" customFormat="false" ht="15.75" hidden="false" customHeight="false" outlineLevel="0" collapsed="false">
      <c r="A4109" s="55" t="s">
        <v>27</v>
      </c>
      <c r="B4109" s="58" t="n">
        <v>44064</v>
      </c>
      <c r="C4109" s="5" t="n">
        <v>19</v>
      </c>
      <c r="D4109" s="47" t="n">
        <f aca="false">C4109+D4085</f>
        <v>474</v>
      </c>
      <c r="E4109" s="5" t="n">
        <f aca="false">1</f>
        <v>1</v>
      </c>
    </row>
    <row r="4110" customFormat="false" ht="15.75" hidden="false" customHeight="false" outlineLevel="0" collapsed="false">
      <c r="A4110" s="55" t="s">
        <v>29</v>
      </c>
      <c r="B4110" s="58" t="n">
        <v>44064</v>
      </c>
      <c r="C4110" s="5" t="n">
        <v>182</v>
      </c>
      <c r="D4110" s="47" t="n">
        <f aca="false">C4110+D4086</f>
        <v>5454</v>
      </c>
      <c r="E4110" s="5" t="n">
        <v>2</v>
      </c>
    </row>
    <row r="4111" customFormat="false" ht="15.75" hidden="false" customHeight="false" outlineLevel="0" collapsed="false">
      <c r="A4111" s="55" t="s">
        <v>30</v>
      </c>
      <c r="B4111" s="58" t="n">
        <v>44064</v>
      </c>
      <c r="C4111" s="5" t="n">
        <v>4</v>
      </c>
      <c r="D4111" s="47" t="n">
        <f aca="false">C4111+D4087</f>
        <v>243</v>
      </c>
      <c r="E4111" s="5" t="n">
        <v>1</v>
      </c>
    </row>
    <row r="4112" customFormat="false" ht="15.75" hidden="false" customHeight="false" outlineLevel="0" collapsed="false">
      <c r="A4112" s="55" t="s">
        <v>31</v>
      </c>
      <c r="B4112" s="58" t="n">
        <v>44064</v>
      </c>
      <c r="C4112" s="5" t="n">
        <v>136</v>
      </c>
      <c r="D4112" s="47" t="n">
        <f aca="false">C4112+D4088</f>
        <v>1997</v>
      </c>
      <c r="E4112" s="5" t="n">
        <v>2</v>
      </c>
    </row>
    <row r="4113" customFormat="false" ht="15.75" hidden="false" customHeight="false" outlineLevel="0" collapsed="false">
      <c r="A4113" s="55" t="s">
        <v>32</v>
      </c>
      <c r="B4113" s="58" t="n">
        <v>44064</v>
      </c>
      <c r="C4113" s="5" t="n">
        <v>-1</v>
      </c>
      <c r="D4113" s="47" t="n">
        <f aca="false">C4113+D4089</f>
        <v>79</v>
      </c>
    </row>
    <row r="4114" customFormat="false" ht="15.75" hidden="false" customHeight="false" outlineLevel="0" collapsed="false">
      <c r="A4114" s="55" t="s">
        <v>33</v>
      </c>
      <c r="B4114" s="58" t="n">
        <v>44064</v>
      </c>
      <c r="C4114" s="5" t="n">
        <v>250</v>
      </c>
      <c r="D4114" s="47" t="n">
        <f aca="false">C4114+D4090</f>
        <v>5874</v>
      </c>
      <c r="E4114" s="5" t="n">
        <f aca="false">8+4+10+5</f>
        <v>27</v>
      </c>
    </row>
    <row r="4115" customFormat="false" ht="15.75" hidden="false" customHeight="false" outlineLevel="0" collapsed="false">
      <c r="A4115" s="55" t="s">
        <v>34</v>
      </c>
      <c r="B4115" s="58" t="n">
        <v>44064</v>
      </c>
      <c r="C4115" s="5" t="n">
        <v>0</v>
      </c>
      <c r="D4115" s="47" t="n">
        <f aca="false">C4115+D4091</f>
        <v>187</v>
      </c>
    </row>
    <row r="4116" customFormat="false" ht="15.75" hidden="false" customHeight="false" outlineLevel="0" collapsed="false">
      <c r="A4116" s="55" t="s">
        <v>35</v>
      </c>
      <c r="B4116" s="58" t="n">
        <v>44064</v>
      </c>
      <c r="C4116" s="5" t="n">
        <v>51</v>
      </c>
      <c r="D4116" s="47" t="n">
        <f aca="false">C4116+D4092</f>
        <v>978</v>
      </c>
    </row>
    <row r="4117" customFormat="false" ht="15.75" hidden="false" customHeight="false" outlineLevel="0" collapsed="false">
      <c r="A4117" s="55" t="s">
        <v>36</v>
      </c>
      <c r="B4117" s="58" t="n">
        <v>44064</v>
      </c>
      <c r="C4117" s="5" t="n">
        <v>212</v>
      </c>
      <c r="D4117" s="47" t="n">
        <f aca="false">C4117+D4093</f>
        <v>4252</v>
      </c>
      <c r="E4117" s="5" t="n">
        <f aca="false">1+2+1+1</f>
        <v>5</v>
      </c>
    </row>
    <row r="4118" customFormat="false" ht="15.75" hidden="false" customHeight="false" outlineLevel="0" collapsed="false">
      <c r="A4118" s="55" t="s">
        <v>37</v>
      </c>
      <c r="B4118" s="58" t="n">
        <v>44064</v>
      </c>
      <c r="C4118" s="5" t="n">
        <v>5</v>
      </c>
      <c r="D4118" s="47" t="n">
        <f aca="false">C4118+D4094</f>
        <v>58</v>
      </c>
    </row>
    <row r="4119" customFormat="false" ht="15.75" hidden="false" customHeight="false" outlineLevel="0" collapsed="false">
      <c r="A4119" s="55" t="s">
        <v>38</v>
      </c>
      <c r="B4119" s="58" t="n">
        <v>44064</v>
      </c>
      <c r="C4119" s="5" t="n">
        <v>47</v>
      </c>
      <c r="D4119" s="47" t="n">
        <f aca="false">C4119+D4095</f>
        <v>2067</v>
      </c>
      <c r="E4119" s="5" t="n">
        <f aca="false">2</f>
        <v>2</v>
      </c>
    </row>
    <row r="4120" customFormat="false" ht="15.75" hidden="false" customHeight="false" outlineLevel="0" collapsed="false">
      <c r="A4120" s="55" t="s">
        <v>39</v>
      </c>
      <c r="B4120" s="58" t="n">
        <v>44064</v>
      </c>
      <c r="C4120" s="5" t="n">
        <v>137</v>
      </c>
      <c r="D4120" s="47" t="n">
        <f aca="false">C4120+D4096</f>
        <v>4466</v>
      </c>
    </row>
    <row r="4121" customFormat="false" ht="15.75" hidden="false" customHeight="false" outlineLevel="0" collapsed="false">
      <c r="A4121" s="55" t="s">
        <v>40</v>
      </c>
      <c r="B4121" s="58" t="n">
        <v>44064</v>
      </c>
      <c r="C4121" s="5" t="n">
        <v>90</v>
      </c>
      <c r="D4121" s="47" t="n">
        <f aca="false">C4121+D4097</f>
        <v>1590</v>
      </c>
      <c r="E4121" s="5" t="n">
        <f aca="false">1+1+1</f>
        <v>3</v>
      </c>
    </row>
    <row r="4122" customFormat="false" ht="15.75" hidden="false" customHeight="false" outlineLevel="0" collapsed="false">
      <c r="A4122" s="55" t="s">
        <v>41</v>
      </c>
      <c r="B4122" s="58" t="n">
        <v>44064</v>
      </c>
      <c r="C4122" s="5" t="n">
        <v>1</v>
      </c>
      <c r="D4122" s="47" t="n">
        <f aca="false">C4122+D4098</f>
        <v>36</v>
      </c>
    </row>
    <row r="4123" customFormat="false" ht="15.75" hidden="false" customHeight="false" outlineLevel="0" collapsed="false">
      <c r="A4123" s="55" t="s">
        <v>42</v>
      </c>
      <c r="B4123" s="58" t="n">
        <v>44064</v>
      </c>
      <c r="C4123" s="5" t="n">
        <v>0</v>
      </c>
      <c r="D4123" s="47" t="n">
        <f aca="false">C4123+D4099</f>
        <v>39</v>
      </c>
    </row>
    <row r="4124" customFormat="false" ht="15.75" hidden="false" customHeight="false" outlineLevel="0" collapsed="false">
      <c r="A4124" s="55" t="s">
        <v>43</v>
      </c>
      <c r="B4124" s="58" t="n">
        <v>44064</v>
      </c>
      <c r="C4124" s="5" t="n">
        <v>68</v>
      </c>
      <c r="D4124" s="47" t="n">
        <f aca="false">C4124+D4100</f>
        <v>1246</v>
      </c>
    </row>
    <row r="4125" customFormat="false" ht="15.75" hidden="false" customHeight="false" outlineLevel="0" collapsed="false">
      <c r="A4125" s="55" t="s">
        <v>44</v>
      </c>
      <c r="B4125" s="58" t="n">
        <v>44064</v>
      </c>
      <c r="C4125" s="5" t="n">
        <v>262</v>
      </c>
      <c r="D4125" s="47" t="n">
        <f aca="false">C4125+D4101</f>
        <v>4315</v>
      </c>
      <c r="E4125" s="5" t="n">
        <v>6</v>
      </c>
    </row>
    <row r="4126" customFormat="false" ht="15.75" hidden="false" customHeight="false" outlineLevel="0" collapsed="false">
      <c r="A4126" s="55" t="s">
        <v>45</v>
      </c>
      <c r="B4126" s="58" t="n">
        <v>44064</v>
      </c>
      <c r="C4126" s="5" t="n">
        <v>38</v>
      </c>
      <c r="D4126" s="47" t="n">
        <f aca="false">C4126+D4102</f>
        <v>455</v>
      </c>
      <c r="E4126" s="5" t="n">
        <v>1</v>
      </c>
    </row>
    <row r="4127" customFormat="false" ht="15.75" hidden="false" customHeight="false" outlineLevel="0" collapsed="false">
      <c r="A4127" s="55" t="s">
        <v>46</v>
      </c>
      <c r="B4127" s="58" t="n">
        <v>44064</v>
      </c>
      <c r="C4127" s="5" t="n">
        <v>36</v>
      </c>
      <c r="D4127" s="47" t="n">
        <f aca="false">C4127+D4103</f>
        <v>1636</v>
      </c>
    </row>
    <row r="4128" customFormat="false" ht="15.75" hidden="false" customHeight="false" outlineLevel="0" collapsed="false">
      <c r="A4128" s="57" t="s">
        <v>47</v>
      </c>
      <c r="B4128" s="58" t="n">
        <v>44064</v>
      </c>
      <c r="C4128" s="5" t="n">
        <v>67</v>
      </c>
      <c r="D4128" s="39" t="n">
        <f aca="false">C4128+D4104</f>
        <v>904</v>
      </c>
    </row>
    <row r="4129" customFormat="false" ht="15.75" hidden="false" customHeight="false" outlineLevel="0" collapsed="false">
      <c r="A4129" s="51" t="s">
        <v>24</v>
      </c>
      <c r="B4129" s="58" t="n">
        <v>44065</v>
      </c>
      <c r="C4129" s="5" t="n">
        <v>4838</v>
      </c>
      <c r="D4129" s="53" t="n">
        <f aca="false">C4129+D4105</f>
        <v>209907</v>
      </c>
      <c r="E4129" s="5" t="n">
        <f aca="false">28+13+25+11</f>
        <v>77</v>
      </c>
    </row>
    <row r="4130" customFormat="false" ht="15.75" hidden="false" customHeight="false" outlineLevel="0" collapsed="false">
      <c r="A4130" s="55" t="s">
        <v>28</v>
      </c>
      <c r="B4130" s="58" t="n">
        <v>44065</v>
      </c>
      <c r="C4130" s="5" t="n">
        <v>1100</v>
      </c>
      <c r="D4130" s="47" t="n">
        <f aca="false">C4130+D4106</f>
        <v>83905</v>
      </c>
      <c r="E4130" s="5" t="n">
        <f aca="false">1+1+3+5</f>
        <v>10</v>
      </c>
    </row>
    <row r="4131" customFormat="false" ht="15.75" hidden="false" customHeight="false" outlineLevel="0" collapsed="false">
      <c r="A4131" s="55" t="s">
        <v>25</v>
      </c>
      <c r="B4131" s="58" t="n">
        <v>44065</v>
      </c>
      <c r="C4131" s="5" t="n">
        <v>1</v>
      </c>
      <c r="D4131" s="47" t="n">
        <f aca="false">C4131+D4107</f>
        <v>64</v>
      </c>
    </row>
    <row r="4132" customFormat="false" ht="15.75" hidden="false" customHeight="false" outlineLevel="0" collapsed="false">
      <c r="A4132" s="55" t="s">
        <v>26</v>
      </c>
      <c r="B4132" s="58" t="n">
        <v>44065</v>
      </c>
      <c r="C4132" s="5" t="n">
        <v>78</v>
      </c>
      <c r="D4132" s="47" t="n">
        <f aca="false">C4132+D4108</f>
        <v>4834</v>
      </c>
    </row>
    <row r="4133" customFormat="false" ht="15.75" hidden="false" customHeight="false" outlineLevel="0" collapsed="false">
      <c r="A4133" s="55" t="s">
        <v>27</v>
      </c>
      <c r="B4133" s="58" t="n">
        <v>44065</v>
      </c>
      <c r="C4133" s="5" t="n">
        <v>36</v>
      </c>
      <c r="D4133" s="47" t="n">
        <f aca="false">C4133+D4109</f>
        <v>510</v>
      </c>
    </row>
    <row r="4134" customFormat="false" ht="15.75" hidden="false" customHeight="false" outlineLevel="0" collapsed="false">
      <c r="A4134" s="55" t="s">
        <v>29</v>
      </c>
      <c r="B4134" s="58" t="n">
        <v>44065</v>
      </c>
      <c r="C4134" s="5" t="n">
        <v>219</v>
      </c>
      <c r="D4134" s="47" t="n">
        <f aca="false">C4134+D4110</f>
        <v>5673</v>
      </c>
      <c r="E4134" s="5" t="n">
        <v>4</v>
      </c>
    </row>
    <row r="4135" customFormat="false" ht="15.75" hidden="false" customHeight="false" outlineLevel="0" collapsed="false">
      <c r="A4135" s="55" t="s">
        <v>30</v>
      </c>
      <c r="B4135" s="58" t="n">
        <v>44065</v>
      </c>
      <c r="C4135" s="5" t="n">
        <v>4</v>
      </c>
      <c r="D4135" s="47" t="n">
        <f aca="false">C4135+D4111</f>
        <v>247</v>
      </c>
    </row>
    <row r="4136" customFormat="false" ht="15.75" hidden="false" customHeight="false" outlineLevel="0" collapsed="false">
      <c r="A4136" s="55" t="s">
        <v>31</v>
      </c>
      <c r="B4136" s="58" t="n">
        <v>44065</v>
      </c>
      <c r="C4136" s="5" t="n">
        <v>135</v>
      </c>
      <c r="D4136" s="47" t="n">
        <f aca="false">C4136+D4112</f>
        <v>2132</v>
      </c>
    </row>
    <row r="4137" customFormat="false" ht="15.75" hidden="false" customHeight="false" outlineLevel="0" collapsed="false">
      <c r="A4137" s="55" t="s">
        <v>32</v>
      </c>
      <c r="B4137" s="58" t="n">
        <v>44065</v>
      </c>
      <c r="C4137" s="5" t="n">
        <v>1</v>
      </c>
      <c r="D4137" s="47" t="n">
        <f aca="false">C4137+D4113</f>
        <v>80</v>
      </c>
    </row>
    <row r="4138" customFormat="false" ht="15.75" hidden="false" customHeight="false" outlineLevel="0" collapsed="false">
      <c r="A4138" s="55" t="s">
        <v>33</v>
      </c>
      <c r="B4138" s="58" t="n">
        <v>44065</v>
      </c>
      <c r="C4138" s="5" t="n">
        <v>212</v>
      </c>
      <c r="D4138" s="47" t="n">
        <f aca="false">C4138+D4114</f>
        <v>6086</v>
      </c>
      <c r="E4138" s="5" t="n">
        <f aca="false">10+4</f>
        <v>14</v>
      </c>
    </row>
    <row r="4139" customFormat="false" ht="15.75" hidden="false" customHeight="false" outlineLevel="0" collapsed="false">
      <c r="A4139" s="55" t="s">
        <v>34</v>
      </c>
      <c r="B4139" s="58" t="n">
        <v>44065</v>
      </c>
      <c r="C4139" s="5" t="n">
        <v>4</v>
      </c>
      <c r="D4139" s="47" t="n">
        <f aca="false">C4139+D4115</f>
        <v>191</v>
      </c>
    </row>
    <row r="4140" customFormat="false" ht="15.75" hidden="false" customHeight="false" outlineLevel="0" collapsed="false">
      <c r="A4140" s="55" t="s">
        <v>35</v>
      </c>
      <c r="B4140" s="58" t="n">
        <v>44065</v>
      </c>
      <c r="C4140" s="5" t="n">
        <v>28</v>
      </c>
      <c r="D4140" s="47" t="n">
        <f aca="false">C4140+D4116</f>
        <v>1006</v>
      </c>
    </row>
    <row r="4141" customFormat="false" ht="15.75" hidden="false" customHeight="false" outlineLevel="0" collapsed="false">
      <c r="A4141" s="55" t="s">
        <v>36</v>
      </c>
      <c r="B4141" s="58" t="n">
        <v>44065</v>
      </c>
      <c r="C4141" s="5" t="n">
        <v>245</v>
      </c>
      <c r="D4141" s="47" t="n">
        <f aca="false">C4141+D4117</f>
        <v>4497</v>
      </c>
      <c r="E4141" s="5" t="n">
        <f aca="false">1+2</f>
        <v>3</v>
      </c>
    </row>
    <row r="4142" customFormat="false" ht="15.75" hidden="false" customHeight="false" outlineLevel="0" collapsed="false">
      <c r="A4142" s="55" t="s">
        <v>37</v>
      </c>
      <c r="B4142" s="58" t="n">
        <v>44065</v>
      </c>
      <c r="C4142" s="5" t="n">
        <v>1</v>
      </c>
      <c r="D4142" s="47" t="n">
        <f aca="false">C4142+D4118</f>
        <v>59</v>
      </c>
    </row>
    <row r="4143" customFormat="false" ht="15.75" hidden="false" customHeight="false" outlineLevel="0" collapsed="false">
      <c r="A4143" s="55" t="s">
        <v>38</v>
      </c>
      <c r="B4143" s="58" t="n">
        <v>44065</v>
      </c>
      <c r="C4143" s="5" t="n">
        <v>103</v>
      </c>
      <c r="D4143" s="47" t="n">
        <f aca="false">C4143+D4119</f>
        <v>2170</v>
      </c>
    </row>
    <row r="4144" customFormat="false" ht="15.75" hidden="false" customHeight="false" outlineLevel="0" collapsed="false">
      <c r="A4144" s="55" t="s">
        <v>39</v>
      </c>
      <c r="B4144" s="58" t="n">
        <v>44065</v>
      </c>
      <c r="C4144" s="5" t="n">
        <v>118</v>
      </c>
      <c r="D4144" s="47" t="n">
        <f aca="false">C4144+D4120</f>
        <v>4584</v>
      </c>
      <c r="E4144" s="5" t="n">
        <f aca="false">1+1</f>
        <v>2</v>
      </c>
    </row>
    <row r="4145" customFormat="false" ht="15.75" hidden="false" customHeight="false" outlineLevel="0" collapsed="false">
      <c r="A4145" s="55" t="s">
        <v>40</v>
      </c>
      <c r="B4145" s="58" t="n">
        <v>44065</v>
      </c>
      <c r="C4145" s="5" t="n">
        <v>150</v>
      </c>
      <c r="D4145" s="47" t="n">
        <f aca="false">C4145+D4121</f>
        <v>1740</v>
      </c>
      <c r="E4145" s="5" t="n">
        <f aca="false">2+1</f>
        <v>3</v>
      </c>
    </row>
    <row r="4146" customFormat="false" ht="15.75" hidden="false" customHeight="false" outlineLevel="0" collapsed="false">
      <c r="A4146" s="55" t="s">
        <v>41</v>
      </c>
      <c r="B4146" s="58" t="n">
        <v>44065</v>
      </c>
      <c r="C4146" s="5" t="n">
        <v>3</v>
      </c>
      <c r="D4146" s="47" t="n">
        <f aca="false">C4146+D4122</f>
        <v>39</v>
      </c>
    </row>
    <row r="4147" customFormat="false" ht="15.75" hidden="false" customHeight="false" outlineLevel="0" collapsed="false">
      <c r="A4147" s="55" t="s">
        <v>42</v>
      </c>
      <c r="B4147" s="58" t="n">
        <v>44065</v>
      </c>
      <c r="C4147" s="5" t="n">
        <v>2</v>
      </c>
      <c r="D4147" s="47" t="n">
        <f aca="false">C4147+D4123</f>
        <v>41</v>
      </c>
    </row>
    <row r="4148" customFormat="false" ht="15.75" hidden="false" customHeight="false" outlineLevel="0" collapsed="false">
      <c r="A4148" s="55" t="s">
        <v>43</v>
      </c>
      <c r="B4148" s="58" t="n">
        <v>44065</v>
      </c>
      <c r="C4148" s="5" t="n">
        <v>47</v>
      </c>
      <c r="D4148" s="47" t="n">
        <f aca="false">C4148+D4124</f>
        <v>1293</v>
      </c>
    </row>
    <row r="4149" customFormat="false" ht="15.75" hidden="false" customHeight="false" outlineLevel="0" collapsed="false">
      <c r="A4149" s="55" t="s">
        <v>44</v>
      </c>
      <c r="B4149" s="58" t="n">
        <v>44065</v>
      </c>
      <c r="C4149" s="5" t="n">
        <v>294</v>
      </c>
      <c r="D4149" s="47" t="n">
        <f aca="false">C4149+D4125</f>
        <v>4609</v>
      </c>
      <c r="E4149" s="5" t="n">
        <f aca="false">2+2</f>
        <v>4</v>
      </c>
    </row>
    <row r="4150" customFormat="false" ht="15.75" hidden="false" customHeight="false" outlineLevel="0" collapsed="false">
      <c r="A4150" s="55" t="s">
        <v>45</v>
      </c>
      <c r="B4150" s="58" t="n">
        <v>44065</v>
      </c>
      <c r="C4150" s="5" t="n">
        <v>34</v>
      </c>
      <c r="D4150" s="47" t="n">
        <f aca="false">C4150+D4126</f>
        <v>489</v>
      </c>
    </row>
    <row r="4151" customFormat="false" ht="15.75" hidden="false" customHeight="false" outlineLevel="0" collapsed="false">
      <c r="A4151" s="55" t="s">
        <v>46</v>
      </c>
      <c r="B4151" s="58" t="n">
        <v>44065</v>
      </c>
      <c r="C4151" s="5" t="n">
        <v>34</v>
      </c>
      <c r="D4151" s="47" t="n">
        <f aca="false">C4151+D4127</f>
        <v>1670</v>
      </c>
    </row>
    <row r="4152" customFormat="false" ht="15.75" hidden="false" customHeight="false" outlineLevel="0" collapsed="false">
      <c r="A4152" s="57" t="s">
        <v>47</v>
      </c>
      <c r="B4152" s="58" t="n">
        <v>44065</v>
      </c>
      <c r="C4152" s="5" t="n">
        <v>72</v>
      </c>
      <c r="D4152" s="39" t="n">
        <f aca="false">C4152+D4128</f>
        <v>976</v>
      </c>
    </row>
    <row r="4153" customFormat="false" ht="15.75" hidden="false" customHeight="false" outlineLevel="0" collapsed="false">
      <c r="A4153" s="51" t="s">
        <v>24</v>
      </c>
      <c r="B4153" s="58" t="n">
        <v>44066</v>
      </c>
      <c r="C4153" s="5" t="n">
        <v>2829</v>
      </c>
      <c r="D4153" s="53" t="n">
        <f aca="false">C4153+D4129</f>
        <v>212736</v>
      </c>
      <c r="E4153" s="5" t="n">
        <f aca="false">67+37</f>
        <v>104</v>
      </c>
    </row>
    <row r="4154" customFormat="false" ht="15.75" hidden="false" customHeight="false" outlineLevel="0" collapsed="false">
      <c r="A4154" s="55" t="s">
        <v>28</v>
      </c>
      <c r="B4154" s="58" t="n">
        <v>44066</v>
      </c>
      <c r="C4154" s="5" t="n">
        <v>1020</v>
      </c>
      <c r="D4154" s="47" t="n">
        <f aca="false">C4154+D4130</f>
        <v>84925</v>
      </c>
      <c r="E4154" s="5" t="n">
        <f aca="false">5+3</f>
        <v>8</v>
      </c>
    </row>
    <row r="4155" customFormat="false" ht="15.75" hidden="false" customHeight="false" outlineLevel="0" collapsed="false">
      <c r="A4155" s="55" t="s">
        <v>25</v>
      </c>
      <c r="B4155" s="58" t="n">
        <v>44066</v>
      </c>
      <c r="C4155" s="5" t="n">
        <v>-1</v>
      </c>
      <c r="D4155" s="47" t="n">
        <f aca="false">C4155+D4131</f>
        <v>63</v>
      </c>
    </row>
    <row r="4156" customFormat="false" ht="15.75" hidden="false" customHeight="false" outlineLevel="0" collapsed="false">
      <c r="A4156" s="55" t="s">
        <v>26</v>
      </c>
      <c r="B4156" s="58" t="n">
        <v>44066</v>
      </c>
      <c r="C4156" s="5" t="n">
        <v>27</v>
      </c>
      <c r="D4156" s="47" t="n">
        <f aca="false">C4156+D4132</f>
        <v>4861</v>
      </c>
    </row>
    <row r="4157" customFormat="false" ht="15.75" hidden="false" customHeight="false" outlineLevel="0" collapsed="false">
      <c r="A4157" s="55" t="s">
        <v>27</v>
      </c>
      <c r="B4157" s="58" t="n">
        <v>44066</v>
      </c>
      <c r="C4157" s="5" t="n">
        <v>24</v>
      </c>
      <c r="D4157" s="47" t="n">
        <f aca="false">C4157+D4133</f>
        <v>534</v>
      </c>
    </row>
    <row r="4158" customFormat="false" ht="15.75" hidden="false" customHeight="false" outlineLevel="0" collapsed="false">
      <c r="A4158" s="55" t="s">
        <v>29</v>
      </c>
      <c r="B4158" s="58" t="n">
        <v>44066</v>
      </c>
      <c r="C4158" s="5" t="n">
        <v>233</v>
      </c>
      <c r="D4158" s="47" t="n">
        <f aca="false">C4158+D4134</f>
        <v>5906</v>
      </c>
      <c r="E4158" s="5" t="n">
        <f aca="false">2</f>
        <v>2</v>
      </c>
    </row>
    <row r="4159" customFormat="false" ht="15.75" hidden="false" customHeight="false" outlineLevel="0" collapsed="false">
      <c r="A4159" s="55" t="s">
        <v>30</v>
      </c>
      <c r="B4159" s="58" t="n">
        <v>44066</v>
      </c>
      <c r="C4159" s="5" t="n">
        <v>5</v>
      </c>
      <c r="D4159" s="47" t="n">
        <f aca="false">C4159+D4135</f>
        <v>252</v>
      </c>
      <c r="E4159" s="5" t="n">
        <f aca="false">1</f>
        <v>1</v>
      </c>
    </row>
    <row r="4160" customFormat="false" ht="15.75" hidden="false" customHeight="false" outlineLevel="0" collapsed="false">
      <c r="A4160" s="55" t="s">
        <v>31</v>
      </c>
      <c r="B4160" s="58" t="n">
        <v>44066</v>
      </c>
      <c r="C4160" s="5" t="n">
        <v>126</v>
      </c>
      <c r="D4160" s="47" t="n">
        <f aca="false">C4160+D4136</f>
        <v>2258</v>
      </c>
    </row>
    <row r="4161" customFormat="false" ht="15.75" hidden="false" customHeight="false" outlineLevel="0" collapsed="false">
      <c r="A4161" s="55" t="s">
        <v>32</v>
      </c>
      <c r="B4161" s="58" t="n">
        <v>44066</v>
      </c>
      <c r="C4161" s="5" t="n">
        <v>2</v>
      </c>
      <c r="D4161" s="47" t="n">
        <f aca="false">C4161+D4137</f>
        <v>82</v>
      </c>
    </row>
    <row r="4162" customFormat="false" ht="15.75" hidden="false" customHeight="false" outlineLevel="0" collapsed="false">
      <c r="A4162" s="55" t="s">
        <v>33</v>
      </c>
      <c r="B4162" s="58" t="n">
        <v>44066</v>
      </c>
      <c r="C4162" s="5" t="n">
        <v>185</v>
      </c>
      <c r="D4162" s="47" t="n">
        <f aca="false">C4162+D4138</f>
        <v>6271</v>
      </c>
    </row>
    <row r="4163" customFormat="false" ht="15.75" hidden="false" customHeight="false" outlineLevel="0" collapsed="false">
      <c r="A4163" s="55" t="s">
        <v>34</v>
      </c>
      <c r="B4163" s="58" t="n">
        <v>44066</v>
      </c>
      <c r="C4163" s="5" t="n">
        <v>4</v>
      </c>
      <c r="D4163" s="47" t="n">
        <f aca="false">C4163+D4139</f>
        <v>195</v>
      </c>
    </row>
    <row r="4164" customFormat="false" ht="15.75" hidden="false" customHeight="false" outlineLevel="0" collapsed="false">
      <c r="A4164" s="55" t="s">
        <v>35</v>
      </c>
      <c r="B4164" s="58" t="n">
        <v>44066</v>
      </c>
      <c r="C4164" s="5" t="n">
        <v>34</v>
      </c>
      <c r="D4164" s="47" t="n">
        <f aca="false">C4164+D4140</f>
        <v>1040</v>
      </c>
      <c r="E4164" s="5" t="n">
        <f aca="false">9+1</f>
        <v>10</v>
      </c>
    </row>
    <row r="4165" customFormat="false" ht="15.75" hidden="false" customHeight="false" outlineLevel="0" collapsed="false">
      <c r="A4165" s="55" t="s">
        <v>36</v>
      </c>
      <c r="B4165" s="58" t="n">
        <v>44066</v>
      </c>
      <c r="C4165" s="5" t="n">
        <v>140</v>
      </c>
      <c r="D4165" s="47" t="n">
        <f aca="false">C4165+D4141</f>
        <v>4637</v>
      </c>
      <c r="E4165" s="5" t="n">
        <f aca="false">1+2</f>
        <v>3</v>
      </c>
    </row>
    <row r="4166" customFormat="false" ht="15.75" hidden="false" customHeight="false" outlineLevel="0" collapsed="false">
      <c r="A4166" s="55" t="s">
        <v>37</v>
      </c>
      <c r="B4166" s="58" t="n">
        <v>44066</v>
      </c>
      <c r="C4166" s="5" t="n">
        <v>-3</v>
      </c>
      <c r="D4166" s="47" t="n">
        <f aca="false">C4166+D4142</f>
        <v>56</v>
      </c>
    </row>
    <row r="4167" customFormat="false" ht="15.75" hidden="false" customHeight="false" outlineLevel="0" collapsed="false">
      <c r="A4167" s="55" t="s">
        <v>38</v>
      </c>
      <c r="B4167" s="58" t="n">
        <v>44066</v>
      </c>
      <c r="C4167" s="17" t="n">
        <v>108</v>
      </c>
      <c r="D4167" s="47" t="n">
        <f aca="false">C4167+D4143</f>
        <v>2278</v>
      </c>
    </row>
    <row r="4168" customFormat="false" ht="15.75" hidden="false" customHeight="false" outlineLevel="0" collapsed="false">
      <c r="A4168" s="55" t="s">
        <v>39</v>
      </c>
      <c r="B4168" s="58" t="n">
        <v>44066</v>
      </c>
      <c r="C4168" s="5" t="n">
        <v>119</v>
      </c>
      <c r="D4168" s="47" t="n">
        <f aca="false">C4168+D4144</f>
        <v>4703</v>
      </c>
      <c r="E4168" s="5" t="n">
        <f aca="false">4</f>
        <v>4</v>
      </c>
    </row>
    <row r="4169" customFormat="false" ht="15.75" hidden="false" customHeight="false" outlineLevel="0" collapsed="false">
      <c r="A4169" s="55" t="s">
        <v>40</v>
      </c>
      <c r="B4169" s="58" t="n">
        <v>44066</v>
      </c>
      <c r="C4169" s="5" t="n">
        <v>97</v>
      </c>
      <c r="D4169" s="47" t="n">
        <f aca="false">C4169+D4145</f>
        <v>1837</v>
      </c>
      <c r="E4169" s="5" t="n">
        <f aca="false">1</f>
        <v>1</v>
      </c>
    </row>
    <row r="4170" customFormat="false" ht="15.75" hidden="false" customHeight="false" outlineLevel="0" collapsed="false">
      <c r="A4170" s="55" t="s">
        <v>41</v>
      </c>
      <c r="B4170" s="58" t="n">
        <v>44066</v>
      </c>
      <c r="C4170" s="5" t="n">
        <v>19</v>
      </c>
      <c r="D4170" s="47" t="n">
        <f aca="false">C4170+D4146</f>
        <v>58</v>
      </c>
    </row>
    <row r="4171" customFormat="false" ht="15.75" hidden="false" customHeight="false" outlineLevel="0" collapsed="false">
      <c r="A4171" s="55" t="s">
        <v>42</v>
      </c>
      <c r="B4171" s="58" t="n">
        <v>44066</v>
      </c>
      <c r="C4171" s="5" t="n">
        <v>2</v>
      </c>
      <c r="D4171" s="47" t="n">
        <f aca="false">C4171+D4147</f>
        <v>43</v>
      </c>
    </row>
    <row r="4172" customFormat="false" ht="15.75" hidden="false" customHeight="false" outlineLevel="0" collapsed="false">
      <c r="A4172" s="55" t="s">
        <v>43</v>
      </c>
      <c r="B4172" s="58" t="n">
        <v>44066</v>
      </c>
      <c r="C4172" s="5" t="n">
        <v>41</v>
      </c>
      <c r="D4172" s="47" t="n">
        <f aca="false">C4172+D4148</f>
        <v>1334</v>
      </c>
    </row>
    <row r="4173" customFormat="false" ht="15.75" hidden="false" customHeight="false" outlineLevel="0" collapsed="false">
      <c r="A4173" s="55" t="s">
        <v>44</v>
      </c>
      <c r="B4173" s="58" t="n">
        <v>44066</v>
      </c>
      <c r="C4173" s="5" t="n">
        <v>208</v>
      </c>
      <c r="D4173" s="47" t="n">
        <f aca="false">C4173+D4149</f>
        <v>4817</v>
      </c>
      <c r="E4173" s="5" t="n">
        <f aca="false">2+1</f>
        <v>3</v>
      </c>
    </row>
    <row r="4174" customFormat="false" ht="15.75" hidden="false" customHeight="false" outlineLevel="0" collapsed="false">
      <c r="A4174" s="55" t="s">
        <v>45</v>
      </c>
      <c r="B4174" s="58" t="n">
        <v>44066</v>
      </c>
      <c r="C4174" s="5" t="n">
        <v>28</v>
      </c>
      <c r="D4174" s="47" t="n">
        <f aca="false">C4174+D4150</f>
        <v>517</v>
      </c>
    </row>
    <row r="4175" customFormat="false" ht="15.75" hidden="false" customHeight="false" outlineLevel="0" collapsed="false">
      <c r="A4175" s="55" t="s">
        <v>46</v>
      </c>
      <c r="B4175" s="58" t="n">
        <v>44066</v>
      </c>
      <c r="C4175" s="5" t="n">
        <v>28</v>
      </c>
      <c r="D4175" s="47" t="n">
        <f aca="false">C4175+D4151</f>
        <v>1698</v>
      </c>
      <c r="E4175" s="5" t="n">
        <f aca="false">1</f>
        <v>1</v>
      </c>
    </row>
    <row r="4176" customFormat="false" ht="15.75" hidden="false" customHeight="false" outlineLevel="0" collapsed="false">
      <c r="A4176" s="62" t="s">
        <v>47</v>
      </c>
      <c r="B4176" s="50" t="n">
        <v>44066</v>
      </c>
      <c r="C4176" s="39" t="n">
        <v>77</v>
      </c>
      <c r="D4176" s="39" t="n">
        <f aca="false">C4176+D4152</f>
        <v>1053</v>
      </c>
      <c r="E4176" s="39"/>
    </row>
    <row r="4177" customFormat="false" ht="15" hidden="false" customHeight="false" outlineLevel="0" collapsed="false">
      <c r="A4177" s="51" t="s">
        <v>24</v>
      </c>
      <c r="B4177" s="52" t="n">
        <v>44067</v>
      </c>
      <c r="C4177" s="53" t="n">
        <v>5656</v>
      </c>
      <c r="D4177" s="53" t="n">
        <f aca="false">C4177+D4153</f>
        <v>218392</v>
      </c>
      <c r="E4177" s="54" t="n">
        <f aca="false">37+26+2+126+85</f>
        <v>276</v>
      </c>
    </row>
    <row r="4178" customFormat="false" ht="15" hidden="false" customHeight="false" outlineLevel="0" collapsed="false">
      <c r="A4178" s="55" t="s">
        <v>28</v>
      </c>
      <c r="B4178" s="46" t="n">
        <v>44067</v>
      </c>
      <c r="C4178" s="5" t="n">
        <v>1333</v>
      </c>
      <c r="D4178" s="47" t="n">
        <f aca="false">C4178+D4154</f>
        <v>86258</v>
      </c>
      <c r="E4178" s="56" t="n">
        <f aca="false">3+5+22+22</f>
        <v>52</v>
      </c>
    </row>
    <row r="4179" customFormat="false" ht="15" hidden="false" customHeight="false" outlineLevel="0" collapsed="false">
      <c r="A4179" s="55" t="s">
        <v>25</v>
      </c>
      <c r="B4179" s="46" t="n">
        <v>44067</v>
      </c>
      <c r="C4179" s="5" t="n">
        <v>1</v>
      </c>
      <c r="D4179" s="47" t="n">
        <f aca="false">C4179+D4155</f>
        <v>64</v>
      </c>
      <c r="E4179" s="56"/>
    </row>
    <row r="4180" customFormat="false" ht="15" hidden="false" customHeight="false" outlineLevel="0" collapsed="false">
      <c r="A4180" s="55" t="s">
        <v>26</v>
      </c>
      <c r="B4180" s="46" t="n">
        <v>44067</v>
      </c>
      <c r="C4180" s="5" t="n">
        <v>53</v>
      </c>
      <c r="D4180" s="47" t="n">
        <f aca="false">C4180+D4156</f>
        <v>4914</v>
      </c>
      <c r="E4180" s="56" t="n">
        <f aca="false">1+2+1</f>
        <v>4</v>
      </c>
    </row>
    <row r="4181" customFormat="false" ht="15" hidden="false" customHeight="false" outlineLevel="0" collapsed="false">
      <c r="A4181" s="55" t="s">
        <v>27</v>
      </c>
      <c r="B4181" s="46" t="n">
        <v>44067</v>
      </c>
      <c r="C4181" s="5" t="n">
        <v>12</v>
      </c>
      <c r="D4181" s="47" t="n">
        <f aca="false">C4181+D4157</f>
        <v>546</v>
      </c>
      <c r="E4181" s="56"/>
    </row>
    <row r="4182" customFormat="false" ht="15" hidden="false" customHeight="false" outlineLevel="0" collapsed="false">
      <c r="A4182" s="55" t="s">
        <v>29</v>
      </c>
      <c r="B4182" s="46" t="n">
        <v>44067</v>
      </c>
      <c r="C4182" s="5" t="n">
        <v>208</v>
      </c>
      <c r="D4182" s="47" t="n">
        <f aca="false">C4182+D4158</f>
        <v>6114</v>
      </c>
      <c r="E4182" s="56" t="n">
        <f aca="false">3+1</f>
        <v>4</v>
      </c>
    </row>
    <row r="4183" customFormat="false" ht="15" hidden="false" customHeight="false" outlineLevel="0" collapsed="false">
      <c r="A4183" s="55" t="s">
        <v>30</v>
      </c>
      <c r="B4183" s="46" t="n">
        <v>44067</v>
      </c>
      <c r="C4183" s="5" t="n">
        <v>7</v>
      </c>
      <c r="D4183" s="47" t="n">
        <f aca="false">C4183+D4159</f>
        <v>259</v>
      </c>
      <c r="E4183" s="56" t="n">
        <f aca="false">1</f>
        <v>1</v>
      </c>
    </row>
    <row r="4184" customFormat="false" ht="15" hidden="false" customHeight="false" outlineLevel="0" collapsed="false">
      <c r="A4184" s="55" t="s">
        <v>31</v>
      </c>
      <c r="B4184" s="46" t="n">
        <v>44067</v>
      </c>
      <c r="C4184" s="5" t="n">
        <v>124</v>
      </c>
      <c r="D4184" s="47" t="n">
        <f aca="false">C4184+D4160</f>
        <v>2382</v>
      </c>
      <c r="E4184" s="56"/>
    </row>
    <row r="4185" customFormat="false" ht="15" hidden="false" customHeight="false" outlineLevel="0" collapsed="false">
      <c r="A4185" s="55" t="s">
        <v>32</v>
      </c>
      <c r="B4185" s="46" t="n">
        <v>44067</v>
      </c>
      <c r="C4185" s="5" t="n">
        <v>2</v>
      </c>
      <c r="D4185" s="47" t="n">
        <f aca="false">C4185+D4161</f>
        <v>84</v>
      </c>
      <c r="E4185" s="56"/>
    </row>
    <row r="4186" customFormat="false" ht="15" hidden="false" customHeight="false" outlineLevel="0" collapsed="false">
      <c r="A4186" s="55" t="s">
        <v>33</v>
      </c>
      <c r="B4186" s="46" t="n">
        <v>44067</v>
      </c>
      <c r="C4186" s="5" t="n">
        <v>352</v>
      </c>
      <c r="D4186" s="47" t="n">
        <f aca="false">C4186+D4162</f>
        <v>6623</v>
      </c>
      <c r="E4186" s="56" t="n">
        <f aca="false">1+2+4+5</f>
        <v>12</v>
      </c>
    </row>
    <row r="4187" customFormat="false" ht="15" hidden="false" customHeight="false" outlineLevel="0" collapsed="false">
      <c r="A4187" s="55" t="s">
        <v>34</v>
      </c>
      <c r="B4187" s="46" t="n">
        <v>44067</v>
      </c>
      <c r="C4187" s="5" t="n">
        <v>-2</v>
      </c>
      <c r="D4187" s="47" t="n">
        <f aca="false">C4187+D4163</f>
        <v>193</v>
      </c>
      <c r="E4187" s="56"/>
    </row>
    <row r="4188" customFormat="false" ht="15" hidden="false" customHeight="false" outlineLevel="0" collapsed="false">
      <c r="A4188" s="55" t="s">
        <v>35</v>
      </c>
      <c r="B4188" s="46" t="n">
        <v>44067</v>
      </c>
      <c r="C4188" s="5" t="n">
        <v>98</v>
      </c>
      <c r="D4188" s="47" t="n">
        <f aca="false">C4188+D4164</f>
        <v>1138</v>
      </c>
      <c r="E4188" s="56" t="n">
        <f aca="false">6+4</f>
        <v>10</v>
      </c>
    </row>
    <row r="4189" customFormat="false" ht="15" hidden="false" customHeight="false" outlineLevel="0" collapsed="false">
      <c r="A4189" s="55" t="s">
        <v>36</v>
      </c>
      <c r="B4189" s="46" t="n">
        <v>44067</v>
      </c>
      <c r="C4189" s="5" t="n">
        <v>172</v>
      </c>
      <c r="D4189" s="47" t="n">
        <f aca="false">C4189+D4165</f>
        <v>4809</v>
      </c>
      <c r="E4189" s="56" t="n">
        <f aca="false">1+1+1</f>
        <v>3</v>
      </c>
    </row>
    <row r="4190" customFormat="false" ht="15" hidden="false" customHeight="false" outlineLevel="0" collapsed="false">
      <c r="A4190" s="55" t="s">
        <v>37</v>
      </c>
      <c r="B4190" s="46" t="n">
        <v>44067</v>
      </c>
      <c r="C4190" s="5" t="n">
        <v>2</v>
      </c>
      <c r="D4190" s="47" t="n">
        <f aca="false">C4190+D4166</f>
        <v>58</v>
      </c>
      <c r="E4190" s="56"/>
    </row>
    <row r="4191" customFormat="false" ht="15" hidden="false" customHeight="false" outlineLevel="0" collapsed="false">
      <c r="A4191" s="55" t="s">
        <v>38</v>
      </c>
      <c r="B4191" s="46" t="n">
        <v>44067</v>
      </c>
      <c r="C4191" s="5" t="n">
        <v>15</v>
      </c>
      <c r="D4191" s="47" t="n">
        <f aca="false">C4191+D4167</f>
        <v>2293</v>
      </c>
      <c r="E4191" s="56" t="n">
        <f aca="false">2</f>
        <v>2</v>
      </c>
    </row>
    <row r="4192" customFormat="false" ht="15" hidden="false" customHeight="false" outlineLevel="0" collapsed="false">
      <c r="A4192" s="55" t="s">
        <v>39</v>
      </c>
      <c r="B4192" s="46" t="n">
        <v>44067</v>
      </c>
      <c r="C4192" s="5" t="n">
        <v>61</v>
      </c>
      <c r="D4192" s="47" t="n">
        <f aca="false">C4192+D4168</f>
        <v>4764</v>
      </c>
      <c r="E4192" s="56" t="n">
        <f aca="false">3+1</f>
        <v>4</v>
      </c>
    </row>
    <row r="4193" customFormat="false" ht="15" hidden="false" customHeight="false" outlineLevel="0" collapsed="false">
      <c r="A4193" s="55" t="s">
        <v>40</v>
      </c>
      <c r="B4193" s="46" t="n">
        <v>44067</v>
      </c>
      <c r="C4193" s="5" t="n">
        <v>95</v>
      </c>
      <c r="D4193" s="47" t="n">
        <f aca="false">C4193+D4169</f>
        <v>1932</v>
      </c>
      <c r="E4193" s="56" t="n">
        <f aca="false">1</f>
        <v>1</v>
      </c>
    </row>
    <row r="4194" customFormat="false" ht="15" hidden="false" customHeight="false" outlineLevel="0" collapsed="false">
      <c r="A4194" s="55" t="s">
        <v>41</v>
      </c>
      <c r="B4194" s="46" t="n">
        <v>44067</v>
      </c>
      <c r="C4194" s="5" t="n">
        <v>38</v>
      </c>
      <c r="D4194" s="47" t="n">
        <f aca="false">C4194+D4170</f>
        <v>96</v>
      </c>
      <c r="E4194" s="56"/>
    </row>
    <row r="4195" customFormat="false" ht="15" hidden="false" customHeight="false" outlineLevel="0" collapsed="false">
      <c r="A4195" s="55" t="s">
        <v>42</v>
      </c>
      <c r="B4195" s="46" t="n">
        <v>44067</v>
      </c>
      <c r="C4195" s="5" t="n">
        <v>-2</v>
      </c>
      <c r="D4195" s="47" t="n">
        <f aca="false">C4195+D4171</f>
        <v>41</v>
      </c>
      <c r="E4195" s="56"/>
    </row>
    <row r="4196" customFormat="false" ht="15" hidden="false" customHeight="false" outlineLevel="0" collapsed="false">
      <c r="A4196" s="55" t="s">
        <v>43</v>
      </c>
      <c r="B4196" s="46" t="n">
        <v>44067</v>
      </c>
      <c r="C4196" s="5" t="n">
        <v>44</v>
      </c>
      <c r="D4196" s="47" t="n">
        <f aca="false">C4196+D4172</f>
        <v>1378</v>
      </c>
      <c r="E4196" s="56" t="n">
        <f aca="false">2</f>
        <v>2</v>
      </c>
    </row>
    <row r="4197" customFormat="false" ht="15" hidden="false" customHeight="false" outlineLevel="0" collapsed="false">
      <c r="A4197" s="55" t="s">
        <v>44</v>
      </c>
      <c r="B4197" s="46" t="n">
        <v>44067</v>
      </c>
      <c r="C4197" s="5" t="n">
        <v>209</v>
      </c>
      <c r="D4197" s="47" t="n">
        <f aca="false">C4197+D4173</f>
        <v>5026</v>
      </c>
      <c r="E4197" s="56" t="n">
        <f aca="false">5+2</f>
        <v>7</v>
      </c>
    </row>
    <row r="4198" customFormat="false" ht="15" hidden="false" customHeight="false" outlineLevel="0" collapsed="false">
      <c r="A4198" s="55" t="s">
        <v>45</v>
      </c>
      <c r="B4198" s="46" t="n">
        <v>44067</v>
      </c>
      <c r="C4198" s="5" t="n">
        <v>66</v>
      </c>
      <c r="D4198" s="47" t="n">
        <f aca="false">C4198+D4174</f>
        <v>583</v>
      </c>
      <c r="E4198" s="56" t="n">
        <f aca="false">2</f>
        <v>2</v>
      </c>
    </row>
    <row r="4199" customFormat="false" ht="15" hidden="false" customHeight="false" outlineLevel="0" collapsed="false">
      <c r="A4199" s="55" t="s">
        <v>46</v>
      </c>
      <c r="B4199" s="46" t="n">
        <v>44067</v>
      </c>
      <c r="C4199" s="5" t="n">
        <v>54</v>
      </c>
      <c r="D4199" s="47" t="n">
        <f aca="false">C4199+D4175</f>
        <v>1752</v>
      </c>
      <c r="E4199" s="56" t="n">
        <f aca="false">1</f>
        <v>1</v>
      </c>
    </row>
    <row r="4200" customFormat="false" ht="15.75" hidden="false" customHeight="false" outlineLevel="0" collapsed="false">
      <c r="A4200" s="57" t="s">
        <v>47</v>
      </c>
      <c r="B4200" s="58" t="n">
        <v>44067</v>
      </c>
      <c r="C4200" s="59" t="n">
        <v>115</v>
      </c>
      <c r="D4200" s="59" t="n">
        <f aca="false">C4200+D4176</f>
        <v>1168</v>
      </c>
      <c r="E4200" s="60"/>
    </row>
    <row r="4201" customFormat="false" ht="15" hidden="false" customHeight="false" outlineLevel="0" collapsed="false">
      <c r="A4201" s="67" t="s">
        <v>24</v>
      </c>
      <c r="B4201" s="50" t="n">
        <v>44068</v>
      </c>
      <c r="C4201" s="64" t="n">
        <v>5312</v>
      </c>
      <c r="D4201" s="53" t="n">
        <f aca="false">C4201+D4177</f>
        <v>223704</v>
      </c>
      <c r="E4201" s="64" t="n">
        <f aca="false">14+11+55+41</f>
        <v>121</v>
      </c>
    </row>
    <row r="4202" customFormat="false" ht="15" hidden="false" customHeight="false" outlineLevel="0" collapsed="false">
      <c r="A4202" s="48" t="s">
        <v>28</v>
      </c>
      <c r="B4202" s="46" t="n">
        <v>44068</v>
      </c>
      <c r="C4202" s="28" t="n">
        <v>1311</v>
      </c>
      <c r="D4202" s="47" t="n">
        <f aca="false">C4202+D4178</f>
        <v>87569</v>
      </c>
      <c r="E4202" s="5" t="n">
        <f aca="false">3+14+16</f>
        <v>33</v>
      </c>
    </row>
    <row r="4203" customFormat="false" ht="15" hidden="false" customHeight="false" outlineLevel="0" collapsed="false">
      <c r="A4203" s="48" t="s">
        <v>25</v>
      </c>
      <c r="B4203" s="46" t="n">
        <v>44068</v>
      </c>
      <c r="C4203" s="28" t="n">
        <v>0</v>
      </c>
      <c r="D4203" s="47" t="n">
        <f aca="false">C4203+D4179</f>
        <v>64</v>
      </c>
    </row>
    <row r="4204" customFormat="false" ht="15" hidden="false" customHeight="false" outlineLevel="0" collapsed="false">
      <c r="A4204" s="48" t="s">
        <v>26</v>
      </c>
      <c r="B4204" s="46" t="n">
        <v>44068</v>
      </c>
      <c r="C4204" s="28" t="n">
        <v>53</v>
      </c>
      <c r="D4204" s="47" t="n">
        <f aca="false">C4204+D4180</f>
        <v>4967</v>
      </c>
      <c r="E4204" s="5" t="n">
        <v>1</v>
      </c>
    </row>
    <row r="4205" customFormat="false" ht="15" hidden="false" customHeight="false" outlineLevel="0" collapsed="false">
      <c r="A4205" s="48" t="s">
        <v>27</v>
      </c>
      <c r="B4205" s="46" t="n">
        <v>44068</v>
      </c>
      <c r="C4205" s="28" t="n">
        <v>35</v>
      </c>
      <c r="D4205" s="47" t="n">
        <f aca="false">C4205+D4181</f>
        <v>581</v>
      </c>
    </row>
    <row r="4206" customFormat="false" ht="15" hidden="false" customHeight="false" outlineLevel="0" collapsed="false">
      <c r="A4206" s="48" t="s">
        <v>29</v>
      </c>
      <c r="B4206" s="46" t="n">
        <v>44068</v>
      </c>
      <c r="C4206" s="28" t="n">
        <v>298</v>
      </c>
      <c r="D4206" s="47" t="n">
        <f aca="false">C4206+D4182</f>
        <v>6412</v>
      </c>
      <c r="E4206" s="5" t="n">
        <v>3</v>
      </c>
    </row>
    <row r="4207" customFormat="false" ht="15" hidden="false" customHeight="false" outlineLevel="0" collapsed="false">
      <c r="A4207" s="48" t="s">
        <v>30</v>
      </c>
      <c r="B4207" s="46" t="n">
        <v>44068</v>
      </c>
      <c r="C4207" s="28" t="n">
        <v>1</v>
      </c>
      <c r="D4207" s="47" t="n">
        <f aca="false">C4207+D4183</f>
        <v>260</v>
      </c>
    </row>
    <row r="4208" customFormat="false" ht="15" hidden="false" customHeight="false" outlineLevel="0" collapsed="false">
      <c r="A4208" s="48" t="s">
        <v>31</v>
      </c>
      <c r="B4208" s="46" t="n">
        <v>44068</v>
      </c>
      <c r="C4208" s="28" t="n">
        <v>127</v>
      </c>
      <c r="D4208" s="47" t="n">
        <f aca="false">C4208+D4184</f>
        <v>2509</v>
      </c>
      <c r="E4208" s="5" t="n">
        <v>3</v>
      </c>
    </row>
    <row r="4209" customFormat="false" ht="15" hidden="false" customHeight="false" outlineLevel="0" collapsed="false">
      <c r="A4209" s="48" t="s">
        <v>32</v>
      </c>
      <c r="B4209" s="46" t="n">
        <v>44068</v>
      </c>
      <c r="C4209" s="28" t="n">
        <v>-1</v>
      </c>
      <c r="D4209" s="47" t="n">
        <f aca="false">C4209+D4185</f>
        <v>83</v>
      </c>
    </row>
    <row r="4210" customFormat="false" ht="15" hidden="false" customHeight="false" outlineLevel="0" collapsed="false">
      <c r="A4210" s="48" t="s">
        <v>33</v>
      </c>
      <c r="B4210" s="46" t="n">
        <v>44068</v>
      </c>
      <c r="C4210" s="28" t="n">
        <v>215</v>
      </c>
      <c r="D4210" s="47" t="n">
        <f aca="false">C4210+D4186</f>
        <v>6838</v>
      </c>
      <c r="E4210" s="5" t="n">
        <v>10</v>
      </c>
    </row>
    <row r="4211" customFormat="false" ht="15" hidden="false" customHeight="false" outlineLevel="0" collapsed="false">
      <c r="A4211" s="48" t="s">
        <v>34</v>
      </c>
      <c r="B4211" s="46" t="n">
        <v>44068</v>
      </c>
      <c r="C4211" s="28" t="n">
        <v>1</v>
      </c>
      <c r="D4211" s="47" t="n">
        <f aca="false">C4211+D4187</f>
        <v>194</v>
      </c>
      <c r="E4211" s="5" t="n">
        <v>1</v>
      </c>
    </row>
    <row r="4212" customFormat="false" ht="15" hidden="false" customHeight="false" outlineLevel="0" collapsed="false">
      <c r="A4212" s="48" t="s">
        <v>35</v>
      </c>
      <c r="B4212" s="46" t="n">
        <v>44068</v>
      </c>
      <c r="C4212" s="28" t="n">
        <v>39</v>
      </c>
      <c r="D4212" s="47" t="n">
        <f aca="false">C4212+D4188</f>
        <v>1177</v>
      </c>
      <c r="E4212" s="5" t="n">
        <v>6</v>
      </c>
    </row>
    <row r="4213" customFormat="false" ht="15" hidden="false" customHeight="false" outlineLevel="0" collapsed="false">
      <c r="A4213" s="48" t="s">
        <v>36</v>
      </c>
      <c r="B4213" s="46" t="n">
        <v>44068</v>
      </c>
      <c r="C4213" s="28" t="n">
        <v>264</v>
      </c>
      <c r="D4213" s="47" t="n">
        <f aca="false">C4213+D4189</f>
        <v>5073</v>
      </c>
      <c r="E4213" s="5" t="n">
        <f aca="false">3+1</f>
        <v>4</v>
      </c>
    </row>
    <row r="4214" customFormat="false" ht="15" hidden="false" customHeight="false" outlineLevel="0" collapsed="false">
      <c r="A4214" s="48" t="s">
        <v>37</v>
      </c>
      <c r="B4214" s="46" t="n">
        <v>44068</v>
      </c>
      <c r="C4214" s="28" t="n">
        <v>1</v>
      </c>
      <c r="D4214" s="47" t="n">
        <f aca="false">C4214+D4190</f>
        <v>59</v>
      </c>
    </row>
    <row r="4215" customFormat="false" ht="15" hidden="false" customHeight="false" outlineLevel="0" collapsed="false">
      <c r="A4215" s="48" t="s">
        <v>38</v>
      </c>
      <c r="B4215" s="46" t="n">
        <v>44068</v>
      </c>
      <c r="C4215" s="28" t="n">
        <v>122</v>
      </c>
      <c r="D4215" s="47" t="n">
        <f aca="false">C4215+D4191</f>
        <v>2415</v>
      </c>
      <c r="E4215" s="5" t="n">
        <f aca="false">1</f>
        <v>1</v>
      </c>
    </row>
    <row r="4216" customFormat="false" ht="15" hidden="false" customHeight="false" outlineLevel="0" collapsed="false">
      <c r="A4216" s="48" t="s">
        <v>39</v>
      </c>
      <c r="B4216" s="46" t="n">
        <v>44068</v>
      </c>
      <c r="C4216" s="28" t="n">
        <v>174</v>
      </c>
      <c r="D4216" s="47" t="n">
        <f aca="false">C4216+D4192</f>
        <v>4938</v>
      </c>
      <c r="E4216" s="5" t="n">
        <f aca="false">1+2+1</f>
        <v>4</v>
      </c>
    </row>
    <row r="4217" customFormat="false" ht="15" hidden="false" customHeight="false" outlineLevel="0" collapsed="false">
      <c r="A4217" s="48" t="s">
        <v>40</v>
      </c>
      <c r="B4217" s="46" t="n">
        <v>44068</v>
      </c>
      <c r="C4217" s="28" t="n">
        <v>177</v>
      </c>
      <c r="D4217" s="47" t="n">
        <f aca="false">C4217+D4193</f>
        <v>2109</v>
      </c>
      <c r="E4217" s="5" t="n">
        <f aca="false">2</f>
        <v>2</v>
      </c>
    </row>
    <row r="4218" customFormat="false" ht="15" hidden="false" customHeight="false" outlineLevel="0" collapsed="false">
      <c r="A4218" s="48" t="s">
        <v>41</v>
      </c>
      <c r="B4218" s="46" t="n">
        <v>44068</v>
      </c>
      <c r="C4218" s="28" t="n">
        <v>14</v>
      </c>
      <c r="D4218" s="47" t="n">
        <f aca="false">C4218+D4194</f>
        <v>110</v>
      </c>
    </row>
    <row r="4219" customFormat="false" ht="15" hidden="false" customHeight="false" outlineLevel="0" collapsed="false">
      <c r="A4219" s="48" t="s">
        <v>42</v>
      </c>
      <c r="B4219" s="46" t="n">
        <v>44068</v>
      </c>
      <c r="C4219" s="28" t="n">
        <v>-1</v>
      </c>
      <c r="D4219" s="47" t="n">
        <f aca="false">C4219+D4195</f>
        <v>40</v>
      </c>
    </row>
    <row r="4220" customFormat="false" ht="15" hidden="false" customHeight="false" outlineLevel="0" collapsed="false">
      <c r="A4220" s="48" t="s">
        <v>43</v>
      </c>
      <c r="B4220" s="46" t="n">
        <v>44068</v>
      </c>
      <c r="C4220" s="28" t="n">
        <v>38</v>
      </c>
      <c r="D4220" s="47" t="n">
        <f aca="false">C4220+D4196</f>
        <v>1416</v>
      </c>
    </row>
    <row r="4221" customFormat="false" ht="15" hidden="false" customHeight="false" outlineLevel="0" collapsed="false">
      <c r="A4221" s="48" t="s">
        <v>44</v>
      </c>
      <c r="B4221" s="46" t="n">
        <v>44068</v>
      </c>
      <c r="C4221" s="28" t="n">
        <v>356</v>
      </c>
      <c r="D4221" s="47" t="n">
        <f aca="false">C4221+D4197</f>
        <v>5382</v>
      </c>
      <c r="E4221" s="5" t="n">
        <f aca="false">2+3</f>
        <v>5</v>
      </c>
    </row>
    <row r="4222" customFormat="false" ht="15" hidden="false" customHeight="false" outlineLevel="0" collapsed="false">
      <c r="A4222" s="48" t="s">
        <v>45</v>
      </c>
      <c r="B4222" s="46" t="n">
        <v>44068</v>
      </c>
      <c r="C4222" s="28" t="n">
        <v>71</v>
      </c>
      <c r="D4222" s="47" t="n">
        <f aca="false">C4222+D4198</f>
        <v>654</v>
      </c>
      <c r="E4222" s="5" t="n">
        <f aca="false">1+1</f>
        <v>2</v>
      </c>
    </row>
    <row r="4223" customFormat="false" ht="15" hidden="false" customHeight="false" outlineLevel="0" collapsed="false">
      <c r="A4223" s="48" t="s">
        <v>46</v>
      </c>
      <c r="B4223" s="46" t="n">
        <v>44068</v>
      </c>
      <c r="C4223" s="28" t="n">
        <v>51</v>
      </c>
      <c r="D4223" s="47" t="n">
        <f aca="false">C4223+D4199</f>
        <v>1803</v>
      </c>
      <c r="E4223" s="5" t="n">
        <f aca="false">1</f>
        <v>1</v>
      </c>
    </row>
    <row r="4224" customFormat="false" ht="15.75" hidden="false" customHeight="false" outlineLevel="0" collapsed="false">
      <c r="A4224" s="48" t="s">
        <v>47</v>
      </c>
      <c r="B4224" s="46" t="n">
        <v>44068</v>
      </c>
      <c r="C4224" s="28" t="n">
        <v>113</v>
      </c>
      <c r="D4224" s="59" t="n">
        <f aca="false">C4224+D4200</f>
        <v>1281</v>
      </c>
      <c r="E4224" s="5" t="n">
        <f aca="false">1</f>
        <v>1</v>
      </c>
    </row>
    <row r="4225" customFormat="false" ht="15" hidden="false" customHeight="false" outlineLevel="0" collapsed="false">
      <c r="A4225" s="67" t="s">
        <v>24</v>
      </c>
      <c r="B4225" s="46" t="n">
        <v>44069</v>
      </c>
      <c r="C4225" s="5" t="n">
        <v>6628</v>
      </c>
      <c r="D4225" s="53" t="n">
        <f aca="false">C4225+D4201</f>
        <v>230332</v>
      </c>
      <c r="E4225" s="5" t="n">
        <f aca="false">41+27+77+42</f>
        <v>187</v>
      </c>
    </row>
    <row r="4226" customFormat="false" ht="15" hidden="false" customHeight="false" outlineLevel="0" collapsed="false">
      <c r="A4226" s="48" t="s">
        <v>28</v>
      </c>
      <c r="B4226" s="46" t="n">
        <v>44069</v>
      </c>
      <c r="C4226" s="5" t="n">
        <v>1568</v>
      </c>
      <c r="D4226" s="47" t="n">
        <f aca="false">C4226+D4202</f>
        <v>89137</v>
      </c>
      <c r="E4226" s="5" t="n">
        <f aca="false">1+6+15+18</f>
        <v>40</v>
      </c>
    </row>
    <row r="4227" customFormat="false" ht="15" hidden="false" customHeight="false" outlineLevel="0" collapsed="false">
      <c r="A4227" s="48" t="s">
        <v>25</v>
      </c>
      <c r="B4227" s="46" t="n">
        <v>44069</v>
      </c>
      <c r="C4227" s="5" t="n">
        <v>-1</v>
      </c>
      <c r="D4227" s="47" t="n">
        <f aca="false">C4227+D4203</f>
        <v>63</v>
      </c>
    </row>
    <row r="4228" customFormat="false" ht="15" hidden="false" customHeight="false" outlineLevel="0" collapsed="false">
      <c r="A4228" s="48" t="s">
        <v>26</v>
      </c>
      <c r="B4228" s="46" t="n">
        <v>44069</v>
      </c>
      <c r="C4228" s="5" t="n">
        <v>74</v>
      </c>
      <c r="D4228" s="47" t="n">
        <f aca="false">C4228+D4204</f>
        <v>5041</v>
      </c>
      <c r="E4228" s="5" t="n">
        <f aca="false">1+2+1</f>
        <v>4</v>
      </c>
    </row>
    <row r="4229" customFormat="false" ht="15" hidden="false" customHeight="false" outlineLevel="0" collapsed="false">
      <c r="A4229" s="48" t="s">
        <v>27</v>
      </c>
      <c r="B4229" s="46" t="n">
        <v>44069</v>
      </c>
      <c r="C4229" s="5" t="n">
        <v>69</v>
      </c>
      <c r="D4229" s="47" t="n">
        <f aca="false">C4229+D4205</f>
        <v>650</v>
      </c>
    </row>
    <row r="4230" customFormat="false" ht="15" hidden="false" customHeight="false" outlineLevel="0" collapsed="false">
      <c r="A4230" s="48" t="s">
        <v>29</v>
      </c>
      <c r="B4230" s="46" t="n">
        <v>44069</v>
      </c>
      <c r="C4230" s="5" t="n">
        <v>355</v>
      </c>
      <c r="D4230" s="47" t="n">
        <f aca="false">C4230+D4206</f>
        <v>6767</v>
      </c>
      <c r="E4230" s="5" t="n">
        <f aca="false">4</f>
        <v>4</v>
      </c>
    </row>
    <row r="4231" customFormat="false" ht="15" hidden="false" customHeight="false" outlineLevel="0" collapsed="false">
      <c r="A4231" s="48" t="s">
        <v>30</v>
      </c>
      <c r="B4231" s="46" t="n">
        <v>44069</v>
      </c>
      <c r="C4231" s="5" t="n">
        <v>12</v>
      </c>
      <c r="D4231" s="47" t="n">
        <f aca="false">C4231+D4207</f>
        <v>272</v>
      </c>
    </row>
    <row r="4232" customFormat="false" ht="15" hidden="false" customHeight="false" outlineLevel="0" collapsed="false">
      <c r="A4232" s="48" t="s">
        <v>31</v>
      </c>
      <c r="B4232" s="46" t="n">
        <v>44069</v>
      </c>
      <c r="C4232" s="5" t="n">
        <v>112</v>
      </c>
      <c r="D4232" s="47" t="n">
        <f aca="false">C4232+D4208</f>
        <v>2621</v>
      </c>
      <c r="E4232" s="5" t="n">
        <f aca="false">1</f>
        <v>1</v>
      </c>
    </row>
    <row r="4233" customFormat="false" ht="15" hidden="false" customHeight="false" outlineLevel="0" collapsed="false">
      <c r="A4233" s="48" t="s">
        <v>32</v>
      </c>
      <c r="B4233" s="46" t="n">
        <v>44069</v>
      </c>
      <c r="C4233" s="5" t="n">
        <v>-1</v>
      </c>
      <c r="D4233" s="47" t="n">
        <f aca="false">C4233+D4209</f>
        <v>82</v>
      </c>
    </row>
    <row r="4234" customFormat="false" ht="15" hidden="false" customHeight="false" outlineLevel="0" collapsed="false">
      <c r="A4234" s="48" t="s">
        <v>33</v>
      </c>
      <c r="B4234" s="46" t="n">
        <v>44069</v>
      </c>
      <c r="C4234" s="5" t="n">
        <v>236</v>
      </c>
      <c r="D4234" s="47" t="n">
        <f aca="false">C4234+D4210</f>
        <v>7074</v>
      </c>
      <c r="E4234" s="5" t="n">
        <f aca="false">9+4</f>
        <v>13</v>
      </c>
    </row>
    <row r="4235" customFormat="false" ht="15" hidden="false" customHeight="false" outlineLevel="0" collapsed="false">
      <c r="A4235" s="48" t="s">
        <v>34</v>
      </c>
      <c r="B4235" s="46" t="n">
        <v>44069</v>
      </c>
      <c r="C4235" s="5" t="n">
        <v>1</v>
      </c>
      <c r="D4235" s="47" t="n">
        <f aca="false">C4235+D4211</f>
        <v>195</v>
      </c>
    </row>
    <row r="4236" customFormat="false" ht="15" hidden="false" customHeight="false" outlineLevel="0" collapsed="false">
      <c r="A4236" s="48" t="s">
        <v>35</v>
      </c>
      <c r="B4236" s="46" t="n">
        <v>44069</v>
      </c>
      <c r="C4236" s="5" t="n">
        <v>37</v>
      </c>
      <c r="D4236" s="47" t="n">
        <f aca="false">C4236+D4212</f>
        <v>1214</v>
      </c>
      <c r="E4236" s="5" t="n">
        <f aca="false">1</f>
        <v>1</v>
      </c>
    </row>
    <row r="4237" customFormat="false" ht="15" hidden="false" customHeight="false" outlineLevel="0" collapsed="false">
      <c r="A4237" s="48" t="s">
        <v>36</v>
      </c>
      <c r="B4237" s="46" t="n">
        <v>44069</v>
      </c>
      <c r="C4237" s="5" t="n">
        <v>276</v>
      </c>
      <c r="D4237" s="47" t="n">
        <f aca="false">C4237+D4213</f>
        <v>5349</v>
      </c>
      <c r="E4237" s="5" t="n">
        <f aca="false">3+1</f>
        <v>4</v>
      </c>
    </row>
    <row r="4238" customFormat="false" ht="15" hidden="false" customHeight="false" outlineLevel="0" collapsed="false">
      <c r="A4238" s="48" t="s">
        <v>37</v>
      </c>
      <c r="B4238" s="46" t="n">
        <v>44069</v>
      </c>
      <c r="C4238" s="5" t="n">
        <v>0</v>
      </c>
      <c r="D4238" s="47" t="n">
        <f aca="false">C4238+D4214</f>
        <v>59</v>
      </c>
    </row>
    <row r="4239" customFormat="false" ht="15" hidden="false" customHeight="false" outlineLevel="0" collapsed="false">
      <c r="A4239" s="48" t="s">
        <v>38</v>
      </c>
      <c r="B4239" s="46" t="n">
        <v>44069</v>
      </c>
      <c r="C4239" s="5" t="n">
        <v>132</v>
      </c>
      <c r="D4239" s="47" t="n">
        <f aca="false">C4239+D4215</f>
        <v>2547</v>
      </c>
    </row>
    <row r="4240" customFormat="false" ht="15" hidden="false" customHeight="false" outlineLevel="0" collapsed="false">
      <c r="A4240" s="48" t="s">
        <v>39</v>
      </c>
      <c r="B4240" s="46" t="n">
        <v>44069</v>
      </c>
      <c r="C4240" s="5" t="n">
        <v>235</v>
      </c>
      <c r="D4240" s="47" t="n">
        <f aca="false">C4240+D4216</f>
        <v>5173</v>
      </c>
      <c r="E4240" s="5" t="n">
        <f aca="false">3+1+2+5</f>
        <v>11</v>
      </c>
    </row>
    <row r="4241" customFormat="false" ht="15" hidden="false" customHeight="false" outlineLevel="0" collapsed="false">
      <c r="A4241" s="48" t="s">
        <v>40</v>
      </c>
      <c r="B4241" s="46" t="n">
        <v>44069</v>
      </c>
      <c r="C4241" s="5" t="n">
        <v>176</v>
      </c>
      <c r="D4241" s="47" t="n">
        <f aca="false">C4241+D4217</f>
        <v>2285</v>
      </c>
      <c r="E4241" s="5" t="n">
        <f aca="false">4+1</f>
        <v>5</v>
      </c>
    </row>
    <row r="4242" customFormat="false" ht="15" hidden="false" customHeight="false" outlineLevel="0" collapsed="false">
      <c r="A4242" s="48" t="s">
        <v>41</v>
      </c>
      <c r="B4242" s="46" t="n">
        <v>44069</v>
      </c>
      <c r="C4242" s="5" t="n">
        <v>36</v>
      </c>
      <c r="D4242" s="47" t="n">
        <f aca="false">C4242+D4218</f>
        <v>146</v>
      </c>
    </row>
    <row r="4243" customFormat="false" ht="15" hidden="false" customHeight="false" outlineLevel="0" collapsed="false">
      <c r="A4243" s="48" t="s">
        <v>42</v>
      </c>
      <c r="B4243" s="46" t="n">
        <v>44069</v>
      </c>
      <c r="C4243" s="5" t="n">
        <v>4</v>
      </c>
      <c r="D4243" s="47" t="n">
        <f aca="false">C4243+D4219</f>
        <v>44</v>
      </c>
    </row>
    <row r="4244" customFormat="false" ht="15" hidden="false" customHeight="false" outlineLevel="0" collapsed="false">
      <c r="A4244" s="48" t="s">
        <v>43</v>
      </c>
      <c r="B4244" s="46" t="n">
        <v>44069</v>
      </c>
      <c r="C4244" s="5" t="n">
        <v>63</v>
      </c>
      <c r="D4244" s="47" t="n">
        <f aca="false">C4244+D4220</f>
        <v>1479</v>
      </c>
    </row>
    <row r="4245" customFormat="false" ht="15" hidden="false" customHeight="false" outlineLevel="0" collapsed="false">
      <c r="A4245" s="48" t="s">
        <v>44</v>
      </c>
      <c r="B4245" s="46" t="n">
        <v>44069</v>
      </c>
      <c r="C4245" s="5" t="n">
        <v>381</v>
      </c>
      <c r="D4245" s="47" t="n">
        <f aca="false">C4245+D4221</f>
        <v>5763</v>
      </c>
      <c r="E4245" s="5" t="n">
        <f aca="false">2+2</f>
        <v>4</v>
      </c>
    </row>
    <row r="4246" customFormat="false" ht="15" hidden="false" customHeight="false" outlineLevel="0" collapsed="false">
      <c r="A4246" s="48" t="s">
        <v>45</v>
      </c>
      <c r="B4246" s="46" t="n">
        <v>44069</v>
      </c>
      <c r="C4246" s="5" t="n">
        <v>38</v>
      </c>
      <c r="D4246" s="47" t="n">
        <f aca="false">C4246+D4222</f>
        <v>692</v>
      </c>
    </row>
    <row r="4247" customFormat="false" ht="15" hidden="false" customHeight="false" outlineLevel="0" collapsed="false">
      <c r="A4247" s="48" t="s">
        <v>46</v>
      </c>
      <c r="B4247" s="46" t="n">
        <v>44069</v>
      </c>
      <c r="C4247" s="5" t="n">
        <v>51</v>
      </c>
      <c r="D4247" s="47" t="n">
        <f aca="false">C4247+D4223</f>
        <v>1854</v>
      </c>
      <c r="E4247" s="5" t="n">
        <f aca="false">1+1</f>
        <v>2</v>
      </c>
    </row>
    <row r="4248" customFormat="false" ht="15.75" hidden="false" customHeight="false" outlineLevel="0" collapsed="false">
      <c r="A4248" s="48" t="s">
        <v>47</v>
      </c>
      <c r="B4248" s="46" t="n">
        <v>44069</v>
      </c>
      <c r="C4248" s="5" t="n">
        <v>68</v>
      </c>
      <c r="D4248" s="59" t="n">
        <f aca="false">C4248+D4224</f>
        <v>1349</v>
      </c>
    </row>
    <row r="4249" customFormat="false" ht="15" hidden="false" customHeight="false" outlineLevel="0" collapsed="false">
      <c r="A4249" s="67" t="s">
        <v>24</v>
      </c>
      <c r="B4249" s="46" t="n">
        <v>44070</v>
      </c>
      <c r="C4249" s="5" t="n">
        <v>6402</v>
      </c>
      <c r="D4249" s="53" t="n">
        <f aca="false">C4249+D4225</f>
        <v>236734</v>
      </c>
      <c r="E4249" s="5" t="n">
        <f aca="false">50+36+34+22</f>
        <v>142</v>
      </c>
    </row>
    <row r="4250" customFormat="false" ht="15" hidden="false" customHeight="false" outlineLevel="0" collapsed="false">
      <c r="A4250" s="48" t="s">
        <v>28</v>
      </c>
      <c r="B4250" s="46" t="n">
        <v>44070</v>
      </c>
      <c r="C4250" s="5" t="n">
        <v>1220</v>
      </c>
      <c r="D4250" s="47" t="n">
        <f aca="false">C4250+D4226</f>
        <v>90357</v>
      </c>
      <c r="E4250" s="5" t="n">
        <f aca="false">4+4+16+10</f>
        <v>34</v>
      </c>
    </row>
    <row r="4251" customFormat="false" ht="15" hidden="false" customHeight="false" outlineLevel="0" collapsed="false">
      <c r="A4251" s="48" t="s">
        <v>25</v>
      </c>
      <c r="B4251" s="46" t="n">
        <v>44070</v>
      </c>
      <c r="C4251" s="5" t="n">
        <v>1</v>
      </c>
      <c r="D4251" s="47" t="n">
        <f aca="false">C4251+D4227</f>
        <v>64</v>
      </c>
    </row>
    <row r="4252" customFormat="false" ht="15" hidden="false" customHeight="false" outlineLevel="0" collapsed="false">
      <c r="A4252" s="48" t="s">
        <v>26</v>
      </c>
      <c r="B4252" s="46" t="n">
        <v>44070</v>
      </c>
      <c r="C4252" s="5" t="n">
        <v>63</v>
      </c>
      <c r="D4252" s="47" t="n">
        <f aca="false">C4252+D4228</f>
        <v>5104</v>
      </c>
      <c r="E4252" s="5" t="n">
        <f aca="false">1</f>
        <v>1</v>
      </c>
    </row>
    <row r="4253" customFormat="false" ht="15" hidden="false" customHeight="false" outlineLevel="0" collapsed="false">
      <c r="A4253" s="48" t="s">
        <v>27</v>
      </c>
      <c r="B4253" s="46" t="n">
        <v>44070</v>
      </c>
      <c r="C4253" s="5" t="n">
        <v>49</v>
      </c>
      <c r="D4253" s="47" t="n">
        <f aca="false">C4253+D4229</f>
        <v>699</v>
      </c>
    </row>
    <row r="4254" customFormat="false" ht="15" hidden="false" customHeight="false" outlineLevel="0" collapsed="false">
      <c r="A4254" s="48" t="s">
        <v>29</v>
      </c>
      <c r="B4254" s="46" t="n">
        <v>44070</v>
      </c>
      <c r="C4254" s="5" t="n">
        <v>363</v>
      </c>
      <c r="D4254" s="47" t="n">
        <f aca="false">C4254+D4230</f>
        <v>7130</v>
      </c>
    </row>
    <row r="4255" customFormat="false" ht="15" hidden="false" customHeight="false" outlineLevel="0" collapsed="false">
      <c r="A4255" s="48" t="s">
        <v>30</v>
      </c>
      <c r="B4255" s="46" t="n">
        <v>44070</v>
      </c>
      <c r="C4255" s="5" t="n">
        <v>6</v>
      </c>
      <c r="D4255" s="47" t="n">
        <f aca="false">C4255+D4231</f>
        <v>278</v>
      </c>
    </row>
    <row r="4256" customFormat="false" ht="15" hidden="false" customHeight="false" outlineLevel="0" collapsed="false">
      <c r="A4256" s="48" t="s">
        <v>31</v>
      </c>
      <c r="B4256" s="46" t="n">
        <v>44070</v>
      </c>
      <c r="C4256" s="5" t="n">
        <v>160</v>
      </c>
      <c r="D4256" s="47" t="n">
        <f aca="false">C4256+D4232</f>
        <v>2781</v>
      </c>
      <c r="E4256" s="5" t="n">
        <f aca="false">1</f>
        <v>1</v>
      </c>
    </row>
    <row r="4257" customFormat="false" ht="15" hidden="false" customHeight="false" outlineLevel="0" collapsed="false">
      <c r="A4257" s="48" t="s">
        <v>32</v>
      </c>
      <c r="B4257" s="46" t="n">
        <v>44070</v>
      </c>
      <c r="C4257" s="5" t="n">
        <v>0</v>
      </c>
      <c r="D4257" s="47" t="n">
        <f aca="false">C4257+D4233</f>
        <v>82</v>
      </c>
    </row>
    <row r="4258" customFormat="false" ht="15" hidden="false" customHeight="false" outlineLevel="0" collapsed="false">
      <c r="A4258" s="48" t="s">
        <v>33</v>
      </c>
      <c r="B4258" s="46" t="n">
        <v>44070</v>
      </c>
      <c r="C4258" s="5" t="n">
        <v>200</v>
      </c>
      <c r="D4258" s="47" t="n">
        <f aca="false">C4258+D4234</f>
        <v>7274</v>
      </c>
      <c r="E4258" s="5" t="n">
        <f aca="false">4+2+3</f>
        <v>9</v>
      </c>
    </row>
    <row r="4259" customFormat="false" ht="15" hidden="false" customHeight="false" outlineLevel="0" collapsed="false">
      <c r="A4259" s="48" t="s">
        <v>34</v>
      </c>
      <c r="B4259" s="46" t="n">
        <v>44070</v>
      </c>
      <c r="C4259" s="5" t="n">
        <v>-1</v>
      </c>
      <c r="D4259" s="47" t="n">
        <f aca="false">C4259+D4235</f>
        <v>194</v>
      </c>
    </row>
    <row r="4260" customFormat="false" ht="15" hidden="false" customHeight="false" outlineLevel="0" collapsed="false">
      <c r="A4260" s="48" t="s">
        <v>35</v>
      </c>
      <c r="B4260" s="46" t="n">
        <v>44070</v>
      </c>
      <c r="C4260" s="5" t="n">
        <v>58</v>
      </c>
      <c r="D4260" s="47" t="n">
        <f aca="false">C4260+D4236</f>
        <v>1272</v>
      </c>
      <c r="E4260" s="5" t="n">
        <v>3</v>
      </c>
    </row>
    <row r="4261" customFormat="false" ht="15" hidden="false" customHeight="false" outlineLevel="0" collapsed="false">
      <c r="A4261" s="48" t="s">
        <v>36</v>
      </c>
      <c r="B4261" s="46" t="n">
        <v>44070</v>
      </c>
      <c r="C4261" s="5" t="n">
        <v>252</v>
      </c>
      <c r="D4261" s="47" t="n">
        <f aca="false">C4261+D4237</f>
        <v>5601</v>
      </c>
      <c r="E4261" s="5" t="n">
        <f aca="false">2</f>
        <v>2</v>
      </c>
    </row>
    <row r="4262" customFormat="false" ht="15" hidden="false" customHeight="false" outlineLevel="0" collapsed="false">
      <c r="A4262" s="48" t="s">
        <v>37</v>
      </c>
      <c r="B4262" s="46" t="n">
        <v>44070</v>
      </c>
      <c r="C4262" s="5" t="n">
        <v>-1</v>
      </c>
      <c r="D4262" s="47" t="n">
        <f aca="false">C4262+D4238</f>
        <v>58</v>
      </c>
    </row>
    <row r="4263" customFormat="false" ht="15" hidden="false" customHeight="false" outlineLevel="0" collapsed="false">
      <c r="A4263" s="48" t="s">
        <v>38</v>
      </c>
      <c r="B4263" s="46" t="n">
        <v>44070</v>
      </c>
      <c r="C4263" s="5" t="n">
        <v>122</v>
      </c>
      <c r="D4263" s="47" t="n">
        <f aca="false">C4263+D4239</f>
        <v>2669</v>
      </c>
      <c r="E4263" s="5" t="n">
        <f aca="false">1+2</f>
        <v>3</v>
      </c>
    </row>
    <row r="4264" customFormat="false" ht="15" hidden="false" customHeight="false" outlineLevel="0" collapsed="false">
      <c r="A4264" s="48" t="s">
        <v>39</v>
      </c>
      <c r="B4264" s="46" t="n">
        <v>44070</v>
      </c>
      <c r="C4264" s="5" t="n">
        <v>268</v>
      </c>
      <c r="D4264" s="47" t="n">
        <f aca="false">C4264+D4240</f>
        <v>5441</v>
      </c>
      <c r="E4264" s="5" t="n">
        <f aca="false">1+1+2+4</f>
        <v>8</v>
      </c>
    </row>
    <row r="4265" customFormat="false" ht="15" hidden="false" customHeight="false" outlineLevel="0" collapsed="false">
      <c r="A4265" s="48" t="s">
        <v>40</v>
      </c>
      <c r="B4265" s="46" t="n">
        <v>44070</v>
      </c>
      <c r="C4265" s="5" t="n">
        <v>179</v>
      </c>
      <c r="D4265" s="47" t="n">
        <f aca="false">C4265+D4241</f>
        <v>2464</v>
      </c>
      <c r="E4265" s="5" t="n">
        <f aca="false">1</f>
        <v>1</v>
      </c>
    </row>
    <row r="4266" customFormat="false" ht="15" hidden="false" customHeight="false" outlineLevel="0" collapsed="false">
      <c r="A4266" s="48" t="s">
        <v>41</v>
      </c>
      <c r="B4266" s="46" t="n">
        <v>44070</v>
      </c>
      <c r="C4266" s="5" t="n">
        <v>36</v>
      </c>
      <c r="D4266" s="47" t="n">
        <f aca="false">C4266+D4242</f>
        <v>182</v>
      </c>
    </row>
    <row r="4267" customFormat="false" ht="15" hidden="false" customHeight="false" outlineLevel="0" collapsed="false">
      <c r="A4267" s="48" t="s">
        <v>42</v>
      </c>
      <c r="B4267" s="46" t="n">
        <v>44070</v>
      </c>
      <c r="C4267" s="5" t="n">
        <v>7</v>
      </c>
      <c r="D4267" s="47" t="n">
        <f aca="false">C4267+D4243</f>
        <v>51</v>
      </c>
    </row>
    <row r="4268" customFormat="false" ht="15" hidden="false" customHeight="false" outlineLevel="0" collapsed="false">
      <c r="A4268" s="48" t="s">
        <v>43</v>
      </c>
      <c r="B4268" s="46" t="n">
        <v>44070</v>
      </c>
      <c r="C4268" s="5" t="n">
        <v>51</v>
      </c>
      <c r="D4268" s="47" t="n">
        <f aca="false">C4268+D4244</f>
        <v>1530</v>
      </c>
    </row>
    <row r="4269" customFormat="false" ht="15" hidden="false" customHeight="false" outlineLevel="0" collapsed="false">
      <c r="A4269" s="48" t="s">
        <v>44</v>
      </c>
      <c r="B4269" s="46" t="n">
        <v>44070</v>
      </c>
      <c r="C4269" s="5" t="n">
        <v>471</v>
      </c>
      <c r="D4269" s="47" t="n">
        <f aca="false">C4269+D4245</f>
        <v>6234</v>
      </c>
      <c r="E4269" s="5" t="n">
        <f aca="false">3+1</f>
        <v>4</v>
      </c>
    </row>
    <row r="4270" customFormat="false" ht="15" hidden="false" customHeight="false" outlineLevel="0" collapsed="false">
      <c r="A4270" s="48" t="s">
        <v>45</v>
      </c>
      <c r="B4270" s="46" t="n">
        <v>44070</v>
      </c>
      <c r="C4270" s="5" t="n">
        <v>53</v>
      </c>
      <c r="D4270" s="47" t="n">
        <f aca="false">C4270+D4246</f>
        <v>745</v>
      </c>
    </row>
    <row r="4271" customFormat="false" ht="15" hidden="false" customHeight="false" outlineLevel="0" collapsed="false">
      <c r="A4271" s="48" t="s">
        <v>46</v>
      </c>
      <c r="B4271" s="46" t="n">
        <v>44070</v>
      </c>
      <c r="C4271" s="5" t="n">
        <v>25</v>
      </c>
      <c r="D4271" s="47" t="n">
        <f aca="false">C4271+D4247</f>
        <v>1879</v>
      </c>
    </row>
    <row r="4272" customFormat="false" ht="15.75" hidden="false" customHeight="false" outlineLevel="0" collapsed="false">
      <c r="A4272" s="48" t="s">
        <v>47</v>
      </c>
      <c r="B4272" s="46" t="n">
        <v>44070</v>
      </c>
      <c r="C4272" s="5" t="n">
        <v>120</v>
      </c>
      <c r="D4272" s="59" t="n">
        <f aca="false">C4272+D4248</f>
        <v>1469</v>
      </c>
      <c r="E4272" s="5" t="n">
        <f aca="false">1</f>
        <v>1</v>
      </c>
    </row>
    <row r="4273" customFormat="false" ht="15" hidden="false" customHeight="false" outlineLevel="0" collapsed="false">
      <c r="A4273" s="67" t="s">
        <v>24</v>
      </c>
      <c r="B4273" s="46" t="n">
        <v>44071</v>
      </c>
      <c r="C4273" s="5" t="n">
        <v>7486</v>
      </c>
      <c r="D4273" s="53" t="n">
        <f aca="false">C4273+D4249</f>
        <v>244220</v>
      </c>
      <c r="E4273" s="5" t="n">
        <f aca="false">26+24+54+39+1</f>
        <v>144</v>
      </c>
    </row>
    <row r="4274" customFormat="false" ht="15" hidden="false" customHeight="false" outlineLevel="0" collapsed="false">
      <c r="A4274" s="48" t="s">
        <v>28</v>
      </c>
      <c r="B4274" s="46" t="n">
        <v>44071</v>
      </c>
      <c r="C4274" s="5" t="n">
        <v>1430</v>
      </c>
      <c r="D4274" s="47" t="n">
        <f aca="false">C4274+D4250</f>
        <v>91787</v>
      </c>
      <c r="E4274" s="5" t="n">
        <f aca="false">8+5+14+7+1</f>
        <v>35</v>
      </c>
    </row>
    <row r="4275" customFormat="false" ht="15" hidden="false" customHeight="false" outlineLevel="0" collapsed="false">
      <c r="A4275" s="48" t="s">
        <v>25</v>
      </c>
      <c r="B4275" s="46" t="n">
        <v>44071</v>
      </c>
      <c r="C4275" s="5" t="n">
        <v>1</v>
      </c>
      <c r="D4275" s="47" t="n">
        <f aca="false">C4275+D4251</f>
        <v>65</v>
      </c>
    </row>
    <row r="4276" customFormat="false" ht="15" hidden="false" customHeight="false" outlineLevel="0" collapsed="false">
      <c r="A4276" s="48" t="s">
        <v>26</v>
      </c>
      <c r="B4276" s="46" t="n">
        <v>44071</v>
      </c>
      <c r="C4276" s="5" t="n">
        <v>79</v>
      </c>
      <c r="D4276" s="47" t="n">
        <f aca="false">C4276+D4252</f>
        <v>5183</v>
      </c>
      <c r="E4276" s="5" t="n">
        <f aca="false">2</f>
        <v>2</v>
      </c>
    </row>
    <row r="4277" customFormat="false" ht="15" hidden="false" customHeight="false" outlineLevel="0" collapsed="false">
      <c r="A4277" s="48" t="s">
        <v>27</v>
      </c>
      <c r="B4277" s="46" t="n">
        <v>44071</v>
      </c>
      <c r="C4277" s="5" t="n">
        <v>66</v>
      </c>
      <c r="D4277" s="47" t="n">
        <f aca="false">C4277+D4253</f>
        <v>765</v>
      </c>
    </row>
    <row r="4278" customFormat="false" ht="15" hidden="false" customHeight="false" outlineLevel="0" collapsed="false">
      <c r="A4278" s="48" t="s">
        <v>29</v>
      </c>
      <c r="B4278" s="46" t="n">
        <v>44071</v>
      </c>
      <c r="C4278" s="5" t="n">
        <v>375</v>
      </c>
      <c r="D4278" s="47" t="n">
        <f aca="false">C4278+D4254</f>
        <v>7505</v>
      </c>
      <c r="E4278" s="5" t="n">
        <f aca="false">2</f>
        <v>2</v>
      </c>
    </row>
    <row r="4279" customFormat="false" ht="15" hidden="false" customHeight="false" outlineLevel="0" collapsed="false">
      <c r="A4279" s="48" t="s">
        <v>30</v>
      </c>
      <c r="B4279" s="46" t="n">
        <v>44071</v>
      </c>
      <c r="C4279" s="5" t="n">
        <v>35</v>
      </c>
      <c r="D4279" s="47" t="n">
        <f aca="false">C4279+D4255</f>
        <v>313</v>
      </c>
    </row>
    <row r="4280" customFormat="false" ht="15" hidden="false" customHeight="false" outlineLevel="0" collapsed="false">
      <c r="A4280" s="48" t="s">
        <v>31</v>
      </c>
      <c r="B4280" s="46" t="n">
        <v>44071</v>
      </c>
      <c r="C4280" s="5" t="n">
        <v>155</v>
      </c>
      <c r="D4280" s="47" t="n">
        <f aca="false">C4280+D4256</f>
        <v>2936</v>
      </c>
      <c r="E4280" s="5" t="n">
        <f aca="false">1+3</f>
        <v>4</v>
      </c>
    </row>
    <row r="4281" customFormat="false" ht="15" hidden="false" customHeight="false" outlineLevel="0" collapsed="false">
      <c r="A4281" s="48" t="s">
        <v>32</v>
      </c>
      <c r="B4281" s="46" t="n">
        <v>44071</v>
      </c>
      <c r="C4281" s="5" t="n">
        <v>2</v>
      </c>
      <c r="D4281" s="47" t="n">
        <f aca="false">C4281+D4257</f>
        <v>84</v>
      </c>
    </row>
    <row r="4282" customFormat="false" ht="15" hidden="false" customHeight="false" outlineLevel="0" collapsed="false">
      <c r="A4282" s="48" t="s">
        <v>33</v>
      </c>
      <c r="B4282" s="46" t="n">
        <v>44071</v>
      </c>
      <c r="C4282" s="5" t="n">
        <v>347</v>
      </c>
      <c r="D4282" s="47" t="n">
        <f aca="false">C4282+D4258</f>
        <v>7621</v>
      </c>
      <c r="E4282" s="5" t="n">
        <f aca="false">3+3+2+3</f>
        <v>11</v>
      </c>
    </row>
    <row r="4283" customFormat="false" ht="15" hidden="false" customHeight="false" outlineLevel="0" collapsed="false">
      <c r="A4283" s="48" t="s">
        <v>34</v>
      </c>
      <c r="B4283" s="46" t="n">
        <v>44071</v>
      </c>
      <c r="C4283" s="5" t="n">
        <v>0</v>
      </c>
      <c r="D4283" s="47" t="n">
        <f aca="false">C4283+D4259</f>
        <v>194</v>
      </c>
    </row>
    <row r="4284" customFormat="false" ht="15" hidden="false" customHeight="false" outlineLevel="0" collapsed="false">
      <c r="A4284" s="48" t="s">
        <v>35</v>
      </c>
      <c r="B4284" s="46" t="n">
        <v>44071</v>
      </c>
      <c r="C4284" s="5" t="n">
        <v>60</v>
      </c>
      <c r="D4284" s="47" t="n">
        <f aca="false">C4284+D4260</f>
        <v>1332</v>
      </c>
    </row>
    <row r="4285" customFormat="false" ht="15" hidden="false" customHeight="false" outlineLevel="0" collapsed="false">
      <c r="A4285" s="48" t="s">
        <v>36</v>
      </c>
      <c r="B4285" s="46" t="n">
        <v>44071</v>
      </c>
      <c r="C4285" s="5" t="n">
        <v>342</v>
      </c>
      <c r="D4285" s="47" t="n">
        <f aca="false">C4285+D4261</f>
        <v>5943</v>
      </c>
      <c r="E4285" s="5" t="n">
        <f aca="false">2+1</f>
        <v>3</v>
      </c>
    </row>
    <row r="4286" customFormat="false" ht="15" hidden="false" customHeight="false" outlineLevel="0" collapsed="false">
      <c r="A4286" s="48" t="s">
        <v>37</v>
      </c>
      <c r="B4286" s="46" t="n">
        <v>44071</v>
      </c>
      <c r="C4286" s="5" t="n">
        <v>1</v>
      </c>
      <c r="D4286" s="47" t="n">
        <f aca="false">C4286+D4262</f>
        <v>59</v>
      </c>
    </row>
    <row r="4287" customFormat="false" ht="15" hidden="false" customHeight="false" outlineLevel="0" collapsed="false">
      <c r="A4287" s="48" t="s">
        <v>38</v>
      </c>
      <c r="B4287" s="46" t="n">
        <v>44071</v>
      </c>
      <c r="C4287" s="5" t="n">
        <v>99</v>
      </c>
      <c r="D4287" s="47" t="n">
        <f aca="false">C4287+D4263</f>
        <v>2768</v>
      </c>
      <c r="E4287" s="5" t="n">
        <f aca="false">3</f>
        <v>3</v>
      </c>
    </row>
    <row r="4288" customFormat="false" ht="15" hidden="false" customHeight="false" outlineLevel="0" collapsed="false">
      <c r="A4288" s="48" t="s">
        <v>39</v>
      </c>
      <c r="B4288" s="46" t="n">
        <v>44071</v>
      </c>
      <c r="C4288" s="5" t="n">
        <v>150</v>
      </c>
      <c r="D4288" s="47" t="n">
        <f aca="false">C4288+D4264</f>
        <v>5591</v>
      </c>
      <c r="E4288" s="5" t="n">
        <f aca="false">1+2+1</f>
        <v>4</v>
      </c>
    </row>
    <row r="4289" customFormat="false" ht="15" hidden="false" customHeight="false" outlineLevel="0" collapsed="false">
      <c r="A4289" s="48" t="s">
        <v>40</v>
      </c>
      <c r="B4289" s="46" t="n">
        <v>44071</v>
      </c>
      <c r="C4289" s="5" t="n">
        <v>265</v>
      </c>
      <c r="D4289" s="47" t="n">
        <f aca="false">C4289+D4265</f>
        <v>2729</v>
      </c>
      <c r="E4289" s="5" t="n">
        <f aca="false">1</f>
        <v>1</v>
      </c>
    </row>
    <row r="4290" customFormat="false" ht="15" hidden="false" customHeight="false" outlineLevel="0" collapsed="false">
      <c r="A4290" s="48" t="s">
        <v>41</v>
      </c>
      <c r="B4290" s="46" t="n">
        <v>44071</v>
      </c>
      <c r="C4290" s="5" t="n">
        <v>11</v>
      </c>
      <c r="D4290" s="47" t="n">
        <f aca="false">C4290+D4266</f>
        <v>193</v>
      </c>
    </row>
    <row r="4291" customFormat="false" ht="15" hidden="false" customHeight="false" outlineLevel="0" collapsed="false">
      <c r="A4291" s="48" t="s">
        <v>42</v>
      </c>
      <c r="B4291" s="46" t="n">
        <v>44071</v>
      </c>
      <c r="C4291" s="5" t="n">
        <v>10</v>
      </c>
      <c r="D4291" s="47" t="n">
        <f aca="false">C4291+D4267</f>
        <v>61</v>
      </c>
    </row>
    <row r="4292" customFormat="false" ht="15" hidden="false" customHeight="false" outlineLevel="0" collapsed="false">
      <c r="A4292" s="48" t="s">
        <v>43</v>
      </c>
      <c r="B4292" s="46" t="n">
        <v>44071</v>
      </c>
      <c r="C4292" s="5" t="n">
        <v>88</v>
      </c>
      <c r="D4292" s="47" t="n">
        <f aca="false">C4292+D4268</f>
        <v>1618</v>
      </c>
      <c r="E4292" s="5" t="n">
        <f aca="false">2</f>
        <v>2</v>
      </c>
    </row>
    <row r="4293" customFormat="false" ht="15" hidden="false" customHeight="false" outlineLevel="0" collapsed="false">
      <c r="A4293" s="48" t="s">
        <v>44</v>
      </c>
      <c r="B4293" s="46" t="n">
        <v>44071</v>
      </c>
      <c r="C4293" s="5" t="n">
        <v>507</v>
      </c>
      <c r="D4293" s="47" t="n">
        <f aca="false">C4293+D4269</f>
        <v>6741</v>
      </c>
      <c r="E4293" s="5" t="n">
        <f aca="false">2+2</f>
        <v>4</v>
      </c>
    </row>
    <row r="4294" customFormat="false" ht="15" hidden="false" customHeight="false" outlineLevel="0" collapsed="false">
      <c r="A4294" s="48" t="s">
        <v>45</v>
      </c>
      <c r="B4294" s="46" t="n">
        <v>44071</v>
      </c>
      <c r="C4294" s="5" t="n">
        <v>44</v>
      </c>
      <c r="D4294" s="47" t="n">
        <f aca="false">C4294+D4270</f>
        <v>789</v>
      </c>
    </row>
    <row r="4295" customFormat="false" ht="15" hidden="false" customHeight="false" outlineLevel="0" collapsed="false">
      <c r="A4295" s="48" t="s">
        <v>46</v>
      </c>
      <c r="B4295" s="46" t="n">
        <v>44071</v>
      </c>
      <c r="C4295" s="5" t="n">
        <v>29</v>
      </c>
      <c r="D4295" s="47" t="n">
        <f aca="false">C4295+D4271</f>
        <v>1908</v>
      </c>
      <c r="E4295" s="5" t="n">
        <f aca="false">1+1</f>
        <v>2</v>
      </c>
    </row>
    <row r="4296" customFormat="false" ht="15.75" hidden="false" customHeight="false" outlineLevel="0" collapsed="false">
      <c r="A4296" s="48" t="s">
        <v>47</v>
      </c>
      <c r="B4296" s="46" t="n">
        <v>44071</v>
      </c>
      <c r="C4296" s="5" t="n">
        <v>135</v>
      </c>
      <c r="D4296" s="59" t="n">
        <f aca="false">C4296+D4272</f>
        <v>1604</v>
      </c>
      <c r="E4296" s="5" t="n">
        <f aca="false">4+1</f>
        <v>5</v>
      </c>
    </row>
    <row r="4297" customFormat="false" ht="15" hidden="false" customHeight="false" outlineLevel="0" collapsed="false">
      <c r="A4297" s="67" t="s">
        <v>24</v>
      </c>
      <c r="B4297" s="46" t="n">
        <v>44072</v>
      </c>
      <c r="C4297" s="5" t="n">
        <v>5545</v>
      </c>
      <c r="D4297" s="53" t="n">
        <f aca="false">C4297+D4273</f>
        <v>249765</v>
      </c>
      <c r="E4297" s="5" t="n">
        <f aca="false">14+6+14+8</f>
        <v>42</v>
      </c>
    </row>
    <row r="4298" customFormat="false" ht="15" hidden="false" customHeight="false" outlineLevel="0" collapsed="false">
      <c r="A4298" s="48" t="s">
        <v>28</v>
      </c>
      <c r="B4298" s="46" t="n">
        <v>44072</v>
      </c>
      <c r="C4298" s="5" t="n">
        <v>1195</v>
      </c>
      <c r="D4298" s="47" t="n">
        <f aca="false">C4298+D4274</f>
        <v>92982</v>
      </c>
      <c r="E4298" s="5" t="n">
        <f aca="false">7+5+10+3</f>
        <v>25</v>
      </c>
    </row>
    <row r="4299" customFormat="false" ht="15" hidden="false" customHeight="false" outlineLevel="0" collapsed="false">
      <c r="A4299" s="48" t="s">
        <v>25</v>
      </c>
      <c r="B4299" s="46" t="n">
        <v>44072</v>
      </c>
      <c r="C4299" s="5" t="n">
        <v>0</v>
      </c>
      <c r="D4299" s="47" t="n">
        <f aca="false">C4299+D4275</f>
        <v>65</v>
      </c>
    </row>
    <row r="4300" customFormat="false" ht="15" hidden="false" customHeight="false" outlineLevel="0" collapsed="false">
      <c r="A4300" s="48" t="s">
        <v>26</v>
      </c>
      <c r="B4300" s="46" t="n">
        <v>44072</v>
      </c>
      <c r="C4300" s="5" t="n">
        <v>98</v>
      </c>
      <c r="D4300" s="47" t="n">
        <f aca="false">C4300+D4276</f>
        <v>5281</v>
      </c>
      <c r="E4300" s="5" t="n">
        <f aca="false">1+1</f>
        <v>2</v>
      </c>
    </row>
    <row r="4301" customFormat="false" ht="15" hidden="false" customHeight="false" outlineLevel="0" collapsed="false">
      <c r="A4301" s="48" t="s">
        <v>27</v>
      </c>
      <c r="B4301" s="46" t="n">
        <v>44072</v>
      </c>
      <c r="C4301" s="5" t="n">
        <v>43</v>
      </c>
      <c r="D4301" s="47" t="n">
        <f aca="false">C4301+D4277</f>
        <v>808</v>
      </c>
    </row>
    <row r="4302" customFormat="false" ht="15" hidden="false" customHeight="false" outlineLevel="0" collapsed="false">
      <c r="A4302" s="48" t="s">
        <v>29</v>
      </c>
      <c r="B4302" s="46" t="n">
        <v>44072</v>
      </c>
      <c r="C4302" s="5" t="n">
        <v>337</v>
      </c>
      <c r="D4302" s="47" t="n">
        <f aca="false">C4302+D4278</f>
        <v>7842</v>
      </c>
      <c r="E4302" s="5" t="n">
        <f aca="false">4+2</f>
        <v>6</v>
      </c>
    </row>
    <row r="4303" customFormat="false" ht="15" hidden="false" customHeight="false" outlineLevel="0" collapsed="false">
      <c r="A4303" s="48" t="s">
        <v>30</v>
      </c>
      <c r="B4303" s="46" t="n">
        <v>44072</v>
      </c>
      <c r="C4303" s="5" t="n">
        <v>8</v>
      </c>
      <c r="D4303" s="47" t="n">
        <f aca="false">C4303+D4279</f>
        <v>321</v>
      </c>
    </row>
    <row r="4304" customFormat="false" ht="15" hidden="false" customHeight="false" outlineLevel="0" collapsed="false">
      <c r="A4304" s="48" t="s">
        <v>31</v>
      </c>
      <c r="B4304" s="46" t="n">
        <v>44072</v>
      </c>
      <c r="C4304" s="5" t="n">
        <v>125</v>
      </c>
      <c r="D4304" s="47" t="n">
        <f aca="false">C4304+D4280</f>
        <v>3061</v>
      </c>
    </row>
    <row r="4305" customFormat="false" ht="15" hidden="false" customHeight="false" outlineLevel="0" collapsed="false">
      <c r="A4305" s="48" t="s">
        <v>32</v>
      </c>
      <c r="B4305" s="46" t="n">
        <v>44072</v>
      </c>
      <c r="C4305" s="5" t="n">
        <v>0</v>
      </c>
      <c r="D4305" s="47" t="n">
        <f aca="false">C4305+D4281</f>
        <v>84</v>
      </c>
    </row>
    <row r="4306" customFormat="false" ht="15" hidden="false" customHeight="false" outlineLevel="0" collapsed="false">
      <c r="A4306" s="48" t="s">
        <v>33</v>
      </c>
      <c r="B4306" s="46" t="n">
        <v>44072</v>
      </c>
      <c r="C4306" s="5" t="n">
        <v>321</v>
      </c>
      <c r="D4306" s="47" t="n">
        <f aca="false">C4306+D4282</f>
        <v>7942</v>
      </c>
    </row>
    <row r="4307" customFormat="false" ht="15" hidden="false" customHeight="false" outlineLevel="0" collapsed="false">
      <c r="A4307" s="48" t="s">
        <v>34</v>
      </c>
      <c r="B4307" s="46" t="n">
        <v>44072</v>
      </c>
      <c r="C4307" s="5" t="n">
        <v>6</v>
      </c>
      <c r="D4307" s="47" t="n">
        <f aca="false">C4307+D4283</f>
        <v>200</v>
      </c>
    </row>
    <row r="4308" customFormat="false" ht="15" hidden="false" customHeight="false" outlineLevel="0" collapsed="false">
      <c r="A4308" s="48" t="s">
        <v>35</v>
      </c>
      <c r="B4308" s="46" t="n">
        <v>44072</v>
      </c>
      <c r="C4308" s="5" t="n">
        <v>28</v>
      </c>
      <c r="D4308" s="47" t="n">
        <f aca="false">C4308+D4284</f>
        <v>1360</v>
      </c>
    </row>
    <row r="4309" customFormat="false" ht="15" hidden="false" customHeight="false" outlineLevel="0" collapsed="false">
      <c r="A4309" s="48" t="s">
        <v>36</v>
      </c>
      <c r="B4309" s="46" t="n">
        <v>44072</v>
      </c>
      <c r="C4309" s="5" t="n">
        <v>290</v>
      </c>
      <c r="D4309" s="47" t="n">
        <f aca="false">C4309+D4285</f>
        <v>6233</v>
      </c>
    </row>
    <row r="4310" customFormat="false" ht="15" hidden="false" customHeight="false" outlineLevel="0" collapsed="false">
      <c r="A4310" s="48" t="s">
        <v>37</v>
      </c>
      <c r="B4310" s="46" t="n">
        <v>44072</v>
      </c>
      <c r="C4310" s="5" t="n">
        <v>1</v>
      </c>
      <c r="D4310" s="47" t="n">
        <f aca="false">C4310+D4286</f>
        <v>60</v>
      </c>
    </row>
    <row r="4311" customFormat="false" ht="15" hidden="false" customHeight="false" outlineLevel="0" collapsed="false">
      <c r="A4311" s="48" t="s">
        <v>38</v>
      </c>
      <c r="B4311" s="46" t="n">
        <v>44072</v>
      </c>
      <c r="C4311" s="5" t="n">
        <v>77</v>
      </c>
      <c r="D4311" s="47" t="n">
        <f aca="false">C4311+D4287</f>
        <v>2845</v>
      </c>
    </row>
    <row r="4312" customFormat="false" ht="15" hidden="false" customHeight="false" outlineLevel="0" collapsed="false">
      <c r="A4312" s="48" t="s">
        <v>39</v>
      </c>
      <c r="B4312" s="46" t="n">
        <v>44072</v>
      </c>
      <c r="C4312" s="5" t="n">
        <v>188</v>
      </c>
      <c r="D4312" s="47" t="n">
        <f aca="false">C4312+D4288</f>
        <v>5779</v>
      </c>
      <c r="E4312" s="5" t="n">
        <f aca="false">2</f>
        <v>2</v>
      </c>
    </row>
    <row r="4313" customFormat="false" ht="15" hidden="false" customHeight="false" outlineLevel="0" collapsed="false">
      <c r="A4313" s="48" t="s">
        <v>40</v>
      </c>
      <c r="B4313" s="46" t="n">
        <v>44072</v>
      </c>
      <c r="C4313" s="5" t="n">
        <v>182</v>
      </c>
      <c r="D4313" s="47" t="n">
        <f aca="false">C4313+D4289</f>
        <v>2911</v>
      </c>
    </row>
    <row r="4314" customFormat="false" ht="15" hidden="false" customHeight="false" outlineLevel="0" collapsed="false">
      <c r="A4314" s="48" t="s">
        <v>41</v>
      </c>
      <c r="B4314" s="46" t="n">
        <v>44072</v>
      </c>
      <c r="C4314" s="5" t="n">
        <v>13</v>
      </c>
      <c r="D4314" s="47" t="n">
        <f aca="false">C4314+D4290</f>
        <v>206</v>
      </c>
    </row>
    <row r="4315" customFormat="false" ht="15" hidden="false" customHeight="false" outlineLevel="0" collapsed="false">
      <c r="A4315" s="48" t="s">
        <v>42</v>
      </c>
      <c r="B4315" s="46" t="n">
        <v>44072</v>
      </c>
      <c r="C4315" s="5" t="n">
        <v>25</v>
      </c>
      <c r="D4315" s="47" t="n">
        <f aca="false">C4315+D4291</f>
        <v>86</v>
      </c>
    </row>
    <row r="4316" customFormat="false" ht="15" hidden="false" customHeight="false" outlineLevel="0" collapsed="false">
      <c r="A4316" s="48" t="s">
        <v>43</v>
      </c>
      <c r="B4316" s="46" t="n">
        <v>44072</v>
      </c>
      <c r="C4316" s="5" t="n">
        <v>32</v>
      </c>
      <c r="D4316" s="47" t="n">
        <f aca="false">C4316+D4292</f>
        <v>1650</v>
      </c>
    </row>
    <row r="4317" customFormat="false" ht="15" hidden="false" customHeight="false" outlineLevel="0" collapsed="false">
      <c r="A4317" s="48" t="s">
        <v>44</v>
      </c>
      <c r="B4317" s="46" t="n">
        <v>44072</v>
      </c>
      <c r="C4317" s="5" t="n">
        <v>406</v>
      </c>
      <c r="D4317" s="47" t="n">
        <f aca="false">C4317+D4293</f>
        <v>7147</v>
      </c>
      <c r="E4317" s="5" t="n">
        <f aca="false">1</f>
        <v>1</v>
      </c>
    </row>
    <row r="4318" customFormat="false" ht="15" hidden="false" customHeight="false" outlineLevel="0" collapsed="false">
      <c r="A4318" s="48" t="s">
        <v>45</v>
      </c>
      <c r="B4318" s="46" t="n">
        <v>44072</v>
      </c>
      <c r="C4318" s="5" t="n">
        <v>52</v>
      </c>
      <c r="D4318" s="47" t="n">
        <f aca="false">C4318+D4294</f>
        <v>841</v>
      </c>
      <c r="E4318" s="5" t="n">
        <f aca="false">1+2</f>
        <v>3</v>
      </c>
    </row>
    <row r="4319" customFormat="false" ht="15" hidden="false" customHeight="false" outlineLevel="0" collapsed="false">
      <c r="A4319" s="48" t="s">
        <v>46</v>
      </c>
      <c r="B4319" s="46" t="n">
        <v>44072</v>
      </c>
      <c r="C4319" s="5" t="n">
        <v>35</v>
      </c>
      <c r="D4319" s="47" t="n">
        <f aca="false">C4319+D4295</f>
        <v>1943</v>
      </c>
      <c r="E4319" s="5" t="n">
        <f aca="false">2</f>
        <v>2</v>
      </c>
    </row>
    <row r="4320" customFormat="false" ht="15.75" hidden="false" customHeight="false" outlineLevel="0" collapsed="false">
      <c r="A4320" s="48" t="s">
        <v>47</v>
      </c>
      <c r="B4320" s="46" t="n">
        <v>44072</v>
      </c>
      <c r="C4320" s="5" t="n">
        <v>223</v>
      </c>
      <c r="D4320" s="59" t="n">
        <f aca="false">C4320+D4296</f>
        <v>1827</v>
      </c>
    </row>
    <row r="4321" customFormat="false" ht="15" hidden="false" customHeight="false" outlineLevel="0" collapsed="false">
      <c r="A4321" s="67" t="s">
        <v>24</v>
      </c>
      <c r="B4321" s="46" t="n">
        <v>44073</v>
      </c>
      <c r="C4321" s="5" t="n">
        <v>3887</v>
      </c>
      <c r="D4321" s="53" t="n">
        <f aca="false">C4321+D4297</f>
        <v>253652</v>
      </c>
      <c r="E4321" s="5" t="n">
        <f aca="false">16+6+6+8</f>
        <v>36</v>
      </c>
    </row>
    <row r="4322" customFormat="false" ht="15" hidden="false" customHeight="false" outlineLevel="0" collapsed="false">
      <c r="A4322" s="48" t="s">
        <v>28</v>
      </c>
      <c r="B4322" s="46" t="n">
        <v>44073</v>
      </c>
      <c r="C4322" s="5" t="n">
        <v>1235</v>
      </c>
      <c r="D4322" s="47" t="n">
        <f aca="false">C4322+D4298</f>
        <v>94217</v>
      </c>
      <c r="E4322" s="5" t="n">
        <f aca="false">5+5+9+8+1</f>
        <v>28</v>
      </c>
    </row>
    <row r="4323" customFormat="false" ht="15" hidden="false" customHeight="false" outlineLevel="0" collapsed="false">
      <c r="A4323" s="48" t="s">
        <v>25</v>
      </c>
      <c r="B4323" s="46" t="n">
        <v>44073</v>
      </c>
      <c r="C4323" s="5" t="n">
        <v>0</v>
      </c>
      <c r="D4323" s="47" t="n">
        <f aca="false">C4323+D4299</f>
        <v>65</v>
      </c>
    </row>
    <row r="4324" customFormat="false" ht="15" hidden="false" customHeight="false" outlineLevel="0" collapsed="false">
      <c r="A4324" s="48" t="s">
        <v>26</v>
      </c>
      <c r="B4324" s="46" t="n">
        <v>44073</v>
      </c>
      <c r="C4324" s="5" t="n">
        <v>61</v>
      </c>
      <c r="D4324" s="47" t="n">
        <f aca="false">C4324+D4300</f>
        <v>5342</v>
      </c>
      <c r="E4324" s="5" t="n">
        <f aca="false">1+2</f>
        <v>3</v>
      </c>
    </row>
    <row r="4325" customFormat="false" ht="15" hidden="false" customHeight="false" outlineLevel="0" collapsed="false">
      <c r="A4325" s="48" t="s">
        <v>27</v>
      </c>
      <c r="B4325" s="46" t="n">
        <v>44073</v>
      </c>
      <c r="C4325" s="5" t="n">
        <v>12</v>
      </c>
      <c r="D4325" s="47" t="n">
        <f aca="false">C4325+D4301</f>
        <v>820</v>
      </c>
    </row>
    <row r="4326" customFormat="false" ht="15" hidden="false" customHeight="false" outlineLevel="0" collapsed="false">
      <c r="A4326" s="48" t="s">
        <v>29</v>
      </c>
      <c r="B4326" s="46" t="n">
        <v>44073</v>
      </c>
      <c r="C4326" s="5" t="n">
        <v>292</v>
      </c>
      <c r="D4326" s="47" t="n">
        <f aca="false">C4326+D4302</f>
        <v>8134</v>
      </c>
      <c r="E4326" s="5" t="n">
        <f aca="false">1+3+2</f>
        <v>6</v>
      </c>
    </row>
    <row r="4327" customFormat="false" ht="15" hidden="false" customHeight="false" outlineLevel="0" collapsed="false">
      <c r="A4327" s="48" t="s">
        <v>30</v>
      </c>
      <c r="B4327" s="46" t="n">
        <v>44073</v>
      </c>
      <c r="C4327" s="5" t="n">
        <v>-4</v>
      </c>
      <c r="D4327" s="47" t="n">
        <f aca="false">C4327+D4303</f>
        <v>317</v>
      </c>
    </row>
    <row r="4328" customFormat="false" ht="15" hidden="false" customHeight="false" outlineLevel="0" collapsed="false">
      <c r="A4328" s="48" t="s">
        <v>31</v>
      </c>
      <c r="B4328" s="46" t="n">
        <v>44073</v>
      </c>
      <c r="C4328" s="5" t="n">
        <v>110</v>
      </c>
      <c r="D4328" s="47" t="n">
        <f aca="false">C4328+D4304</f>
        <v>3171</v>
      </c>
      <c r="E4328" s="5" t="n">
        <f aca="false">1+5+1</f>
        <v>7</v>
      </c>
    </row>
    <row r="4329" customFormat="false" ht="15" hidden="false" customHeight="false" outlineLevel="0" collapsed="false">
      <c r="A4329" s="48" t="s">
        <v>32</v>
      </c>
      <c r="B4329" s="46" t="n">
        <v>44073</v>
      </c>
      <c r="C4329" s="5" t="n">
        <v>-1</v>
      </c>
      <c r="D4329" s="47" t="n">
        <f aca="false">C4329+D4305</f>
        <v>83</v>
      </c>
    </row>
    <row r="4330" customFormat="false" ht="15" hidden="false" customHeight="false" outlineLevel="0" collapsed="false">
      <c r="A4330" s="48" t="s">
        <v>33</v>
      </c>
      <c r="B4330" s="46" t="n">
        <v>44073</v>
      </c>
      <c r="C4330" s="5" t="n">
        <v>149</v>
      </c>
      <c r="D4330" s="47" t="n">
        <f aca="false">C4330+D4306</f>
        <v>8091</v>
      </c>
    </row>
    <row r="4331" customFormat="false" ht="15" hidden="false" customHeight="false" outlineLevel="0" collapsed="false">
      <c r="A4331" s="48" t="s">
        <v>34</v>
      </c>
      <c r="B4331" s="46" t="n">
        <v>44073</v>
      </c>
      <c r="C4331" s="5" t="n">
        <v>0</v>
      </c>
      <c r="D4331" s="47" t="n">
        <f aca="false">C4331+D4307</f>
        <v>200</v>
      </c>
    </row>
    <row r="4332" customFormat="false" ht="15" hidden="false" customHeight="false" outlineLevel="0" collapsed="false">
      <c r="A4332" s="48" t="s">
        <v>35</v>
      </c>
      <c r="B4332" s="46" t="n">
        <v>44073</v>
      </c>
      <c r="C4332" s="5" t="n">
        <v>57</v>
      </c>
      <c r="D4332" s="47" t="n">
        <f aca="false">C4332+D4308</f>
        <v>1417</v>
      </c>
    </row>
    <row r="4333" customFormat="false" ht="15" hidden="false" customHeight="false" outlineLevel="0" collapsed="false">
      <c r="A4333" s="48" t="s">
        <v>36</v>
      </c>
      <c r="B4333" s="46" t="n">
        <v>44073</v>
      </c>
      <c r="C4333" s="5" t="n">
        <v>316</v>
      </c>
      <c r="D4333" s="47" t="n">
        <f aca="false">C4333+D4309</f>
        <v>6549</v>
      </c>
      <c r="E4333" s="5" t="n">
        <f aca="false">1+3</f>
        <v>4</v>
      </c>
    </row>
    <row r="4334" customFormat="false" ht="15" hidden="false" customHeight="false" outlineLevel="0" collapsed="false">
      <c r="A4334" s="48" t="s">
        <v>37</v>
      </c>
      <c r="B4334" s="46" t="n">
        <v>44073</v>
      </c>
      <c r="C4334" s="5" t="n">
        <v>2</v>
      </c>
      <c r="D4334" s="47" t="n">
        <f aca="false">C4334+D4310</f>
        <v>62</v>
      </c>
    </row>
    <row r="4335" customFormat="false" ht="15" hidden="false" customHeight="false" outlineLevel="0" collapsed="false">
      <c r="A4335" s="48" t="s">
        <v>38</v>
      </c>
      <c r="B4335" s="46" t="n">
        <v>44073</v>
      </c>
      <c r="C4335" s="5" t="n">
        <v>87</v>
      </c>
      <c r="D4335" s="47" t="n">
        <f aca="false">C4335+D4311</f>
        <v>2932</v>
      </c>
      <c r="E4335" s="5" t="n">
        <f aca="false">1</f>
        <v>1</v>
      </c>
    </row>
    <row r="4336" customFormat="false" ht="15" hidden="false" customHeight="false" outlineLevel="0" collapsed="false">
      <c r="A4336" s="48" t="s">
        <v>39</v>
      </c>
      <c r="B4336" s="46" t="n">
        <v>44073</v>
      </c>
      <c r="C4336" s="5" t="n">
        <v>91</v>
      </c>
      <c r="D4336" s="47" t="n">
        <f aca="false">C4336+D4312</f>
        <v>5870</v>
      </c>
      <c r="E4336" s="5" t="n">
        <f aca="false">2+4+4+2</f>
        <v>12</v>
      </c>
    </row>
    <row r="4337" customFormat="false" ht="15" hidden="false" customHeight="false" outlineLevel="0" collapsed="false">
      <c r="A4337" s="48" t="s">
        <v>40</v>
      </c>
      <c r="B4337" s="46" t="n">
        <v>44073</v>
      </c>
      <c r="C4337" s="5" t="n">
        <v>250</v>
      </c>
      <c r="D4337" s="47" t="n">
        <f aca="false">C4337+D4313</f>
        <v>3161</v>
      </c>
      <c r="E4337" s="5" t="n">
        <f aca="false">2</f>
        <v>2</v>
      </c>
    </row>
    <row r="4338" customFormat="false" ht="15" hidden="false" customHeight="false" outlineLevel="0" collapsed="false">
      <c r="A4338" s="48" t="s">
        <v>41</v>
      </c>
      <c r="B4338" s="46" t="n">
        <v>44073</v>
      </c>
      <c r="C4338" s="5" t="n">
        <v>15</v>
      </c>
      <c r="D4338" s="47" t="n">
        <f aca="false">C4338+D4314</f>
        <v>221</v>
      </c>
      <c r="E4338" s="5" t="n">
        <f aca="false">1</f>
        <v>1</v>
      </c>
    </row>
    <row r="4339" customFormat="false" ht="15" hidden="false" customHeight="false" outlineLevel="0" collapsed="false">
      <c r="A4339" s="48" t="s">
        <v>42</v>
      </c>
      <c r="B4339" s="46" t="n">
        <v>44073</v>
      </c>
      <c r="C4339" s="5" t="n">
        <v>-1</v>
      </c>
      <c r="D4339" s="47" t="n">
        <f aca="false">C4339+D4315</f>
        <v>85</v>
      </c>
    </row>
    <row r="4340" customFormat="false" ht="15" hidden="false" customHeight="false" outlineLevel="0" collapsed="false">
      <c r="A4340" s="48" t="s">
        <v>43</v>
      </c>
      <c r="B4340" s="46" t="n">
        <v>44073</v>
      </c>
      <c r="C4340" s="5" t="n">
        <v>84</v>
      </c>
      <c r="D4340" s="47" t="n">
        <f aca="false">C4340+D4316</f>
        <v>1734</v>
      </c>
    </row>
    <row r="4341" customFormat="false" ht="15" hidden="false" customHeight="false" outlineLevel="0" collapsed="false">
      <c r="A4341" s="48" t="s">
        <v>44</v>
      </c>
      <c r="B4341" s="46" t="n">
        <v>44073</v>
      </c>
      <c r="C4341" s="5" t="n">
        <v>283</v>
      </c>
      <c r="D4341" s="47" t="n">
        <f aca="false">C4341+D4317</f>
        <v>7430</v>
      </c>
      <c r="E4341" s="5" t="n">
        <f aca="false">1+2</f>
        <v>3</v>
      </c>
    </row>
    <row r="4342" customFormat="false" ht="15" hidden="false" customHeight="false" outlineLevel="0" collapsed="false">
      <c r="A4342" s="48" t="s">
        <v>45</v>
      </c>
      <c r="B4342" s="46" t="n">
        <v>44073</v>
      </c>
      <c r="C4342" s="5" t="n">
        <v>57</v>
      </c>
      <c r="D4342" s="47" t="n">
        <f aca="false">C4342+D4318</f>
        <v>898</v>
      </c>
      <c r="E4342" s="5" t="n">
        <f aca="false">1</f>
        <v>1</v>
      </c>
    </row>
    <row r="4343" customFormat="false" ht="15" hidden="false" customHeight="false" outlineLevel="0" collapsed="false">
      <c r="A4343" s="48" t="s">
        <v>46</v>
      </c>
      <c r="B4343" s="46" t="n">
        <v>44073</v>
      </c>
      <c r="C4343" s="5" t="n">
        <v>39</v>
      </c>
      <c r="D4343" s="47" t="n">
        <f aca="false">C4343+D4319</f>
        <v>1982</v>
      </c>
    </row>
    <row r="4344" customFormat="false" ht="15.75" hidden="false" customHeight="false" outlineLevel="0" collapsed="false">
      <c r="A4344" s="48" t="s">
        <v>47</v>
      </c>
      <c r="B4344" s="46" t="n">
        <v>44073</v>
      </c>
      <c r="C4344" s="5" t="n">
        <v>166</v>
      </c>
      <c r="D4344" s="59" t="n">
        <f aca="false">C4344+D4320</f>
        <v>1993</v>
      </c>
    </row>
    <row r="4345" customFormat="false" ht="15" hidden="false" customHeight="false" outlineLevel="0" collapsed="false">
      <c r="A4345" s="67" t="s">
        <v>24</v>
      </c>
      <c r="B4345" s="46" t="n">
        <v>44074</v>
      </c>
      <c r="C4345" s="5" t="n">
        <v>5141</v>
      </c>
      <c r="D4345" s="53" t="n">
        <f aca="false">C4345+D4321</f>
        <v>258793</v>
      </c>
      <c r="E4345" s="5" t="n">
        <f aca="false">14+12+1+55+40+2</f>
        <v>124</v>
      </c>
    </row>
    <row r="4346" customFormat="false" ht="15" hidden="false" customHeight="false" outlineLevel="0" collapsed="false">
      <c r="A4346" s="48" t="s">
        <v>28</v>
      </c>
      <c r="B4346" s="46" t="n">
        <v>44074</v>
      </c>
      <c r="C4346" s="5" t="n">
        <v>1387</v>
      </c>
      <c r="D4346" s="47" t="n">
        <f aca="false">C4346+D4322</f>
        <v>95604</v>
      </c>
      <c r="E4346" s="5" t="n">
        <f aca="false">2+2+1+18+21+1</f>
        <v>45</v>
      </c>
    </row>
    <row r="4347" customFormat="false" ht="15" hidden="false" customHeight="false" outlineLevel="0" collapsed="false">
      <c r="A4347" s="48" t="s">
        <v>25</v>
      </c>
      <c r="B4347" s="46" t="n">
        <v>44074</v>
      </c>
      <c r="C4347" s="5" t="n">
        <v>1</v>
      </c>
      <c r="D4347" s="47" t="n">
        <f aca="false">C4347+D4323</f>
        <v>66</v>
      </c>
    </row>
    <row r="4348" customFormat="false" ht="15" hidden="false" customHeight="false" outlineLevel="0" collapsed="false">
      <c r="A4348" s="48" t="s">
        <v>26</v>
      </c>
      <c r="B4348" s="46" t="n">
        <v>44074</v>
      </c>
      <c r="C4348" s="5" t="n">
        <v>75</v>
      </c>
      <c r="D4348" s="47" t="n">
        <f aca="false">C4348+D4324</f>
        <v>5417</v>
      </c>
      <c r="E4348" s="5" t="n">
        <f aca="false">2+1+2+1</f>
        <v>6</v>
      </c>
    </row>
    <row r="4349" customFormat="false" ht="15" hidden="false" customHeight="false" outlineLevel="0" collapsed="false">
      <c r="A4349" s="48" t="s">
        <v>27</v>
      </c>
      <c r="B4349" s="46" t="n">
        <v>44074</v>
      </c>
      <c r="C4349" s="5" t="n">
        <v>79</v>
      </c>
      <c r="D4349" s="47" t="n">
        <f aca="false">C4349+D4325</f>
        <v>899</v>
      </c>
    </row>
    <row r="4350" customFormat="false" ht="15" hidden="false" customHeight="false" outlineLevel="0" collapsed="false">
      <c r="A4350" s="48" t="s">
        <v>29</v>
      </c>
      <c r="B4350" s="46" t="n">
        <v>44074</v>
      </c>
      <c r="C4350" s="5" t="n">
        <v>388</v>
      </c>
      <c r="D4350" s="47" t="n">
        <f aca="false">C4350+D4326</f>
        <v>8522</v>
      </c>
      <c r="E4350" s="5" t="n">
        <f aca="false">1+1</f>
        <v>2</v>
      </c>
    </row>
    <row r="4351" customFormat="false" ht="15" hidden="false" customHeight="false" outlineLevel="0" collapsed="false">
      <c r="A4351" s="48" t="s">
        <v>30</v>
      </c>
      <c r="B4351" s="46" t="n">
        <v>44074</v>
      </c>
      <c r="C4351" s="5" t="n">
        <v>-6</v>
      </c>
      <c r="D4351" s="47" t="n">
        <f aca="false">C4351+D4327</f>
        <v>311</v>
      </c>
    </row>
    <row r="4352" customFormat="false" ht="15" hidden="false" customHeight="false" outlineLevel="0" collapsed="false">
      <c r="A4352" s="48" t="s">
        <v>31</v>
      </c>
      <c r="B4352" s="46" t="n">
        <v>44074</v>
      </c>
      <c r="C4352" s="5" t="n">
        <v>167</v>
      </c>
      <c r="D4352" s="47" t="n">
        <f aca="false">C4352+D4328</f>
        <v>3338</v>
      </c>
      <c r="E4352" s="5" t="n">
        <f aca="false">1+1</f>
        <v>2</v>
      </c>
    </row>
    <row r="4353" customFormat="false" ht="15" hidden="false" customHeight="false" outlineLevel="0" collapsed="false">
      <c r="A4353" s="48" t="s">
        <v>32</v>
      </c>
      <c r="B4353" s="46" t="n">
        <v>44074</v>
      </c>
      <c r="C4353" s="5" t="n">
        <v>1</v>
      </c>
      <c r="D4353" s="47" t="n">
        <f aca="false">C4353+D4329</f>
        <v>84</v>
      </c>
    </row>
    <row r="4354" customFormat="false" ht="15" hidden="false" customHeight="false" outlineLevel="0" collapsed="false">
      <c r="A4354" s="48" t="s">
        <v>33</v>
      </c>
      <c r="B4354" s="46" t="n">
        <v>44074</v>
      </c>
      <c r="C4354" s="5" t="n">
        <v>327</v>
      </c>
      <c r="D4354" s="47" t="n">
        <f aca="false">C4354+D4330</f>
        <v>8418</v>
      </c>
    </row>
    <row r="4355" customFormat="false" ht="15" hidden="false" customHeight="false" outlineLevel="0" collapsed="false">
      <c r="A4355" s="48" t="s">
        <v>34</v>
      </c>
      <c r="B4355" s="46" t="n">
        <v>44074</v>
      </c>
      <c r="C4355" s="5" t="n">
        <v>4</v>
      </c>
      <c r="D4355" s="47" t="n">
        <f aca="false">C4355+D4331</f>
        <v>204</v>
      </c>
    </row>
    <row r="4356" customFormat="false" ht="15" hidden="false" customHeight="false" outlineLevel="0" collapsed="false">
      <c r="A4356" s="48" t="s">
        <v>35</v>
      </c>
      <c r="B4356" s="46" t="n">
        <v>44074</v>
      </c>
      <c r="C4356" s="5" t="n">
        <v>171</v>
      </c>
      <c r="D4356" s="47" t="n">
        <f aca="false">C4356+D4332</f>
        <v>1588</v>
      </c>
    </row>
    <row r="4357" customFormat="false" ht="15" hidden="false" customHeight="false" outlineLevel="0" collapsed="false">
      <c r="A4357" s="48" t="s">
        <v>36</v>
      </c>
      <c r="B4357" s="46" t="n">
        <v>44074</v>
      </c>
      <c r="C4357" s="5" t="n">
        <v>281</v>
      </c>
      <c r="D4357" s="47" t="n">
        <f aca="false">C4357+D4333</f>
        <v>6830</v>
      </c>
      <c r="E4357" s="5" t="n">
        <f aca="false">1+1+1</f>
        <v>3</v>
      </c>
    </row>
    <row r="4358" customFormat="false" ht="15" hidden="false" customHeight="false" outlineLevel="0" collapsed="false">
      <c r="A4358" s="48" t="s">
        <v>37</v>
      </c>
      <c r="B4358" s="46" t="n">
        <v>44074</v>
      </c>
      <c r="C4358" s="5" t="n">
        <v>0</v>
      </c>
      <c r="D4358" s="47" t="n">
        <f aca="false">C4358+D4334</f>
        <v>62</v>
      </c>
    </row>
    <row r="4359" customFormat="false" ht="15" hidden="false" customHeight="false" outlineLevel="0" collapsed="false">
      <c r="A4359" s="48" t="s">
        <v>38</v>
      </c>
      <c r="B4359" s="46" t="n">
        <v>44074</v>
      </c>
      <c r="C4359" s="5" t="n">
        <v>104</v>
      </c>
      <c r="D4359" s="47" t="n">
        <f aca="false">C4359+D4335</f>
        <v>3036</v>
      </c>
      <c r="E4359" s="5" t="n">
        <f aca="false">2</f>
        <v>2</v>
      </c>
    </row>
    <row r="4360" customFormat="false" ht="15" hidden="false" customHeight="false" outlineLevel="0" collapsed="false">
      <c r="A4360" s="48" t="s">
        <v>39</v>
      </c>
      <c r="B4360" s="46" t="n">
        <v>44074</v>
      </c>
      <c r="C4360" s="5" t="n">
        <v>126</v>
      </c>
      <c r="D4360" s="47" t="n">
        <f aca="false">C4360+D4336</f>
        <v>5996</v>
      </c>
      <c r="E4360" s="5" t="n">
        <f aca="false">2</f>
        <v>2</v>
      </c>
    </row>
    <row r="4361" customFormat="false" ht="15" hidden="false" customHeight="false" outlineLevel="0" collapsed="false">
      <c r="A4361" s="48" t="s">
        <v>40</v>
      </c>
      <c r="B4361" s="46" t="n">
        <v>44074</v>
      </c>
      <c r="C4361" s="5" t="n">
        <v>159</v>
      </c>
      <c r="D4361" s="47" t="n">
        <f aca="false">C4361+D4337</f>
        <v>3320</v>
      </c>
      <c r="E4361" s="5" t="n">
        <f aca="false">1+2+1</f>
        <v>4</v>
      </c>
    </row>
    <row r="4362" customFormat="false" ht="15" hidden="false" customHeight="false" outlineLevel="0" collapsed="false">
      <c r="A4362" s="48" t="s">
        <v>41</v>
      </c>
      <c r="B4362" s="46" t="n">
        <v>44074</v>
      </c>
      <c r="C4362" s="5" t="n">
        <v>2</v>
      </c>
      <c r="D4362" s="47" t="n">
        <f aca="false">C4362+D4338</f>
        <v>223</v>
      </c>
    </row>
    <row r="4363" customFormat="false" ht="15" hidden="false" customHeight="false" outlineLevel="0" collapsed="false">
      <c r="A4363" s="48" t="s">
        <v>42</v>
      </c>
      <c r="B4363" s="46" t="n">
        <v>44074</v>
      </c>
      <c r="C4363" s="5" t="n">
        <v>62</v>
      </c>
      <c r="D4363" s="47" t="n">
        <f aca="false">C4363+D4339</f>
        <v>147</v>
      </c>
    </row>
    <row r="4364" customFormat="false" ht="15" hidden="false" customHeight="false" outlineLevel="0" collapsed="false">
      <c r="A4364" s="48" t="s">
        <v>43</v>
      </c>
      <c r="B4364" s="46" t="n">
        <v>44074</v>
      </c>
      <c r="C4364" s="5" t="n">
        <v>37</v>
      </c>
      <c r="D4364" s="47" t="n">
        <f aca="false">C4364+D4340</f>
        <v>1771</v>
      </c>
    </row>
    <row r="4365" customFormat="false" ht="15" hidden="false" customHeight="false" outlineLevel="0" collapsed="false">
      <c r="A4365" s="48" t="s">
        <v>44</v>
      </c>
      <c r="B4365" s="46" t="n">
        <v>44074</v>
      </c>
      <c r="C4365" s="5" t="n">
        <v>475</v>
      </c>
      <c r="D4365" s="47" t="n">
        <f aca="false">C4365+D4341</f>
        <v>7905</v>
      </c>
      <c r="E4365" s="5" t="n">
        <f aca="false">1+6+3</f>
        <v>10</v>
      </c>
    </row>
    <row r="4366" customFormat="false" ht="15" hidden="false" customHeight="false" outlineLevel="0" collapsed="false">
      <c r="A4366" s="48" t="s">
        <v>45</v>
      </c>
      <c r="B4366" s="46" t="n">
        <v>44074</v>
      </c>
      <c r="C4366" s="5" t="n">
        <v>40</v>
      </c>
      <c r="D4366" s="47" t="n">
        <f aca="false">C4366+D4342</f>
        <v>938</v>
      </c>
      <c r="E4366" s="5" t="n">
        <f aca="false">1</f>
        <v>1</v>
      </c>
    </row>
    <row r="4367" customFormat="false" ht="15" hidden="false" customHeight="false" outlineLevel="0" collapsed="false">
      <c r="A4367" s="48" t="s">
        <v>46</v>
      </c>
      <c r="B4367" s="46" t="n">
        <v>44074</v>
      </c>
      <c r="C4367" s="5" t="n">
        <v>38</v>
      </c>
      <c r="D4367" s="47" t="n">
        <f aca="false">C4367+D4343</f>
        <v>2020</v>
      </c>
      <c r="E4367" s="5" t="n">
        <f aca="false">1</f>
        <v>1</v>
      </c>
    </row>
    <row r="4368" customFormat="false" ht="15.75" hidden="false" customHeight="false" outlineLevel="0" collapsed="false">
      <c r="A4368" s="48" t="s">
        <v>47</v>
      </c>
      <c r="B4368" s="46" t="n">
        <v>44074</v>
      </c>
      <c r="C4368" s="5" t="n">
        <v>250</v>
      </c>
      <c r="D4368" s="59" t="n">
        <f aca="false">C4368+D4344</f>
        <v>2243</v>
      </c>
      <c r="E4368" s="5" t="n">
        <f aca="false">1</f>
        <v>1</v>
      </c>
    </row>
  </sheetData>
  <autoFilter ref="A1:E4248"/>
  <conditionalFormatting sqref="C3892:E3912 C3889:E3890 D3890:D3912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892:C3912 C3889:C3890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889:D391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892:E3912 E3889:E389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913:A393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937:A3960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961:A398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985:A4008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985:D4008">
    <cfRule type="colorScale" priority="1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985:D4008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985:D4008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961:D3984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961:D398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961:D3984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937:D3960">
    <cfRule type="colorScale" priority="1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937:D3960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937:D3960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913:D3936">
    <cfRule type="colorScale" priority="2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913:D3936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913:D393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009:A4032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009:D4032">
    <cfRule type="colorScale" priority="2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009:D4032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009:D4032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:E3888">
    <cfRule type="colorScale" priority="2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4033:A4056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033:D4056">
    <cfRule type="colorScale" priority="2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033:D4056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033:D4056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057:A4080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057:D4080">
    <cfRule type="colorScale" priority="3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057:D4080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057:D4080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081:A4104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081:D4104">
    <cfRule type="colorScale" priority="3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081:D4104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081:D4104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081:C4104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105:A4128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105:D4128">
    <cfRule type="colorScale" priority="4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105:D4128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105:D4128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129:A4152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129:D4152">
    <cfRule type="colorScale" priority="4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129:D4152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129:D4152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153:A4176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153:D4176">
    <cfRule type="colorScale" priority="5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153:D4176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153:D4176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177:A4200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177:D4200">
    <cfRule type="colorScale" priority="5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177:D4200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177:D4200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201:A4224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201:D4224">
    <cfRule type="colorScale" priority="5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201:D4224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201:D4224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225:A4248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225:D4248">
    <cfRule type="colorScale" priority="6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225:D4248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225:D4248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249:A4272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249:D4272">
    <cfRule type="colorScale" priority="6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249:D4272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249:D4272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273:A4296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273:D4296">
    <cfRule type="colorScale" priority="7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273:D4296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273:D4296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297:A4320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297:D4320">
    <cfRule type="colorScale" priority="7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297:D4320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297:D4320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321:A4344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321:D4344">
    <cfRule type="colorScale" priority="7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321:D4344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321:D4344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345:A4368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345:D4368">
    <cfRule type="colorScale" priority="8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345:D4368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345:D4368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5" activeCellId="0" sqref="F15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9.28"/>
    <col collapsed="false" customWidth="true" hidden="false" outlineLevel="0" max="3" min="3" style="0" width="7"/>
    <col collapsed="false" customWidth="true" hidden="false" outlineLevel="0" max="4" min="4" style="0" width="8.85"/>
    <col collapsed="false" customWidth="true" hidden="false" outlineLevel="0" max="5" min="5" style="1" width="13.57"/>
    <col collapsed="false" customWidth="false" hidden="false" outlineLevel="0" max="6" min="6" style="1" width="11.43"/>
    <col collapsed="false" customWidth="true" hidden="false" outlineLevel="0" max="7" min="7" style="1" width="20.43"/>
    <col collapsed="false" customWidth="false" hidden="false" outlineLevel="0" max="49" min="8" style="1" width="11.43"/>
    <col collapsed="false" customWidth="true" hidden="false" outlineLevel="0" max="1025" min="50" style="0" width="10.53"/>
  </cols>
  <sheetData>
    <row r="1" s="71" customFormat="true" ht="15" hidden="false" customHeight="false" outlineLevel="0" collapsed="false">
      <c r="A1" s="68" t="s">
        <v>19</v>
      </c>
      <c r="B1" s="69" t="s">
        <v>48</v>
      </c>
      <c r="C1" s="68" t="s">
        <v>49</v>
      </c>
      <c r="D1" s="68" t="s">
        <v>50</v>
      </c>
      <c r="E1" s="68" t="s">
        <v>51</v>
      </c>
      <c r="F1" s="70" t="s">
        <v>52</v>
      </c>
      <c r="G1" s="68" t="s">
        <v>53</v>
      </c>
    </row>
    <row r="2" customFormat="false" ht="15" hidden="false" customHeight="false" outlineLevel="0" collapsed="false">
      <c r="A2" s="48" t="s">
        <v>54</v>
      </c>
      <c r="B2" s="16" t="s">
        <v>55</v>
      </c>
      <c r="C2" s="48" t="s">
        <v>56</v>
      </c>
      <c r="D2" s="72" t="s">
        <v>57</v>
      </c>
      <c r="E2" s="5" t="n">
        <v>129.33</v>
      </c>
      <c r="F2" s="13" t="n">
        <v>597969</v>
      </c>
      <c r="G2" s="73" t="s">
        <v>58</v>
      </c>
    </row>
    <row r="3" customFormat="false" ht="15" hidden="false" customHeight="false" outlineLevel="0" collapsed="false">
      <c r="A3" s="48" t="s">
        <v>54</v>
      </c>
      <c r="B3" s="16" t="s">
        <v>55</v>
      </c>
      <c r="C3" s="48" t="s">
        <v>56</v>
      </c>
      <c r="D3" s="72" t="s">
        <v>59</v>
      </c>
      <c r="E3" s="5" t="n">
        <v>52.4799999999999</v>
      </c>
      <c r="F3" s="13" t="n">
        <v>356392</v>
      </c>
      <c r="G3" s="73" t="s">
        <v>60</v>
      </c>
    </row>
    <row r="4" customFormat="false" ht="15" hidden="false" customHeight="false" outlineLevel="0" collapsed="false">
      <c r="A4" s="48" t="s">
        <v>54</v>
      </c>
      <c r="B4" s="16" t="s">
        <v>55</v>
      </c>
      <c r="C4" s="48" t="s">
        <v>56</v>
      </c>
      <c r="D4" s="72" t="s">
        <v>57</v>
      </c>
      <c r="E4" s="5" t="n">
        <v>221.009999999999</v>
      </c>
      <c r="F4" s="13" t="n">
        <v>365771</v>
      </c>
      <c r="G4" s="73" t="s">
        <v>61</v>
      </c>
    </row>
    <row r="5" customFormat="false" ht="15" hidden="false" customHeight="false" outlineLevel="0" collapsed="false">
      <c r="A5" s="48" t="s">
        <v>54</v>
      </c>
      <c r="B5" s="16" t="s">
        <v>55</v>
      </c>
      <c r="C5" s="48"/>
      <c r="D5" s="72" t="s">
        <v>62</v>
      </c>
      <c r="E5" s="5" t="n">
        <v>137.59</v>
      </c>
      <c r="F5" s="13" t="n">
        <v>96701</v>
      </c>
      <c r="G5" s="73" t="s">
        <v>63</v>
      </c>
    </row>
    <row r="6" customFormat="false" ht="15" hidden="false" customHeight="false" outlineLevel="0" collapsed="false">
      <c r="A6" s="48" t="s">
        <v>54</v>
      </c>
      <c r="B6" s="16" t="s">
        <v>55</v>
      </c>
      <c r="C6" s="48"/>
      <c r="D6" s="72"/>
      <c r="E6" s="5" t="n">
        <v>1126.02</v>
      </c>
      <c r="F6" s="13" t="n">
        <v>31023</v>
      </c>
      <c r="G6" s="73" t="s">
        <v>64</v>
      </c>
    </row>
    <row r="7" customFormat="false" ht="15" hidden="false" customHeight="false" outlineLevel="0" collapsed="false">
      <c r="A7" s="48" t="s">
        <v>65</v>
      </c>
      <c r="B7" s="16" t="s">
        <v>55</v>
      </c>
      <c r="C7" s="48"/>
      <c r="D7" s="72" t="s">
        <v>59</v>
      </c>
      <c r="E7" s="5" t="n">
        <v>203.45</v>
      </c>
      <c r="F7" s="13" t="n">
        <v>3075646</v>
      </c>
      <c r="G7" s="73" t="s">
        <v>65</v>
      </c>
    </row>
    <row r="8" customFormat="false" ht="15" hidden="false" customHeight="false" outlineLevel="0" collapsed="false">
      <c r="A8" s="48" t="s">
        <v>54</v>
      </c>
      <c r="B8" s="16" t="s">
        <v>55</v>
      </c>
      <c r="C8" s="48"/>
      <c r="D8" s="72"/>
      <c r="E8" s="5" t="n">
        <v>954.539999999999</v>
      </c>
      <c r="F8" s="13" t="n">
        <v>105552</v>
      </c>
      <c r="G8" s="73" t="s">
        <v>66</v>
      </c>
    </row>
    <row r="9" customFormat="false" ht="15" hidden="false" customHeight="false" outlineLevel="0" collapsed="false">
      <c r="A9" s="48" t="s">
        <v>54</v>
      </c>
      <c r="B9" s="16" t="s">
        <v>55</v>
      </c>
      <c r="C9" s="48"/>
      <c r="D9" s="72"/>
      <c r="E9" s="5" t="n">
        <v>1190.10999999999</v>
      </c>
      <c r="F9" s="13" t="n">
        <v>62921</v>
      </c>
      <c r="G9" s="73" t="s">
        <v>67</v>
      </c>
    </row>
    <row r="10" customFormat="false" ht="15" hidden="false" customHeight="false" outlineLevel="0" collapsed="false">
      <c r="A10" s="48" t="s">
        <v>54</v>
      </c>
      <c r="B10" s="16" t="s">
        <v>55</v>
      </c>
      <c r="C10" s="48"/>
      <c r="D10" s="72" t="s">
        <v>62</v>
      </c>
      <c r="E10" s="5" t="n">
        <v>99.93</v>
      </c>
      <c r="F10" s="13" t="n">
        <v>61783</v>
      </c>
      <c r="G10" s="73" t="s">
        <v>68</v>
      </c>
    </row>
    <row r="11" customFormat="false" ht="15" hidden="false" customHeight="false" outlineLevel="0" collapsed="false">
      <c r="A11" s="48" t="s">
        <v>54</v>
      </c>
      <c r="B11" s="16" t="s">
        <v>55</v>
      </c>
      <c r="C11" s="48" t="s">
        <v>69</v>
      </c>
      <c r="D11" s="72" t="s">
        <v>62</v>
      </c>
      <c r="E11" s="5" t="n">
        <v>303.75</v>
      </c>
      <c r="F11" s="13" t="n">
        <v>255073</v>
      </c>
      <c r="G11" s="73" t="s">
        <v>70</v>
      </c>
    </row>
    <row r="12" customFormat="false" ht="15" hidden="false" customHeight="false" outlineLevel="0" collapsed="false">
      <c r="A12" s="48" t="s">
        <v>54</v>
      </c>
      <c r="B12" s="16" t="s">
        <v>55</v>
      </c>
      <c r="C12" s="48" t="s">
        <v>56</v>
      </c>
      <c r="D12" s="72" t="s">
        <v>57</v>
      </c>
      <c r="E12" s="5" t="n">
        <v>120.22</v>
      </c>
      <c r="F12" s="13" t="n">
        <v>370900</v>
      </c>
      <c r="G12" s="73" t="s">
        <v>71</v>
      </c>
    </row>
    <row r="13" customFormat="false" ht="15" hidden="false" customHeight="false" outlineLevel="0" collapsed="false">
      <c r="A13" s="48" t="s">
        <v>54</v>
      </c>
      <c r="B13" s="16" t="s">
        <v>55</v>
      </c>
      <c r="C13" s="48"/>
      <c r="D13" s="72"/>
      <c r="E13" s="5" t="n">
        <v>634.169999999999</v>
      </c>
      <c r="F13" s="13" t="n">
        <v>36545</v>
      </c>
      <c r="G13" s="73" t="s">
        <v>72</v>
      </c>
    </row>
    <row r="14" customFormat="false" ht="15" hidden="false" customHeight="false" outlineLevel="0" collapsed="false">
      <c r="A14" s="48" t="s">
        <v>54</v>
      </c>
      <c r="B14" s="16" t="s">
        <v>55</v>
      </c>
      <c r="C14" s="48" t="s">
        <v>56</v>
      </c>
      <c r="D14" s="72" t="s">
        <v>57</v>
      </c>
      <c r="E14" s="5" t="n">
        <v>236.81</v>
      </c>
      <c r="F14" s="13" t="n">
        <v>219031</v>
      </c>
      <c r="G14" s="74" t="s">
        <v>73</v>
      </c>
    </row>
    <row r="15" customFormat="false" ht="15" hidden="false" customHeight="false" outlineLevel="0" collapsed="false">
      <c r="A15" s="48" t="s">
        <v>54</v>
      </c>
      <c r="B15" s="16" t="s">
        <v>55</v>
      </c>
      <c r="C15" s="48" t="s">
        <v>56</v>
      </c>
      <c r="D15" s="72" t="s">
        <v>57</v>
      </c>
      <c r="E15" s="5" t="n">
        <v>189.9</v>
      </c>
      <c r="F15" s="13" t="n">
        <v>517082</v>
      </c>
      <c r="G15" s="73" t="s">
        <v>74</v>
      </c>
    </row>
    <row r="16" customFormat="false" ht="15" hidden="false" customHeight="false" outlineLevel="0" collapsed="false">
      <c r="A16" s="48" t="s">
        <v>54</v>
      </c>
      <c r="B16" s="16" t="s">
        <v>55</v>
      </c>
      <c r="C16" s="48"/>
      <c r="D16" s="72"/>
      <c r="E16" s="5" t="n">
        <v>720.1</v>
      </c>
      <c r="F16" s="13" t="n">
        <v>17412</v>
      </c>
      <c r="G16" s="73" t="s">
        <v>75</v>
      </c>
    </row>
    <row r="17" customFormat="false" ht="15" hidden="false" customHeight="false" outlineLevel="0" collapsed="false">
      <c r="A17" s="48" t="s">
        <v>54</v>
      </c>
      <c r="B17" s="16" t="s">
        <v>55</v>
      </c>
      <c r="C17" s="48" t="s">
        <v>76</v>
      </c>
      <c r="D17" s="72" t="s">
        <v>62</v>
      </c>
      <c r="E17" s="5" t="n">
        <v>55.75</v>
      </c>
      <c r="F17" s="13" t="n">
        <v>109695</v>
      </c>
      <c r="G17" s="73" t="s">
        <v>77</v>
      </c>
    </row>
    <row r="18" customFormat="false" ht="15" hidden="false" customHeight="false" outlineLevel="0" collapsed="false">
      <c r="A18" s="48" t="s">
        <v>54</v>
      </c>
      <c r="B18" s="16" t="s">
        <v>55</v>
      </c>
      <c r="C18" s="48" t="s">
        <v>69</v>
      </c>
      <c r="D18" s="72" t="s">
        <v>59</v>
      </c>
      <c r="E18" s="5" t="n">
        <v>2145.28</v>
      </c>
      <c r="F18" s="13" t="n">
        <v>425265</v>
      </c>
      <c r="G18" s="73" t="s">
        <v>78</v>
      </c>
    </row>
    <row r="19" customFormat="false" ht="15" hidden="false" customHeight="false" outlineLevel="0" collapsed="false">
      <c r="A19" s="48" t="s">
        <v>54</v>
      </c>
      <c r="B19" s="16" t="s">
        <v>55</v>
      </c>
      <c r="C19" s="48" t="s">
        <v>76</v>
      </c>
      <c r="D19" s="72" t="s">
        <v>57</v>
      </c>
      <c r="E19" s="5" t="n">
        <v>35.43</v>
      </c>
      <c r="F19" s="13" t="n">
        <v>193583</v>
      </c>
      <c r="G19" s="74" t="s">
        <v>79</v>
      </c>
    </row>
    <row r="20" customFormat="false" ht="15" hidden="false" customHeight="false" outlineLevel="0" collapsed="false">
      <c r="A20" s="48" t="s">
        <v>54</v>
      </c>
      <c r="B20" s="16" t="s">
        <v>55</v>
      </c>
      <c r="C20" s="48" t="s">
        <v>76</v>
      </c>
      <c r="D20" s="72" t="s">
        <v>57</v>
      </c>
      <c r="E20" s="5" t="n">
        <v>38.24</v>
      </c>
      <c r="F20" s="13" t="n">
        <v>180914</v>
      </c>
      <c r="G20" s="74" t="s">
        <v>80</v>
      </c>
    </row>
    <row r="21" customFormat="false" ht="15" hidden="false" customHeight="false" outlineLevel="0" collapsed="false">
      <c r="A21" s="48" t="s">
        <v>54</v>
      </c>
      <c r="B21" s="16" t="s">
        <v>55</v>
      </c>
      <c r="C21" s="48" t="s">
        <v>69</v>
      </c>
      <c r="D21" s="72" t="s">
        <v>57</v>
      </c>
      <c r="E21" s="5" t="n">
        <v>50.1599999999999</v>
      </c>
      <c r="F21" s="13" t="n">
        <v>307443</v>
      </c>
      <c r="G21" s="74" t="s">
        <v>81</v>
      </c>
    </row>
    <row r="22" customFormat="false" ht="15" hidden="false" customHeight="false" outlineLevel="0" collapsed="false">
      <c r="A22" s="48" t="s">
        <v>54</v>
      </c>
      <c r="B22" s="16" t="s">
        <v>55</v>
      </c>
      <c r="C22" s="48" t="s">
        <v>76</v>
      </c>
      <c r="D22" s="72" t="s">
        <v>59</v>
      </c>
      <c r="E22" s="5" t="n">
        <v>329.22</v>
      </c>
      <c r="F22" s="13" t="n">
        <v>2281194</v>
      </c>
      <c r="G22" s="73" t="s">
        <v>82</v>
      </c>
    </row>
    <row r="23" customFormat="false" ht="15" hidden="false" customHeight="false" outlineLevel="0" collapsed="false">
      <c r="A23" s="48" t="s">
        <v>54</v>
      </c>
      <c r="B23" s="16" t="s">
        <v>55</v>
      </c>
      <c r="C23" s="48"/>
      <c r="D23" s="72" t="s">
        <v>62</v>
      </c>
      <c r="E23" s="5" t="n">
        <v>942.23</v>
      </c>
      <c r="F23" s="13" t="n">
        <v>713947</v>
      </c>
      <c r="G23" s="73" t="s">
        <v>83</v>
      </c>
    </row>
    <row r="24" customFormat="false" ht="15" hidden="false" customHeight="false" outlineLevel="0" collapsed="false">
      <c r="A24" s="48" t="s">
        <v>54</v>
      </c>
      <c r="B24" s="16" t="s">
        <v>55</v>
      </c>
      <c r="C24" s="48" t="s">
        <v>56</v>
      </c>
      <c r="D24" s="72" t="s">
        <v>59</v>
      </c>
      <c r="E24" s="5" t="n">
        <v>48.35</v>
      </c>
      <c r="F24" s="13" t="n">
        <v>462827</v>
      </c>
      <c r="G24" s="73" t="s">
        <v>84</v>
      </c>
    </row>
    <row r="25" customFormat="false" ht="15" hidden="false" customHeight="false" outlineLevel="0" collapsed="false">
      <c r="A25" s="48" t="s">
        <v>54</v>
      </c>
      <c r="B25" s="16" t="s">
        <v>55</v>
      </c>
      <c r="C25" s="48" t="s">
        <v>56</v>
      </c>
      <c r="D25" s="72" t="s">
        <v>59</v>
      </c>
      <c r="E25" s="5" t="n">
        <v>87.2999999999999</v>
      </c>
      <c r="F25" s="13" t="n">
        <v>648312</v>
      </c>
      <c r="G25" s="73" t="s">
        <v>85</v>
      </c>
    </row>
    <row r="26" customFormat="false" ht="15" hidden="false" customHeight="false" outlineLevel="0" collapsed="false">
      <c r="A26" s="48" t="s">
        <v>54</v>
      </c>
      <c r="B26" s="16" t="s">
        <v>55</v>
      </c>
      <c r="C26" s="48"/>
      <c r="D26" s="72"/>
      <c r="E26" s="5" t="n">
        <v>777.13</v>
      </c>
      <c r="F26" s="13" t="n">
        <v>119805</v>
      </c>
      <c r="G26" s="73" t="s">
        <v>86</v>
      </c>
    </row>
    <row r="27" customFormat="false" ht="15" hidden="false" customHeight="false" outlineLevel="0" collapsed="false">
      <c r="A27" s="48" t="s">
        <v>54</v>
      </c>
      <c r="B27" s="16" t="s">
        <v>55</v>
      </c>
      <c r="C27" s="48" t="s">
        <v>69</v>
      </c>
      <c r="D27" s="72" t="s">
        <v>57</v>
      </c>
      <c r="E27" s="5" t="n">
        <v>63.09</v>
      </c>
      <c r="F27" s="13" t="n">
        <v>359953</v>
      </c>
      <c r="G27" s="73" t="s">
        <v>87</v>
      </c>
    </row>
    <row r="28" customFormat="false" ht="15" hidden="false" customHeight="false" outlineLevel="0" collapsed="false">
      <c r="A28" s="48" t="s">
        <v>54</v>
      </c>
      <c r="B28" s="16" t="s">
        <v>55</v>
      </c>
      <c r="C28" s="48" t="s">
        <v>76</v>
      </c>
      <c r="D28" s="72" t="s">
        <v>62</v>
      </c>
      <c r="E28" s="5" t="n">
        <v>455.12</v>
      </c>
      <c r="F28" s="13" t="n">
        <v>66466</v>
      </c>
      <c r="G28" s="73" t="s">
        <v>88</v>
      </c>
    </row>
    <row r="29" customFormat="false" ht="15" hidden="false" customHeight="false" outlineLevel="0" collapsed="false">
      <c r="A29" s="48" t="s">
        <v>54</v>
      </c>
      <c r="B29" s="16" t="s">
        <v>55</v>
      </c>
      <c r="C29" s="48"/>
      <c r="D29" s="72"/>
      <c r="E29" s="5" t="n">
        <v>1049.47</v>
      </c>
      <c r="F29" s="13" t="n">
        <v>67793</v>
      </c>
      <c r="G29" s="73" t="s">
        <v>89</v>
      </c>
    </row>
    <row r="30" customFormat="false" ht="15" hidden="false" customHeight="false" outlineLevel="0" collapsed="false">
      <c r="A30" s="48" t="s">
        <v>54</v>
      </c>
      <c r="B30" s="16" t="s">
        <v>55</v>
      </c>
      <c r="C30" s="48" t="s">
        <v>76</v>
      </c>
      <c r="D30" s="72" t="s">
        <v>57</v>
      </c>
      <c r="E30" s="5" t="n">
        <v>173.13</v>
      </c>
      <c r="F30" s="13" t="n">
        <v>606413</v>
      </c>
      <c r="G30" s="73" t="s">
        <v>90</v>
      </c>
    </row>
    <row r="31" customFormat="false" ht="15" hidden="false" customHeight="false" outlineLevel="0" collapsed="false">
      <c r="A31" s="48" t="s">
        <v>54</v>
      </c>
      <c r="B31" s="16" t="s">
        <v>55</v>
      </c>
      <c r="C31" s="48" t="s">
        <v>76</v>
      </c>
      <c r="D31" s="72" t="s">
        <v>57</v>
      </c>
      <c r="E31" s="5" t="n">
        <v>186.13</v>
      </c>
      <c r="F31" s="13" t="n">
        <v>541691</v>
      </c>
      <c r="G31" s="73" t="s">
        <v>91</v>
      </c>
    </row>
    <row r="32" customFormat="false" ht="15" hidden="false" customHeight="false" outlineLevel="0" collapsed="false">
      <c r="A32" s="48" t="s">
        <v>54</v>
      </c>
      <c r="B32" s="16" t="s">
        <v>55</v>
      </c>
      <c r="C32" s="48" t="s">
        <v>76</v>
      </c>
      <c r="D32" s="72" t="s">
        <v>59</v>
      </c>
      <c r="E32" s="5" t="n">
        <v>55.6599999999999</v>
      </c>
      <c r="F32" s="13" t="n">
        <v>318632</v>
      </c>
      <c r="G32" s="73" t="s">
        <v>92</v>
      </c>
    </row>
    <row r="33" customFormat="false" ht="15" hidden="false" customHeight="false" outlineLevel="0" collapsed="false">
      <c r="A33" s="48" t="s">
        <v>54</v>
      </c>
      <c r="B33" s="16" t="s">
        <v>55</v>
      </c>
      <c r="C33" s="48" t="s">
        <v>69</v>
      </c>
      <c r="D33" s="72" t="s">
        <v>62</v>
      </c>
      <c r="E33" s="5" t="n">
        <v>383.009999999999</v>
      </c>
      <c r="F33" s="13" t="n">
        <v>378167</v>
      </c>
      <c r="G33" s="73" t="s">
        <v>93</v>
      </c>
    </row>
    <row r="34" customFormat="false" ht="15" hidden="false" customHeight="false" outlineLevel="0" collapsed="false">
      <c r="A34" s="48" t="s">
        <v>54</v>
      </c>
      <c r="B34" s="16" t="s">
        <v>55</v>
      </c>
      <c r="C34" s="48" t="s">
        <v>56</v>
      </c>
      <c r="D34" s="72" t="s">
        <v>62</v>
      </c>
      <c r="E34" s="5" t="n">
        <v>120.73</v>
      </c>
      <c r="F34" s="13" t="n">
        <v>105918</v>
      </c>
      <c r="G34" s="74" t="s">
        <v>94</v>
      </c>
    </row>
    <row r="35" customFormat="false" ht="15" hidden="false" customHeight="false" outlineLevel="0" collapsed="false">
      <c r="A35" s="48" t="s">
        <v>54</v>
      </c>
      <c r="B35" s="16" t="s">
        <v>55</v>
      </c>
      <c r="C35" s="48" t="s">
        <v>56</v>
      </c>
      <c r="D35" s="72" t="s">
        <v>57</v>
      </c>
      <c r="E35" s="5" t="n">
        <v>91.4899999999999</v>
      </c>
      <c r="F35" s="13" t="n">
        <v>664783</v>
      </c>
      <c r="G35" s="73" t="s">
        <v>95</v>
      </c>
    </row>
    <row r="36" customFormat="false" ht="15" hidden="false" customHeight="false" outlineLevel="0" collapsed="false">
      <c r="A36" s="48" t="s">
        <v>54</v>
      </c>
      <c r="B36" s="16" t="s">
        <v>55</v>
      </c>
      <c r="C36" s="48" t="s">
        <v>69</v>
      </c>
      <c r="D36" s="72" t="s">
        <v>57</v>
      </c>
      <c r="E36" s="5" t="n">
        <v>877.08</v>
      </c>
      <c r="F36" s="13" t="n">
        <v>174883</v>
      </c>
      <c r="G36" s="73" t="s">
        <v>96</v>
      </c>
    </row>
    <row r="37" customFormat="false" ht="15" hidden="false" customHeight="false" outlineLevel="0" collapsed="false">
      <c r="A37" s="48" t="s">
        <v>54</v>
      </c>
      <c r="B37" s="16" t="s">
        <v>55</v>
      </c>
      <c r="C37" s="48" t="s">
        <v>69</v>
      </c>
      <c r="D37" s="72" t="s">
        <v>59</v>
      </c>
      <c r="E37" s="5" t="n">
        <v>51.4399999999999</v>
      </c>
      <c r="F37" s="13" t="n">
        <v>292224</v>
      </c>
      <c r="G37" s="73" t="s">
        <v>97</v>
      </c>
    </row>
    <row r="38" customFormat="false" ht="15" hidden="false" customHeight="false" outlineLevel="0" collapsed="false">
      <c r="A38" s="48" t="s">
        <v>54</v>
      </c>
      <c r="B38" s="16" t="s">
        <v>55</v>
      </c>
      <c r="C38" s="48" t="s">
        <v>69</v>
      </c>
      <c r="D38" s="72" t="s">
        <v>57</v>
      </c>
      <c r="E38" s="5" t="n">
        <v>82.7999999999999</v>
      </c>
      <c r="F38" s="13" t="n">
        <v>304122</v>
      </c>
      <c r="G38" s="74" t="s">
        <v>98</v>
      </c>
    </row>
    <row r="39" customFormat="false" ht="15" hidden="false" customHeight="false" outlineLevel="0" collapsed="false">
      <c r="A39" s="48" t="s">
        <v>54</v>
      </c>
      <c r="B39" s="16" t="s">
        <v>55</v>
      </c>
      <c r="C39" s="48" t="s">
        <v>56</v>
      </c>
      <c r="D39" s="72" t="s">
        <v>62</v>
      </c>
      <c r="E39" s="5" t="n">
        <v>656.269999999999</v>
      </c>
      <c r="F39" s="13" t="n">
        <v>77161</v>
      </c>
      <c r="G39" s="73" t="s">
        <v>99</v>
      </c>
    </row>
    <row r="40" customFormat="false" ht="15" hidden="false" customHeight="false" outlineLevel="0" collapsed="false">
      <c r="A40" s="48" t="s">
        <v>54</v>
      </c>
      <c r="B40" s="16" t="s">
        <v>55</v>
      </c>
      <c r="C40" s="48" t="s">
        <v>69</v>
      </c>
      <c r="D40" s="72" t="s">
        <v>57</v>
      </c>
      <c r="E40" s="5" t="n">
        <v>304.35</v>
      </c>
      <c r="F40" s="13" t="n">
        <v>462998</v>
      </c>
      <c r="G40" s="73" t="s">
        <v>100</v>
      </c>
    </row>
    <row r="41" customFormat="false" ht="15" hidden="false" customHeight="false" outlineLevel="0" collapsed="false">
      <c r="A41" s="48" t="s">
        <v>54</v>
      </c>
      <c r="B41" s="16" t="s">
        <v>55</v>
      </c>
      <c r="C41" s="48" t="s">
        <v>76</v>
      </c>
      <c r="D41" s="72" t="s">
        <v>59</v>
      </c>
      <c r="E41" s="5" t="n">
        <v>43.0399999999999</v>
      </c>
      <c r="F41" s="13" t="n">
        <v>344067</v>
      </c>
      <c r="G41" s="73" t="s">
        <v>101</v>
      </c>
    </row>
    <row r="42" customFormat="false" ht="15" hidden="false" customHeight="false" outlineLevel="0" collapsed="false">
      <c r="A42" s="48" t="s">
        <v>54</v>
      </c>
      <c r="B42" s="16" t="s">
        <v>55</v>
      </c>
      <c r="C42" s="48" t="s">
        <v>69</v>
      </c>
      <c r="D42" s="72" t="s">
        <v>59</v>
      </c>
      <c r="E42" s="5" t="n">
        <v>33.77</v>
      </c>
      <c r="F42" s="13" t="n">
        <v>267655</v>
      </c>
      <c r="G42" s="73" t="s">
        <v>102</v>
      </c>
    </row>
    <row r="43" customFormat="false" ht="15" hidden="false" customHeight="false" outlineLevel="0" collapsed="false">
      <c r="A43" s="48" t="s">
        <v>54</v>
      </c>
      <c r="B43" s="16" t="s">
        <v>55</v>
      </c>
      <c r="C43" s="48"/>
      <c r="D43" s="72"/>
      <c r="E43" s="5" t="n">
        <v>1188.84999999999</v>
      </c>
      <c r="F43" s="13" t="n">
        <v>128096</v>
      </c>
      <c r="G43" s="73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2" activePane="bottomLeft" state="frozen"/>
      <selection pane="topLeft" activeCell="A1" activeCellId="0" sqref="A1"/>
      <selection pane="bottomLeft" activeCell="M170" activeCellId="0" sqref="M170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1" width="12.71"/>
    <col collapsed="false" customWidth="false" hidden="false" outlineLevel="0" max="3" min="3" style="1" width="11.43"/>
    <col collapsed="false" customWidth="true" hidden="true" outlineLevel="0" max="4" min="4" style="1" width="9.14"/>
    <col collapsed="false" customWidth="true" hidden="false" outlineLevel="0" max="9" min="5" style="0" width="10.53"/>
    <col collapsed="false" customWidth="true" hidden="false" outlineLevel="0" max="10" min="10" style="0" width="13.14"/>
    <col collapsed="false" customWidth="true" hidden="true" outlineLevel="0" max="11" min="11" style="0" width="9.14"/>
    <col collapsed="false" customWidth="true" hidden="false" outlineLevel="0" max="1025" min="12" style="0" width="10.53"/>
  </cols>
  <sheetData>
    <row r="1" customFormat="false" ht="15" hidden="true" customHeight="false" outlineLevel="0" collapsed="false">
      <c r="A1" s="3" t="s">
        <v>0</v>
      </c>
      <c r="B1" s="3" t="s">
        <v>104</v>
      </c>
      <c r="C1" s="5" t="s">
        <v>105</v>
      </c>
      <c r="D1" s="5" t="s">
        <v>65</v>
      </c>
      <c r="E1" s="5" t="s">
        <v>106</v>
      </c>
      <c r="F1" s="5" t="s">
        <v>107</v>
      </c>
      <c r="G1" s="48" t="s">
        <v>108</v>
      </c>
      <c r="H1" s="17" t="s">
        <v>109</v>
      </c>
      <c r="I1" s="48" t="s">
        <v>110</v>
      </c>
      <c r="J1" s="48" t="s">
        <v>111</v>
      </c>
      <c r="K1" s="48" t="s">
        <v>112</v>
      </c>
      <c r="L1" s="48" t="s">
        <v>113</v>
      </c>
      <c r="M1" s="48" t="s">
        <v>114</v>
      </c>
      <c r="N1" s="48" t="s">
        <v>115</v>
      </c>
      <c r="O1" s="48" t="s">
        <v>116</v>
      </c>
      <c r="P1" s="5" t="s">
        <v>117</v>
      </c>
      <c r="Q1" s="48" t="s">
        <v>118</v>
      </c>
      <c r="R1" s="48" t="s">
        <v>119</v>
      </c>
      <c r="S1" s="48" t="s">
        <v>120</v>
      </c>
      <c r="T1" s="48" t="s">
        <v>121</v>
      </c>
      <c r="U1" s="48" t="s">
        <v>122</v>
      </c>
      <c r="V1" s="48" t="s">
        <v>123</v>
      </c>
      <c r="W1" s="48" t="s">
        <v>124</v>
      </c>
      <c r="X1" s="48" t="s">
        <v>125</v>
      </c>
      <c r="Y1" s="48" t="s">
        <v>126</v>
      </c>
    </row>
    <row r="2" customFormat="false" ht="15" hidden="false" customHeight="false" outlineLevel="0" collapsed="false">
      <c r="A2" s="6" t="n">
        <v>43893</v>
      </c>
      <c r="B2" s="7"/>
      <c r="C2" s="5"/>
      <c r="D2" s="5"/>
      <c r="E2" s="5"/>
      <c r="F2" s="5"/>
      <c r="G2" s="48"/>
      <c r="H2" s="48"/>
      <c r="I2" s="48"/>
      <c r="J2" s="48"/>
      <c r="K2" s="48"/>
      <c r="L2" s="48"/>
      <c r="M2" s="48"/>
      <c r="N2" s="48"/>
      <c r="O2" s="48"/>
      <c r="P2" s="5"/>
      <c r="Q2" s="48"/>
      <c r="R2" s="48"/>
      <c r="S2" s="48"/>
      <c r="T2" s="48"/>
      <c r="U2" s="48"/>
      <c r="V2" s="48"/>
      <c r="W2" s="48"/>
      <c r="X2" s="48"/>
      <c r="Y2" s="48"/>
    </row>
    <row r="3" customFormat="false" ht="15" hidden="false" customHeight="false" outlineLevel="0" collapsed="false">
      <c r="A3" s="6" t="n">
        <v>43894</v>
      </c>
      <c r="B3" s="7"/>
      <c r="C3" s="5"/>
      <c r="D3" s="5"/>
      <c r="E3" s="5"/>
      <c r="F3" s="5"/>
      <c r="G3" s="48"/>
      <c r="H3" s="48"/>
      <c r="I3" s="48"/>
      <c r="J3" s="48"/>
      <c r="K3" s="48"/>
      <c r="L3" s="48"/>
      <c r="M3" s="48"/>
      <c r="N3" s="48"/>
      <c r="O3" s="48"/>
      <c r="P3" s="5"/>
      <c r="Q3" s="48"/>
      <c r="R3" s="48"/>
      <c r="S3" s="48"/>
      <c r="T3" s="48"/>
      <c r="U3" s="48"/>
      <c r="V3" s="48"/>
      <c r="W3" s="48"/>
      <c r="X3" s="48"/>
      <c r="Y3" s="48"/>
    </row>
    <row r="4" customFormat="false" ht="15" hidden="false" customHeight="false" outlineLevel="0" collapsed="false">
      <c r="A4" s="6" t="n">
        <v>43895</v>
      </c>
      <c r="B4" s="7"/>
      <c r="C4" s="5"/>
      <c r="D4" s="5"/>
      <c r="E4" s="5"/>
      <c r="F4" s="5"/>
      <c r="G4" s="48"/>
      <c r="H4" s="48"/>
      <c r="I4" s="48"/>
      <c r="J4" s="48"/>
      <c r="K4" s="48"/>
      <c r="L4" s="48"/>
      <c r="M4" s="48"/>
      <c r="N4" s="48"/>
      <c r="O4" s="48"/>
      <c r="P4" s="5"/>
      <c r="Q4" s="48"/>
      <c r="R4" s="48"/>
      <c r="S4" s="48"/>
      <c r="T4" s="48"/>
      <c r="U4" s="48"/>
      <c r="V4" s="48"/>
      <c r="W4" s="48"/>
      <c r="X4" s="48"/>
      <c r="Y4" s="48"/>
    </row>
    <row r="5" customFormat="false" ht="15" hidden="false" customHeight="false" outlineLevel="0" collapsed="false">
      <c r="A5" s="6" t="n">
        <v>43896</v>
      </c>
      <c r="B5" s="7"/>
      <c r="C5" s="5"/>
      <c r="D5" s="5"/>
      <c r="E5" s="5"/>
      <c r="F5" s="5"/>
      <c r="G5" s="48"/>
      <c r="H5" s="48"/>
      <c r="I5" s="48"/>
      <c r="J5" s="48"/>
      <c r="K5" s="48"/>
      <c r="L5" s="48"/>
      <c r="M5" s="48"/>
      <c r="N5" s="48"/>
      <c r="O5" s="48"/>
      <c r="P5" s="5"/>
      <c r="Q5" s="48"/>
      <c r="R5" s="48"/>
      <c r="S5" s="48"/>
      <c r="T5" s="48"/>
      <c r="U5" s="48"/>
      <c r="V5" s="48"/>
      <c r="W5" s="48"/>
      <c r="X5" s="48"/>
      <c r="Y5" s="48"/>
    </row>
    <row r="6" customFormat="false" ht="15" hidden="false" customHeight="false" outlineLevel="0" collapsed="false">
      <c r="A6" s="6" t="n">
        <v>43897</v>
      </c>
      <c r="B6" s="7"/>
      <c r="C6" s="5"/>
      <c r="D6" s="5"/>
      <c r="E6" s="5"/>
      <c r="F6" s="5"/>
      <c r="G6" s="48"/>
      <c r="H6" s="48"/>
      <c r="I6" s="48"/>
      <c r="J6" s="48"/>
      <c r="K6" s="48"/>
      <c r="L6" s="48"/>
      <c r="M6" s="48"/>
      <c r="N6" s="48"/>
      <c r="O6" s="48"/>
      <c r="P6" s="5"/>
      <c r="Q6" s="48"/>
      <c r="R6" s="48"/>
      <c r="S6" s="48"/>
      <c r="T6" s="48"/>
      <c r="U6" s="48"/>
      <c r="V6" s="48"/>
      <c r="W6" s="48"/>
      <c r="X6" s="48"/>
      <c r="Y6" s="48"/>
    </row>
    <row r="7" customFormat="false" ht="15" hidden="false" customHeight="false" outlineLevel="0" collapsed="false">
      <c r="A7" s="6" t="n">
        <v>43898</v>
      </c>
      <c r="B7" s="7"/>
      <c r="C7" s="5"/>
      <c r="D7" s="5"/>
      <c r="E7" s="5"/>
      <c r="F7" s="5"/>
      <c r="G7" s="48"/>
      <c r="H7" s="48"/>
      <c r="I7" s="48"/>
      <c r="J7" s="48"/>
      <c r="K7" s="48"/>
      <c r="L7" s="48"/>
      <c r="M7" s="48"/>
      <c r="N7" s="48"/>
      <c r="O7" s="48"/>
      <c r="P7" s="5"/>
      <c r="Q7" s="48"/>
      <c r="R7" s="48"/>
      <c r="S7" s="48"/>
      <c r="T7" s="48"/>
      <c r="U7" s="48"/>
      <c r="V7" s="48"/>
      <c r="W7" s="48"/>
      <c r="X7" s="48"/>
      <c r="Y7" s="48"/>
    </row>
    <row r="8" customFormat="false" ht="15" hidden="false" customHeight="false" outlineLevel="0" collapsed="false">
      <c r="A8" s="6" t="n">
        <v>43899</v>
      </c>
      <c r="B8" s="7"/>
      <c r="C8" s="5"/>
      <c r="D8" s="5"/>
      <c r="E8" s="5"/>
      <c r="F8" s="5"/>
      <c r="G8" s="48"/>
      <c r="H8" s="48"/>
      <c r="I8" s="48"/>
      <c r="J8" s="48"/>
      <c r="K8" s="48"/>
      <c r="L8" s="48"/>
      <c r="M8" s="48"/>
      <c r="N8" s="48"/>
      <c r="O8" s="48"/>
      <c r="P8" s="5"/>
      <c r="Q8" s="48"/>
      <c r="R8" s="48"/>
      <c r="S8" s="48"/>
      <c r="T8" s="48"/>
      <c r="U8" s="48"/>
      <c r="V8" s="48"/>
      <c r="W8" s="48"/>
      <c r="X8" s="48"/>
      <c r="Y8" s="48"/>
    </row>
    <row r="9" customFormat="false" ht="15" hidden="false" customHeight="false" outlineLevel="0" collapsed="false">
      <c r="A9" s="6" t="n">
        <v>43900</v>
      </c>
      <c r="B9" s="7"/>
      <c r="C9" s="5"/>
      <c r="D9" s="5"/>
      <c r="E9" s="5"/>
      <c r="F9" s="5"/>
      <c r="G9" s="48"/>
      <c r="H9" s="48"/>
      <c r="I9" s="48"/>
      <c r="J9" s="48"/>
      <c r="K9" s="48"/>
      <c r="L9" s="48"/>
      <c r="M9" s="48"/>
      <c r="N9" s="48"/>
      <c r="O9" s="48"/>
      <c r="P9" s="5"/>
      <c r="Q9" s="48"/>
      <c r="R9" s="48"/>
      <c r="S9" s="48"/>
      <c r="T9" s="48"/>
      <c r="U9" s="48"/>
      <c r="V9" s="48"/>
      <c r="W9" s="48"/>
      <c r="X9" s="48"/>
      <c r="Y9" s="48"/>
    </row>
    <row r="10" customFormat="false" ht="15" hidden="false" customHeight="false" outlineLevel="0" collapsed="false">
      <c r="A10" s="6" t="n">
        <v>43901</v>
      </c>
      <c r="B10" s="7"/>
      <c r="C10" s="5"/>
      <c r="D10" s="5"/>
      <c r="E10" s="5"/>
      <c r="F10" s="5"/>
      <c r="G10" s="48"/>
      <c r="H10" s="48"/>
      <c r="I10" s="48"/>
      <c r="J10" s="48"/>
      <c r="K10" s="48"/>
      <c r="L10" s="48"/>
      <c r="M10" s="48"/>
      <c r="N10" s="48"/>
      <c r="O10" s="48"/>
      <c r="P10" s="5"/>
      <c r="Q10" s="48"/>
      <c r="R10" s="48"/>
      <c r="S10" s="48"/>
      <c r="T10" s="48"/>
      <c r="U10" s="48"/>
      <c r="V10" s="48"/>
      <c r="W10" s="48"/>
      <c r="X10" s="48"/>
      <c r="Y10" s="48"/>
    </row>
    <row r="11" customFormat="false" ht="15" hidden="false" customHeight="false" outlineLevel="0" collapsed="false">
      <c r="A11" s="6" t="n">
        <v>43902</v>
      </c>
      <c r="B11" s="7"/>
      <c r="C11" s="5"/>
      <c r="D11" s="5"/>
      <c r="E11" s="5"/>
      <c r="F11" s="5"/>
      <c r="G11" s="48"/>
      <c r="H11" s="48"/>
      <c r="I11" s="48"/>
      <c r="J11" s="48"/>
      <c r="K11" s="48"/>
      <c r="L11" s="48"/>
      <c r="M11" s="48"/>
      <c r="N11" s="48"/>
      <c r="O11" s="48"/>
      <c r="P11" s="5"/>
      <c r="Q11" s="48"/>
      <c r="R11" s="48"/>
      <c r="S11" s="48"/>
      <c r="T11" s="48"/>
      <c r="U11" s="48"/>
      <c r="V11" s="48"/>
      <c r="W11" s="48"/>
      <c r="X11" s="48"/>
      <c r="Y11" s="48"/>
    </row>
    <row r="12" customFormat="false" ht="15" hidden="false" customHeight="false" outlineLevel="0" collapsed="false">
      <c r="A12" s="6" t="n">
        <v>43903</v>
      </c>
      <c r="B12" s="7"/>
      <c r="C12" s="5"/>
      <c r="D12" s="5"/>
      <c r="E12" s="5"/>
      <c r="F12" s="5"/>
      <c r="G12" s="48"/>
      <c r="H12" s="48"/>
      <c r="I12" s="48"/>
      <c r="J12" s="48"/>
      <c r="K12" s="48"/>
      <c r="L12" s="48"/>
      <c r="M12" s="48"/>
      <c r="N12" s="48"/>
      <c r="O12" s="48"/>
      <c r="P12" s="5"/>
      <c r="Q12" s="48"/>
      <c r="R12" s="48"/>
      <c r="S12" s="48"/>
      <c r="T12" s="48"/>
      <c r="U12" s="48"/>
      <c r="V12" s="48"/>
      <c r="W12" s="48"/>
      <c r="X12" s="48"/>
      <c r="Y12" s="48"/>
    </row>
    <row r="13" customFormat="false" ht="15" hidden="false" customHeight="false" outlineLevel="0" collapsed="false">
      <c r="A13" s="6" t="n">
        <v>43904</v>
      </c>
      <c r="B13" s="7"/>
      <c r="C13" s="5"/>
      <c r="D13" s="5"/>
      <c r="E13" s="5"/>
      <c r="F13" s="5"/>
      <c r="G13" s="48"/>
      <c r="H13" s="48"/>
      <c r="I13" s="48"/>
      <c r="J13" s="48"/>
      <c r="K13" s="48"/>
      <c r="L13" s="48"/>
      <c r="M13" s="48"/>
      <c r="N13" s="48"/>
      <c r="O13" s="48"/>
      <c r="P13" s="5"/>
      <c r="Q13" s="48"/>
      <c r="R13" s="48"/>
      <c r="S13" s="48"/>
      <c r="T13" s="48"/>
      <c r="U13" s="48"/>
      <c r="V13" s="48"/>
      <c r="W13" s="48"/>
      <c r="X13" s="48"/>
      <c r="Y13" s="48"/>
    </row>
    <row r="14" customFormat="false" ht="15" hidden="false" customHeight="false" outlineLevel="0" collapsed="false">
      <c r="A14" s="6" t="n">
        <v>43905</v>
      </c>
      <c r="B14" s="7"/>
      <c r="C14" s="5"/>
      <c r="D14" s="5"/>
      <c r="E14" s="5"/>
      <c r="F14" s="5"/>
      <c r="G14" s="48"/>
      <c r="H14" s="48"/>
      <c r="I14" s="48"/>
      <c r="J14" s="48"/>
      <c r="K14" s="48"/>
      <c r="L14" s="48"/>
      <c r="M14" s="48"/>
      <c r="N14" s="48"/>
      <c r="O14" s="48"/>
      <c r="P14" s="5"/>
      <c r="Q14" s="48"/>
      <c r="R14" s="48"/>
      <c r="S14" s="48"/>
      <c r="T14" s="48"/>
      <c r="U14" s="48"/>
      <c r="V14" s="48"/>
      <c r="W14" s="48"/>
      <c r="X14" s="48"/>
      <c r="Y14" s="48"/>
    </row>
    <row r="15" customFormat="false" ht="15" hidden="false" customHeight="false" outlineLevel="0" collapsed="false">
      <c r="A15" s="6" t="n">
        <v>43906</v>
      </c>
      <c r="B15" s="7"/>
      <c r="C15" s="5"/>
      <c r="D15" s="5"/>
      <c r="E15" s="5"/>
      <c r="F15" s="5"/>
      <c r="G15" s="48"/>
      <c r="H15" s="48"/>
      <c r="I15" s="48"/>
      <c r="J15" s="48"/>
      <c r="K15" s="48"/>
      <c r="L15" s="48"/>
      <c r="M15" s="48"/>
      <c r="N15" s="48"/>
      <c r="O15" s="48"/>
      <c r="P15" s="5"/>
      <c r="Q15" s="48"/>
      <c r="R15" s="48"/>
      <c r="S15" s="48"/>
      <c r="T15" s="48"/>
      <c r="U15" s="48"/>
      <c r="V15" s="48"/>
      <c r="W15" s="48"/>
      <c r="X15" s="48"/>
      <c r="Y15" s="48"/>
    </row>
    <row r="16" customFormat="false" ht="15" hidden="false" customHeight="false" outlineLevel="0" collapsed="false">
      <c r="A16" s="6" t="n">
        <v>43907</v>
      </c>
      <c r="B16" s="7"/>
      <c r="C16" s="5"/>
      <c r="D16" s="5"/>
      <c r="E16" s="5"/>
      <c r="F16" s="5"/>
      <c r="G16" s="48"/>
      <c r="H16" s="48"/>
      <c r="I16" s="48"/>
      <c r="J16" s="48"/>
      <c r="K16" s="48"/>
      <c r="L16" s="48"/>
      <c r="M16" s="48"/>
      <c r="N16" s="48"/>
      <c r="O16" s="48"/>
      <c r="P16" s="5"/>
      <c r="Q16" s="48"/>
      <c r="R16" s="48"/>
      <c r="S16" s="48"/>
      <c r="T16" s="48"/>
      <c r="U16" s="48"/>
      <c r="V16" s="48"/>
      <c r="W16" s="48"/>
      <c r="X16" s="48"/>
      <c r="Y16" s="48"/>
    </row>
    <row r="17" customFormat="false" ht="15" hidden="false" customHeight="false" outlineLevel="0" collapsed="false">
      <c r="A17" s="6" t="n">
        <v>43908</v>
      </c>
      <c r="B17" s="7"/>
      <c r="C17" s="5"/>
      <c r="D17" s="5"/>
      <c r="E17" s="5"/>
      <c r="F17" s="5"/>
      <c r="G17" s="48"/>
      <c r="H17" s="48"/>
      <c r="I17" s="48"/>
      <c r="J17" s="48"/>
      <c r="K17" s="48"/>
      <c r="L17" s="48"/>
      <c r="M17" s="48"/>
      <c r="N17" s="48"/>
      <c r="O17" s="48"/>
      <c r="P17" s="5"/>
      <c r="Q17" s="48"/>
      <c r="R17" s="48"/>
      <c r="S17" s="48"/>
      <c r="T17" s="48"/>
      <c r="U17" s="48"/>
      <c r="V17" s="48"/>
      <c r="W17" s="48"/>
      <c r="X17" s="48"/>
      <c r="Y17" s="48"/>
    </row>
    <row r="18" customFormat="false" ht="15" hidden="false" customHeight="false" outlineLevel="0" collapsed="false">
      <c r="A18" s="6" t="n">
        <v>43909</v>
      </c>
      <c r="B18" s="7"/>
      <c r="C18" s="5"/>
      <c r="D18" s="5"/>
      <c r="E18" s="5"/>
      <c r="F18" s="5"/>
      <c r="G18" s="48"/>
      <c r="H18" s="48"/>
      <c r="I18" s="48"/>
      <c r="J18" s="48"/>
      <c r="K18" s="48"/>
      <c r="L18" s="48"/>
      <c r="M18" s="48"/>
      <c r="N18" s="48"/>
      <c r="O18" s="48"/>
      <c r="P18" s="5"/>
      <c r="Q18" s="48"/>
      <c r="R18" s="48"/>
      <c r="S18" s="48"/>
      <c r="T18" s="48"/>
      <c r="U18" s="48"/>
      <c r="V18" s="48"/>
      <c r="W18" s="48"/>
      <c r="X18" s="48"/>
      <c r="Y18" s="48"/>
    </row>
    <row r="19" customFormat="false" ht="15" hidden="false" customHeight="false" outlineLevel="0" collapsed="false">
      <c r="A19" s="6" t="n">
        <v>43910</v>
      </c>
      <c r="B19" s="7"/>
      <c r="C19" s="5"/>
      <c r="D19" s="5"/>
      <c r="E19" s="5"/>
      <c r="F19" s="5"/>
      <c r="G19" s="48"/>
      <c r="H19" s="48"/>
      <c r="I19" s="48"/>
      <c r="J19" s="48"/>
      <c r="K19" s="48"/>
      <c r="L19" s="48"/>
      <c r="M19" s="48"/>
      <c r="N19" s="48"/>
      <c r="O19" s="48"/>
      <c r="P19" s="5"/>
      <c r="Q19" s="48"/>
      <c r="R19" s="48"/>
      <c r="S19" s="48"/>
      <c r="T19" s="48"/>
      <c r="U19" s="48"/>
      <c r="V19" s="48"/>
      <c r="W19" s="48"/>
      <c r="X19" s="48"/>
      <c r="Y19" s="48"/>
    </row>
    <row r="20" customFormat="false" ht="15" hidden="false" customHeight="false" outlineLevel="0" collapsed="false">
      <c r="A20" s="6" t="n">
        <v>43911</v>
      </c>
      <c r="B20" s="7"/>
      <c r="C20" s="5"/>
      <c r="D20" s="5"/>
      <c r="E20" s="5"/>
      <c r="F20" s="5"/>
      <c r="G20" s="48"/>
      <c r="H20" s="48"/>
      <c r="I20" s="48"/>
      <c r="J20" s="48"/>
      <c r="K20" s="48"/>
      <c r="L20" s="48"/>
      <c r="M20" s="48"/>
      <c r="N20" s="48"/>
      <c r="O20" s="48"/>
      <c r="P20" s="5"/>
      <c r="Q20" s="48"/>
      <c r="R20" s="48"/>
      <c r="S20" s="48"/>
      <c r="T20" s="48"/>
      <c r="U20" s="48"/>
      <c r="V20" s="48"/>
      <c r="W20" s="48"/>
      <c r="X20" s="48"/>
      <c r="Y20" s="48"/>
    </row>
    <row r="21" customFormat="false" ht="15" hidden="false" customHeight="false" outlineLevel="0" collapsed="false">
      <c r="A21" s="6" t="n">
        <v>43912</v>
      </c>
      <c r="B21" s="7"/>
      <c r="C21" s="5"/>
      <c r="D21" s="5"/>
      <c r="E21" s="5"/>
      <c r="F21" s="5"/>
      <c r="G21" s="48"/>
      <c r="H21" s="48"/>
      <c r="I21" s="48"/>
      <c r="J21" s="48"/>
      <c r="K21" s="48"/>
      <c r="L21" s="48"/>
      <c r="M21" s="48"/>
      <c r="N21" s="48"/>
      <c r="O21" s="48"/>
      <c r="P21" s="5"/>
      <c r="Q21" s="48"/>
      <c r="R21" s="48"/>
      <c r="S21" s="48"/>
      <c r="T21" s="48"/>
      <c r="U21" s="48"/>
      <c r="V21" s="48"/>
      <c r="W21" s="48"/>
      <c r="X21" s="48"/>
      <c r="Y21" s="48"/>
    </row>
    <row r="22" customFormat="false" ht="15" hidden="false" customHeight="false" outlineLevel="0" collapsed="false">
      <c r="A22" s="6" t="n">
        <v>43913</v>
      </c>
      <c r="B22" s="7"/>
      <c r="C22" s="5"/>
      <c r="D22" s="5"/>
      <c r="E22" s="5"/>
      <c r="F22" s="5"/>
      <c r="G22" s="48"/>
      <c r="H22" s="48"/>
      <c r="I22" s="48"/>
      <c r="J22" s="48"/>
      <c r="K22" s="48"/>
      <c r="L22" s="48"/>
      <c r="M22" s="48"/>
      <c r="N22" s="48"/>
      <c r="O22" s="48"/>
      <c r="P22" s="5"/>
      <c r="Q22" s="48"/>
      <c r="R22" s="48"/>
      <c r="S22" s="48"/>
      <c r="T22" s="48"/>
      <c r="U22" s="48"/>
      <c r="V22" s="48"/>
      <c r="W22" s="48"/>
      <c r="X22" s="48"/>
      <c r="Y22" s="48"/>
    </row>
    <row r="23" customFormat="false" ht="15" hidden="false" customHeight="false" outlineLevel="0" collapsed="false">
      <c r="A23" s="6" t="n">
        <v>43914</v>
      </c>
      <c r="B23" s="7"/>
      <c r="C23" s="5"/>
      <c r="D23" s="5"/>
      <c r="E23" s="5"/>
      <c r="F23" s="5"/>
      <c r="G23" s="48"/>
      <c r="H23" s="48"/>
      <c r="I23" s="48"/>
      <c r="J23" s="48"/>
      <c r="K23" s="48"/>
      <c r="L23" s="48"/>
      <c r="M23" s="48"/>
      <c r="N23" s="48"/>
      <c r="O23" s="48"/>
      <c r="P23" s="5"/>
      <c r="Q23" s="48"/>
      <c r="R23" s="48"/>
      <c r="S23" s="48"/>
      <c r="T23" s="48"/>
      <c r="U23" s="48"/>
      <c r="V23" s="48"/>
      <c r="W23" s="48"/>
      <c r="X23" s="48"/>
      <c r="Y23" s="48"/>
    </row>
    <row r="24" customFormat="false" ht="15" hidden="false" customHeight="false" outlineLevel="0" collapsed="false">
      <c r="A24" s="6" t="n">
        <v>43915</v>
      </c>
      <c r="B24" s="7"/>
      <c r="C24" s="5"/>
      <c r="D24" s="5"/>
      <c r="E24" s="5"/>
      <c r="F24" s="5"/>
      <c r="G24" s="48"/>
      <c r="H24" s="48"/>
      <c r="I24" s="48"/>
      <c r="J24" s="48"/>
      <c r="K24" s="48"/>
      <c r="L24" s="48"/>
      <c r="M24" s="48"/>
      <c r="N24" s="48"/>
      <c r="O24" s="48"/>
      <c r="P24" s="5"/>
      <c r="Q24" s="48"/>
      <c r="R24" s="48"/>
      <c r="S24" s="48"/>
      <c r="T24" s="48"/>
      <c r="U24" s="48"/>
      <c r="V24" s="48"/>
      <c r="W24" s="48"/>
      <c r="X24" s="48"/>
      <c r="Y24" s="48"/>
    </row>
    <row r="25" customFormat="false" ht="15" hidden="false" customHeight="false" outlineLevel="0" collapsed="false">
      <c r="A25" s="6" t="n">
        <v>43916</v>
      </c>
      <c r="B25" s="7" t="n">
        <v>25</v>
      </c>
      <c r="C25" s="5"/>
      <c r="D25" s="5"/>
      <c r="E25" s="5"/>
      <c r="F25" s="5"/>
      <c r="G25" s="48"/>
      <c r="H25" s="48"/>
      <c r="I25" s="48"/>
      <c r="J25" s="48"/>
      <c r="K25" s="48"/>
      <c r="L25" s="48"/>
      <c r="M25" s="48"/>
      <c r="N25" s="48"/>
      <c r="O25" s="48"/>
      <c r="P25" s="5"/>
      <c r="Q25" s="48"/>
      <c r="R25" s="48"/>
      <c r="S25" s="48"/>
      <c r="T25" s="48"/>
      <c r="U25" s="48"/>
      <c r="V25" s="48"/>
      <c r="W25" s="48"/>
      <c r="X25" s="48"/>
      <c r="Y25" s="48"/>
    </row>
    <row r="26" customFormat="false" ht="15" hidden="false" customHeight="false" outlineLevel="0" collapsed="false">
      <c r="A26" s="6" t="n">
        <v>43917</v>
      </c>
      <c r="B26" s="7"/>
      <c r="C26" s="5"/>
      <c r="D26" s="5"/>
      <c r="E26" s="5"/>
      <c r="F26" s="5"/>
      <c r="G26" s="48"/>
      <c r="H26" s="48"/>
      <c r="I26" s="48"/>
      <c r="J26" s="48"/>
      <c r="K26" s="48"/>
      <c r="L26" s="48"/>
      <c r="M26" s="48"/>
      <c r="N26" s="48"/>
      <c r="O26" s="48"/>
      <c r="P26" s="5"/>
      <c r="Q26" s="48"/>
      <c r="R26" s="48"/>
      <c r="S26" s="48"/>
      <c r="T26" s="48"/>
      <c r="U26" s="48"/>
      <c r="V26" s="48"/>
      <c r="W26" s="48"/>
      <c r="X26" s="48"/>
      <c r="Y26" s="48"/>
    </row>
    <row r="27" customFormat="false" ht="15" hidden="false" customHeight="false" outlineLevel="0" collapsed="false">
      <c r="A27" s="6" t="n">
        <v>43918</v>
      </c>
      <c r="B27" s="7" t="n">
        <v>44</v>
      </c>
      <c r="C27" s="5"/>
      <c r="D27" s="5"/>
      <c r="E27" s="5"/>
      <c r="F27" s="5"/>
      <c r="G27" s="48"/>
      <c r="H27" s="48"/>
      <c r="I27" s="48"/>
      <c r="J27" s="48"/>
      <c r="K27" s="48"/>
      <c r="L27" s="48"/>
      <c r="M27" s="48"/>
      <c r="N27" s="48"/>
      <c r="O27" s="48"/>
      <c r="P27" s="5"/>
      <c r="Q27" s="48"/>
      <c r="R27" s="48"/>
      <c r="S27" s="48"/>
      <c r="T27" s="48"/>
      <c r="U27" s="48"/>
      <c r="V27" s="48"/>
      <c r="W27" s="48"/>
      <c r="X27" s="48"/>
      <c r="Y27" s="48"/>
    </row>
    <row r="28" customFormat="false" ht="15" hidden="false" customHeight="false" outlineLevel="0" collapsed="false">
      <c r="A28" s="6" t="n">
        <v>43919</v>
      </c>
      <c r="B28" s="7" t="n">
        <v>53</v>
      </c>
      <c r="C28" s="5"/>
      <c r="D28" s="5"/>
      <c r="E28" s="5"/>
      <c r="F28" s="5"/>
      <c r="G28" s="48"/>
      <c r="H28" s="48"/>
      <c r="I28" s="48"/>
      <c r="J28" s="48"/>
      <c r="K28" s="48"/>
      <c r="L28" s="48"/>
      <c r="M28" s="48"/>
      <c r="N28" s="48"/>
      <c r="O28" s="48"/>
      <c r="P28" s="5"/>
      <c r="Q28" s="48"/>
      <c r="R28" s="48"/>
      <c r="S28" s="48"/>
      <c r="T28" s="48"/>
      <c r="U28" s="48"/>
      <c r="V28" s="48"/>
      <c r="W28" s="48"/>
      <c r="X28" s="48"/>
      <c r="Y28" s="48"/>
    </row>
    <row r="29" customFormat="false" ht="15" hidden="false" customHeight="false" outlineLevel="0" collapsed="false">
      <c r="A29" s="6" t="n">
        <v>43920</v>
      </c>
      <c r="B29" s="7" t="n">
        <v>55</v>
      </c>
      <c r="C29" s="5"/>
      <c r="D29" s="5"/>
      <c r="E29" s="5"/>
      <c r="F29" s="5"/>
      <c r="G29" s="48"/>
      <c r="H29" s="48"/>
      <c r="I29" s="48"/>
      <c r="J29" s="48"/>
      <c r="K29" s="48"/>
      <c r="L29" s="48"/>
      <c r="M29" s="48"/>
      <c r="N29" s="48"/>
      <c r="O29" s="48"/>
      <c r="P29" s="5"/>
      <c r="Q29" s="48"/>
      <c r="R29" s="48"/>
      <c r="S29" s="48"/>
      <c r="T29" s="48"/>
      <c r="U29" s="48"/>
      <c r="V29" s="48"/>
      <c r="W29" s="48"/>
      <c r="X29" s="48"/>
      <c r="Y29" s="48"/>
    </row>
    <row r="30" customFormat="false" ht="15" hidden="false" customHeight="false" outlineLevel="0" collapsed="false">
      <c r="A30" s="6" t="n">
        <v>43921</v>
      </c>
      <c r="B30" s="7" t="n">
        <v>55</v>
      </c>
      <c r="C30" s="5"/>
      <c r="D30" s="5"/>
      <c r="E30" s="5"/>
      <c r="F30" s="5"/>
      <c r="G30" s="48"/>
      <c r="H30" s="48"/>
      <c r="I30" s="48"/>
      <c r="J30" s="48"/>
      <c r="K30" s="48"/>
      <c r="L30" s="48"/>
      <c r="M30" s="48"/>
      <c r="N30" s="48"/>
      <c r="O30" s="48"/>
      <c r="P30" s="5"/>
      <c r="Q30" s="48"/>
      <c r="R30" s="48"/>
      <c r="S30" s="48"/>
      <c r="T30" s="48"/>
      <c r="U30" s="48"/>
      <c r="V30" s="48"/>
      <c r="W30" s="48"/>
      <c r="X30" s="48"/>
      <c r="Y30" s="48"/>
    </row>
    <row r="31" customFormat="false" ht="15" hidden="false" customHeight="false" outlineLevel="0" collapsed="false">
      <c r="A31" s="6" t="n">
        <v>43922</v>
      </c>
      <c r="B31" s="7" t="n">
        <v>72</v>
      </c>
      <c r="C31" s="5"/>
      <c r="D31" s="5"/>
      <c r="E31" s="5"/>
      <c r="F31" s="5"/>
      <c r="G31" s="48"/>
      <c r="H31" s="48"/>
      <c r="I31" s="48"/>
      <c r="J31" s="48"/>
      <c r="K31" s="48"/>
      <c r="L31" s="48"/>
      <c r="M31" s="48"/>
      <c r="N31" s="48"/>
      <c r="O31" s="48"/>
      <c r="P31" s="5"/>
      <c r="Q31" s="48"/>
      <c r="R31" s="48"/>
      <c r="S31" s="48"/>
      <c r="T31" s="48"/>
      <c r="U31" s="48"/>
      <c r="V31" s="48"/>
      <c r="W31" s="48"/>
      <c r="X31" s="48"/>
      <c r="Y31" s="48"/>
    </row>
    <row r="32" customFormat="false" ht="15" hidden="false" customHeight="false" outlineLevel="0" collapsed="false">
      <c r="A32" s="6" t="n">
        <v>43923</v>
      </c>
      <c r="B32" s="7" t="n">
        <v>82</v>
      </c>
      <c r="C32" s="5"/>
      <c r="D32" s="5"/>
      <c r="E32" s="5"/>
      <c r="F32" s="5"/>
      <c r="G32" s="48"/>
      <c r="H32" s="48"/>
      <c r="I32" s="48"/>
      <c r="J32" s="48"/>
      <c r="K32" s="48"/>
      <c r="L32" s="48"/>
      <c r="M32" s="48"/>
      <c r="N32" s="48"/>
      <c r="O32" s="48"/>
      <c r="P32" s="5"/>
      <c r="Q32" s="48"/>
      <c r="R32" s="48"/>
      <c r="S32" s="48"/>
      <c r="T32" s="48"/>
      <c r="U32" s="48"/>
      <c r="V32" s="48"/>
      <c r="W32" s="48"/>
      <c r="X32" s="48"/>
      <c r="Y32" s="48"/>
    </row>
    <row r="33" customFormat="false" ht="15" hidden="false" customHeight="false" outlineLevel="0" collapsed="false">
      <c r="A33" s="6" t="n">
        <v>43924</v>
      </c>
      <c r="B33" s="7" t="n">
        <v>86</v>
      </c>
      <c r="C33" s="5"/>
      <c r="D33" s="5"/>
      <c r="E33" s="5"/>
      <c r="F33" s="5"/>
      <c r="G33" s="48"/>
      <c r="H33" s="48"/>
      <c r="I33" s="48"/>
      <c r="J33" s="48"/>
      <c r="K33" s="48"/>
      <c r="L33" s="48"/>
      <c r="M33" s="48"/>
      <c r="N33" s="48"/>
      <c r="O33" s="48"/>
      <c r="P33" s="5"/>
      <c r="Q33" s="48"/>
      <c r="R33" s="48"/>
      <c r="S33" s="48"/>
      <c r="T33" s="48"/>
      <c r="U33" s="48"/>
      <c r="V33" s="48"/>
      <c r="W33" s="48"/>
      <c r="X33" s="48"/>
      <c r="Y33" s="48"/>
    </row>
    <row r="34" customFormat="false" ht="15" hidden="false" customHeight="false" outlineLevel="0" collapsed="false">
      <c r="A34" s="6" t="n">
        <v>43925</v>
      </c>
      <c r="B34" s="7" t="n">
        <v>87</v>
      </c>
      <c r="C34" s="5"/>
      <c r="D34" s="5"/>
      <c r="E34" s="5"/>
      <c r="F34" s="5"/>
      <c r="G34" s="48"/>
      <c r="H34" s="48"/>
      <c r="I34" s="48"/>
      <c r="J34" s="48"/>
      <c r="K34" s="48"/>
      <c r="L34" s="48"/>
      <c r="M34" s="48"/>
      <c r="N34" s="48"/>
      <c r="O34" s="48"/>
      <c r="P34" s="5"/>
      <c r="Q34" s="48"/>
      <c r="R34" s="48"/>
      <c r="S34" s="48"/>
      <c r="T34" s="48"/>
      <c r="U34" s="48"/>
      <c r="V34" s="48"/>
      <c r="W34" s="48"/>
      <c r="X34" s="48"/>
      <c r="Y34" s="48"/>
    </row>
    <row r="35" customFormat="false" ht="15" hidden="false" customHeight="false" outlineLevel="0" collapsed="false">
      <c r="A35" s="6" t="n">
        <v>43926</v>
      </c>
      <c r="B35" s="7" t="n">
        <v>94</v>
      </c>
      <c r="C35" s="5"/>
      <c r="D35" s="5"/>
      <c r="E35" s="5"/>
      <c r="F35" s="5"/>
      <c r="G35" s="48"/>
      <c r="H35" s="48"/>
      <c r="I35" s="48"/>
      <c r="J35" s="48"/>
      <c r="K35" s="48"/>
      <c r="L35" s="48"/>
      <c r="M35" s="48"/>
      <c r="N35" s="48"/>
      <c r="O35" s="48"/>
      <c r="P35" s="5"/>
      <c r="Q35" s="48"/>
      <c r="R35" s="48"/>
      <c r="S35" s="48"/>
      <c r="T35" s="48"/>
      <c r="U35" s="48"/>
      <c r="V35" s="48"/>
      <c r="W35" s="48"/>
      <c r="X35" s="48"/>
      <c r="Y35" s="48"/>
    </row>
    <row r="36" customFormat="false" ht="15" hidden="false" customHeight="false" outlineLevel="0" collapsed="false">
      <c r="A36" s="6" t="n">
        <v>43927</v>
      </c>
      <c r="B36" s="7" t="n">
        <v>96</v>
      </c>
      <c r="C36" s="5"/>
      <c r="D36" s="5"/>
      <c r="E36" s="5"/>
      <c r="F36" s="5"/>
      <c r="G36" s="48"/>
      <c r="H36" s="48"/>
      <c r="I36" s="48"/>
      <c r="J36" s="48"/>
      <c r="K36" s="48"/>
      <c r="L36" s="48"/>
      <c r="M36" s="48"/>
      <c r="N36" s="48"/>
      <c r="O36" s="48"/>
      <c r="P36" s="5"/>
      <c r="Q36" s="48"/>
      <c r="R36" s="48"/>
      <c r="S36" s="48"/>
      <c r="T36" s="48"/>
      <c r="U36" s="48"/>
      <c r="V36" s="48"/>
      <c r="W36" s="48"/>
      <c r="X36" s="48"/>
      <c r="Y36" s="48"/>
    </row>
    <row r="37" customFormat="false" ht="15" hidden="false" customHeight="false" outlineLevel="0" collapsed="false">
      <c r="A37" s="6" t="n">
        <v>43928</v>
      </c>
      <c r="B37" s="7" t="n">
        <v>98</v>
      </c>
      <c r="C37" s="5"/>
      <c r="D37" s="5"/>
      <c r="E37" s="5"/>
      <c r="F37" s="5"/>
      <c r="G37" s="48"/>
      <c r="H37" s="48"/>
      <c r="I37" s="48"/>
      <c r="J37" s="48"/>
      <c r="K37" s="48"/>
      <c r="L37" s="48"/>
      <c r="M37" s="48"/>
      <c r="N37" s="48"/>
      <c r="O37" s="48"/>
      <c r="P37" s="5"/>
      <c r="Q37" s="48"/>
      <c r="R37" s="48"/>
      <c r="S37" s="48"/>
      <c r="T37" s="48"/>
      <c r="U37" s="48"/>
      <c r="V37" s="48"/>
      <c r="W37" s="48"/>
      <c r="X37" s="48"/>
      <c r="Y37" s="48"/>
    </row>
    <row r="38" customFormat="false" ht="15" hidden="false" customHeight="false" outlineLevel="0" collapsed="false">
      <c r="A38" s="6" t="n">
        <v>43929</v>
      </c>
      <c r="B38" s="7" t="n">
        <v>98</v>
      </c>
      <c r="C38" s="5"/>
      <c r="D38" s="5"/>
      <c r="E38" s="5"/>
      <c r="F38" s="5"/>
      <c r="G38" s="48"/>
      <c r="H38" s="48"/>
      <c r="I38" s="48"/>
      <c r="J38" s="48"/>
      <c r="K38" s="48"/>
      <c r="L38" s="48"/>
      <c r="M38" s="48"/>
      <c r="N38" s="48"/>
      <c r="O38" s="48"/>
      <c r="P38" s="5"/>
      <c r="Q38" s="48"/>
      <c r="R38" s="48"/>
      <c r="S38" s="48"/>
      <c r="T38" s="48"/>
      <c r="U38" s="48"/>
      <c r="V38" s="48"/>
      <c r="W38" s="48"/>
      <c r="X38" s="48"/>
      <c r="Y38" s="48"/>
    </row>
    <row r="39" customFormat="false" ht="15" hidden="false" customHeight="false" outlineLevel="0" collapsed="false">
      <c r="A39" s="6" t="n">
        <v>43930</v>
      </c>
      <c r="B39" s="7" t="n">
        <v>98</v>
      </c>
      <c r="C39" s="5"/>
      <c r="D39" s="5"/>
      <c r="E39" s="5"/>
      <c r="F39" s="5"/>
      <c r="G39" s="48"/>
      <c r="H39" s="48"/>
      <c r="I39" s="48"/>
      <c r="J39" s="48"/>
      <c r="K39" s="48"/>
      <c r="L39" s="48"/>
      <c r="M39" s="48"/>
      <c r="N39" s="48"/>
      <c r="O39" s="48"/>
      <c r="P39" s="5"/>
      <c r="Q39" s="48"/>
      <c r="R39" s="48"/>
      <c r="S39" s="48"/>
      <c r="T39" s="48"/>
      <c r="U39" s="48"/>
      <c r="V39" s="48"/>
      <c r="W39" s="48"/>
      <c r="X39" s="48"/>
      <c r="Y39" s="48"/>
    </row>
    <row r="40" customFormat="false" ht="15" hidden="false" customHeight="false" outlineLevel="0" collapsed="false">
      <c r="A40" s="6" t="n">
        <v>43931</v>
      </c>
      <c r="B40" s="7" t="n">
        <v>115</v>
      </c>
      <c r="C40" s="5"/>
      <c r="D40" s="5"/>
      <c r="E40" s="5"/>
      <c r="F40" s="5"/>
      <c r="G40" s="48"/>
      <c r="H40" s="48"/>
      <c r="I40" s="48"/>
      <c r="J40" s="48"/>
      <c r="K40" s="48"/>
      <c r="L40" s="48"/>
      <c r="M40" s="48"/>
      <c r="N40" s="48"/>
      <c r="O40" s="48"/>
      <c r="P40" s="5"/>
      <c r="Q40" s="48"/>
      <c r="R40" s="48"/>
      <c r="S40" s="48"/>
      <c r="T40" s="48"/>
      <c r="U40" s="48"/>
      <c r="V40" s="48"/>
      <c r="W40" s="48"/>
      <c r="X40" s="48"/>
      <c r="Y40" s="48"/>
    </row>
    <row r="41" customFormat="false" ht="15" hidden="false" customHeight="false" outlineLevel="0" collapsed="false">
      <c r="A41" s="6" t="n">
        <v>43932</v>
      </c>
      <c r="B41" s="7" t="n">
        <v>83</v>
      </c>
      <c r="C41" s="5"/>
      <c r="D41" s="5"/>
      <c r="E41" s="5"/>
      <c r="F41" s="5"/>
      <c r="G41" s="48"/>
      <c r="H41" s="48"/>
      <c r="I41" s="48"/>
      <c r="J41" s="48"/>
      <c r="K41" s="48"/>
      <c r="L41" s="48"/>
      <c r="M41" s="48"/>
      <c r="N41" s="48"/>
      <c r="O41" s="48"/>
      <c r="P41" s="5"/>
      <c r="Q41" s="48"/>
      <c r="R41" s="48"/>
      <c r="S41" s="48"/>
      <c r="T41" s="48"/>
      <c r="U41" s="48"/>
      <c r="V41" s="48"/>
      <c r="W41" s="48"/>
      <c r="X41" s="48"/>
      <c r="Y41" s="48"/>
    </row>
    <row r="42" customFormat="false" ht="15" hidden="false" customHeight="false" outlineLevel="0" collapsed="false">
      <c r="A42" s="6" t="n">
        <v>43933</v>
      </c>
      <c r="B42" s="7" t="n">
        <v>113</v>
      </c>
      <c r="C42" s="5"/>
      <c r="D42" s="5"/>
      <c r="E42" s="5"/>
      <c r="F42" s="5"/>
      <c r="G42" s="48"/>
      <c r="H42" s="48"/>
      <c r="I42" s="48"/>
      <c r="J42" s="48"/>
      <c r="K42" s="48"/>
      <c r="L42" s="48"/>
      <c r="M42" s="48"/>
      <c r="N42" s="48"/>
      <c r="O42" s="48"/>
      <c r="P42" s="5"/>
      <c r="Q42" s="48"/>
      <c r="R42" s="48"/>
      <c r="S42" s="48"/>
      <c r="T42" s="48"/>
      <c r="U42" s="48"/>
      <c r="V42" s="48"/>
      <c r="W42" s="48"/>
      <c r="X42" s="48"/>
      <c r="Y42" s="48"/>
    </row>
    <row r="43" customFormat="false" ht="15" hidden="false" customHeight="false" outlineLevel="0" collapsed="false">
      <c r="A43" s="6" t="n">
        <v>43934</v>
      </c>
      <c r="B43" s="7" t="n">
        <v>116</v>
      </c>
      <c r="C43" s="5"/>
      <c r="D43" s="5"/>
      <c r="E43" s="5"/>
      <c r="F43" s="5"/>
      <c r="G43" s="48"/>
      <c r="H43" s="48"/>
      <c r="I43" s="48"/>
      <c r="J43" s="48"/>
      <c r="K43" s="48"/>
      <c r="L43" s="48"/>
      <c r="M43" s="48"/>
      <c r="N43" s="48"/>
      <c r="O43" s="48"/>
      <c r="P43" s="5"/>
      <c r="Q43" s="48"/>
      <c r="R43" s="48"/>
      <c r="S43" s="48"/>
      <c r="T43" s="48"/>
      <c r="U43" s="48"/>
      <c r="V43" s="48"/>
      <c r="W43" s="48"/>
      <c r="X43" s="48"/>
      <c r="Y43" s="48"/>
    </row>
    <row r="44" customFormat="false" ht="15" hidden="false" customHeight="false" outlineLevel="0" collapsed="false">
      <c r="A44" s="6" t="n">
        <v>43935</v>
      </c>
      <c r="B44" s="7" t="n">
        <v>117</v>
      </c>
      <c r="C44" s="5"/>
      <c r="D44" s="5"/>
      <c r="E44" s="5"/>
      <c r="F44" s="5"/>
      <c r="G44" s="48"/>
      <c r="H44" s="48"/>
      <c r="I44" s="48"/>
      <c r="J44" s="48"/>
      <c r="K44" s="48"/>
      <c r="L44" s="48"/>
      <c r="M44" s="48"/>
      <c r="N44" s="48"/>
      <c r="O44" s="48"/>
      <c r="P44" s="5"/>
      <c r="Q44" s="48"/>
      <c r="R44" s="48"/>
      <c r="S44" s="48"/>
      <c r="T44" s="48"/>
      <c r="U44" s="48"/>
      <c r="V44" s="48"/>
      <c r="W44" s="48"/>
      <c r="X44" s="48"/>
      <c r="Y44" s="48"/>
    </row>
    <row r="45" customFormat="false" ht="15" hidden="false" customHeight="false" outlineLevel="0" collapsed="false">
      <c r="A45" s="6" t="n">
        <v>43936</v>
      </c>
      <c r="B45" s="7" t="n">
        <v>121</v>
      </c>
      <c r="C45" s="5"/>
      <c r="D45" s="5"/>
      <c r="E45" s="5"/>
      <c r="F45" s="5"/>
      <c r="G45" s="48"/>
      <c r="H45" s="48"/>
      <c r="I45" s="48"/>
      <c r="J45" s="48"/>
      <c r="K45" s="48"/>
      <c r="L45" s="48"/>
      <c r="M45" s="48"/>
      <c r="N45" s="48"/>
      <c r="O45" s="48"/>
      <c r="P45" s="5"/>
      <c r="Q45" s="48"/>
      <c r="R45" s="48"/>
      <c r="S45" s="48"/>
      <c r="T45" s="48"/>
      <c r="U45" s="48"/>
      <c r="V45" s="48"/>
      <c r="W45" s="48"/>
      <c r="X45" s="48"/>
      <c r="Y45" s="48"/>
    </row>
    <row r="46" customFormat="false" ht="15" hidden="false" customHeight="false" outlineLevel="0" collapsed="false">
      <c r="A46" s="6" t="n">
        <v>43937</v>
      </c>
      <c r="B46" s="7" t="n">
        <v>126</v>
      </c>
      <c r="C46" s="5"/>
      <c r="D46" s="5"/>
      <c r="E46" s="5"/>
      <c r="F46" s="5"/>
      <c r="G46" s="48"/>
      <c r="H46" s="48"/>
      <c r="I46" s="48"/>
      <c r="J46" s="48"/>
      <c r="K46" s="48"/>
      <c r="L46" s="48"/>
      <c r="M46" s="48"/>
      <c r="N46" s="48"/>
      <c r="O46" s="48"/>
      <c r="P46" s="5"/>
      <c r="Q46" s="48"/>
      <c r="R46" s="48"/>
      <c r="S46" s="48"/>
      <c r="T46" s="48"/>
      <c r="U46" s="48"/>
      <c r="V46" s="48"/>
      <c r="W46" s="48"/>
      <c r="X46" s="48"/>
      <c r="Y46" s="48"/>
    </row>
    <row r="47" customFormat="false" ht="15" hidden="false" customHeight="false" outlineLevel="0" collapsed="false">
      <c r="A47" s="6" t="n">
        <v>43938</v>
      </c>
      <c r="B47" s="7" t="n">
        <v>127</v>
      </c>
      <c r="C47" s="5"/>
      <c r="D47" s="5"/>
      <c r="E47" s="5"/>
      <c r="F47" s="5"/>
      <c r="G47" s="48"/>
      <c r="H47" s="48"/>
      <c r="I47" s="48"/>
      <c r="J47" s="48"/>
      <c r="K47" s="48"/>
      <c r="L47" s="48"/>
      <c r="M47" s="48"/>
      <c r="N47" s="48"/>
      <c r="O47" s="48"/>
      <c r="P47" s="5"/>
      <c r="Q47" s="48"/>
      <c r="R47" s="48"/>
      <c r="S47" s="48"/>
      <c r="T47" s="48"/>
      <c r="U47" s="48"/>
      <c r="V47" s="48"/>
      <c r="W47" s="48"/>
      <c r="X47" s="48"/>
      <c r="Y47" s="48"/>
    </row>
    <row r="48" customFormat="false" ht="15" hidden="false" customHeight="false" outlineLevel="0" collapsed="false">
      <c r="A48" s="6" t="n">
        <v>43939</v>
      </c>
      <c r="B48" s="7" t="n">
        <v>123</v>
      </c>
      <c r="C48" s="5"/>
      <c r="D48" s="5"/>
      <c r="E48" s="5"/>
      <c r="F48" s="5"/>
      <c r="G48" s="48"/>
      <c r="H48" s="48"/>
      <c r="I48" s="48"/>
      <c r="J48" s="48"/>
      <c r="K48" s="48"/>
      <c r="L48" s="48"/>
      <c r="M48" s="48"/>
      <c r="N48" s="48"/>
      <c r="O48" s="48"/>
      <c r="P48" s="5"/>
      <c r="Q48" s="48"/>
      <c r="R48" s="48"/>
      <c r="S48" s="48"/>
      <c r="T48" s="48"/>
      <c r="U48" s="48"/>
      <c r="V48" s="48"/>
      <c r="W48" s="48"/>
      <c r="X48" s="48"/>
      <c r="Y48" s="48"/>
    </row>
    <row r="49" customFormat="false" ht="15" hidden="false" customHeight="false" outlineLevel="0" collapsed="false">
      <c r="A49" s="6" t="n">
        <v>43940</v>
      </c>
      <c r="B49" s="7" t="n">
        <v>126</v>
      </c>
      <c r="C49" s="5"/>
      <c r="D49" s="5"/>
      <c r="E49" s="5"/>
      <c r="F49" s="5"/>
      <c r="G49" s="48"/>
      <c r="H49" s="48"/>
      <c r="I49" s="48"/>
      <c r="J49" s="48"/>
      <c r="K49" s="48"/>
      <c r="L49" s="48"/>
      <c r="M49" s="48"/>
      <c r="N49" s="48"/>
      <c r="O49" s="48"/>
      <c r="P49" s="5"/>
      <c r="Q49" s="48"/>
      <c r="R49" s="48"/>
      <c r="S49" s="48"/>
      <c r="T49" s="48"/>
      <c r="U49" s="48"/>
      <c r="V49" s="48"/>
      <c r="W49" s="48"/>
      <c r="X49" s="48"/>
      <c r="Y49" s="48"/>
    </row>
    <row r="50" customFormat="false" ht="15" hidden="false" customHeight="false" outlineLevel="0" collapsed="false">
      <c r="A50" s="6" t="n">
        <v>43941</v>
      </c>
      <c r="B50" s="7" t="n">
        <v>129</v>
      </c>
      <c r="C50" s="5"/>
      <c r="D50" s="5"/>
      <c r="E50" s="5"/>
      <c r="F50" s="5"/>
      <c r="G50" s="48"/>
      <c r="H50" s="48"/>
      <c r="I50" s="48"/>
      <c r="J50" s="48"/>
      <c r="K50" s="48"/>
      <c r="L50" s="48"/>
      <c r="M50" s="48"/>
      <c r="N50" s="48"/>
      <c r="O50" s="48"/>
      <c r="P50" s="5"/>
      <c r="Q50" s="48"/>
      <c r="R50" s="48"/>
      <c r="S50" s="48"/>
      <c r="T50" s="48"/>
      <c r="U50" s="48"/>
      <c r="V50" s="48"/>
      <c r="W50" s="48"/>
      <c r="X50" s="48"/>
      <c r="Y50" s="48"/>
    </row>
    <row r="51" customFormat="false" ht="15" hidden="false" customHeight="false" outlineLevel="0" collapsed="false">
      <c r="A51" s="6" t="n">
        <v>43942</v>
      </c>
      <c r="B51" s="7" t="n">
        <v>131</v>
      </c>
      <c r="C51" s="5"/>
      <c r="D51" s="5"/>
      <c r="E51" s="5"/>
      <c r="F51" s="5"/>
      <c r="G51" s="48"/>
      <c r="H51" s="48"/>
      <c r="I51" s="48"/>
      <c r="J51" s="48"/>
      <c r="K51" s="48"/>
      <c r="L51" s="48"/>
      <c r="M51" s="48"/>
      <c r="N51" s="48"/>
      <c r="O51" s="48"/>
      <c r="P51" s="5"/>
      <c r="Q51" s="48"/>
      <c r="R51" s="48"/>
      <c r="S51" s="48"/>
      <c r="T51" s="48"/>
      <c r="U51" s="48"/>
      <c r="V51" s="48"/>
      <c r="W51" s="48"/>
      <c r="X51" s="48"/>
      <c r="Y51" s="48"/>
    </row>
    <row r="52" customFormat="false" ht="15" hidden="false" customHeight="false" outlineLevel="0" collapsed="false">
      <c r="A52" s="6" t="n">
        <v>43943</v>
      </c>
      <c r="B52" s="7" t="n">
        <v>136</v>
      </c>
      <c r="C52" s="5"/>
      <c r="D52" s="5"/>
      <c r="E52" s="5"/>
      <c r="F52" s="5"/>
      <c r="G52" s="48"/>
      <c r="H52" s="48"/>
      <c r="I52" s="48"/>
      <c r="J52" s="48"/>
      <c r="K52" s="48"/>
      <c r="L52" s="48"/>
      <c r="M52" s="48"/>
      <c r="N52" s="48"/>
      <c r="O52" s="48"/>
      <c r="P52" s="5"/>
      <c r="Q52" s="48"/>
      <c r="R52" s="48"/>
      <c r="S52" s="48"/>
      <c r="T52" s="48"/>
      <c r="U52" s="48"/>
      <c r="V52" s="48"/>
      <c r="W52" s="48"/>
      <c r="X52" s="48"/>
      <c r="Y52" s="48"/>
    </row>
    <row r="53" customFormat="false" ht="15" hidden="false" customHeight="false" outlineLevel="0" collapsed="false">
      <c r="A53" s="6" t="n">
        <v>43944</v>
      </c>
      <c r="B53" s="7" t="n">
        <v>141</v>
      </c>
      <c r="C53" s="5"/>
      <c r="D53" s="5"/>
      <c r="E53" s="5"/>
      <c r="F53" s="5"/>
      <c r="G53" s="48"/>
      <c r="H53" s="48"/>
      <c r="I53" s="48"/>
      <c r="J53" s="48"/>
      <c r="K53" s="48"/>
      <c r="L53" s="48"/>
      <c r="M53" s="48"/>
      <c r="N53" s="48"/>
      <c r="O53" s="48"/>
      <c r="P53" s="5"/>
      <c r="Q53" s="48"/>
      <c r="R53" s="48"/>
      <c r="S53" s="48"/>
      <c r="T53" s="48"/>
      <c r="U53" s="48"/>
      <c r="V53" s="48"/>
      <c r="W53" s="48"/>
      <c r="X53" s="48"/>
      <c r="Y53" s="48"/>
    </row>
    <row r="54" customFormat="false" ht="15" hidden="false" customHeight="false" outlineLevel="0" collapsed="false">
      <c r="A54" s="6" t="n">
        <v>43945</v>
      </c>
      <c r="B54" s="7" t="n">
        <v>144</v>
      </c>
      <c r="C54" s="5"/>
      <c r="D54" s="5"/>
      <c r="E54" s="5"/>
      <c r="F54" s="5"/>
      <c r="G54" s="48"/>
      <c r="H54" s="48"/>
      <c r="I54" s="48"/>
      <c r="J54" s="48"/>
      <c r="K54" s="48"/>
      <c r="L54" s="48"/>
      <c r="M54" s="48"/>
      <c r="N54" s="48"/>
      <c r="O54" s="48"/>
      <c r="P54" s="5"/>
      <c r="Q54" s="48"/>
      <c r="R54" s="48"/>
      <c r="S54" s="48"/>
      <c r="T54" s="48"/>
      <c r="U54" s="48"/>
      <c r="V54" s="48"/>
      <c r="W54" s="48"/>
      <c r="X54" s="48"/>
      <c r="Y54" s="48"/>
    </row>
    <row r="55" customFormat="false" ht="15" hidden="false" customHeight="false" outlineLevel="0" collapsed="false">
      <c r="A55" s="6" t="n">
        <v>43946</v>
      </c>
      <c r="B55" s="7" t="n">
        <v>139</v>
      </c>
      <c r="C55" s="5"/>
      <c r="D55" s="5"/>
      <c r="E55" s="5"/>
      <c r="F55" s="5"/>
      <c r="G55" s="48"/>
      <c r="H55" s="48"/>
      <c r="I55" s="48"/>
      <c r="J55" s="48"/>
      <c r="K55" s="48"/>
      <c r="L55" s="48"/>
      <c r="M55" s="48"/>
      <c r="N55" s="48"/>
      <c r="O55" s="48"/>
      <c r="P55" s="5"/>
      <c r="Q55" s="48"/>
      <c r="R55" s="48"/>
      <c r="S55" s="48"/>
      <c r="T55" s="48"/>
      <c r="U55" s="48"/>
      <c r="V55" s="48"/>
      <c r="W55" s="48"/>
      <c r="X55" s="48"/>
      <c r="Y55" s="48"/>
    </row>
    <row r="56" customFormat="false" ht="15" hidden="false" customHeight="false" outlineLevel="0" collapsed="false">
      <c r="A56" s="6" t="n">
        <v>43947</v>
      </c>
      <c r="B56" s="7" t="n">
        <v>151</v>
      </c>
      <c r="C56" s="5"/>
      <c r="D56" s="5"/>
      <c r="E56" s="5"/>
      <c r="F56" s="5"/>
      <c r="G56" s="48"/>
      <c r="H56" s="48"/>
      <c r="I56" s="48"/>
      <c r="J56" s="48"/>
      <c r="K56" s="48"/>
      <c r="L56" s="48"/>
      <c r="M56" s="48"/>
      <c r="N56" s="48"/>
      <c r="O56" s="48"/>
      <c r="P56" s="5"/>
      <c r="Q56" s="48"/>
      <c r="R56" s="48"/>
      <c r="S56" s="48"/>
      <c r="T56" s="48"/>
      <c r="U56" s="48"/>
      <c r="V56" s="48"/>
      <c r="W56" s="48"/>
      <c r="X56" s="48"/>
      <c r="Y56" s="48"/>
    </row>
    <row r="57" customFormat="false" ht="15" hidden="false" customHeight="false" outlineLevel="0" collapsed="false">
      <c r="A57" s="6" t="n">
        <v>43948</v>
      </c>
      <c r="B57" s="7" t="n">
        <v>155</v>
      </c>
      <c r="C57" s="5"/>
      <c r="D57" s="5"/>
      <c r="E57" s="5"/>
      <c r="F57" s="5"/>
      <c r="G57" s="48"/>
      <c r="H57" s="48"/>
      <c r="I57" s="48"/>
      <c r="J57" s="48"/>
      <c r="K57" s="48"/>
      <c r="L57" s="48"/>
      <c r="M57" s="48"/>
      <c r="N57" s="48"/>
      <c r="O57" s="48"/>
      <c r="P57" s="5"/>
      <c r="Q57" s="48"/>
      <c r="R57" s="48"/>
      <c r="S57" s="48"/>
      <c r="T57" s="48"/>
      <c r="U57" s="48"/>
      <c r="V57" s="48"/>
      <c r="W57" s="48"/>
      <c r="X57" s="48"/>
      <c r="Y57" s="48"/>
    </row>
    <row r="58" customFormat="false" ht="15" hidden="false" customHeight="false" outlineLevel="0" collapsed="false">
      <c r="A58" s="6" t="n">
        <v>43949</v>
      </c>
      <c r="B58" s="7" t="n">
        <v>154</v>
      </c>
      <c r="C58" s="5"/>
      <c r="D58" s="5"/>
      <c r="E58" s="5"/>
      <c r="F58" s="5"/>
      <c r="G58" s="48"/>
      <c r="H58" s="48"/>
      <c r="I58" s="48"/>
      <c r="J58" s="48"/>
      <c r="K58" s="48"/>
      <c r="L58" s="48"/>
      <c r="M58" s="48"/>
      <c r="N58" s="48"/>
      <c r="O58" s="48"/>
      <c r="P58" s="5"/>
      <c r="Q58" s="48"/>
      <c r="R58" s="48"/>
      <c r="S58" s="48"/>
      <c r="T58" s="48"/>
      <c r="U58" s="48"/>
      <c r="V58" s="48"/>
      <c r="W58" s="48"/>
      <c r="X58" s="48"/>
      <c r="Y58" s="48"/>
    </row>
    <row r="59" customFormat="false" ht="15" hidden="false" customHeight="false" outlineLevel="0" collapsed="false">
      <c r="A59" s="6" t="n">
        <v>43950</v>
      </c>
      <c r="B59" s="7" t="n">
        <v>157</v>
      </c>
      <c r="C59" s="5"/>
      <c r="D59" s="5"/>
      <c r="E59" s="5"/>
      <c r="F59" s="5"/>
      <c r="G59" s="48"/>
      <c r="H59" s="48"/>
      <c r="I59" s="48"/>
      <c r="J59" s="48"/>
      <c r="K59" s="48"/>
      <c r="L59" s="48"/>
      <c r="M59" s="48"/>
      <c r="N59" s="48"/>
      <c r="O59" s="48"/>
      <c r="P59" s="5"/>
      <c r="Q59" s="48"/>
      <c r="R59" s="48"/>
      <c r="S59" s="48"/>
      <c r="T59" s="48"/>
      <c r="U59" s="48"/>
      <c r="V59" s="48"/>
      <c r="W59" s="48"/>
      <c r="X59" s="48"/>
      <c r="Y59" s="48"/>
    </row>
    <row r="60" customFormat="false" ht="15" hidden="false" customHeight="false" outlineLevel="0" collapsed="false">
      <c r="A60" s="6" t="n">
        <v>43951</v>
      </c>
      <c r="B60" s="7" t="n">
        <v>157</v>
      </c>
      <c r="C60" s="5"/>
      <c r="D60" s="5"/>
      <c r="E60" s="5"/>
      <c r="F60" s="5"/>
      <c r="G60" s="48"/>
      <c r="H60" s="48"/>
      <c r="I60" s="48"/>
      <c r="J60" s="48"/>
      <c r="K60" s="48"/>
      <c r="L60" s="48"/>
      <c r="M60" s="48"/>
      <c r="N60" s="48"/>
      <c r="O60" s="48"/>
      <c r="P60" s="5"/>
      <c r="Q60" s="48"/>
      <c r="R60" s="48"/>
      <c r="S60" s="48"/>
      <c r="T60" s="48"/>
      <c r="U60" s="48"/>
      <c r="V60" s="48"/>
      <c r="W60" s="48"/>
      <c r="X60" s="48"/>
      <c r="Y60" s="48"/>
    </row>
    <row r="61" customFormat="false" ht="15" hidden="false" customHeight="false" outlineLevel="0" collapsed="false">
      <c r="A61" s="6" t="n">
        <v>43952</v>
      </c>
      <c r="B61" s="7" t="n">
        <v>164</v>
      </c>
      <c r="C61" s="5"/>
      <c r="D61" s="5"/>
      <c r="E61" s="5"/>
      <c r="F61" s="5"/>
      <c r="G61" s="48"/>
      <c r="H61" s="48"/>
      <c r="I61" s="48"/>
      <c r="J61" s="48"/>
      <c r="K61" s="48"/>
      <c r="L61" s="48"/>
      <c r="M61" s="48"/>
      <c r="N61" s="48"/>
      <c r="O61" s="48"/>
      <c r="P61" s="5"/>
      <c r="Q61" s="48"/>
      <c r="R61" s="48"/>
      <c r="S61" s="48"/>
      <c r="T61" s="48"/>
      <c r="U61" s="48"/>
      <c r="V61" s="48"/>
      <c r="W61" s="48"/>
      <c r="X61" s="48"/>
      <c r="Y61" s="48"/>
    </row>
    <row r="62" customFormat="false" ht="15" hidden="false" customHeight="false" outlineLevel="0" collapsed="false">
      <c r="A62" s="6" t="n">
        <v>43953</v>
      </c>
      <c r="B62" s="7" t="n">
        <v>164</v>
      </c>
      <c r="C62" s="5"/>
      <c r="D62" s="5"/>
      <c r="E62" s="5"/>
      <c r="F62" s="5"/>
      <c r="G62" s="48"/>
      <c r="H62" s="48"/>
      <c r="I62" s="48"/>
      <c r="J62" s="48"/>
      <c r="K62" s="48"/>
      <c r="L62" s="48"/>
      <c r="M62" s="48"/>
      <c r="N62" s="48"/>
      <c r="O62" s="48"/>
      <c r="P62" s="5"/>
      <c r="Q62" s="48"/>
      <c r="R62" s="48"/>
      <c r="S62" s="48"/>
      <c r="T62" s="48"/>
      <c r="U62" s="48"/>
      <c r="V62" s="48"/>
      <c r="W62" s="48"/>
      <c r="X62" s="48"/>
      <c r="Y62" s="48"/>
    </row>
    <row r="63" customFormat="false" ht="15" hidden="false" customHeight="false" outlineLevel="0" collapsed="false">
      <c r="A63" s="6" t="n">
        <v>43954</v>
      </c>
      <c r="B63" s="7" t="n">
        <v>146</v>
      </c>
      <c r="C63" s="5"/>
      <c r="D63" s="5"/>
      <c r="E63" s="5"/>
      <c r="F63" s="5"/>
      <c r="G63" s="48"/>
      <c r="H63" s="48"/>
      <c r="I63" s="48"/>
      <c r="J63" s="48"/>
      <c r="K63" s="48"/>
      <c r="L63" s="48"/>
      <c r="M63" s="48"/>
      <c r="N63" s="48"/>
      <c r="O63" s="48"/>
      <c r="P63" s="5"/>
      <c r="Q63" s="48"/>
      <c r="R63" s="48"/>
      <c r="S63" s="48"/>
      <c r="T63" s="48"/>
      <c r="U63" s="48"/>
      <c r="V63" s="48"/>
      <c r="W63" s="48"/>
      <c r="X63" s="48"/>
      <c r="Y63" s="48"/>
    </row>
    <row r="64" customFormat="false" ht="15" hidden="false" customHeight="false" outlineLevel="0" collapsed="false">
      <c r="A64" s="6" t="n">
        <v>43955</v>
      </c>
      <c r="B64" s="7" t="n">
        <v>148</v>
      </c>
      <c r="C64" s="5"/>
      <c r="D64" s="5"/>
      <c r="E64" s="5"/>
      <c r="F64" s="5"/>
      <c r="G64" s="48"/>
      <c r="H64" s="48"/>
      <c r="I64" s="48"/>
      <c r="J64" s="48"/>
      <c r="K64" s="48"/>
      <c r="L64" s="48"/>
      <c r="M64" s="48"/>
      <c r="N64" s="48"/>
      <c r="O64" s="48"/>
      <c r="P64" s="5"/>
      <c r="Q64" s="48"/>
      <c r="R64" s="48"/>
      <c r="S64" s="48"/>
      <c r="T64" s="48"/>
      <c r="U64" s="48"/>
      <c r="V64" s="48"/>
      <c r="W64" s="48"/>
      <c r="X64" s="48"/>
      <c r="Y64" s="48"/>
    </row>
    <row r="65" customFormat="false" ht="15" hidden="false" customHeight="false" outlineLevel="0" collapsed="false">
      <c r="A65" s="6" t="n">
        <v>43956</v>
      </c>
      <c r="B65" s="7" t="n">
        <v>143</v>
      </c>
      <c r="C65" s="5"/>
      <c r="D65" s="5"/>
      <c r="E65" s="5"/>
      <c r="F65" s="5"/>
      <c r="G65" s="48"/>
      <c r="H65" s="48"/>
      <c r="I65" s="48"/>
      <c r="J65" s="48"/>
      <c r="K65" s="48"/>
      <c r="L65" s="48"/>
      <c r="M65" s="48"/>
      <c r="N65" s="48"/>
      <c r="O65" s="48"/>
      <c r="P65" s="5"/>
      <c r="Q65" s="48"/>
      <c r="R65" s="48"/>
      <c r="S65" s="48"/>
      <c r="T65" s="48"/>
      <c r="U65" s="48"/>
      <c r="V65" s="48"/>
      <c r="W65" s="48"/>
      <c r="X65" s="48"/>
      <c r="Y65" s="48"/>
    </row>
    <row r="66" customFormat="false" ht="15" hidden="false" customHeight="false" outlineLevel="0" collapsed="false">
      <c r="A66" s="6" t="n">
        <v>43957</v>
      </c>
      <c r="B66" s="7" t="n">
        <v>151</v>
      </c>
      <c r="C66" s="5"/>
      <c r="D66" s="5"/>
      <c r="E66" s="5"/>
      <c r="F66" s="5"/>
      <c r="G66" s="48"/>
      <c r="H66" s="48"/>
      <c r="I66" s="48"/>
      <c r="J66" s="48"/>
      <c r="K66" s="48"/>
      <c r="L66" s="48"/>
      <c r="M66" s="48"/>
      <c r="N66" s="48"/>
      <c r="O66" s="48"/>
      <c r="P66" s="5"/>
      <c r="Q66" s="48"/>
      <c r="R66" s="48"/>
      <c r="S66" s="48"/>
      <c r="T66" s="48"/>
      <c r="U66" s="48"/>
      <c r="V66" s="48"/>
      <c r="W66" s="48"/>
      <c r="X66" s="48"/>
      <c r="Y66" s="48"/>
    </row>
    <row r="67" customFormat="false" ht="15" hidden="false" customHeight="false" outlineLevel="0" collapsed="false">
      <c r="A67" s="6" t="n">
        <v>43958</v>
      </c>
      <c r="B67" s="7" t="n">
        <v>151</v>
      </c>
      <c r="C67" s="5"/>
      <c r="D67" s="5"/>
      <c r="E67" s="5"/>
      <c r="F67" s="5"/>
      <c r="G67" s="48"/>
      <c r="H67" s="48"/>
      <c r="I67" s="48"/>
      <c r="J67" s="48"/>
      <c r="K67" s="48"/>
      <c r="L67" s="48"/>
      <c r="M67" s="48"/>
      <c r="N67" s="48"/>
      <c r="O67" s="48"/>
      <c r="P67" s="5"/>
      <c r="Q67" s="48"/>
      <c r="R67" s="48"/>
      <c r="S67" s="48"/>
      <c r="T67" s="48"/>
      <c r="U67" s="48"/>
      <c r="V67" s="48"/>
      <c r="W67" s="48"/>
      <c r="X67" s="48"/>
      <c r="Y67" s="48"/>
    </row>
    <row r="68" customFormat="false" ht="15" hidden="false" customHeight="false" outlineLevel="0" collapsed="false">
      <c r="A68" s="6" t="n">
        <v>43959</v>
      </c>
      <c r="B68" s="7" t="n">
        <v>157</v>
      </c>
      <c r="C68" s="5"/>
      <c r="D68" s="5"/>
      <c r="E68" s="5"/>
      <c r="F68" s="5"/>
      <c r="G68" s="48"/>
      <c r="H68" s="48"/>
      <c r="I68" s="48"/>
      <c r="J68" s="48"/>
      <c r="K68" s="48"/>
      <c r="L68" s="48"/>
      <c r="M68" s="48"/>
      <c r="N68" s="48"/>
      <c r="O68" s="48"/>
      <c r="P68" s="5"/>
      <c r="Q68" s="48"/>
      <c r="R68" s="48"/>
      <c r="S68" s="48"/>
      <c r="T68" s="48"/>
      <c r="U68" s="48"/>
      <c r="V68" s="48"/>
      <c r="W68" s="48"/>
      <c r="X68" s="48"/>
      <c r="Y68" s="48"/>
    </row>
    <row r="69" customFormat="false" ht="15" hidden="false" customHeight="false" outlineLevel="0" collapsed="false">
      <c r="A69" s="6" t="n">
        <v>43960</v>
      </c>
      <c r="B69" s="7" t="n">
        <v>160</v>
      </c>
      <c r="C69" s="5"/>
      <c r="D69" s="5"/>
      <c r="E69" s="5"/>
      <c r="F69" s="5"/>
      <c r="G69" s="48"/>
      <c r="H69" s="48"/>
      <c r="I69" s="48"/>
      <c r="J69" s="48"/>
      <c r="K69" s="48"/>
      <c r="L69" s="48"/>
      <c r="M69" s="48"/>
      <c r="N69" s="48"/>
      <c r="O69" s="48"/>
      <c r="P69" s="5"/>
      <c r="Q69" s="48"/>
      <c r="R69" s="48"/>
      <c r="S69" s="48"/>
      <c r="T69" s="48"/>
      <c r="U69" s="48"/>
      <c r="V69" s="48"/>
      <c r="W69" s="48"/>
      <c r="X69" s="48"/>
      <c r="Y69" s="48"/>
    </row>
    <row r="70" customFormat="false" ht="15" hidden="false" customHeight="false" outlineLevel="0" collapsed="false">
      <c r="A70" s="6" t="n">
        <v>43961</v>
      </c>
      <c r="B70" s="7" t="n">
        <v>164</v>
      </c>
      <c r="C70" s="5"/>
      <c r="D70" s="5"/>
      <c r="E70" s="5"/>
      <c r="F70" s="5"/>
      <c r="G70" s="48"/>
      <c r="H70" s="48"/>
      <c r="I70" s="48"/>
      <c r="J70" s="48"/>
      <c r="K70" s="48"/>
      <c r="L70" s="48"/>
      <c r="M70" s="48"/>
      <c r="N70" s="48"/>
      <c r="O70" s="48"/>
      <c r="P70" s="5"/>
      <c r="Q70" s="48"/>
      <c r="R70" s="48"/>
      <c r="S70" s="48"/>
      <c r="T70" s="48"/>
      <c r="U70" s="48"/>
      <c r="V70" s="48"/>
      <c r="W70" s="48"/>
      <c r="X70" s="48"/>
      <c r="Y70" s="48"/>
    </row>
    <row r="71" customFormat="false" ht="15" hidden="false" customHeight="false" outlineLevel="0" collapsed="false">
      <c r="A71" s="6" t="n">
        <v>43962</v>
      </c>
      <c r="B71" s="7" t="n">
        <v>170</v>
      </c>
      <c r="C71" s="5"/>
      <c r="D71" s="5"/>
      <c r="E71" s="5"/>
      <c r="F71" s="5"/>
      <c r="G71" s="48"/>
      <c r="H71" s="48"/>
      <c r="I71" s="48"/>
      <c r="J71" s="48"/>
      <c r="K71" s="48"/>
      <c r="L71" s="48"/>
      <c r="M71" s="48"/>
      <c r="N71" s="48"/>
      <c r="O71" s="48"/>
      <c r="P71" s="5"/>
      <c r="Q71" s="48"/>
      <c r="R71" s="48"/>
      <c r="S71" s="48"/>
      <c r="T71" s="48"/>
      <c r="U71" s="48"/>
      <c r="V71" s="48"/>
      <c r="W71" s="48"/>
      <c r="X71" s="48"/>
      <c r="Y71" s="48"/>
    </row>
    <row r="72" customFormat="false" ht="15" hidden="false" customHeight="false" outlineLevel="0" collapsed="false">
      <c r="A72" s="6" t="n">
        <v>43963</v>
      </c>
      <c r="B72" s="7" t="n">
        <v>147</v>
      </c>
      <c r="C72" s="5"/>
      <c r="D72" s="5"/>
      <c r="E72" s="5"/>
      <c r="F72" s="5"/>
      <c r="G72" s="48"/>
      <c r="H72" s="48"/>
      <c r="I72" s="48"/>
      <c r="J72" s="48"/>
      <c r="K72" s="48"/>
      <c r="L72" s="48"/>
      <c r="M72" s="48"/>
      <c r="N72" s="48"/>
      <c r="O72" s="48"/>
      <c r="P72" s="5"/>
      <c r="Q72" s="48"/>
      <c r="R72" s="48"/>
      <c r="S72" s="48"/>
      <c r="T72" s="48"/>
      <c r="U72" s="48"/>
      <c r="V72" s="48"/>
      <c r="W72" s="48"/>
      <c r="X72" s="48"/>
      <c r="Y72" s="48"/>
    </row>
    <row r="73" customFormat="false" ht="15" hidden="false" customHeight="false" outlineLevel="0" collapsed="false">
      <c r="A73" s="6" t="n">
        <v>43964</v>
      </c>
      <c r="B73" s="7" t="n">
        <v>147</v>
      </c>
      <c r="C73" s="5"/>
      <c r="D73" s="5"/>
      <c r="E73" s="5"/>
      <c r="F73" s="5"/>
      <c r="G73" s="48"/>
      <c r="H73" s="48"/>
      <c r="I73" s="48"/>
      <c r="J73" s="48"/>
      <c r="K73" s="48"/>
      <c r="L73" s="48"/>
      <c r="M73" s="48"/>
      <c r="N73" s="48"/>
      <c r="O73" s="48"/>
      <c r="P73" s="5"/>
      <c r="Q73" s="48"/>
      <c r="R73" s="48"/>
      <c r="S73" s="48"/>
      <c r="T73" s="48"/>
      <c r="U73" s="48"/>
      <c r="V73" s="48"/>
      <c r="W73" s="48"/>
      <c r="X73" s="48"/>
      <c r="Y73" s="48"/>
    </row>
    <row r="74" customFormat="false" ht="15" hidden="false" customHeight="false" outlineLevel="0" collapsed="false">
      <c r="A74" s="6" t="n">
        <v>43965</v>
      </c>
      <c r="B74" s="7" t="n">
        <v>149</v>
      </c>
      <c r="C74" s="5"/>
      <c r="D74" s="5"/>
      <c r="E74" s="5"/>
      <c r="F74" s="5"/>
      <c r="G74" s="48"/>
      <c r="H74" s="48"/>
      <c r="I74" s="48"/>
      <c r="J74" s="48"/>
      <c r="K74" s="48"/>
      <c r="L74" s="48"/>
      <c r="M74" s="48"/>
      <c r="N74" s="48"/>
      <c r="O74" s="48"/>
      <c r="P74" s="5"/>
      <c r="Q74" s="48"/>
      <c r="R74" s="48"/>
      <c r="S74" s="48"/>
      <c r="T74" s="48"/>
      <c r="U74" s="48"/>
      <c r="V74" s="48"/>
      <c r="W74" s="48"/>
      <c r="X74" s="48"/>
      <c r="Y74" s="48"/>
    </row>
    <row r="75" customFormat="false" ht="15" hidden="false" customHeight="false" outlineLevel="0" collapsed="false">
      <c r="A75" s="6" t="n">
        <v>43966</v>
      </c>
      <c r="B75" s="7" t="n">
        <v>151</v>
      </c>
      <c r="C75" s="5"/>
      <c r="D75" s="5"/>
      <c r="E75" s="5"/>
      <c r="F75" s="5"/>
      <c r="G75" s="48"/>
      <c r="H75" s="48"/>
      <c r="I75" s="48"/>
      <c r="J75" s="48"/>
      <c r="K75" s="48"/>
      <c r="L75" s="48"/>
      <c r="M75" s="48"/>
      <c r="N75" s="48"/>
      <c r="O75" s="48"/>
      <c r="P75" s="5"/>
      <c r="Q75" s="48"/>
      <c r="R75" s="48"/>
      <c r="S75" s="48"/>
      <c r="T75" s="48"/>
      <c r="U75" s="48"/>
      <c r="V75" s="48"/>
      <c r="W75" s="48"/>
      <c r="X75" s="48"/>
      <c r="Y75" s="48"/>
    </row>
    <row r="76" customFormat="false" ht="15" hidden="false" customHeight="false" outlineLevel="0" collapsed="false">
      <c r="A76" s="6" t="n">
        <v>43967</v>
      </c>
      <c r="B76" s="7" t="n">
        <v>154</v>
      </c>
      <c r="C76" s="5"/>
      <c r="D76" s="5"/>
      <c r="E76" s="5"/>
      <c r="F76" s="5"/>
      <c r="G76" s="48"/>
      <c r="H76" s="48"/>
      <c r="I76" s="48"/>
      <c r="J76" s="48"/>
      <c r="K76" s="48"/>
      <c r="L76" s="48"/>
      <c r="M76" s="48"/>
      <c r="N76" s="48"/>
      <c r="O76" s="48"/>
      <c r="P76" s="5"/>
      <c r="Q76" s="48"/>
      <c r="R76" s="48"/>
      <c r="S76" s="48"/>
      <c r="T76" s="48"/>
      <c r="U76" s="48"/>
      <c r="V76" s="48"/>
      <c r="W76" s="48"/>
      <c r="X76" s="48"/>
      <c r="Y76" s="48"/>
    </row>
    <row r="77" customFormat="false" ht="15" hidden="false" customHeight="false" outlineLevel="0" collapsed="false">
      <c r="A77" s="6" t="n">
        <v>43968</v>
      </c>
      <c r="B77" s="7" t="n">
        <v>159</v>
      </c>
      <c r="C77" s="5"/>
      <c r="D77" s="5"/>
      <c r="E77" s="5"/>
      <c r="F77" s="5"/>
      <c r="G77" s="48"/>
      <c r="H77" s="48"/>
      <c r="I77" s="48"/>
      <c r="J77" s="48"/>
      <c r="K77" s="48"/>
      <c r="L77" s="48"/>
      <c r="M77" s="48"/>
      <c r="N77" s="48"/>
      <c r="O77" s="48"/>
      <c r="P77" s="5"/>
      <c r="Q77" s="48"/>
      <c r="R77" s="48"/>
      <c r="S77" s="48"/>
      <c r="T77" s="48"/>
      <c r="U77" s="48"/>
      <c r="V77" s="48"/>
      <c r="W77" s="48"/>
      <c r="X77" s="48"/>
      <c r="Y77" s="48"/>
    </row>
    <row r="78" customFormat="false" ht="15" hidden="false" customHeight="false" outlineLevel="0" collapsed="false">
      <c r="A78" s="6" t="n">
        <v>43969</v>
      </c>
      <c r="B78" s="7" t="n">
        <v>156</v>
      </c>
      <c r="C78" s="5"/>
      <c r="D78" s="5"/>
      <c r="E78" s="5"/>
      <c r="F78" s="5"/>
      <c r="G78" s="48"/>
      <c r="H78" s="48"/>
      <c r="I78" s="48"/>
      <c r="J78" s="48"/>
      <c r="K78" s="48"/>
      <c r="L78" s="48"/>
      <c r="M78" s="48"/>
      <c r="N78" s="48"/>
      <c r="O78" s="48"/>
      <c r="P78" s="5"/>
      <c r="Q78" s="48"/>
      <c r="R78" s="48"/>
      <c r="S78" s="48"/>
      <c r="T78" s="48"/>
      <c r="U78" s="48"/>
      <c r="V78" s="48"/>
      <c r="W78" s="48"/>
      <c r="X78" s="48"/>
      <c r="Y78" s="48"/>
    </row>
    <row r="79" customFormat="false" ht="15" hidden="false" customHeight="false" outlineLevel="0" collapsed="false">
      <c r="A79" s="6" t="n">
        <v>43970</v>
      </c>
      <c r="B79" s="7" t="n">
        <v>161</v>
      </c>
      <c r="C79" s="5"/>
      <c r="D79" s="5"/>
      <c r="E79" s="5"/>
      <c r="F79" s="5"/>
      <c r="G79" s="48"/>
      <c r="H79" s="48"/>
      <c r="I79" s="48"/>
      <c r="J79" s="48"/>
      <c r="K79" s="48"/>
      <c r="L79" s="48"/>
      <c r="M79" s="48"/>
      <c r="N79" s="48"/>
      <c r="O79" s="48"/>
      <c r="P79" s="5"/>
      <c r="Q79" s="48"/>
      <c r="R79" s="48"/>
      <c r="S79" s="48"/>
      <c r="T79" s="48"/>
      <c r="U79" s="48"/>
      <c r="V79" s="48"/>
      <c r="W79" s="48"/>
      <c r="X79" s="48"/>
      <c r="Y79" s="48"/>
    </row>
    <row r="80" customFormat="false" ht="15" hidden="false" customHeight="false" outlineLevel="0" collapsed="false">
      <c r="A80" s="6" t="n">
        <v>43971</v>
      </c>
      <c r="B80" s="7" t="n">
        <v>171</v>
      </c>
      <c r="C80" s="5"/>
      <c r="D80" s="5"/>
      <c r="E80" s="5"/>
      <c r="F80" s="5"/>
      <c r="G80" s="48"/>
      <c r="H80" s="48"/>
      <c r="I80" s="48"/>
      <c r="J80" s="48"/>
      <c r="K80" s="48"/>
      <c r="L80" s="48"/>
      <c r="M80" s="48"/>
      <c r="N80" s="48"/>
      <c r="O80" s="48"/>
      <c r="P80" s="5"/>
      <c r="Q80" s="48"/>
      <c r="R80" s="48"/>
      <c r="S80" s="48"/>
      <c r="T80" s="48"/>
      <c r="U80" s="48"/>
      <c r="V80" s="48"/>
      <c r="W80" s="48"/>
      <c r="X80" s="48"/>
      <c r="Y80" s="48"/>
    </row>
    <row r="81" customFormat="false" ht="15" hidden="false" customHeight="false" outlineLevel="0" collapsed="false">
      <c r="A81" s="6" t="n">
        <v>43972</v>
      </c>
      <c r="B81" s="7" t="n">
        <v>172</v>
      </c>
      <c r="C81" s="5"/>
      <c r="D81" s="5"/>
      <c r="E81" s="5"/>
      <c r="F81" s="5"/>
      <c r="G81" s="48"/>
      <c r="H81" s="48"/>
      <c r="I81" s="48"/>
      <c r="J81" s="48"/>
      <c r="K81" s="48"/>
      <c r="L81" s="48"/>
      <c r="M81" s="48"/>
      <c r="N81" s="48"/>
      <c r="O81" s="48"/>
      <c r="P81" s="5"/>
      <c r="Q81" s="48"/>
      <c r="R81" s="48"/>
      <c r="S81" s="48"/>
      <c r="T81" s="48"/>
      <c r="U81" s="48"/>
      <c r="V81" s="48"/>
      <c r="W81" s="48"/>
      <c r="X81" s="48"/>
      <c r="Y81" s="48"/>
    </row>
    <row r="82" customFormat="false" ht="15" hidden="false" customHeight="false" outlineLevel="0" collapsed="false">
      <c r="A82" s="6" t="n">
        <v>43973</v>
      </c>
      <c r="B82" s="7" t="n">
        <v>173</v>
      </c>
      <c r="C82" s="5"/>
      <c r="D82" s="5"/>
      <c r="E82" s="5"/>
      <c r="F82" s="5"/>
      <c r="G82" s="48"/>
      <c r="H82" s="48"/>
      <c r="I82" s="48"/>
      <c r="J82" s="48"/>
      <c r="K82" s="48"/>
      <c r="L82" s="48"/>
      <c r="M82" s="48"/>
      <c r="N82" s="48"/>
      <c r="O82" s="48"/>
      <c r="P82" s="5"/>
      <c r="Q82" s="48"/>
      <c r="R82" s="48"/>
      <c r="S82" s="48"/>
      <c r="T82" s="48"/>
      <c r="U82" s="48"/>
      <c r="V82" s="48"/>
      <c r="W82" s="48"/>
      <c r="X82" s="48"/>
      <c r="Y82" s="48"/>
    </row>
    <row r="83" customFormat="false" ht="15" hidden="false" customHeight="false" outlineLevel="0" collapsed="false">
      <c r="A83" s="6" t="n">
        <v>43974</v>
      </c>
      <c r="B83" s="7" t="n">
        <v>181</v>
      </c>
      <c r="C83" s="5"/>
      <c r="D83" s="5"/>
      <c r="E83" s="5"/>
      <c r="F83" s="5"/>
      <c r="G83" s="48"/>
      <c r="H83" s="48"/>
      <c r="I83" s="48"/>
      <c r="J83" s="48"/>
      <c r="K83" s="48"/>
      <c r="L83" s="48"/>
      <c r="M83" s="48"/>
      <c r="N83" s="48"/>
      <c r="O83" s="48"/>
      <c r="P83" s="5"/>
      <c r="Q83" s="48"/>
      <c r="R83" s="48"/>
      <c r="S83" s="48"/>
      <c r="T83" s="48"/>
      <c r="U83" s="48"/>
      <c r="V83" s="48"/>
      <c r="W83" s="48"/>
      <c r="X83" s="48"/>
      <c r="Y83" s="48"/>
    </row>
    <row r="84" customFormat="false" ht="15" hidden="false" customHeight="false" outlineLevel="0" collapsed="false">
      <c r="A84" s="6" t="n">
        <v>43975</v>
      </c>
      <c r="B84" s="7" t="n">
        <v>181</v>
      </c>
      <c r="C84" s="5"/>
      <c r="D84" s="5"/>
      <c r="E84" s="5"/>
      <c r="F84" s="5"/>
      <c r="G84" s="48"/>
      <c r="H84" s="48"/>
      <c r="I84" s="48"/>
      <c r="J84" s="48"/>
      <c r="K84" s="48"/>
      <c r="L84" s="48"/>
      <c r="M84" s="48"/>
      <c r="N84" s="48"/>
      <c r="O84" s="48"/>
      <c r="P84" s="5"/>
      <c r="Q84" s="48"/>
      <c r="R84" s="48"/>
      <c r="S84" s="48"/>
      <c r="T84" s="48"/>
      <c r="U84" s="48"/>
      <c r="V84" s="48"/>
      <c r="W84" s="48"/>
      <c r="X84" s="48"/>
      <c r="Y84" s="48"/>
    </row>
    <row r="85" customFormat="false" ht="15" hidden="false" customHeight="false" outlineLevel="0" collapsed="false">
      <c r="A85" s="6" t="n">
        <v>43976</v>
      </c>
      <c r="B85" s="7" t="n">
        <v>203</v>
      </c>
      <c r="C85" s="5"/>
      <c r="D85" s="5"/>
      <c r="E85" s="5"/>
      <c r="F85" s="5"/>
      <c r="G85" s="48"/>
      <c r="H85" s="48"/>
      <c r="I85" s="48"/>
      <c r="J85" s="48"/>
      <c r="K85" s="48"/>
      <c r="L85" s="48"/>
      <c r="M85" s="48"/>
      <c r="N85" s="48"/>
      <c r="O85" s="48"/>
      <c r="P85" s="5"/>
      <c r="Q85" s="48"/>
      <c r="R85" s="48"/>
      <c r="S85" s="48"/>
      <c r="T85" s="48"/>
      <c r="U85" s="48"/>
      <c r="V85" s="48"/>
      <c r="W85" s="48"/>
      <c r="X85" s="48"/>
      <c r="Y85" s="48"/>
    </row>
    <row r="86" customFormat="false" ht="15" hidden="false" customHeight="false" outlineLevel="0" collapsed="false">
      <c r="A86" s="6" t="n">
        <v>43977</v>
      </c>
      <c r="B86" s="7" t="n">
        <v>250</v>
      </c>
      <c r="C86" s="5"/>
      <c r="D86" s="5"/>
      <c r="E86" s="5"/>
      <c r="F86" s="5"/>
      <c r="G86" s="48"/>
      <c r="H86" s="48"/>
      <c r="I86" s="48"/>
      <c r="J86" s="48"/>
      <c r="K86" s="48"/>
      <c r="L86" s="48"/>
      <c r="M86" s="48"/>
      <c r="N86" s="48"/>
      <c r="O86" s="48"/>
      <c r="P86" s="5"/>
      <c r="Q86" s="48"/>
      <c r="R86" s="48"/>
      <c r="S86" s="48"/>
      <c r="T86" s="48"/>
      <c r="U86" s="48"/>
      <c r="V86" s="48"/>
      <c r="W86" s="48"/>
      <c r="X86" s="48"/>
      <c r="Y86" s="48"/>
    </row>
    <row r="87" customFormat="false" ht="15" hidden="false" customHeight="false" outlineLevel="0" collapsed="false">
      <c r="A87" s="6" t="n">
        <v>43978</v>
      </c>
      <c r="B87" s="7" t="n">
        <v>254</v>
      </c>
      <c r="C87" s="5"/>
      <c r="D87" s="5"/>
      <c r="E87" s="5"/>
      <c r="F87" s="5"/>
      <c r="G87" s="48"/>
      <c r="H87" s="48"/>
      <c r="I87" s="48"/>
      <c r="J87" s="48"/>
      <c r="K87" s="48"/>
      <c r="L87" s="48"/>
      <c r="M87" s="48"/>
      <c r="N87" s="48"/>
      <c r="O87" s="48"/>
      <c r="P87" s="5"/>
      <c r="Q87" s="48"/>
      <c r="R87" s="48"/>
      <c r="S87" s="48"/>
      <c r="T87" s="48"/>
      <c r="U87" s="48"/>
      <c r="V87" s="48"/>
      <c r="W87" s="48"/>
      <c r="X87" s="48"/>
      <c r="Y87" s="48"/>
    </row>
    <row r="88" customFormat="false" ht="15" hidden="false" customHeight="false" outlineLevel="0" collapsed="false">
      <c r="A88" s="6" t="n">
        <v>43979</v>
      </c>
      <c r="B88" s="7" t="n">
        <v>259</v>
      </c>
      <c r="C88" s="5"/>
      <c r="D88" s="5"/>
      <c r="E88" s="5"/>
      <c r="F88" s="5"/>
      <c r="G88" s="48"/>
      <c r="H88" s="48"/>
      <c r="I88" s="48"/>
      <c r="J88" s="48"/>
      <c r="K88" s="48"/>
      <c r="L88" s="48"/>
      <c r="M88" s="48"/>
      <c r="N88" s="48"/>
      <c r="O88" s="48"/>
      <c r="P88" s="5"/>
      <c r="Q88" s="48"/>
      <c r="R88" s="48"/>
      <c r="S88" s="48"/>
      <c r="T88" s="48"/>
      <c r="U88" s="48"/>
      <c r="V88" s="48"/>
      <c r="W88" s="48"/>
      <c r="X88" s="48"/>
      <c r="Y88" s="48"/>
    </row>
    <row r="89" customFormat="false" ht="15" hidden="false" customHeight="false" outlineLevel="0" collapsed="false">
      <c r="A89" s="6" t="n">
        <v>43980</v>
      </c>
      <c r="B89" s="7" t="n">
        <v>244</v>
      </c>
      <c r="C89" s="5"/>
      <c r="D89" s="5"/>
      <c r="E89" s="5"/>
      <c r="F89" s="5"/>
      <c r="G89" s="48"/>
      <c r="H89" s="48"/>
      <c r="I89" s="48"/>
      <c r="J89" s="48"/>
      <c r="K89" s="48"/>
      <c r="L89" s="48"/>
      <c r="M89" s="48"/>
      <c r="N89" s="48"/>
      <c r="O89" s="48"/>
      <c r="P89" s="5"/>
      <c r="Q89" s="48"/>
      <c r="R89" s="48"/>
      <c r="S89" s="48"/>
      <c r="T89" s="48"/>
      <c r="U89" s="48"/>
      <c r="V89" s="48"/>
      <c r="W89" s="48"/>
      <c r="X89" s="48"/>
      <c r="Y89" s="48"/>
    </row>
    <row r="90" customFormat="false" ht="15" hidden="false" customHeight="false" outlineLevel="0" collapsed="false">
      <c r="A90" s="6" t="n">
        <v>43981</v>
      </c>
      <c r="B90" s="7" t="n">
        <v>256</v>
      </c>
      <c r="C90" s="5"/>
      <c r="D90" s="5"/>
      <c r="E90" s="5"/>
      <c r="F90" s="5"/>
      <c r="G90" s="48"/>
      <c r="H90" s="48"/>
      <c r="I90" s="48"/>
      <c r="J90" s="48"/>
      <c r="K90" s="48"/>
      <c r="L90" s="48"/>
      <c r="M90" s="48"/>
      <c r="N90" s="48"/>
      <c r="O90" s="48"/>
      <c r="P90" s="5"/>
      <c r="Q90" s="48"/>
      <c r="R90" s="48"/>
      <c r="S90" s="48"/>
      <c r="T90" s="48"/>
      <c r="U90" s="48"/>
      <c r="V90" s="48"/>
      <c r="W90" s="48"/>
      <c r="X90" s="48"/>
      <c r="Y90" s="48"/>
    </row>
    <row r="91" customFormat="false" ht="15" hidden="false" customHeight="false" outlineLevel="0" collapsed="false">
      <c r="A91" s="6" t="n">
        <v>43982</v>
      </c>
      <c r="B91" s="7" t="n">
        <v>272</v>
      </c>
      <c r="C91" s="5"/>
      <c r="D91" s="5"/>
      <c r="E91" s="5"/>
      <c r="F91" s="5"/>
      <c r="G91" s="48"/>
      <c r="H91" s="48"/>
      <c r="I91" s="48"/>
      <c r="J91" s="48"/>
      <c r="K91" s="48"/>
      <c r="L91" s="48"/>
      <c r="M91" s="48"/>
      <c r="N91" s="48"/>
      <c r="O91" s="48"/>
      <c r="P91" s="5"/>
      <c r="Q91" s="48"/>
      <c r="R91" s="48"/>
      <c r="S91" s="48"/>
      <c r="T91" s="48"/>
      <c r="U91" s="48"/>
      <c r="V91" s="48"/>
      <c r="W91" s="48"/>
      <c r="X91" s="48"/>
      <c r="Y91" s="48"/>
    </row>
    <row r="92" customFormat="false" ht="15" hidden="false" customHeight="false" outlineLevel="0" collapsed="false">
      <c r="A92" s="6" t="n">
        <v>43983</v>
      </c>
      <c r="B92" s="7" t="n">
        <v>271</v>
      </c>
      <c r="C92" s="5"/>
      <c r="D92" s="5"/>
      <c r="E92" s="5"/>
      <c r="F92" s="5"/>
      <c r="G92" s="48"/>
      <c r="H92" s="48"/>
      <c r="I92" s="48"/>
      <c r="J92" s="48"/>
      <c r="K92" s="48"/>
      <c r="L92" s="48"/>
      <c r="M92" s="48"/>
      <c r="N92" s="48"/>
      <c r="O92" s="48"/>
      <c r="P92" s="5"/>
      <c r="Q92" s="48"/>
      <c r="R92" s="48"/>
      <c r="S92" s="48"/>
      <c r="T92" s="48"/>
      <c r="U92" s="48"/>
      <c r="V92" s="48"/>
      <c r="W92" s="48"/>
      <c r="X92" s="48"/>
      <c r="Y92" s="48"/>
    </row>
    <row r="93" customFormat="false" ht="15" hidden="false" customHeight="false" outlineLevel="0" collapsed="false">
      <c r="A93" s="6" t="n">
        <v>43984</v>
      </c>
      <c r="B93" s="7" t="n">
        <v>288</v>
      </c>
      <c r="C93" s="5"/>
      <c r="D93" s="5"/>
      <c r="E93" s="5"/>
      <c r="F93" s="5"/>
      <c r="G93" s="48"/>
      <c r="H93" s="48"/>
      <c r="I93" s="48"/>
      <c r="J93" s="48"/>
      <c r="K93" s="48"/>
      <c r="L93" s="48"/>
      <c r="M93" s="48"/>
      <c r="N93" s="48"/>
      <c r="O93" s="48"/>
      <c r="P93" s="5"/>
      <c r="Q93" s="48"/>
      <c r="R93" s="48"/>
      <c r="S93" s="48"/>
      <c r="T93" s="48"/>
      <c r="U93" s="48"/>
      <c r="V93" s="48"/>
      <c r="W93" s="48"/>
      <c r="X93" s="48"/>
      <c r="Y93" s="48"/>
    </row>
    <row r="94" customFormat="false" ht="15" hidden="false" customHeight="false" outlineLevel="0" collapsed="false">
      <c r="A94" s="6" t="n">
        <v>43985</v>
      </c>
      <c r="B94" s="7" t="n">
        <v>293</v>
      </c>
      <c r="C94" s="5"/>
      <c r="D94" s="5"/>
      <c r="E94" s="5"/>
      <c r="F94" s="5"/>
      <c r="G94" s="48"/>
      <c r="H94" s="48"/>
      <c r="I94" s="48"/>
      <c r="J94" s="48"/>
      <c r="K94" s="48"/>
      <c r="L94" s="48"/>
      <c r="M94" s="48"/>
      <c r="N94" s="48"/>
      <c r="O94" s="48"/>
      <c r="P94" s="5"/>
      <c r="Q94" s="48"/>
      <c r="R94" s="48"/>
      <c r="S94" s="48"/>
      <c r="T94" s="48"/>
      <c r="U94" s="48"/>
      <c r="V94" s="48"/>
      <c r="W94" s="48"/>
      <c r="X94" s="48"/>
      <c r="Y94" s="48"/>
    </row>
    <row r="95" customFormat="false" ht="15" hidden="false" customHeight="false" outlineLevel="0" collapsed="false">
      <c r="A95" s="6" t="n">
        <v>43986</v>
      </c>
      <c r="B95" s="7" t="n">
        <v>248</v>
      </c>
      <c r="C95" s="5"/>
      <c r="D95" s="5"/>
      <c r="E95" s="5"/>
      <c r="F95" s="5"/>
      <c r="G95" s="48"/>
      <c r="H95" s="48"/>
      <c r="I95" s="48"/>
      <c r="J95" s="48"/>
      <c r="K95" s="48"/>
      <c r="L95" s="48"/>
      <c r="M95" s="48"/>
      <c r="N95" s="48"/>
      <c r="O95" s="48"/>
      <c r="P95" s="5"/>
      <c r="Q95" s="48"/>
      <c r="R95" s="48"/>
      <c r="S95" s="48"/>
      <c r="T95" s="48"/>
      <c r="U95" s="48"/>
      <c r="V95" s="48"/>
      <c r="W95" s="48"/>
      <c r="X95" s="48"/>
      <c r="Y95" s="48"/>
    </row>
    <row r="96" customFormat="false" ht="15" hidden="false" customHeight="false" outlineLevel="0" collapsed="false">
      <c r="A96" s="6" t="n">
        <v>43987</v>
      </c>
      <c r="B96" s="7" t="n">
        <v>249</v>
      </c>
      <c r="C96" s="5"/>
      <c r="D96" s="5"/>
      <c r="E96" s="5"/>
      <c r="F96" s="5"/>
      <c r="G96" s="48"/>
      <c r="H96" s="48"/>
      <c r="I96" s="48"/>
      <c r="J96" s="48"/>
      <c r="K96" s="48"/>
      <c r="L96" s="48"/>
      <c r="M96" s="48"/>
      <c r="N96" s="48"/>
      <c r="O96" s="48"/>
      <c r="P96" s="5"/>
      <c r="Q96" s="48"/>
      <c r="R96" s="48"/>
      <c r="S96" s="48"/>
      <c r="T96" s="48"/>
      <c r="U96" s="48"/>
      <c r="V96" s="48"/>
      <c r="W96" s="48"/>
      <c r="X96" s="48"/>
      <c r="Y96" s="48"/>
    </row>
    <row r="97" customFormat="false" ht="15" hidden="false" customHeight="false" outlineLevel="0" collapsed="false">
      <c r="A97" s="6" t="n">
        <v>43988</v>
      </c>
      <c r="B97" s="7" t="n">
        <v>247</v>
      </c>
      <c r="C97" s="5"/>
      <c r="D97" s="5"/>
      <c r="E97" s="5"/>
      <c r="F97" s="5"/>
      <c r="G97" s="48"/>
      <c r="H97" s="48"/>
      <c r="I97" s="48"/>
      <c r="J97" s="48"/>
      <c r="K97" s="48"/>
      <c r="L97" s="48"/>
      <c r="M97" s="48"/>
      <c r="N97" s="48"/>
      <c r="O97" s="48"/>
      <c r="P97" s="5"/>
      <c r="Q97" s="48"/>
      <c r="R97" s="48"/>
      <c r="S97" s="48"/>
      <c r="T97" s="48"/>
      <c r="U97" s="48"/>
      <c r="V97" s="48"/>
      <c r="W97" s="48"/>
      <c r="X97" s="48"/>
      <c r="Y97" s="48"/>
    </row>
    <row r="98" customFormat="false" ht="15" hidden="false" customHeight="false" outlineLevel="0" collapsed="false">
      <c r="A98" s="6" t="n">
        <v>43989</v>
      </c>
      <c r="B98" s="7" t="n">
        <v>235</v>
      </c>
      <c r="C98" s="5"/>
      <c r="D98" s="5"/>
      <c r="E98" s="5"/>
      <c r="F98" s="5"/>
      <c r="G98" s="48"/>
      <c r="H98" s="48"/>
      <c r="I98" s="48"/>
      <c r="J98" s="48"/>
      <c r="K98" s="48"/>
      <c r="L98" s="48"/>
      <c r="M98" s="48"/>
      <c r="N98" s="48"/>
      <c r="O98" s="48"/>
      <c r="P98" s="5"/>
      <c r="Q98" s="48"/>
      <c r="R98" s="48"/>
      <c r="S98" s="48"/>
      <c r="T98" s="48"/>
      <c r="U98" s="48"/>
      <c r="V98" s="48"/>
      <c r="W98" s="48"/>
      <c r="X98" s="48"/>
      <c r="Y98" s="48"/>
    </row>
    <row r="99" customFormat="false" ht="15" hidden="false" customHeight="false" outlineLevel="0" collapsed="false">
      <c r="A99" s="6" t="n">
        <v>43990</v>
      </c>
      <c r="B99" s="7" t="n">
        <v>265</v>
      </c>
      <c r="C99" s="5"/>
      <c r="D99" s="5"/>
      <c r="E99" s="5"/>
      <c r="F99" s="5"/>
      <c r="G99" s="48"/>
      <c r="H99" s="48"/>
      <c r="I99" s="48"/>
      <c r="J99" s="48"/>
      <c r="K99" s="48"/>
      <c r="L99" s="48"/>
      <c r="M99" s="48"/>
      <c r="N99" s="48"/>
      <c r="O99" s="48"/>
      <c r="P99" s="5"/>
      <c r="Q99" s="48"/>
      <c r="R99" s="48"/>
      <c r="S99" s="48"/>
      <c r="T99" s="48"/>
      <c r="U99" s="48"/>
      <c r="V99" s="48"/>
      <c r="W99" s="48"/>
      <c r="X99" s="48"/>
      <c r="Y99" s="48"/>
    </row>
    <row r="100" customFormat="false" ht="15" hidden="false" customHeight="false" outlineLevel="0" collapsed="false">
      <c r="A100" s="6" t="n">
        <v>43991</v>
      </c>
      <c r="B100" s="7" t="n">
        <v>263</v>
      </c>
      <c r="C100" s="5"/>
      <c r="D100" s="5"/>
      <c r="E100" s="5"/>
      <c r="F100" s="5"/>
      <c r="G100" s="48"/>
      <c r="H100" s="48"/>
      <c r="I100" s="48"/>
      <c r="J100" s="48"/>
      <c r="K100" s="48"/>
      <c r="L100" s="48"/>
      <c r="M100" s="48"/>
      <c r="N100" s="48"/>
      <c r="O100" s="48"/>
      <c r="P100" s="5"/>
      <c r="Q100" s="48"/>
      <c r="R100" s="48"/>
      <c r="S100" s="48"/>
      <c r="T100" s="48"/>
      <c r="U100" s="48"/>
      <c r="V100" s="48"/>
      <c r="W100" s="48"/>
      <c r="X100" s="48"/>
      <c r="Y100" s="48"/>
    </row>
    <row r="101" customFormat="false" ht="15" hidden="false" customHeight="false" outlineLevel="0" collapsed="false">
      <c r="A101" s="6" t="n">
        <v>43992</v>
      </c>
      <c r="B101" s="7" t="n">
        <v>325</v>
      </c>
      <c r="C101" s="5"/>
      <c r="D101" s="5"/>
      <c r="E101" s="5"/>
      <c r="F101" s="5"/>
      <c r="G101" s="48"/>
      <c r="H101" s="48"/>
      <c r="I101" s="48"/>
      <c r="J101" s="48"/>
      <c r="K101" s="48"/>
      <c r="L101" s="48"/>
      <c r="M101" s="48"/>
      <c r="N101" s="48"/>
      <c r="O101" s="48"/>
      <c r="P101" s="5"/>
      <c r="Q101" s="48"/>
      <c r="R101" s="48"/>
      <c r="S101" s="48"/>
      <c r="T101" s="48"/>
      <c r="U101" s="48"/>
      <c r="V101" s="48"/>
      <c r="W101" s="48"/>
      <c r="X101" s="48"/>
      <c r="Y101" s="48"/>
    </row>
    <row r="102" customFormat="false" ht="15" hidden="false" customHeight="false" outlineLevel="0" collapsed="false">
      <c r="A102" s="6" t="n">
        <v>43993</v>
      </c>
      <c r="B102" s="7" t="n">
        <v>295</v>
      </c>
      <c r="C102" s="5"/>
      <c r="D102" s="5"/>
      <c r="E102" s="5"/>
      <c r="F102" s="5"/>
      <c r="G102" s="48"/>
      <c r="H102" s="48"/>
      <c r="I102" s="48"/>
      <c r="J102" s="48"/>
      <c r="K102" s="48"/>
      <c r="L102" s="48"/>
      <c r="M102" s="48"/>
      <c r="N102" s="48"/>
      <c r="O102" s="48"/>
      <c r="P102" s="5"/>
      <c r="Q102" s="48"/>
      <c r="R102" s="48"/>
      <c r="S102" s="48"/>
      <c r="T102" s="48"/>
      <c r="U102" s="48"/>
      <c r="V102" s="48"/>
      <c r="W102" s="48"/>
      <c r="X102" s="48"/>
      <c r="Y102" s="48"/>
    </row>
    <row r="103" customFormat="false" ht="15" hidden="false" customHeight="false" outlineLevel="0" collapsed="false">
      <c r="A103" s="6" t="n">
        <v>43994</v>
      </c>
      <c r="B103" s="7" t="n">
        <v>280</v>
      </c>
      <c r="C103" s="5"/>
      <c r="D103" s="5"/>
      <c r="E103" s="5"/>
      <c r="F103" s="5"/>
      <c r="G103" s="48"/>
      <c r="H103" s="48"/>
      <c r="I103" s="48"/>
      <c r="J103" s="48"/>
      <c r="K103" s="48"/>
      <c r="L103" s="48"/>
      <c r="M103" s="48"/>
      <c r="N103" s="48"/>
      <c r="O103" s="48"/>
      <c r="P103" s="5"/>
      <c r="Q103" s="48"/>
      <c r="R103" s="48"/>
      <c r="S103" s="48"/>
      <c r="T103" s="48"/>
      <c r="U103" s="48"/>
      <c r="V103" s="48"/>
      <c r="W103" s="48"/>
      <c r="X103" s="48"/>
      <c r="Y103" s="48"/>
    </row>
    <row r="104" customFormat="false" ht="15" hidden="false" customHeight="false" outlineLevel="0" collapsed="false">
      <c r="A104" s="6" t="n">
        <v>43995</v>
      </c>
      <c r="B104" s="15" t="n">
        <v>293</v>
      </c>
      <c r="C104" s="5"/>
      <c r="D104" s="5"/>
      <c r="E104" s="5"/>
      <c r="F104" s="5"/>
      <c r="G104" s="48"/>
      <c r="H104" s="48"/>
      <c r="I104" s="48"/>
      <c r="J104" s="48"/>
      <c r="K104" s="48"/>
      <c r="L104" s="48"/>
      <c r="M104" s="48"/>
      <c r="N104" s="48"/>
      <c r="O104" s="48"/>
      <c r="P104" s="5"/>
      <c r="Q104" s="48"/>
      <c r="R104" s="48"/>
      <c r="S104" s="48"/>
      <c r="T104" s="48"/>
      <c r="U104" s="48"/>
      <c r="V104" s="48"/>
      <c r="W104" s="48"/>
      <c r="X104" s="48"/>
      <c r="Y104" s="48"/>
    </row>
    <row r="105" customFormat="false" ht="15" hidden="false" customHeight="false" outlineLevel="0" collapsed="false">
      <c r="A105" s="6" t="n">
        <v>43996</v>
      </c>
      <c r="B105" s="20" t="n">
        <v>316</v>
      </c>
      <c r="C105" s="5"/>
      <c r="D105" s="5"/>
      <c r="E105" s="5"/>
      <c r="F105" s="5"/>
      <c r="G105" s="48"/>
      <c r="H105" s="48"/>
      <c r="I105" s="48"/>
      <c r="J105" s="48"/>
      <c r="K105" s="48"/>
      <c r="L105" s="48"/>
      <c r="M105" s="48"/>
      <c r="N105" s="48"/>
      <c r="O105" s="48"/>
      <c r="P105" s="5"/>
      <c r="Q105" s="48"/>
      <c r="R105" s="48"/>
      <c r="S105" s="48"/>
      <c r="T105" s="48"/>
      <c r="U105" s="48"/>
      <c r="V105" s="48"/>
      <c r="W105" s="48"/>
      <c r="X105" s="48"/>
      <c r="Y105" s="48"/>
    </row>
    <row r="106" customFormat="false" ht="15" hidden="false" customHeight="false" outlineLevel="0" collapsed="false">
      <c r="A106" s="6" t="n">
        <v>43997</v>
      </c>
      <c r="B106" s="21" t="n">
        <v>324</v>
      </c>
      <c r="C106" s="5"/>
      <c r="D106" s="5"/>
      <c r="E106" s="5"/>
      <c r="F106" s="5"/>
      <c r="G106" s="48"/>
      <c r="H106" s="48"/>
      <c r="I106" s="48"/>
      <c r="J106" s="48"/>
      <c r="K106" s="48"/>
      <c r="L106" s="48"/>
      <c r="M106" s="48"/>
      <c r="N106" s="48"/>
      <c r="O106" s="48"/>
      <c r="P106" s="5"/>
      <c r="Q106" s="48"/>
      <c r="R106" s="48"/>
      <c r="S106" s="48"/>
      <c r="T106" s="48"/>
      <c r="U106" s="48"/>
      <c r="V106" s="48"/>
      <c r="W106" s="48"/>
      <c r="X106" s="48"/>
      <c r="Y106" s="48"/>
    </row>
    <row r="107" customFormat="false" ht="15" hidden="false" customHeight="false" outlineLevel="0" collapsed="false">
      <c r="A107" s="6" t="n">
        <v>43998</v>
      </c>
      <c r="B107" s="21" t="n">
        <v>345</v>
      </c>
      <c r="C107" s="5"/>
      <c r="D107" s="5"/>
      <c r="E107" s="5"/>
      <c r="F107" s="5"/>
      <c r="G107" s="48"/>
      <c r="H107" s="48"/>
      <c r="I107" s="48"/>
      <c r="J107" s="48"/>
      <c r="K107" s="48"/>
      <c r="L107" s="48"/>
      <c r="M107" s="48"/>
      <c r="N107" s="48"/>
      <c r="O107" s="48"/>
      <c r="P107" s="5"/>
      <c r="Q107" s="48"/>
      <c r="R107" s="48"/>
      <c r="S107" s="48"/>
      <c r="T107" s="48"/>
      <c r="U107" s="48"/>
      <c r="V107" s="48"/>
      <c r="W107" s="48"/>
      <c r="X107" s="48"/>
      <c r="Y107" s="48"/>
    </row>
    <row r="108" customFormat="false" ht="15" hidden="false" customHeight="false" outlineLevel="0" collapsed="false">
      <c r="A108" s="6" t="n">
        <v>43999</v>
      </c>
      <c r="B108" s="21" t="n">
        <v>353</v>
      </c>
      <c r="C108" s="5"/>
      <c r="D108" s="5"/>
      <c r="E108" s="5"/>
      <c r="F108" s="5"/>
      <c r="G108" s="48"/>
      <c r="H108" s="48"/>
      <c r="I108" s="48"/>
      <c r="J108" s="48"/>
      <c r="K108" s="48"/>
      <c r="L108" s="48"/>
      <c r="M108" s="48"/>
      <c r="N108" s="48"/>
      <c r="O108" s="48"/>
      <c r="P108" s="5"/>
      <c r="Q108" s="48"/>
      <c r="R108" s="48"/>
      <c r="S108" s="48"/>
      <c r="T108" s="48"/>
      <c r="U108" s="48"/>
      <c r="V108" s="48"/>
      <c r="W108" s="48"/>
      <c r="X108" s="48"/>
      <c r="Y108" s="48"/>
    </row>
    <row r="109" customFormat="false" ht="15" hidden="false" customHeight="false" outlineLevel="0" collapsed="false">
      <c r="A109" s="6" t="n">
        <v>44000</v>
      </c>
      <c r="B109" s="5" t="n">
        <v>364</v>
      </c>
      <c r="C109" s="5"/>
      <c r="D109" s="5"/>
      <c r="E109" s="5"/>
      <c r="F109" s="5"/>
      <c r="G109" s="48"/>
      <c r="H109" s="48"/>
      <c r="I109" s="48"/>
      <c r="J109" s="48"/>
      <c r="K109" s="48"/>
      <c r="L109" s="48"/>
      <c r="M109" s="48"/>
      <c r="N109" s="48"/>
      <c r="O109" s="48"/>
      <c r="P109" s="5"/>
      <c r="Q109" s="48"/>
      <c r="R109" s="48"/>
      <c r="S109" s="48"/>
      <c r="T109" s="48"/>
      <c r="U109" s="48"/>
      <c r="V109" s="48"/>
      <c r="W109" s="48"/>
      <c r="X109" s="48"/>
      <c r="Y109" s="48"/>
    </row>
    <row r="110" customFormat="false" ht="15" hidden="false" customHeight="false" outlineLevel="0" collapsed="false">
      <c r="A110" s="6" t="n">
        <v>44001</v>
      </c>
      <c r="B110" s="5" t="n">
        <v>364</v>
      </c>
      <c r="C110" s="5"/>
      <c r="D110" s="5"/>
      <c r="E110" s="5"/>
      <c r="F110" s="5"/>
      <c r="G110" s="48"/>
      <c r="H110" s="48"/>
      <c r="I110" s="48"/>
      <c r="J110" s="48"/>
      <c r="K110" s="48"/>
      <c r="L110" s="48"/>
      <c r="M110" s="48"/>
      <c r="N110" s="48"/>
      <c r="O110" s="48"/>
      <c r="P110" s="5"/>
      <c r="Q110" s="48"/>
      <c r="R110" s="48"/>
      <c r="S110" s="48"/>
      <c r="T110" s="48"/>
      <c r="U110" s="48"/>
      <c r="V110" s="48"/>
      <c r="W110" s="48"/>
      <c r="X110" s="48"/>
      <c r="Y110" s="48"/>
    </row>
    <row r="111" customFormat="false" ht="15" hidden="false" customHeight="false" outlineLevel="0" collapsed="false">
      <c r="A111" s="6" t="n">
        <v>44002</v>
      </c>
      <c r="B111" s="5" t="n">
        <v>381</v>
      </c>
      <c r="C111" s="5"/>
      <c r="D111" s="5"/>
      <c r="E111" s="5"/>
      <c r="F111" s="5"/>
      <c r="G111" s="48"/>
      <c r="H111" s="48"/>
      <c r="I111" s="48"/>
      <c r="J111" s="48"/>
      <c r="K111" s="48"/>
      <c r="L111" s="48"/>
      <c r="M111" s="48"/>
      <c r="N111" s="48"/>
      <c r="O111" s="48"/>
      <c r="P111" s="5"/>
      <c r="Q111" s="48"/>
      <c r="R111" s="48"/>
      <c r="S111" s="48"/>
      <c r="T111" s="48"/>
      <c r="U111" s="48"/>
      <c r="V111" s="48"/>
      <c r="W111" s="48"/>
      <c r="X111" s="48"/>
      <c r="Y111" s="48"/>
    </row>
    <row r="112" customFormat="false" ht="15" hidden="false" customHeight="false" outlineLevel="0" collapsed="false">
      <c r="A112" s="6" t="n">
        <v>44003</v>
      </c>
      <c r="B112" s="5" t="n">
        <v>397</v>
      </c>
      <c r="C112" s="5"/>
      <c r="D112" s="5"/>
      <c r="E112" s="5"/>
      <c r="F112" s="5"/>
      <c r="G112" s="48"/>
      <c r="H112" s="48"/>
      <c r="I112" s="48"/>
      <c r="J112" s="48"/>
      <c r="K112" s="48"/>
      <c r="L112" s="48"/>
      <c r="M112" s="48"/>
      <c r="N112" s="48"/>
      <c r="O112" s="48"/>
      <c r="P112" s="5"/>
      <c r="Q112" s="48"/>
      <c r="R112" s="48"/>
      <c r="S112" s="48"/>
      <c r="T112" s="48"/>
      <c r="U112" s="48"/>
      <c r="V112" s="48"/>
      <c r="W112" s="48"/>
      <c r="X112" s="48"/>
      <c r="Y112" s="48"/>
    </row>
    <row r="113" customFormat="false" ht="15" hidden="false" customHeight="false" outlineLevel="0" collapsed="false">
      <c r="A113" s="6" t="n">
        <v>44004</v>
      </c>
      <c r="B113" s="5" t="n">
        <v>414</v>
      </c>
      <c r="C113" s="5"/>
      <c r="D113" s="5"/>
      <c r="E113" s="5"/>
      <c r="F113" s="5"/>
      <c r="G113" s="48"/>
      <c r="H113" s="48"/>
      <c r="I113" s="48"/>
      <c r="J113" s="48"/>
      <c r="K113" s="48"/>
      <c r="L113" s="48"/>
      <c r="M113" s="48"/>
      <c r="N113" s="48"/>
      <c r="O113" s="48"/>
      <c r="P113" s="5"/>
      <c r="Q113" s="48"/>
      <c r="R113" s="48"/>
      <c r="S113" s="48"/>
      <c r="T113" s="48"/>
      <c r="U113" s="48"/>
      <c r="V113" s="48"/>
      <c r="W113" s="48"/>
      <c r="X113" s="48"/>
      <c r="Y113" s="48"/>
    </row>
    <row r="114" customFormat="false" ht="15" hidden="false" customHeight="false" outlineLevel="0" collapsed="false">
      <c r="A114" s="6" t="n">
        <v>44005</v>
      </c>
      <c r="B114" s="5" t="n">
        <v>433</v>
      </c>
      <c r="C114" s="5"/>
      <c r="D114" s="5"/>
      <c r="E114" s="5"/>
      <c r="F114" s="5"/>
      <c r="G114" s="48"/>
      <c r="H114" s="48"/>
      <c r="I114" s="48"/>
      <c r="J114" s="48"/>
      <c r="K114" s="48"/>
      <c r="L114" s="48"/>
      <c r="M114" s="48"/>
      <c r="N114" s="48"/>
      <c r="O114" s="48"/>
      <c r="P114" s="5"/>
      <c r="Q114" s="48"/>
      <c r="R114" s="48"/>
      <c r="S114" s="48"/>
      <c r="T114" s="48"/>
      <c r="U114" s="48"/>
      <c r="V114" s="48"/>
      <c r="W114" s="48"/>
      <c r="X114" s="48"/>
      <c r="Y114" s="48"/>
    </row>
    <row r="115" customFormat="false" ht="15" hidden="false" customHeight="false" outlineLevel="0" collapsed="false">
      <c r="A115" s="6" t="n">
        <v>44006</v>
      </c>
      <c r="B115" s="5" t="n">
        <v>457</v>
      </c>
      <c r="C115" s="7" t="n">
        <v>232</v>
      </c>
      <c r="D115" s="7" t="n">
        <v>193</v>
      </c>
      <c r="E115" s="7" t="n">
        <v>9</v>
      </c>
      <c r="F115" s="7"/>
      <c r="G115" s="7" t="n">
        <v>3</v>
      </c>
      <c r="H115" s="7"/>
      <c r="I115" s="7" t="n">
        <v>1</v>
      </c>
      <c r="J115" s="7" t="n">
        <v>1</v>
      </c>
      <c r="K115" s="7"/>
      <c r="L115" s="7"/>
      <c r="M115" s="7"/>
      <c r="N115" s="7"/>
      <c r="O115" s="7"/>
      <c r="P115" s="7" t="n">
        <v>8</v>
      </c>
      <c r="Q115" s="7" t="n">
        <v>7</v>
      </c>
      <c r="R115" s="7" t="n">
        <v>1</v>
      </c>
      <c r="S115" s="7" t="n">
        <v>1</v>
      </c>
      <c r="T115" s="7"/>
      <c r="U115" s="7"/>
      <c r="V115" s="7" t="n">
        <v>1</v>
      </c>
      <c r="W115" s="48"/>
      <c r="X115" s="48"/>
      <c r="Y115" s="48"/>
    </row>
    <row r="116" customFormat="false" ht="15" hidden="false" customHeight="false" outlineLevel="0" collapsed="false">
      <c r="A116" s="6" t="n">
        <v>44007</v>
      </c>
      <c r="B116" s="5" t="n">
        <v>472</v>
      </c>
      <c r="C116" s="5"/>
      <c r="D116" s="5"/>
      <c r="E116" s="5"/>
      <c r="F116" s="5"/>
      <c r="G116" s="48"/>
      <c r="H116" s="48"/>
      <c r="I116" s="48"/>
      <c r="J116" s="48"/>
      <c r="K116" s="48"/>
      <c r="L116" s="48"/>
      <c r="M116" s="48"/>
      <c r="N116" s="48"/>
      <c r="O116" s="48"/>
      <c r="P116" s="5"/>
      <c r="Q116" s="48"/>
      <c r="R116" s="48"/>
      <c r="S116" s="48"/>
      <c r="T116" s="48"/>
      <c r="U116" s="48"/>
      <c r="V116" s="48"/>
      <c r="W116" s="48"/>
      <c r="X116" s="48"/>
      <c r="Y116" s="48"/>
    </row>
    <row r="117" customFormat="false" ht="15" hidden="false" customHeight="false" outlineLevel="0" collapsed="false">
      <c r="A117" s="6" t="n">
        <v>44008</v>
      </c>
      <c r="B117" s="5" t="n">
        <v>507</v>
      </c>
      <c r="C117" s="5"/>
      <c r="D117" s="5"/>
      <c r="E117" s="5"/>
      <c r="F117" s="5"/>
      <c r="G117" s="48"/>
      <c r="H117" s="48"/>
      <c r="I117" s="48"/>
      <c r="J117" s="48"/>
      <c r="K117" s="48"/>
      <c r="L117" s="48"/>
      <c r="M117" s="48"/>
      <c r="N117" s="48"/>
      <c r="O117" s="48"/>
      <c r="P117" s="5"/>
      <c r="Q117" s="48"/>
      <c r="R117" s="48"/>
      <c r="S117" s="48"/>
      <c r="T117" s="48"/>
      <c r="U117" s="48"/>
      <c r="V117" s="48"/>
      <c r="W117" s="48"/>
      <c r="X117" s="48"/>
      <c r="Y117" s="48"/>
    </row>
    <row r="118" customFormat="false" ht="15" hidden="false" customHeight="false" outlineLevel="0" collapsed="false">
      <c r="A118" s="6" t="n">
        <v>44009</v>
      </c>
      <c r="B118" s="5" t="n">
        <v>542</v>
      </c>
      <c r="C118" s="5"/>
      <c r="D118" s="5"/>
      <c r="E118" s="5"/>
      <c r="F118" s="5"/>
      <c r="G118" s="48"/>
      <c r="H118" s="48"/>
      <c r="I118" s="48"/>
      <c r="J118" s="48"/>
      <c r="K118" s="48"/>
      <c r="L118" s="48"/>
      <c r="M118" s="48"/>
      <c r="N118" s="48"/>
      <c r="O118" s="48"/>
      <c r="P118" s="5"/>
      <c r="Q118" s="48"/>
      <c r="R118" s="48"/>
      <c r="S118" s="48"/>
      <c r="T118" s="48"/>
      <c r="U118" s="48"/>
      <c r="V118" s="48"/>
      <c r="W118" s="48"/>
      <c r="X118" s="48"/>
      <c r="Y118" s="48"/>
    </row>
    <row r="119" customFormat="false" ht="15" hidden="false" customHeight="false" outlineLevel="0" collapsed="false">
      <c r="A119" s="6" t="n">
        <v>44010</v>
      </c>
      <c r="B119" s="5" t="n">
        <v>535</v>
      </c>
      <c r="C119" s="5"/>
      <c r="D119" s="5"/>
      <c r="E119" s="5"/>
      <c r="F119" s="5"/>
      <c r="G119" s="48"/>
      <c r="H119" s="48"/>
      <c r="I119" s="48"/>
      <c r="J119" s="48"/>
      <c r="K119" s="48"/>
      <c r="L119" s="48"/>
      <c r="M119" s="48"/>
      <c r="N119" s="48"/>
      <c r="O119" s="48"/>
      <c r="P119" s="5"/>
      <c r="Q119" s="48"/>
      <c r="R119" s="48"/>
      <c r="S119" s="48"/>
      <c r="T119" s="48"/>
      <c r="U119" s="48"/>
      <c r="V119" s="48"/>
      <c r="W119" s="48"/>
      <c r="X119" s="48"/>
      <c r="Y119" s="48"/>
    </row>
    <row r="120" customFormat="false" ht="15" hidden="false" customHeight="false" outlineLevel="0" collapsed="false">
      <c r="A120" s="6" t="n">
        <v>44011</v>
      </c>
      <c r="B120" s="5" t="n">
        <v>555</v>
      </c>
      <c r="C120" s="5"/>
      <c r="D120" s="5"/>
      <c r="E120" s="5"/>
      <c r="F120" s="5"/>
      <c r="G120" s="48"/>
      <c r="H120" s="48"/>
      <c r="I120" s="48"/>
      <c r="J120" s="48"/>
      <c r="K120" s="48"/>
      <c r="L120" s="48"/>
      <c r="M120" s="48"/>
      <c r="N120" s="48"/>
      <c r="O120" s="48"/>
      <c r="P120" s="5"/>
      <c r="Q120" s="48"/>
      <c r="R120" s="48"/>
      <c r="S120" s="48"/>
      <c r="T120" s="48"/>
      <c r="U120" s="48"/>
      <c r="V120" s="48"/>
      <c r="W120" s="48"/>
      <c r="X120" s="48"/>
      <c r="Y120" s="48"/>
    </row>
    <row r="121" customFormat="false" ht="15" hidden="false" customHeight="false" outlineLevel="0" collapsed="false">
      <c r="A121" s="6" t="n">
        <v>44012</v>
      </c>
      <c r="B121" s="5" t="n">
        <v>576</v>
      </c>
      <c r="C121" s="5" t="n">
        <v>309</v>
      </c>
      <c r="D121" s="5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customFormat="false" ht="15" hidden="false" customHeight="false" outlineLevel="0" collapsed="false">
      <c r="A122" s="6" t="n">
        <v>44013</v>
      </c>
      <c r="B122" s="5" t="n">
        <v>594</v>
      </c>
      <c r="C122" s="5"/>
      <c r="D122" s="5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customFormat="false" ht="15" hidden="false" customHeight="false" outlineLevel="0" collapsed="false">
      <c r="A123" s="6" t="n">
        <v>44014</v>
      </c>
      <c r="B123" s="5" t="n">
        <v>620</v>
      </c>
      <c r="C123" s="5"/>
      <c r="D123" s="5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customFormat="false" ht="15" hidden="false" customHeight="false" outlineLevel="0" collapsed="false">
      <c r="A124" s="6" t="n">
        <v>44015</v>
      </c>
      <c r="B124" s="7" t="n">
        <v>637</v>
      </c>
      <c r="C124" s="5"/>
      <c r="D124" s="5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customFormat="false" ht="15" hidden="false" customHeight="false" outlineLevel="0" collapsed="false">
      <c r="A125" s="6" t="n">
        <v>44016</v>
      </c>
      <c r="B125" s="7" t="n">
        <v>658</v>
      </c>
      <c r="C125" s="5"/>
      <c r="D125" s="5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customFormat="false" ht="15" hidden="false" customHeight="false" outlineLevel="0" collapsed="false">
      <c r="A126" s="6" t="n">
        <v>44017</v>
      </c>
      <c r="B126" s="7" t="n">
        <v>676</v>
      </c>
      <c r="C126" s="5"/>
      <c r="D126" s="5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customFormat="false" ht="15" hidden="false" customHeight="false" outlineLevel="0" collapsed="false">
      <c r="A127" s="6" t="n">
        <v>44018</v>
      </c>
      <c r="B127" s="7" t="n">
        <v>688</v>
      </c>
      <c r="C127" s="5"/>
      <c r="D127" s="5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customFormat="false" ht="15" hidden="false" customHeight="false" outlineLevel="0" collapsed="false">
      <c r="A128" s="6" t="n">
        <v>44019</v>
      </c>
      <c r="B128" s="5" t="n">
        <v>646</v>
      </c>
      <c r="C128" s="5"/>
      <c r="D128" s="5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customFormat="false" ht="15" hidden="false" customHeight="false" outlineLevel="0" collapsed="false">
      <c r="A129" s="6" t="n">
        <v>44020</v>
      </c>
      <c r="B129" s="5" t="n">
        <v>671</v>
      </c>
      <c r="C129" s="5"/>
      <c r="D129" s="5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customFormat="false" ht="15" hidden="false" customHeight="false" outlineLevel="0" collapsed="false">
      <c r="A130" s="6" t="n">
        <v>44021</v>
      </c>
      <c r="B130" s="5" t="n">
        <v>662</v>
      </c>
      <c r="C130" s="5"/>
      <c r="D130" s="5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customFormat="false" ht="15" hidden="false" customHeight="false" outlineLevel="0" collapsed="false">
      <c r="A131" s="6" t="n">
        <v>44022</v>
      </c>
      <c r="B131" s="5" t="n">
        <v>686</v>
      </c>
      <c r="C131" s="5"/>
      <c r="D131" s="5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customFormat="false" ht="15" hidden="false" customHeight="false" outlineLevel="0" collapsed="false">
      <c r="A132" s="6" t="n">
        <v>44023</v>
      </c>
      <c r="B132" s="5" t="n">
        <v>701</v>
      </c>
      <c r="C132" s="5"/>
      <c r="D132" s="5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customFormat="false" ht="15" hidden="false" customHeight="false" outlineLevel="0" collapsed="false">
      <c r="A133" s="6" t="n">
        <v>44024</v>
      </c>
      <c r="B133" s="5" t="n">
        <v>735</v>
      </c>
      <c r="C133" s="5"/>
      <c r="D133" s="5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customFormat="false" ht="15" hidden="false" customHeight="false" outlineLevel="0" collapsed="false">
      <c r="A134" s="6" t="n">
        <v>44025</v>
      </c>
      <c r="B134" s="5" t="n">
        <v>752</v>
      </c>
      <c r="C134" s="5"/>
      <c r="D134" s="5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customFormat="false" ht="15" hidden="false" customHeight="false" outlineLevel="0" collapsed="false">
      <c r="A135" s="6" t="n">
        <v>44026</v>
      </c>
      <c r="B135" s="5" t="n">
        <v>772</v>
      </c>
      <c r="C135" s="5"/>
      <c r="D135" s="5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customFormat="false" ht="15" hidden="false" customHeight="false" outlineLevel="0" collapsed="false">
      <c r="A136" s="6" t="n">
        <v>44027</v>
      </c>
      <c r="B136" s="5" t="n">
        <v>783</v>
      </c>
      <c r="C136" s="5"/>
      <c r="D136" s="5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customFormat="false" ht="15" hidden="false" customHeight="false" outlineLevel="0" collapsed="false">
      <c r="A137" s="6" t="n">
        <v>44028</v>
      </c>
      <c r="B137" s="13" t="n">
        <v>793</v>
      </c>
      <c r="C137" s="5"/>
      <c r="D137" s="5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customFormat="false" ht="15" hidden="false" customHeight="false" outlineLevel="0" collapsed="false">
      <c r="A138" s="6" t="n">
        <v>44029</v>
      </c>
      <c r="B138" s="13" t="n">
        <v>823</v>
      </c>
      <c r="C138" s="5"/>
      <c r="D138" s="5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customFormat="false" ht="15" hidden="false" customHeight="false" outlineLevel="0" collapsed="false">
      <c r="A139" s="6" t="n">
        <v>44030</v>
      </c>
      <c r="B139" s="13" t="n">
        <v>824</v>
      </c>
      <c r="C139" s="5"/>
      <c r="D139" s="5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customFormat="false" ht="15" hidden="false" customHeight="false" outlineLevel="0" collapsed="false">
      <c r="A140" s="6" t="n">
        <v>44031</v>
      </c>
      <c r="B140" s="5" t="n">
        <v>842</v>
      </c>
      <c r="C140" s="5"/>
      <c r="D140" s="5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customFormat="false" ht="15" hidden="false" customHeight="false" outlineLevel="0" collapsed="false">
      <c r="A141" s="6" t="n">
        <v>44032</v>
      </c>
      <c r="B141" s="5" t="n">
        <v>853</v>
      </c>
      <c r="C141" s="5"/>
      <c r="D141" s="5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customFormat="false" ht="15" hidden="false" customHeight="false" outlineLevel="0" collapsed="false">
      <c r="A142" s="6" t="n">
        <v>44033</v>
      </c>
      <c r="B142" s="5" t="n">
        <v>890</v>
      </c>
      <c r="C142" s="5" t="n">
        <v>505</v>
      </c>
      <c r="D142" s="5" t="n">
        <v>348</v>
      </c>
      <c r="E142" s="17" t="n">
        <v>10</v>
      </c>
      <c r="F142" s="17" t="n">
        <v>1</v>
      </c>
      <c r="G142" s="17" t="n">
        <v>5</v>
      </c>
      <c r="H142" s="17"/>
      <c r="I142" s="48"/>
      <c r="J142" s="48"/>
      <c r="K142" s="48" t="n">
        <v>1</v>
      </c>
      <c r="L142" s="48"/>
      <c r="M142" s="48" t="n">
        <v>1</v>
      </c>
      <c r="N142" s="48" t="n">
        <v>4</v>
      </c>
      <c r="O142" s="48" t="n">
        <v>1</v>
      </c>
      <c r="P142" s="48" t="n">
        <v>5</v>
      </c>
      <c r="Q142" s="48" t="n">
        <v>8</v>
      </c>
      <c r="R142" s="48" t="n">
        <v>1</v>
      </c>
      <c r="S142" s="48"/>
      <c r="T142" s="48"/>
      <c r="U142" s="48" t="n">
        <v>1</v>
      </c>
      <c r="V142" s="48" t="n">
        <v>4</v>
      </c>
      <c r="W142" s="48" t="n">
        <v>0</v>
      </c>
      <c r="X142" s="48" t="n">
        <v>0</v>
      </c>
      <c r="Y142" s="48" t="n">
        <v>1</v>
      </c>
    </row>
    <row r="143" customFormat="false" ht="15" hidden="false" customHeight="false" outlineLevel="0" collapsed="false">
      <c r="A143" s="6" t="n">
        <v>44034</v>
      </c>
      <c r="B143" s="75"/>
      <c r="C143" s="75"/>
      <c r="D143" s="75"/>
      <c r="E143" s="76"/>
      <c r="F143" s="76"/>
      <c r="G143" s="76"/>
      <c r="H143" s="76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 customFormat="false" ht="15" hidden="false" customHeight="false" outlineLevel="0" collapsed="false">
      <c r="A144" s="6" t="n">
        <v>44035</v>
      </c>
      <c r="B144" s="75"/>
      <c r="C144" s="75"/>
      <c r="D144" s="75"/>
      <c r="E144" s="76"/>
      <c r="F144" s="76"/>
      <c r="G144" s="76"/>
      <c r="H144" s="76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 customFormat="false" ht="15" hidden="false" customHeight="false" outlineLevel="0" collapsed="false">
      <c r="A145" s="6" t="n">
        <v>44036</v>
      </c>
      <c r="B145" s="75" t="n">
        <v>955</v>
      </c>
      <c r="C145" s="75" t="n">
        <v>557</v>
      </c>
      <c r="D145" s="75" t="n">
        <v>269</v>
      </c>
      <c r="E145" s="76" t="n">
        <v>11</v>
      </c>
      <c r="F145" s="76"/>
      <c r="G145" s="76" t="n">
        <v>10</v>
      </c>
      <c r="H145" s="76" t="n">
        <v>1</v>
      </c>
      <c r="I145" s="76" t="n">
        <v>6</v>
      </c>
      <c r="J145" s="77"/>
      <c r="K145" s="77" t="n">
        <v>25</v>
      </c>
      <c r="L145" s="77"/>
      <c r="M145" s="77" t="n">
        <v>4</v>
      </c>
      <c r="N145" s="77"/>
      <c r="O145" s="77" t="n">
        <v>1</v>
      </c>
      <c r="P145" s="77" t="n">
        <v>12</v>
      </c>
      <c r="Q145" s="77" t="n">
        <v>35</v>
      </c>
      <c r="R145" s="78" t="n">
        <v>2</v>
      </c>
      <c r="S145" s="77"/>
      <c r="T145" s="77"/>
      <c r="U145" s="78" t="n">
        <v>2</v>
      </c>
      <c r="V145" s="77"/>
      <c r="W145" s="77"/>
      <c r="X145" s="77"/>
      <c r="Y145" s="77"/>
    </row>
    <row r="146" customFormat="false" ht="15" hidden="false" customHeight="false" outlineLevel="0" collapsed="false">
      <c r="A146" s="6" t="n">
        <v>44037</v>
      </c>
      <c r="B146" s="75" t="n">
        <v>980</v>
      </c>
      <c r="C146" s="75"/>
      <c r="D146" s="75"/>
      <c r="E146" s="76"/>
      <c r="F146" s="76"/>
      <c r="G146" s="76"/>
      <c r="H146" s="76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 customFormat="false" ht="15" hidden="false" customHeight="false" outlineLevel="0" collapsed="false">
      <c r="A147" s="79"/>
      <c r="B147" s="75"/>
      <c r="C147" s="75"/>
      <c r="D147" s="75"/>
      <c r="E147" s="76"/>
      <c r="F147" s="76"/>
      <c r="G147" s="76"/>
      <c r="H147" s="76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 customFormat="false" ht="15" hidden="false" customHeight="false" outlineLevel="0" collapsed="false">
      <c r="A148" s="79"/>
      <c r="B148" s="75"/>
      <c r="C148" s="75"/>
      <c r="D148" s="75"/>
      <c r="E148" s="76"/>
      <c r="F148" s="76"/>
      <c r="G148" s="76"/>
      <c r="H148" s="76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</row>
    <row r="149" customFormat="false" ht="15" hidden="false" customHeight="false" outlineLevel="0" collapsed="false">
      <c r="A149" s="79"/>
      <c r="B149" s="75"/>
      <c r="C149" s="75"/>
      <c r="D149" s="75"/>
      <c r="E149" s="76"/>
      <c r="F149" s="76"/>
      <c r="G149" s="76"/>
      <c r="H149" s="76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</row>
    <row r="150" customFormat="false" ht="15" hidden="false" customHeight="false" outlineLevel="0" collapsed="false">
      <c r="A150" s="79"/>
      <c r="B150" s="75"/>
      <c r="C150" s="75"/>
      <c r="D150" s="75"/>
      <c r="E150" s="76"/>
      <c r="F150" s="76"/>
      <c r="G150" s="76"/>
      <c r="H150" s="76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 customFormat="false" ht="15" hidden="false" customHeight="false" outlineLevel="0" collapsed="false">
      <c r="A151" s="79"/>
      <c r="B151" s="75"/>
      <c r="C151" s="75"/>
      <c r="D151" s="75"/>
      <c r="E151" s="76"/>
      <c r="F151" s="76"/>
      <c r="G151" s="76"/>
      <c r="H151" s="76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 customFormat="false" ht="15" hidden="false" customHeight="false" outlineLevel="0" collapsed="false">
      <c r="A152" s="79"/>
      <c r="B152" s="75"/>
      <c r="C152" s="75"/>
      <c r="D152" s="75"/>
      <c r="E152" s="76"/>
      <c r="F152" s="76"/>
      <c r="G152" s="76"/>
      <c r="H152" s="76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4" customFormat="false" ht="30" hidden="false" customHeight="false" outlineLevel="0" collapsed="false">
      <c r="A154" s="80" t="s">
        <v>127</v>
      </c>
      <c r="B154" s="80" t="s">
        <v>6</v>
      </c>
      <c r="C154" s="80" t="s">
        <v>128</v>
      </c>
      <c r="D154" s="80" t="s">
        <v>129</v>
      </c>
      <c r="E154" s="80" t="s">
        <v>130</v>
      </c>
    </row>
    <row r="155" customFormat="false" ht="15" hidden="true" customHeight="false" outlineLevel="0" collapsed="false">
      <c r="A155" s="81"/>
      <c r="B155" s="81" t="n">
        <v>842</v>
      </c>
      <c r="C155" s="81" t="n">
        <v>54.6</v>
      </c>
      <c r="D155" s="81" t="n">
        <v>65</v>
      </c>
      <c r="E155" s="81"/>
    </row>
    <row r="156" customFormat="false" ht="15" hidden="false" customHeight="false" outlineLevel="0" collapsed="false">
      <c r="A156" s="81" t="s">
        <v>131</v>
      </c>
      <c r="B156" s="81" t="n">
        <v>853</v>
      </c>
      <c r="C156" s="81" t="n">
        <v>55.6</v>
      </c>
      <c r="D156" s="81" t="n">
        <v>65</v>
      </c>
      <c r="E156" s="82" t="n">
        <f aca="false">B156*100/C156</f>
        <v>1534.1726618705</v>
      </c>
      <c r="F156" s="83"/>
    </row>
    <row r="157" customFormat="false" ht="15" hidden="false" customHeight="false" outlineLevel="0" collapsed="false">
      <c r="A157" s="81" t="s">
        <v>132</v>
      </c>
      <c r="B157" s="81" t="n">
        <v>890</v>
      </c>
      <c r="C157" s="81" t="n">
        <v>55.5</v>
      </c>
      <c r="D157" s="81" t="n">
        <v>65.4</v>
      </c>
      <c r="E157" s="82" t="n">
        <f aca="false">B157*100/C157</f>
        <v>1603.6036036036</v>
      </c>
      <c r="F157" s="83" t="n">
        <f aca="false">E157-E156</f>
        <v>69.4309417331001</v>
      </c>
    </row>
    <row r="158" customFormat="false" ht="15" hidden="false" customHeight="false" outlineLevel="0" collapsed="false">
      <c r="A158" s="81" t="s">
        <v>133</v>
      </c>
      <c r="B158" s="81" t="n">
        <v>902</v>
      </c>
      <c r="C158" s="81" t="n">
        <v>55</v>
      </c>
      <c r="D158" s="81" t="n">
        <v>64.3</v>
      </c>
      <c r="E158" s="82" t="n">
        <f aca="false">B158*100/C158</f>
        <v>1640</v>
      </c>
      <c r="F158" s="83" t="n">
        <f aca="false">E158-E157</f>
        <v>36.3963963963963</v>
      </c>
    </row>
    <row r="159" customFormat="false" ht="15" hidden="false" customHeight="false" outlineLevel="0" collapsed="false">
      <c r="A159" s="81" t="s">
        <v>134</v>
      </c>
      <c r="B159" s="81" t="n">
        <v>913</v>
      </c>
      <c r="C159" s="81" t="n">
        <v>55.4</v>
      </c>
      <c r="D159" s="81" t="n">
        <v>64</v>
      </c>
      <c r="E159" s="82" t="n">
        <f aca="false">B159*100/C159</f>
        <v>1648.01444043321</v>
      </c>
      <c r="F159" s="83" t="n">
        <f aca="false">E159-E158</f>
        <v>8.01444043321294</v>
      </c>
    </row>
    <row r="160" customFormat="false" ht="15" hidden="false" customHeight="false" outlineLevel="0" collapsed="false">
      <c r="A160" s="81" t="s">
        <v>135</v>
      </c>
      <c r="B160" s="81" t="n">
        <v>955</v>
      </c>
      <c r="C160" s="81" t="n">
        <v>55.5</v>
      </c>
      <c r="D160" s="81" t="n">
        <v>64.3</v>
      </c>
      <c r="E160" s="82" t="n">
        <f aca="false">B160*100/C160</f>
        <v>1720.72072072072</v>
      </c>
      <c r="F160" s="83" t="n">
        <f aca="false">E160-E159</f>
        <v>72.7062802875078</v>
      </c>
    </row>
    <row r="161" customFormat="false" ht="15" hidden="false" customHeight="false" outlineLevel="0" collapsed="false">
      <c r="A161" s="81" t="s">
        <v>136</v>
      </c>
      <c r="B161" s="5" t="n">
        <v>980</v>
      </c>
      <c r="C161" s="5" t="n">
        <v>54.6</v>
      </c>
      <c r="D161" s="5" t="n">
        <v>63.3</v>
      </c>
      <c r="E161" s="84" t="n">
        <f aca="false">B161*100/C161</f>
        <v>1794.8717948718</v>
      </c>
      <c r="F161" s="83" t="n">
        <f aca="false">E161-E160</f>
        <v>74.1510741510742</v>
      </c>
    </row>
    <row r="162" customFormat="false" ht="15" hidden="false" customHeight="false" outlineLevel="0" collapsed="false">
      <c r="A162" s="81"/>
      <c r="B162" s="75"/>
      <c r="C162" s="75"/>
      <c r="D162" s="75"/>
      <c r="E162" s="84"/>
      <c r="F162" s="83"/>
    </row>
    <row r="163" customFormat="false" ht="15" hidden="false" customHeight="false" outlineLevel="0" collapsed="false">
      <c r="A163" s="81"/>
      <c r="B163" s="75"/>
      <c r="C163" s="75"/>
      <c r="D163" s="75"/>
      <c r="E163" s="84"/>
      <c r="F163" s="83"/>
    </row>
    <row r="164" customFormat="false" ht="15" hidden="false" customHeight="false" outlineLevel="0" collapsed="false">
      <c r="A164" s="81"/>
      <c r="B164" s="75"/>
      <c r="C164" s="75"/>
      <c r="D164" s="75"/>
      <c r="E164" s="84"/>
      <c r="F164" s="83"/>
    </row>
    <row r="165" customFormat="false" ht="15" hidden="false" customHeight="false" outlineLevel="0" collapsed="false">
      <c r="A165" s="81"/>
      <c r="B165" s="75"/>
      <c r="C165" s="75"/>
      <c r="D165" s="75"/>
      <c r="E165" s="85"/>
      <c r="F165" s="83"/>
      <c r="H165" s="86" t="s">
        <v>20</v>
      </c>
      <c r="I165" s="86" t="s">
        <v>137</v>
      </c>
      <c r="J165" s="86" t="s">
        <v>138</v>
      </c>
      <c r="K165" s="86"/>
      <c r="L165" s="86" t="s">
        <v>139</v>
      </c>
      <c r="M165" s="87" t="s">
        <v>140</v>
      </c>
    </row>
    <row r="166" customFormat="false" ht="15" hidden="false" customHeight="false" outlineLevel="0" collapsed="false">
      <c r="A166" s="81" t="s">
        <v>134</v>
      </c>
      <c r="B166" s="5" t="n">
        <v>1245</v>
      </c>
      <c r="C166" s="5" t="n">
        <v>56.6</v>
      </c>
      <c r="D166" s="5"/>
      <c r="E166" s="84" t="n">
        <f aca="false">B166*100/C166</f>
        <v>2199.64664310954</v>
      </c>
      <c r="F166" s="83" t="n">
        <f aca="false">E166-E161</f>
        <v>404.774848237746</v>
      </c>
      <c r="H166" s="46" t="n">
        <v>44068</v>
      </c>
      <c r="I166" s="5" t="n">
        <v>1990</v>
      </c>
      <c r="J166" s="5" t="n">
        <v>58.3</v>
      </c>
      <c r="K166" s="5"/>
      <c r="L166" s="84" t="n">
        <f aca="false">I166*100/J166</f>
        <v>3413.37907375643</v>
      </c>
      <c r="M166" s="5"/>
    </row>
    <row r="167" customFormat="false" ht="15" hidden="false" customHeight="false" outlineLevel="0" collapsed="false">
      <c r="A167" s="81" t="s">
        <v>135</v>
      </c>
      <c r="B167" s="5" t="n">
        <v>1293</v>
      </c>
      <c r="C167" s="5" t="n">
        <v>56.5</v>
      </c>
      <c r="D167" s="5"/>
      <c r="E167" s="84" t="n">
        <f aca="false">B167*100/C167</f>
        <v>2288.49557522124</v>
      </c>
      <c r="F167" s="83" t="n">
        <f aca="false">E167-E166</f>
        <v>88.8489321116986</v>
      </c>
      <c r="H167" s="46" t="n">
        <v>44069</v>
      </c>
      <c r="I167" s="5" t="n">
        <v>2022</v>
      </c>
      <c r="J167" s="5" t="n">
        <v>58.1</v>
      </c>
      <c r="K167" s="5"/>
      <c r="L167" s="84" t="n">
        <f aca="false">I167*100/J167</f>
        <v>3480.2065404475</v>
      </c>
      <c r="M167" s="13" t="n">
        <f aca="false">L167-L166</f>
        <v>66.827466691072</v>
      </c>
    </row>
    <row r="168" customFormat="false" ht="15" hidden="false" customHeight="false" outlineLevel="0" collapsed="false">
      <c r="A168" s="81" t="s">
        <v>136</v>
      </c>
      <c r="B168" s="5" t="n">
        <v>1502</v>
      </c>
      <c r="C168" s="5" t="n">
        <v>56.3</v>
      </c>
      <c r="D168" s="5"/>
      <c r="E168" s="84" t="n">
        <f aca="false">B168*100/C168</f>
        <v>2667.85079928952</v>
      </c>
      <c r="F168" s="83" t="n">
        <f aca="false">E168-E167</f>
        <v>379.355224068282</v>
      </c>
      <c r="H168" s="46" t="n">
        <v>44070</v>
      </c>
      <c r="I168" s="5" t="n">
        <v>2075</v>
      </c>
      <c r="J168" s="5" t="n">
        <v>59.2</v>
      </c>
      <c r="K168" s="5"/>
      <c r="L168" s="84" t="n">
        <f aca="false">I168*100/J168</f>
        <v>3505.06756756757</v>
      </c>
      <c r="M168" s="13" t="n">
        <f aca="false">L168-L167</f>
        <v>24.8610271200632</v>
      </c>
    </row>
    <row r="169" customFormat="false" ht="15" hidden="false" customHeight="false" outlineLevel="0" collapsed="false">
      <c r="A169" s="81" t="s">
        <v>141</v>
      </c>
      <c r="B169" s="5" t="n">
        <v>1565</v>
      </c>
      <c r="C169" s="5" t="n">
        <v>56.8</v>
      </c>
      <c r="D169" s="5"/>
      <c r="E169" s="84" t="n">
        <f aca="false">B169*100/C169</f>
        <v>2755.28169014084</v>
      </c>
      <c r="F169" s="83" t="n">
        <f aca="false">E169-E168</f>
        <v>87.4308908513244</v>
      </c>
      <c r="H169" s="46" t="n">
        <v>44071</v>
      </c>
      <c r="I169" s="5" t="n">
        <v>2114</v>
      </c>
      <c r="J169" s="76" t="n">
        <v>59.7</v>
      </c>
      <c r="L169" s="84" t="n">
        <f aca="false">I169*100/J169</f>
        <v>3541.03852596315</v>
      </c>
      <c r="M169" s="13" t="n">
        <f aca="false">L169-L168</f>
        <v>35.9709583955814</v>
      </c>
    </row>
    <row r="170" customFormat="false" ht="15" hidden="false" customHeight="false" outlineLevel="0" collapsed="false">
      <c r="A170" s="81" t="s">
        <v>131</v>
      </c>
      <c r="B170" s="1" t="n">
        <v>1569</v>
      </c>
      <c r="C170" s="1" t="n">
        <v>57.3</v>
      </c>
      <c r="E170" s="88" t="n">
        <f aca="false">B170*100/C170</f>
        <v>2738.21989528796</v>
      </c>
      <c r="F170" s="83" t="n">
        <f aca="false">E170-E169</f>
        <v>-17.061794852887</v>
      </c>
      <c r="H170" s="46" t="n">
        <v>44072</v>
      </c>
      <c r="I170" s="5" t="n">
        <v>2192</v>
      </c>
      <c r="J170" s="5" t="n">
        <v>60.6</v>
      </c>
      <c r="K170" s="5"/>
      <c r="L170" s="84" t="n">
        <f aca="false">I170*100/J170</f>
        <v>3617.16171617162</v>
      </c>
      <c r="M170" s="13" t="n">
        <f aca="false">L170-L169</f>
        <v>76.1231902084683</v>
      </c>
    </row>
    <row r="171" customFormat="false" ht="15" hidden="false" customHeight="false" outlineLevel="0" collapsed="false">
      <c r="B171" s="1" t="n">
        <v>1682</v>
      </c>
      <c r="C171" s="1" t="n">
        <v>58.3</v>
      </c>
      <c r="E171" s="88" t="n">
        <f aca="false">B171*100/C171</f>
        <v>2885.07718696398</v>
      </c>
    </row>
    <row r="172" customFormat="false" ht="15" hidden="false" customHeight="false" outlineLevel="0" collapsed="false">
      <c r="B172" s="1" t="n">
        <v>1907</v>
      </c>
      <c r="C172" s="1" t="n">
        <v>58.1</v>
      </c>
      <c r="E172" s="88" t="n">
        <f aca="false">B172*100/C172</f>
        <v>3282.27194492255</v>
      </c>
    </row>
    <row r="173" customFormat="false" ht="15" hidden="false" customHeight="false" outlineLevel="0" collapsed="false">
      <c r="B173" s="1" t="n">
        <v>2114</v>
      </c>
      <c r="C173" s="1" t="n">
        <v>59.7</v>
      </c>
      <c r="E173" s="88" t="n">
        <f aca="false">B173*100/C173</f>
        <v>3541.03852596315</v>
      </c>
    </row>
    <row r="174" customFormat="false" ht="15" hidden="false" customHeight="false" outlineLevel="0" collapsed="false">
      <c r="B174" s="5" t="n">
        <v>2192</v>
      </c>
      <c r="C174" s="1" t="n">
        <v>60.6</v>
      </c>
      <c r="E174" s="88" t="n">
        <f aca="false">B174*100/C174</f>
        <v>3617.16171617162</v>
      </c>
      <c r="F174" s="83" t="n">
        <f aca="false">E174-E173</f>
        <v>76.1231902084683</v>
      </c>
    </row>
  </sheetData>
  <autoFilter ref="A1:B11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126" activePane="bottomLeft" state="frozen"/>
      <selection pane="topLeft" activeCell="B1" activeCellId="0" sqref="B1"/>
      <selection pane="bottomLeft" activeCell="F134" activeCellId="0" sqref="F134"/>
    </sheetView>
  </sheetViews>
  <sheetFormatPr defaultRowHeight="15" zeroHeight="false" outlineLevelRow="0" outlineLevelCol="0"/>
  <cols>
    <col collapsed="false" customWidth="false" hidden="false" outlineLevel="0" max="5" min="1" style="89" width="11.43"/>
    <col collapsed="false" customWidth="true" hidden="false" outlineLevel="0" max="6" min="6" style="89" width="13.28"/>
    <col collapsed="false" customWidth="false" hidden="false" outlineLevel="0" max="16" min="7" style="89" width="11.43"/>
    <col collapsed="false" customWidth="false" hidden="false" outlineLevel="0" max="1025" min="17" style="90" width="11.43"/>
  </cols>
  <sheetData>
    <row r="1" customFormat="false" ht="39" hidden="false" customHeight="false" outlineLevel="0" collapsed="false">
      <c r="A1" s="91" t="s">
        <v>142</v>
      </c>
      <c r="B1" s="91" t="s">
        <v>143</v>
      </c>
      <c r="C1" s="91" t="s">
        <v>144</v>
      </c>
      <c r="D1" s="91" t="s">
        <v>145</v>
      </c>
      <c r="E1" s="91" t="s">
        <v>146</v>
      </c>
      <c r="F1" s="91" t="s">
        <v>147</v>
      </c>
      <c r="G1" s="91" t="s">
        <v>148</v>
      </c>
      <c r="H1" s="91" t="s">
        <v>149</v>
      </c>
      <c r="I1" s="91" t="s">
        <v>150</v>
      </c>
      <c r="J1" s="91" t="s">
        <v>151</v>
      </c>
      <c r="K1" s="91" t="s">
        <v>152</v>
      </c>
      <c r="L1" s="91" t="s">
        <v>153</v>
      </c>
      <c r="M1" s="91" t="s">
        <v>154</v>
      </c>
      <c r="N1" s="91" t="s">
        <v>155</v>
      </c>
      <c r="O1" s="91" t="s">
        <v>156</v>
      </c>
      <c r="P1" s="91" t="s">
        <v>157</v>
      </c>
      <c r="Q1" s="92"/>
      <c r="R1" s="92"/>
      <c r="S1" s="93"/>
      <c r="T1" s="93"/>
      <c r="U1" s="93"/>
      <c r="V1" s="93"/>
      <c r="W1" s="93"/>
      <c r="X1" s="93"/>
      <c r="Y1" s="93"/>
      <c r="Z1" s="93"/>
    </row>
    <row r="2" customFormat="false" ht="15.75" hidden="false" customHeight="false" outlineLevel="0" collapsed="false">
      <c r="A2" s="94" t="n">
        <v>43893</v>
      </c>
      <c r="B2" s="95" t="n">
        <v>1</v>
      </c>
      <c r="C2" s="95" t="n">
        <v>1</v>
      </c>
      <c r="D2" s="95" t="n">
        <v>0</v>
      </c>
      <c r="E2" s="95" t="n">
        <v>0</v>
      </c>
      <c r="F2" s="95"/>
      <c r="G2" s="95"/>
      <c r="H2" s="95" t="n">
        <v>1</v>
      </c>
      <c r="I2" s="95"/>
      <c r="J2" s="95"/>
      <c r="K2" s="95"/>
      <c r="L2" s="95"/>
      <c r="M2" s="95"/>
      <c r="N2" s="95"/>
      <c r="O2" s="95"/>
      <c r="P2" s="95"/>
      <c r="Q2" s="92"/>
      <c r="R2" s="92"/>
      <c r="S2" s="93"/>
      <c r="T2" s="93"/>
      <c r="U2" s="93"/>
      <c r="V2" s="93"/>
      <c r="W2" s="93"/>
      <c r="X2" s="93"/>
      <c r="Y2" s="93"/>
      <c r="Z2" s="93"/>
    </row>
    <row r="3" customFormat="false" ht="15.75" hidden="false" customHeight="false" outlineLevel="0" collapsed="false">
      <c r="A3" s="94" t="n">
        <v>43894</v>
      </c>
      <c r="B3" s="95" t="n">
        <v>1</v>
      </c>
      <c r="C3" s="95" t="n">
        <v>0</v>
      </c>
      <c r="D3" s="95" t="n">
        <v>0</v>
      </c>
      <c r="E3" s="95" t="n">
        <v>0</v>
      </c>
      <c r="F3" s="95"/>
      <c r="G3" s="95"/>
      <c r="H3" s="95" t="n">
        <v>1</v>
      </c>
      <c r="I3" s="95" t="n">
        <v>0</v>
      </c>
      <c r="J3" s="95"/>
      <c r="K3" s="95"/>
      <c r="L3" s="95"/>
      <c r="M3" s="95"/>
      <c r="N3" s="95"/>
      <c r="O3" s="95"/>
      <c r="P3" s="95"/>
      <c r="Q3" s="92"/>
      <c r="R3" s="92"/>
      <c r="S3" s="93"/>
      <c r="T3" s="93"/>
      <c r="U3" s="93"/>
      <c r="V3" s="93"/>
      <c r="W3" s="93"/>
      <c r="X3" s="93"/>
      <c r="Y3" s="93"/>
      <c r="Z3" s="93"/>
    </row>
    <row r="4" customFormat="false" ht="15.75" hidden="false" customHeight="false" outlineLevel="0" collapsed="false">
      <c r="A4" s="94" t="n">
        <v>43895</v>
      </c>
      <c r="B4" s="95" t="n">
        <v>1</v>
      </c>
      <c r="C4" s="95" t="n">
        <v>0</v>
      </c>
      <c r="D4" s="95" t="n">
        <v>0</v>
      </c>
      <c r="E4" s="95" t="n">
        <v>0</v>
      </c>
      <c r="F4" s="95"/>
      <c r="G4" s="95"/>
      <c r="H4" s="95" t="n">
        <v>1</v>
      </c>
      <c r="I4" s="95" t="n">
        <v>0</v>
      </c>
      <c r="J4" s="95"/>
      <c r="K4" s="95"/>
      <c r="L4" s="95"/>
      <c r="M4" s="95"/>
      <c r="N4" s="95"/>
      <c r="O4" s="95"/>
      <c r="P4" s="95"/>
      <c r="Q4" s="92"/>
      <c r="R4" s="92"/>
      <c r="S4" s="93"/>
      <c r="T4" s="93"/>
      <c r="U4" s="93"/>
      <c r="V4" s="93"/>
      <c r="W4" s="93"/>
      <c r="X4" s="93"/>
      <c r="Y4" s="93"/>
      <c r="Z4" s="93"/>
    </row>
    <row r="5" customFormat="false" ht="15.75" hidden="false" customHeight="false" outlineLevel="0" collapsed="false">
      <c r="A5" s="94" t="n">
        <v>43896</v>
      </c>
      <c r="B5" s="95" t="n">
        <v>2</v>
      </c>
      <c r="C5" s="95" t="n">
        <v>1</v>
      </c>
      <c r="D5" s="95" t="n">
        <v>0</v>
      </c>
      <c r="E5" s="95" t="n">
        <v>0</v>
      </c>
      <c r="F5" s="95"/>
      <c r="G5" s="95"/>
      <c r="H5" s="95" t="n">
        <v>2</v>
      </c>
      <c r="I5" s="95" t="n">
        <v>1</v>
      </c>
      <c r="J5" s="95"/>
      <c r="K5" s="95"/>
      <c r="L5" s="95"/>
      <c r="M5" s="95"/>
      <c r="N5" s="95"/>
      <c r="O5" s="95"/>
      <c r="P5" s="95"/>
      <c r="Q5" s="92"/>
      <c r="R5" s="92"/>
      <c r="S5" s="93"/>
      <c r="T5" s="93"/>
      <c r="U5" s="93"/>
      <c r="V5" s="93"/>
      <c r="W5" s="93"/>
      <c r="X5" s="93"/>
      <c r="Y5" s="93"/>
      <c r="Z5" s="93"/>
    </row>
    <row r="6" customFormat="false" ht="15.75" hidden="false" customHeight="false" outlineLevel="0" collapsed="false">
      <c r="A6" s="94" t="n">
        <v>43897</v>
      </c>
      <c r="B6" s="95" t="n">
        <v>9</v>
      </c>
      <c r="C6" s="95" t="n">
        <v>7</v>
      </c>
      <c r="D6" s="95" t="n">
        <v>1</v>
      </c>
      <c r="E6" s="95" t="n">
        <v>1</v>
      </c>
      <c r="F6" s="95"/>
      <c r="G6" s="95"/>
      <c r="H6" s="95" t="n">
        <v>8</v>
      </c>
      <c r="I6" s="95" t="n">
        <v>6</v>
      </c>
      <c r="J6" s="95"/>
      <c r="K6" s="95"/>
      <c r="L6" s="95"/>
      <c r="M6" s="95"/>
      <c r="N6" s="95"/>
      <c r="O6" s="95"/>
      <c r="P6" s="95"/>
      <c r="Q6" s="92"/>
      <c r="R6" s="92"/>
      <c r="S6" s="93"/>
      <c r="T6" s="93"/>
      <c r="U6" s="93"/>
      <c r="V6" s="93"/>
      <c r="W6" s="93"/>
      <c r="X6" s="93"/>
      <c r="Y6" s="93"/>
      <c r="Z6" s="93"/>
    </row>
    <row r="7" customFormat="false" ht="15.75" hidden="false" customHeight="false" outlineLevel="0" collapsed="false">
      <c r="A7" s="94" t="n">
        <v>43898</v>
      </c>
      <c r="B7" s="95" t="n">
        <v>12</v>
      </c>
      <c r="C7" s="95" t="n">
        <v>3</v>
      </c>
      <c r="D7" s="95" t="n">
        <v>1</v>
      </c>
      <c r="E7" s="95" t="n">
        <v>0</v>
      </c>
      <c r="F7" s="95"/>
      <c r="G7" s="95"/>
      <c r="H7" s="95" t="n">
        <v>11</v>
      </c>
      <c r="I7" s="95" t="n">
        <v>3</v>
      </c>
      <c r="J7" s="95"/>
      <c r="K7" s="95"/>
      <c r="L7" s="95"/>
      <c r="M7" s="95"/>
      <c r="N7" s="95"/>
      <c r="O7" s="95"/>
      <c r="P7" s="95"/>
      <c r="Q7" s="92"/>
      <c r="R7" s="92"/>
      <c r="S7" s="93"/>
      <c r="T7" s="93"/>
      <c r="U7" s="93"/>
      <c r="V7" s="93"/>
      <c r="W7" s="93"/>
      <c r="X7" s="93"/>
      <c r="Y7" s="93"/>
      <c r="Z7" s="93"/>
    </row>
    <row r="8" customFormat="false" ht="15.75" hidden="false" customHeight="false" outlineLevel="0" collapsed="false">
      <c r="A8" s="94" t="n">
        <v>43899</v>
      </c>
      <c r="B8" s="95" t="n">
        <v>17</v>
      </c>
      <c r="C8" s="95" t="n">
        <v>5</v>
      </c>
      <c r="D8" s="95" t="n">
        <v>1</v>
      </c>
      <c r="E8" s="95" t="n">
        <v>0</v>
      </c>
      <c r="F8" s="95"/>
      <c r="G8" s="95"/>
      <c r="H8" s="95" t="n">
        <v>16</v>
      </c>
      <c r="I8" s="95" t="n">
        <v>5</v>
      </c>
      <c r="J8" s="95"/>
      <c r="K8" s="95"/>
      <c r="L8" s="95"/>
      <c r="M8" s="95"/>
      <c r="N8" s="95"/>
      <c r="O8" s="95"/>
      <c r="P8" s="95"/>
      <c r="Q8" s="92"/>
      <c r="R8" s="92"/>
      <c r="S8" s="93"/>
      <c r="T8" s="93"/>
      <c r="U8" s="93"/>
      <c r="V8" s="93"/>
      <c r="W8" s="93"/>
      <c r="X8" s="93"/>
      <c r="Y8" s="93"/>
      <c r="Z8" s="93"/>
    </row>
    <row r="9" customFormat="false" ht="15.75" hidden="false" customHeight="false" outlineLevel="0" collapsed="false">
      <c r="A9" s="94" t="n">
        <v>43900</v>
      </c>
      <c r="B9" s="95" t="n">
        <v>19</v>
      </c>
      <c r="C9" s="95" t="n">
        <v>2</v>
      </c>
      <c r="D9" s="95" t="n">
        <v>1</v>
      </c>
      <c r="E9" s="95" t="n">
        <v>0</v>
      </c>
      <c r="F9" s="95"/>
      <c r="G9" s="95"/>
      <c r="H9" s="95" t="n">
        <v>18</v>
      </c>
      <c r="I9" s="95" t="n">
        <v>2</v>
      </c>
      <c r="J9" s="95"/>
      <c r="K9" s="95"/>
      <c r="L9" s="95"/>
      <c r="M9" s="95"/>
      <c r="N9" s="95"/>
      <c r="O9" s="95"/>
      <c r="P9" s="95"/>
      <c r="Q9" s="92"/>
      <c r="R9" s="92"/>
      <c r="S9" s="93"/>
      <c r="T9" s="93"/>
      <c r="U9" s="93"/>
      <c r="V9" s="93"/>
      <c r="W9" s="93"/>
      <c r="X9" s="93"/>
      <c r="Y9" s="93"/>
      <c r="Z9" s="93"/>
    </row>
    <row r="10" customFormat="false" ht="15.75" hidden="false" customHeight="false" outlineLevel="0" collapsed="false">
      <c r="A10" s="94" t="n">
        <v>43901</v>
      </c>
      <c r="B10" s="95" t="n">
        <v>21</v>
      </c>
      <c r="C10" s="95" t="n">
        <v>2</v>
      </c>
      <c r="D10" s="95" t="n">
        <v>1</v>
      </c>
      <c r="E10" s="95" t="n">
        <v>0</v>
      </c>
      <c r="F10" s="95"/>
      <c r="G10" s="95"/>
      <c r="H10" s="95" t="n">
        <v>20</v>
      </c>
      <c r="I10" s="95" t="n">
        <v>2</v>
      </c>
      <c r="J10" s="95"/>
      <c r="K10" s="95"/>
      <c r="L10" s="95"/>
      <c r="M10" s="95"/>
      <c r="N10" s="95"/>
      <c r="O10" s="95"/>
      <c r="P10" s="95"/>
      <c r="Q10" s="92"/>
      <c r="R10" s="92"/>
      <c r="S10" s="93"/>
      <c r="T10" s="93"/>
      <c r="U10" s="93"/>
      <c r="V10" s="93"/>
      <c r="W10" s="93"/>
      <c r="X10" s="93"/>
      <c r="Y10" s="93"/>
      <c r="Z10" s="93"/>
    </row>
    <row r="11" customFormat="false" ht="15.75" hidden="false" customHeight="false" outlineLevel="0" collapsed="false">
      <c r="A11" s="94" t="n">
        <v>43902</v>
      </c>
      <c r="B11" s="95" t="n">
        <v>31</v>
      </c>
      <c r="C11" s="95" t="n">
        <v>10</v>
      </c>
      <c r="D11" s="95" t="n">
        <v>1</v>
      </c>
      <c r="E11" s="95" t="n">
        <v>0</v>
      </c>
      <c r="F11" s="95"/>
      <c r="G11" s="95"/>
      <c r="H11" s="95" t="n">
        <v>30</v>
      </c>
      <c r="I11" s="95" t="n">
        <v>10</v>
      </c>
      <c r="J11" s="95"/>
      <c r="K11" s="95"/>
      <c r="L11" s="95"/>
      <c r="M11" s="95"/>
      <c r="N11" s="95"/>
      <c r="O11" s="95"/>
      <c r="P11" s="95"/>
      <c r="Q11" s="92"/>
      <c r="R11" s="92"/>
      <c r="S11" s="93"/>
      <c r="T11" s="93"/>
      <c r="U11" s="93"/>
      <c r="V11" s="93"/>
      <c r="W11" s="93"/>
      <c r="X11" s="93"/>
      <c r="Y11" s="93"/>
      <c r="Z11" s="93"/>
    </row>
    <row r="12" customFormat="false" ht="15.75" hidden="false" customHeight="false" outlineLevel="0" collapsed="false">
      <c r="A12" s="94" t="n">
        <v>43903</v>
      </c>
      <c r="B12" s="95" t="n">
        <v>34</v>
      </c>
      <c r="C12" s="95" t="n">
        <v>3</v>
      </c>
      <c r="D12" s="95" t="n">
        <v>2</v>
      </c>
      <c r="E12" s="95" t="n">
        <v>1</v>
      </c>
      <c r="F12" s="95"/>
      <c r="G12" s="95"/>
      <c r="H12" s="95" t="n">
        <v>32</v>
      </c>
      <c r="I12" s="95" t="n">
        <v>2</v>
      </c>
      <c r="J12" s="95"/>
      <c r="K12" s="95"/>
      <c r="L12" s="95"/>
      <c r="M12" s="95"/>
      <c r="N12" s="95"/>
      <c r="O12" s="95"/>
      <c r="P12" s="95"/>
      <c r="Q12" s="92"/>
      <c r="R12" s="92"/>
      <c r="S12" s="93"/>
      <c r="T12" s="93"/>
      <c r="U12" s="93"/>
      <c r="V12" s="93"/>
      <c r="W12" s="93"/>
      <c r="X12" s="93"/>
      <c r="Y12" s="93"/>
      <c r="Z12" s="93"/>
    </row>
    <row r="13" customFormat="false" ht="15.75" hidden="false" customHeight="false" outlineLevel="0" collapsed="false">
      <c r="A13" s="94" t="n">
        <v>43904</v>
      </c>
      <c r="B13" s="95" t="n">
        <v>45</v>
      </c>
      <c r="C13" s="95" t="n">
        <v>11</v>
      </c>
      <c r="D13" s="95" t="n">
        <v>2</v>
      </c>
      <c r="E13" s="95" t="n">
        <v>0</v>
      </c>
      <c r="F13" s="95"/>
      <c r="G13" s="95"/>
      <c r="H13" s="95" t="n">
        <v>43</v>
      </c>
      <c r="I13" s="95" t="n">
        <v>11</v>
      </c>
      <c r="J13" s="95"/>
      <c r="K13" s="95"/>
      <c r="L13" s="95"/>
      <c r="M13" s="95"/>
      <c r="N13" s="95"/>
      <c r="O13" s="95"/>
      <c r="P13" s="95"/>
      <c r="Q13" s="92"/>
      <c r="R13" s="92"/>
      <c r="S13" s="93"/>
      <c r="T13" s="93"/>
      <c r="U13" s="93"/>
      <c r="V13" s="93"/>
      <c r="W13" s="93"/>
      <c r="X13" s="93"/>
      <c r="Y13" s="93"/>
      <c r="Z13" s="93"/>
    </row>
    <row r="14" customFormat="false" ht="15.75" hidden="false" customHeight="false" outlineLevel="0" collapsed="false">
      <c r="A14" s="94" t="n">
        <v>43905</v>
      </c>
      <c r="B14" s="95" t="n">
        <v>56</v>
      </c>
      <c r="C14" s="95" t="n">
        <v>11</v>
      </c>
      <c r="D14" s="95" t="n">
        <v>2</v>
      </c>
      <c r="E14" s="95" t="n">
        <v>0</v>
      </c>
      <c r="F14" s="95"/>
      <c r="G14" s="95"/>
      <c r="H14" s="95" t="n">
        <v>54</v>
      </c>
      <c r="I14" s="95" t="n">
        <v>11</v>
      </c>
      <c r="J14" s="95"/>
      <c r="K14" s="95"/>
      <c r="L14" s="95"/>
      <c r="M14" s="95"/>
      <c r="N14" s="95"/>
      <c r="O14" s="95"/>
      <c r="P14" s="95"/>
      <c r="Q14" s="92"/>
      <c r="R14" s="92"/>
      <c r="S14" s="93"/>
      <c r="T14" s="93"/>
      <c r="U14" s="93"/>
      <c r="V14" s="93"/>
      <c r="W14" s="93"/>
      <c r="X14" s="93"/>
      <c r="Y14" s="93"/>
      <c r="Z14" s="93"/>
    </row>
    <row r="15" customFormat="false" ht="15.75" hidden="false" customHeight="false" outlineLevel="0" collapsed="false">
      <c r="A15" s="94" t="n">
        <v>43906</v>
      </c>
      <c r="B15" s="95" t="n">
        <v>65</v>
      </c>
      <c r="C15" s="95" t="n">
        <v>9</v>
      </c>
      <c r="D15" s="95" t="n">
        <v>2</v>
      </c>
      <c r="E15" s="95" t="n">
        <v>0</v>
      </c>
      <c r="F15" s="95"/>
      <c r="G15" s="95"/>
      <c r="H15" s="95" t="n">
        <v>63</v>
      </c>
      <c r="I15" s="95" t="n">
        <v>9</v>
      </c>
      <c r="J15" s="95"/>
      <c r="K15" s="95"/>
      <c r="L15" s="95"/>
      <c r="M15" s="95"/>
      <c r="N15" s="95"/>
      <c r="O15" s="95"/>
      <c r="P15" s="95"/>
      <c r="Q15" s="92"/>
      <c r="R15" s="92"/>
      <c r="S15" s="93"/>
      <c r="T15" s="93"/>
      <c r="U15" s="93"/>
      <c r="V15" s="93"/>
      <c r="W15" s="93"/>
      <c r="X15" s="93"/>
      <c r="Y15" s="93"/>
      <c r="Z15" s="93"/>
    </row>
    <row r="16" customFormat="false" ht="15.75" hidden="false" customHeight="false" outlineLevel="0" collapsed="false">
      <c r="A16" s="94" t="n">
        <v>43907</v>
      </c>
      <c r="B16" s="95" t="n">
        <v>78</v>
      </c>
      <c r="C16" s="95" t="n">
        <v>13</v>
      </c>
      <c r="D16" s="95" t="n">
        <v>2</v>
      </c>
      <c r="E16" s="95" t="n">
        <v>0</v>
      </c>
      <c r="F16" s="95"/>
      <c r="G16" s="95"/>
      <c r="H16" s="95" t="n">
        <v>76</v>
      </c>
      <c r="I16" s="95" t="n">
        <v>13</v>
      </c>
      <c r="J16" s="95"/>
      <c r="K16" s="95"/>
      <c r="L16" s="95"/>
      <c r="M16" s="95"/>
      <c r="N16" s="95"/>
      <c r="O16" s="95"/>
      <c r="P16" s="95"/>
      <c r="Q16" s="92"/>
      <c r="R16" s="92"/>
      <c r="S16" s="93"/>
      <c r="T16" s="93"/>
      <c r="U16" s="93"/>
      <c r="V16" s="93"/>
      <c r="W16" s="93"/>
      <c r="X16" s="93"/>
      <c r="Y16" s="93"/>
      <c r="Z16" s="93"/>
    </row>
    <row r="17" customFormat="false" ht="15.75" hidden="false" customHeight="false" outlineLevel="0" collapsed="false">
      <c r="A17" s="94" t="n">
        <v>43908</v>
      </c>
      <c r="B17" s="95" t="n">
        <v>97</v>
      </c>
      <c r="C17" s="95" t="n">
        <v>19</v>
      </c>
      <c r="D17" s="95" t="n">
        <v>3</v>
      </c>
      <c r="E17" s="95" t="n">
        <v>1</v>
      </c>
      <c r="F17" s="95" t="n">
        <v>18</v>
      </c>
      <c r="G17" s="95"/>
      <c r="H17" s="95" t="n">
        <v>76</v>
      </c>
      <c r="I17" s="95" t="n">
        <v>0</v>
      </c>
      <c r="J17" s="95"/>
      <c r="K17" s="95"/>
      <c r="L17" s="95"/>
      <c r="M17" s="95"/>
      <c r="N17" s="95"/>
      <c r="O17" s="95"/>
      <c r="P17" s="95"/>
      <c r="Q17" s="92"/>
      <c r="R17" s="92"/>
      <c r="S17" s="93"/>
      <c r="T17" s="93"/>
      <c r="U17" s="93"/>
      <c r="V17" s="93"/>
      <c r="W17" s="93"/>
      <c r="X17" s="93"/>
      <c r="Y17" s="93"/>
      <c r="Z17" s="93"/>
    </row>
    <row r="18" customFormat="false" ht="15.75" hidden="false" customHeight="false" outlineLevel="0" collapsed="false">
      <c r="A18" s="94" t="n">
        <v>43909</v>
      </c>
      <c r="B18" s="95" t="n">
        <v>128</v>
      </c>
      <c r="C18" s="95" t="n">
        <v>31</v>
      </c>
      <c r="D18" s="95" t="n">
        <v>3</v>
      </c>
      <c r="E18" s="95" t="n">
        <v>0</v>
      </c>
      <c r="F18" s="95" t="n">
        <v>23</v>
      </c>
      <c r="G18" s="95" t="n">
        <v>5</v>
      </c>
      <c r="H18" s="95" t="n">
        <v>102</v>
      </c>
      <c r="I18" s="95" t="n">
        <v>26</v>
      </c>
      <c r="J18" s="95"/>
      <c r="K18" s="95"/>
      <c r="L18" s="95"/>
      <c r="M18" s="95"/>
      <c r="N18" s="95"/>
      <c r="O18" s="95"/>
      <c r="P18" s="95"/>
      <c r="Q18" s="92"/>
      <c r="R18" s="92"/>
      <c r="S18" s="93"/>
      <c r="T18" s="93"/>
      <c r="U18" s="93"/>
      <c r="V18" s="93"/>
      <c r="W18" s="93"/>
      <c r="X18" s="93"/>
      <c r="Y18" s="93"/>
      <c r="Z18" s="93"/>
    </row>
    <row r="19" customFormat="false" ht="15.75" hidden="false" customHeight="false" outlineLevel="0" collapsed="false">
      <c r="A19" s="94" t="n">
        <v>43910</v>
      </c>
      <c r="B19" s="95" t="n">
        <v>158</v>
      </c>
      <c r="C19" s="95" t="n">
        <v>30</v>
      </c>
      <c r="D19" s="95" t="n">
        <v>3</v>
      </c>
      <c r="E19" s="95" t="n">
        <v>0</v>
      </c>
      <c r="F19" s="95" t="n">
        <v>31</v>
      </c>
      <c r="G19" s="95" t="n">
        <v>8</v>
      </c>
      <c r="H19" s="95" t="n">
        <v>124</v>
      </c>
      <c r="I19" s="95" t="n">
        <v>22</v>
      </c>
      <c r="J19" s="95"/>
      <c r="K19" s="95"/>
      <c r="L19" s="95"/>
      <c r="M19" s="95"/>
      <c r="N19" s="95"/>
      <c r="O19" s="95"/>
      <c r="P19" s="95"/>
      <c r="Q19" s="92"/>
      <c r="R19" s="92"/>
      <c r="S19" s="93"/>
      <c r="T19" s="93"/>
      <c r="U19" s="93"/>
      <c r="V19" s="93"/>
      <c r="W19" s="93"/>
      <c r="X19" s="93"/>
      <c r="Y19" s="93"/>
      <c r="Z19" s="93"/>
    </row>
    <row r="20" customFormat="false" ht="15.75" hidden="false" customHeight="false" outlineLevel="0" collapsed="false">
      <c r="A20" s="94" t="n">
        <v>43911</v>
      </c>
      <c r="B20" s="95" t="n">
        <v>225</v>
      </c>
      <c r="C20" s="95" t="n">
        <v>67</v>
      </c>
      <c r="D20" s="95" t="n">
        <v>4</v>
      </c>
      <c r="E20" s="95" t="n">
        <v>1</v>
      </c>
      <c r="F20" s="95" t="n">
        <v>27</v>
      </c>
      <c r="G20" s="95" t="n">
        <v>-4</v>
      </c>
      <c r="H20" s="95" t="n">
        <v>194</v>
      </c>
      <c r="I20" s="95" t="n">
        <v>70</v>
      </c>
      <c r="J20" s="95"/>
      <c r="K20" s="95"/>
      <c r="L20" s="95"/>
      <c r="M20" s="95"/>
      <c r="N20" s="95"/>
      <c r="O20" s="95"/>
      <c r="P20" s="95"/>
      <c r="Q20" s="92"/>
      <c r="R20" s="92"/>
      <c r="S20" s="93"/>
      <c r="T20" s="93"/>
      <c r="U20" s="93"/>
      <c r="V20" s="93"/>
      <c r="W20" s="93"/>
      <c r="X20" s="93"/>
      <c r="Y20" s="93"/>
      <c r="Z20" s="93"/>
    </row>
    <row r="21" customFormat="false" ht="15.75" hidden="false" customHeight="false" outlineLevel="0" collapsed="false">
      <c r="A21" s="94" t="n">
        <v>43912</v>
      </c>
      <c r="B21" s="95" t="n">
        <v>266</v>
      </c>
      <c r="C21" s="95" t="n">
        <v>41</v>
      </c>
      <c r="D21" s="95" t="n">
        <v>4</v>
      </c>
      <c r="E21" s="95" t="n">
        <v>0</v>
      </c>
      <c r="F21" s="95" t="n">
        <v>51</v>
      </c>
      <c r="G21" s="95" t="n">
        <v>24</v>
      </c>
      <c r="H21" s="95" t="n">
        <v>211</v>
      </c>
      <c r="I21" s="95" t="n">
        <v>17</v>
      </c>
      <c r="J21" s="95"/>
      <c r="K21" s="95"/>
      <c r="L21" s="95"/>
      <c r="M21" s="95"/>
      <c r="N21" s="95"/>
      <c r="O21" s="95"/>
      <c r="P21" s="95"/>
      <c r="Q21" s="92"/>
      <c r="R21" s="92"/>
      <c r="S21" s="93"/>
      <c r="T21" s="93"/>
      <c r="U21" s="93"/>
      <c r="V21" s="93"/>
      <c r="W21" s="93"/>
      <c r="X21" s="93"/>
      <c r="Y21" s="93"/>
      <c r="Z21" s="93"/>
    </row>
    <row r="22" customFormat="false" ht="15.75" hidden="false" customHeight="false" outlineLevel="0" collapsed="false">
      <c r="A22" s="94" t="n">
        <v>43913</v>
      </c>
      <c r="B22" s="95" t="n">
        <v>301</v>
      </c>
      <c r="C22" s="95" t="n">
        <v>35</v>
      </c>
      <c r="D22" s="95" t="n">
        <v>4</v>
      </c>
      <c r="E22" s="95" t="n">
        <v>0</v>
      </c>
      <c r="F22" s="95" t="n">
        <v>52</v>
      </c>
      <c r="G22" s="95" t="n">
        <v>1</v>
      </c>
      <c r="H22" s="95" t="n">
        <v>245</v>
      </c>
      <c r="I22" s="95" t="n">
        <v>34</v>
      </c>
      <c r="J22" s="95"/>
      <c r="K22" s="95"/>
      <c r="L22" s="95"/>
      <c r="M22" s="95"/>
      <c r="N22" s="95"/>
      <c r="O22" s="95"/>
      <c r="P22" s="95"/>
      <c r="Q22" s="92"/>
      <c r="R22" s="92"/>
      <c r="S22" s="93"/>
      <c r="T22" s="93"/>
      <c r="U22" s="93"/>
      <c r="V22" s="93"/>
      <c r="W22" s="93"/>
      <c r="X22" s="93"/>
      <c r="Y22" s="93"/>
      <c r="Z22" s="93"/>
    </row>
    <row r="23" customFormat="false" ht="15.75" hidden="false" customHeight="false" outlineLevel="0" collapsed="false">
      <c r="A23" s="94" t="n">
        <v>43914</v>
      </c>
      <c r="B23" s="95" t="n">
        <v>387</v>
      </c>
      <c r="C23" s="95" t="n">
        <v>86</v>
      </c>
      <c r="D23" s="95" t="n">
        <v>6</v>
      </c>
      <c r="E23" s="95" t="n">
        <v>2</v>
      </c>
      <c r="F23" s="95" t="n">
        <v>63</v>
      </c>
      <c r="G23" s="95" t="n">
        <v>11</v>
      </c>
      <c r="H23" s="95" t="n">
        <v>318</v>
      </c>
      <c r="I23" s="95" t="n">
        <v>73</v>
      </c>
      <c r="J23" s="96" t="n">
        <v>22</v>
      </c>
      <c r="K23" s="95"/>
      <c r="L23" s="95"/>
      <c r="M23" s="95"/>
      <c r="N23" s="95"/>
      <c r="O23" s="95"/>
      <c r="P23" s="95"/>
      <c r="Q23" s="92"/>
      <c r="R23" s="92"/>
      <c r="S23" s="93"/>
      <c r="T23" s="93"/>
      <c r="U23" s="93"/>
      <c r="V23" s="93"/>
      <c r="W23" s="93"/>
      <c r="X23" s="93"/>
      <c r="Y23" s="93"/>
      <c r="Z23" s="93"/>
    </row>
    <row r="24" customFormat="false" ht="15.75" hidden="false" customHeight="false" outlineLevel="0" collapsed="false">
      <c r="A24" s="94" t="n">
        <v>43915</v>
      </c>
      <c r="B24" s="95" t="n">
        <v>502</v>
      </c>
      <c r="C24" s="95" t="n">
        <v>115</v>
      </c>
      <c r="D24" s="95" t="n">
        <v>8</v>
      </c>
      <c r="E24" s="95" t="n">
        <v>2</v>
      </c>
      <c r="F24" s="95" t="n">
        <v>72</v>
      </c>
      <c r="G24" s="95" t="n">
        <v>9</v>
      </c>
      <c r="H24" s="95" t="n">
        <v>422</v>
      </c>
      <c r="I24" s="95" t="n">
        <v>104</v>
      </c>
      <c r="J24" s="96" t="n">
        <v>25</v>
      </c>
      <c r="K24" s="95"/>
      <c r="L24" s="95"/>
      <c r="M24" s="95"/>
      <c r="N24" s="95"/>
      <c r="O24" s="95"/>
      <c r="P24" s="95"/>
      <c r="Q24" s="92"/>
      <c r="R24" s="92"/>
      <c r="S24" s="93"/>
      <c r="T24" s="93"/>
      <c r="U24" s="93"/>
      <c r="V24" s="93"/>
      <c r="W24" s="93"/>
      <c r="X24" s="93"/>
      <c r="Y24" s="93"/>
      <c r="Z24" s="93"/>
    </row>
    <row r="25" customFormat="false" ht="15.75" hidden="false" customHeight="false" outlineLevel="0" collapsed="false">
      <c r="A25" s="94" t="n">
        <v>43916</v>
      </c>
      <c r="B25" s="95" t="n">
        <v>589</v>
      </c>
      <c r="C25" s="95" t="n">
        <v>87</v>
      </c>
      <c r="D25" s="95" t="n">
        <v>12</v>
      </c>
      <c r="E25" s="95" t="n">
        <v>4</v>
      </c>
      <c r="F25" s="95" t="n">
        <v>75</v>
      </c>
      <c r="G25" s="95" t="n">
        <v>3</v>
      </c>
      <c r="H25" s="95" t="n">
        <v>502</v>
      </c>
      <c r="I25" s="95" t="n">
        <v>80</v>
      </c>
      <c r="J25" s="96" t="n">
        <v>33</v>
      </c>
      <c r="K25" s="95" t="n">
        <v>8</v>
      </c>
      <c r="L25" s="97" t="n">
        <v>0.0657</v>
      </c>
      <c r="M25" s="95"/>
      <c r="N25" s="95"/>
      <c r="O25" s="95"/>
      <c r="P25" s="95"/>
      <c r="Q25" s="92"/>
      <c r="R25" s="92"/>
      <c r="S25" s="93"/>
      <c r="T25" s="93"/>
      <c r="U25" s="93"/>
      <c r="V25" s="93"/>
      <c r="W25" s="93"/>
      <c r="X25" s="93"/>
      <c r="Y25" s="93"/>
      <c r="Z25" s="93"/>
    </row>
    <row r="26" customFormat="false" ht="15.75" hidden="false" customHeight="false" outlineLevel="0" collapsed="false">
      <c r="A26" s="94" t="n">
        <v>43917</v>
      </c>
      <c r="B26" s="95" t="n">
        <v>690</v>
      </c>
      <c r="C26" s="95" t="n">
        <v>101</v>
      </c>
      <c r="D26" s="95" t="n">
        <v>17</v>
      </c>
      <c r="E26" s="95" t="n">
        <v>5</v>
      </c>
      <c r="F26" s="95" t="n">
        <v>80</v>
      </c>
      <c r="G26" s="95" t="n">
        <v>5</v>
      </c>
      <c r="H26" s="95" t="n">
        <v>593</v>
      </c>
      <c r="I26" s="95" t="n">
        <v>91</v>
      </c>
      <c r="J26" s="96" t="n">
        <v>44</v>
      </c>
      <c r="K26" s="95" t="n">
        <v>11</v>
      </c>
      <c r="L26" s="97" t="n">
        <v>0.0742</v>
      </c>
      <c r="M26" s="95"/>
      <c r="N26" s="95"/>
      <c r="O26" s="95"/>
      <c r="P26" s="95"/>
      <c r="Q26" s="92"/>
      <c r="R26" s="92"/>
      <c r="S26" s="93"/>
      <c r="T26" s="93"/>
      <c r="U26" s="93"/>
      <c r="V26" s="93"/>
      <c r="W26" s="93"/>
      <c r="X26" s="93"/>
      <c r="Y26" s="93"/>
      <c r="Z26" s="93"/>
    </row>
    <row r="27" customFormat="false" ht="15.75" hidden="false" customHeight="false" outlineLevel="0" collapsed="false">
      <c r="A27" s="94" t="n">
        <v>43918</v>
      </c>
      <c r="B27" s="95" t="n">
        <v>745</v>
      </c>
      <c r="C27" s="95" t="n">
        <v>55</v>
      </c>
      <c r="D27" s="95" t="n">
        <v>19</v>
      </c>
      <c r="E27" s="95" t="n">
        <v>2</v>
      </c>
      <c r="F27" s="95" t="n">
        <v>91</v>
      </c>
      <c r="G27" s="95" t="n">
        <v>11</v>
      </c>
      <c r="H27" s="95" t="n">
        <v>635</v>
      </c>
      <c r="I27" s="95" t="n">
        <v>42</v>
      </c>
      <c r="J27" s="96" t="n">
        <v>53</v>
      </c>
      <c r="K27" s="95" t="n">
        <v>9</v>
      </c>
      <c r="L27" s="97" t="n">
        <v>0.0835</v>
      </c>
      <c r="M27" s="95"/>
      <c r="N27" s="95"/>
      <c r="O27" s="95"/>
      <c r="P27" s="95"/>
      <c r="Q27" s="92"/>
      <c r="R27" s="92"/>
      <c r="S27" s="93"/>
      <c r="T27" s="93"/>
      <c r="U27" s="93"/>
      <c r="V27" s="93"/>
      <c r="W27" s="93"/>
      <c r="X27" s="93"/>
      <c r="Y27" s="93"/>
      <c r="Z27" s="93"/>
    </row>
    <row r="28" customFormat="false" ht="15.75" hidden="false" customHeight="false" outlineLevel="0" collapsed="false">
      <c r="A28" s="94" t="n">
        <v>43919</v>
      </c>
      <c r="B28" s="95" t="n">
        <v>820</v>
      </c>
      <c r="C28" s="95" t="n">
        <v>75</v>
      </c>
      <c r="D28" s="95" t="n">
        <v>23</v>
      </c>
      <c r="E28" s="95" t="n">
        <v>4</v>
      </c>
      <c r="F28" s="95" t="n">
        <v>228</v>
      </c>
      <c r="G28" s="95" t="n">
        <v>137</v>
      </c>
      <c r="H28" s="95" t="n">
        <v>569</v>
      </c>
      <c r="I28" s="95" t="n">
        <v>-66</v>
      </c>
      <c r="J28" s="96" t="n">
        <v>55</v>
      </c>
      <c r="K28" s="95" t="n">
        <v>2</v>
      </c>
      <c r="L28" s="97" t="n">
        <v>0.0967</v>
      </c>
      <c r="M28" s="95"/>
      <c r="N28" s="95"/>
      <c r="O28" s="95"/>
      <c r="P28" s="95"/>
      <c r="Q28" s="92"/>
      <c r="R28" s="92"/>
      <c r="S28" s="93"/>
      <c r="T28" s="93"/>
      <c r="U28" s="93"/>
      <c r="V28" s="93"/>
      <c r="W28" s="93"/>
      <c r="X28" s="93"/>
      <c r="Y28" s="93"/>
      <c r="Z28" s="93"/>
    </row>
    <row r="29" customFormat="false" ht="15.75" hidden="false" customHeight="false" outlineLevel="0" collapsed="false">
      <c r="A29" s="94" t="n">
        <v>43920</v>
      </c>
      <c r="B29" s="95" t="n">
        <v>966</v>
      </c>
      <c r="C29" s="95" t="n">
        <v>146</v>
      </c>
      <c r="D29" s="95" t="n">
        <v>24</v>
      </c>
      <c r="E29" s="95" t="n">
        <v>1</v>
      </c>
      <c r="F29" s="95" t="n">
        <v>240</v>
      </c>
      <c r="G29" s="95" t="n">
        <v>12</v>
      </c>
      <c r="H29" s="95" t="n">
        <v>702</v>
      </c>
      <c r="I29" s="95" t="n">
        <v>133</v>
      </c>
      <c r="J29" s="96" t="n">
        <v>55</v>
      </c>
      <c r="K29" s="95" t="n">
        <v>0</v>
      </c>
      <c r="L29" s="97" t="n">
        <v>0.0783</v>
      </c>
      <c r="M29" s="95"/>
      <c r="N29" s="95"/>
      <c r="O29" s="95"/>
      <c r="P29" s="95"/>
      <c r="Q29" s="92"/>
      <c r="R29" s="92"/>
      <c r="S29" s="93"/>
      <c r="T29" s="93"/>
      <c r="U29" s="93"/>
      <c r="V29" s="93"/>
      <c r="W29" s="93"/>
      <c r="X29" s="93"/>
      <c r="Y29" s="93"/>
      <c r="Z29" s="93"/>
    </row>
    <row r="30" customFormat="false" ht="15.75" hidden="false" customHeight="false" outlineLevel="0" collapsed="false">
      <c r="A30" s="94" t="n">
        <v>43921</v>
      </c>
      <c r="B30" s="95" t="n">
        <v>1054</v>
      </c>
      <c r="C30" s="95" t="n">
        <v>88</v>
      </c>
      <c r="D30" s="95" t="n">
        <v>27</v>
      </c>
      <c r="E30" s="95" t="n">
        <v>3</v>
      </c>
      <c r="F30" s="95" t="n">
        <v>248</v>
      </c>
      <c r="G30" s="95" t="n">
        <v>8</v>
      </c>
      <c r="H30" s="95" t="n">
        <v>779</v>
      </c>
      <c r="I30" s="95" t="n">
        <v>77</v>
      </c>
      <c r="J30" s="96" t="n">
        <v>72</v>
      </c>
      <c r="K30" s="95" t="n">
        <v>17</v>
      </c>
      <c r="L30" s="97" t="n">
        <v>0.0924</v>
      </c>
      <c r="M30" s="95"/>
      <c r="N30" s="95"/>
      <c r="O30" s="95"/>
      <c r="P30" s="95"/>
      <c r="Q30" s="92"/>
      <c r="R30" s="92"/>
      <c r="S30" s="93"/>
      <c r="T30" s="93"/>
      <c r="U30" s="93"/>
      <c r="V30" s="93"/>
      <c r="W30" s="93"/>
      <c r="X30" s="93"/>
      <c r="Y30" s="93"/>
      <c r="Z30" s="93"/>
    </row>
    <row r="31" customFormat="false" ht="15.75" hidden="false" customHeight="false" outlineLevel="0" collapsed="false">
      <c r="A31" s="94" t="n">
        <v>43922</v>
      </c>
      <c r="B31" s="95" t="n">
        <v>1133</v>
      </c>
      <c r="C31" s="95" t="n">
        <v>79</v>
      </c>
      <c r="D31" s="95" t="n">
        <v>34</v>
      </c>
      <c r="E31" s="95" t="n">
        <v>7</v>
      </c>
      <c r="F31" s="95" t="n">
        <v>256</v>
      </c>
      <c r="G31" s="95" t="n">
        <v>8</v>
      </c>
      <c r="H31" s="95" t="n">
        <v>843</v>
      </c>
      <c r="I31" s="95" t="n">
        <v>64</v>
      </c>
      <c r="J31" s="96" t="n">
        <v>82</v>
      </c>
      <c r="K31" s="95" t="n">
        <v>10</v>
      </c>
      <c r="L31" s="97" t="n">
        <v>0.0973</v>
      </c>
      <c r="M31" s="95"/>
      <c r="N31" s="95"/>
      <c r="O31" s="95"/>
      <c r="P31" s="95"/>
      <c r="Q31" s="92"/>
      <c r="R31" s="92"/>
      <c r="S31" s="93"/>
      <c r="T31" s="93"/>
      <c r="U31" s="93"/>
      <c r="V31" s="93"/>
      <c r="W31" s="93"/>
      <c r="X31" s="93"/>
      <c r="Y31" s="93"/>
      <c r="Z31" s="93"/>
    </row>
    <row r="32" customFormat="false" ht="15.75" hidden="false" customHeight="false" outlineLevel="0" collapsed="false">
      <c r="A32" s="94" t="n">
        <v>43923</v>
      </c>
      <c r="B32" s="95" t="n">
        <v>1265</v>
      </c>
      <c r="C32" s="95" t="n">
        <v>132</v>
      </c>
      <c r="D32" s="95" t="n">
        <v>37</v>
      </c>
      <c r="E32" s="95" t="n">
        <v>3</v>
      </c>
      <c r="F32" s="95" t="n">
        <v>266</v>
      </c>
      <c r="G32" s="95" t="n">
        <v>10</v>
      </c>
      <c r="H32" s="95" t="n">
        <v>962</v>
      </c>
      <c r="I32" s="95" t="n">
        <v>119</v>
      </c>
      <c r="J32" s="96" t="n">
        <v>86</v>
      </c>
      <c r="K32" s="95" t="n">
        <v>4</v>
      </c>
      <c r="L32" s="97" t="n">
        <v>0.0894</v>
      </c>
      <c r="M32" s="95"/>
      <c r="N32" s="95"/>
      <c r="O32" s="95"/>
      <c r="P32" s="95"/>
      <c r="Q32" s="92"/>
      <c r="R32" s="92"/>
      <c r="S32" s="93"/>
      <c r="T32" s="93"/>
      <c r="U32" s="93"/>
      <c r="V32" s="93"/>
      <c r="W32" s="93"/>
      <c r="X32" s="93"/>
      <c r="Y32" s="93"/>
      <c r="Z32" s="93"/>
    </row>
    <row r="33" customFormat="false" ht="15.75" hidden="false" customHeight="false" outlineLevel="0" collapsed="false">
      <c r="A33" s="94" t="n">
        <v>43924</v>
      </c>
      <c r="B33" s="95" t="n">
        <v>1353</v>
      </c>
      <c r="C33" s="95" t="n">
        <v>88</v>
      </c>
      <c r="D33" s="95" t="n">
        <v>42</v>
      </c>
      <c r="E33" s="95" t="n">
        <v>5</v>
      </c>
      <c r="F33" s="95" t="n">
        <v>279</v>
      </c>
      <c r="G33" s="95" t="n">
        <v>13</v>
      </c>
      <c r="H33" s="95" t="n">
        <v>1032</v>
      </c>
      <c r="I33" s="95" t="n">
        <v>70</v>
      </c>
      <c r="J33" s="96" t="n">
        <v>87</v>
      </c>
      <c r="K33" s="95" t="n">
        <v>1</v>
      </c>
      <c r="L33" s="97" t="n">
        <v>0.0843</v>
      </c>
      <c r="M33" s="95"/>
      <c r="N33" s="95"/>
      <c r="O33" s="95"/>
      <c r="P33" s="95"/>
      <c r="Q33" s="92"/>
      <c r="R33" s="92"/>
      <c r="S33" s="93"/>
      <c r="T33" s="93"/>
      <c r="U33" s="93"/>
      <c r="V33" s="93"/>
      <c r="W33" s="93"/>
      <c r="X33" s="93"/>
      <c r="Y33" s="93"/>
      <c r="Z33" s="93"/>
    </row>
    <row r="34" customFormat="false" ht="15.75" hidden="false" customHeight="false" outlineLevel="0" collapsed="false">
      <c r="A34" s="94" t="n">
        <v>43925</v>
      </c>
      <c r="B34" s="95" t="n">
        <v>1451</v>
      </c>
      <c r="C34" s="95" t="n">
        <v>98</v>
      </c>
      <c r="D34" s="95" t="n">
        <v>44</v>
      </c>
      <c r="E34" s="95" t="n">
        <v>2</v>
      </c>
      <c r="F34" s="95" t="n">
        <v>280</v>
      </c>
      <c r="G34" s="95" t="n">
        <v>1</v>
      </c>
      <c r="H34" s="95" t="n">
        <v>1127</v>
      </c>
      <c r="I34" s="95" t="n">
        <v>95</v>
      </c>
      <c r="J34" s="96" t="n">
        <v>94</v>
      </c>
      <c r="K34" s="95" t="n">
        <v>7</v>
      </c>
      <c r="L34" s="97" t="n">
        <v>0.0834</v>
      </c>
      <c r="M34" s="95"/>
      <c r="N34" s="95"/>
      <c r="O34" s="95"/>
      <c r="P34" s="95"/>
      <c r="Q34" s="92"/>
      <c r="R34" s="92"/>
      <c r="S34" s="93"/>
      <c r="T34" s="93"/>
      <c r="U34" s="93"/>
      <c r="V34" s="93"/>
      <c r="W34" s="93"/>
      <c r="X34" s="93"/>
      <c r="Y34" s="93"/>
      <c r="Z34" s="93"/>
    </row>
    <row r="35" customFormat="false" ht="15.75" hidden="false" customHeight="false" outlineLevel="0" collapsed="false">
      <c r="A35" s="94" t="n">
        <v>43926</v>
      </c>
      <c r="B35" s="95" t="n">
        <v>1554</v>
      </c>
      <c r="C35" s="95" t="n">
        <v>103</v>
      </c>
      <c r="D35" s="95" t="n">
        <v>46</v>
      </c>
      <c r="E35" s="95" t="n">
        <v>2</v>
      </c>
      <c r="F35" s="95" t="n">
        <v>325</v>
      </c>
      <c r="G35" s="95" t="n">
        <v>45</v>
      </c>
      <c r="H35" s="95" t="n">
        <v>1183</v>
      </c>
      <c r="I35" s="95" t="n">
        <v>56</v>
      </c>
      <c r="J35" s="96" t="n">
        <v>96</v>
      </c>
      <c r="K35" s="95" t="n">
        <v>2</v>
      </c>
      <c r="L35" s="97" t="n">
        <v>0.0811</v>
      </c>
      <c r="M35" s="95" t="n">
        <v>35</v>
      </c>
      <c r="N35" s="97" t="n">
        <v>0.3646</v>
      </c>
      <c r="O35" s="95" t="n">
        <v>27</v>
      </c>
      <c r="P35" s="97" t="n">
        <v>0.2813</v>
      </c>
      <c r="Q35" s="92"/>
      <c r="R35" s="92"/>
      <c r="S35" s="93"/>
      <c r="T35" s="93"/>
      <c r="U35" s="93"/>
      <c r="V35" s="93"/>
      <c r="W35" s="93"/>
      <c r="X35" s="93"/>
      <c r="Y35" s="93"/>
      <c r="Z35" s="93"/>
    </row>
    <row r="36" customFormat="false" ht="15.75" hidden="false" customHeight="false" outlineLevel="0" collapsed="false">
      <c r="A36" s="94" t="n">
        <v>43927</v>
      </c>
      <c r="B36" s="95" t="n">
        <v>1628</v>
      </c>
      <c r="C36" s="95" t="n">
        <v>74</v>
      </c>
      <c r="D36" s="95" t="n">
        <v>56</v>
      </c>
      <c r="E36" s="95" t="n">
        <v>10</v>
      </c>
      <c r="F36" s="95" t="n">
        <v>325</v>
      </c>
      <c r="G36" s="95" t="n">
        <v>0</v>
      </c>
      <c r="H36" s="95" t="n">
        <v>1247</v>
      </c>
      <c r="I36" s="95" t="n">
        <v>64</v>
      </c>
      <c r="J36" s="96" t="n">
        <v>98</v>
      </c>
      <c r="K36" s="95" t="n">
        <v>2</v>
      </c>
      <c r="L36" s="97" t="n">
        <v>0.0786</v>
      </c>
      <c r="M36" s="95" t="n">
        <v>35</v>
      </c>
      <c r="N36" s="97" t="n">
        <v>0.3571</v>
      </c>
      <c r="O36" s="95" t="n">
        <v>28</v>
      </c>
      <c r="P36" s="97" t="n">
        <v>0.2857</v>
      </c>
      <c r="Q36" s="92"/>
      <c r="R36" s="92"/>
      <c r="S36" s="93"/>
      <c r="T36" s="93"/>
      <c r="U36" s="93"/>
      <c r="V36" s="93"/>
      <c r="W36" s="93"/>
      <c r="X36" s="93"/>
      <c r="Y36" s="93"/>
      <c r="Z36" s="93"/>
    </row>
    <row r="37" customFormat="false" ht="15.75" hidden="false" customHeight="false" outlineLevel="0" collapsed="false">
      <c r="A37" s="94" t="n">
        <v>43928</v>
      </c>
      <c r="B37" s="95" t="n">
        <v>1715</v>
      </c>
      <c r="C37" s="95" t="n">
        <v>87</v>
      </c>
      <c r="D37" s="95" t="n">
        <v>60</v>
      </c>
      <c r="E37" s="95" t="n">
        <v>4</v>
      </c>
      <c r="F37" s="95" t="n">
        <v>358</v>
      </c>
      <c r="G37" s="95" t="n">
        <v>33</v>
      </c>
      <c r="H37" s="95" t="n">
        <v>1297</v>
      </c>
      <c r="I37" s="95" t="n">
        <v>50</v>
      </c>
      <c r="J37" s="96" t="n">
        <v>98</v>
      </c>
      <c r="K37" s="95" t="n">
        <v>0</v>
      </c>
      <c r="L37" s="97" t="n">
        <v>0.0756</v>
      </c>
      <c r="M37" s="95" t="n">
        <v>36</v>
      </c>
      <c r="N37" s="97" t="n">
        <v>0.3673</v>
      </c>
      <c r="O37" s="95" t="n">
        <v>28</v>
      </c>
      <c r="P37" s="97" t="n">
        <v>0.2857</v>
      </c>
      <c r="Q37" s="92"/>
      <c r="R37" s="92"/>
      <c r="S37" s="93"/>
      <c r="T37" s="93"/>
      <c r="U37" s="93"/>
      <c r="V37" s="93"/>
      <c r="W37" s="93"/>
      <c r="X37" s="93"/>
      <c r="Y37" s="93"/>
      <c r="Z37" s="93"/>
    </row>
    <row r="38" customFormat="false" ht="15.75" hidden="false" customHeight="false" outlineLevel="0" collapsed="false">
      <c r="A38" s="94" t="n">
        <v>43929</v>
      </c>
      <c r="B38" s="95" t="n">
        <v>1795</v>
      </c>
      <c r="C38" s="95" t="n">
        <v>80</v>
      </c>
      <c r="D38" s="95" t="n">
        <v>63</v>
      </c>
      <c r="E38" s="95" t="n">
        <v>3</v>
      </c>
      <c r="F38" s="95" t="n">
        <v>365</v>
      </c>
      <c r="G38" s="95" t="n">
        <v>7</v>
      </c>
      <c r="H38" s="95" t="n">
        <v>1367</v>
      </c>
      <c r="I38" s="95" t="n">
        <v>70</v>
      </c>
      <c r="J38" s="96" t="n">
        <v>107</v>
      </c>
      <c r="K38" s="95" t="n">
        <v>9</v>
      </c>
      <c r="L38" s="97" t="n">
        <v>0.0783</v>
      </c>
      <c r="M38" s="95" t="n">
        <v>38</v>
      </c>
      <c r="N38" s="97" t="n">
        <v>0.3551</v>
      </c>
      <c r="O38" s="95" t="n">
        <v>28</v>
      </c>
      <c r="P38" s="97" t="n">
        <v>0.2617</v>
      </c>
      <c r="Q38" s="92"/>
      <c r="R38" s="92"/>
      <c r="S38" s="93"/>
      <c r="T38" s="93"/>
      <c r="U38" s="93"/>
      <c r="V38" s="93"/>
      <c r="W38" s="93"/>
      <c r="X38" s="93"/>
      <c r="Y38" s="93"/>
      <c r="Z38" s="93"/>
    </row>
    <row r="39" customFormat="false" ht="15.75" hidden="false" customHeight="false" outlineLevel="0" collapsed="false">
      <c r="A39" s="94" t="n">
        <v>43930</v>
      </c>
      <c r="B39" s="95" t="n">
        <v>1894</v>
      </c>
      <c r="C39" s="95" t="n">
        <v>99</v>
      </c>
      <c r="D39" s="95" t="n">
        <v>79</v>
      </c>
      <c r="E39" s="95" t="n">
        <v>16</v>
      </c>
      <c r="F39" s="95" t="n">
        <v>375</v>
      </c>
      <c r="G39" s="95" t="n">
        <v>10</v>
      </c>
      <c r="H39" s="95" t="n">
        <v>1440</v>
      </c>
      <c r="I39" s="95" t="n">
        <v>73</v>
      </c>
      <c r="J39" s="96" t="n">
        <v>115</v>
      </c>
      <c r="K39" s="95" t="n">
        <v>8</v>
      </c>
      <c r="L39" s="97" t="n">
        <v>0.0799</v>
      </c>
      <c r="M39" s="95" t="n">
        <v>52</v>
      </c>
      <c r="N39" s="97" t="n">
        <v>0.4522</v>
      </c>
      <c r="O39" s="95" t="n">
        <v>31</v>
      </c>
      <c r="P39" s="97" t="n">
        <v>0.2696</v>
      </c>
      <c r="Q39" s="92"/>
      <c r="R39" s="92"/>
      <c r="S39" s="93"/>
      <c r="T39" s="93"/>
      <c r="U39" s="93"/>
      <c r="V39" s="93"/>
      <c r="W39" s="93"/>
      <c r="X39" s="93"/>
      <c r="Y39" s="93"/>
      <c r="Z39" s="93"/>
    </row>
    <row r="40" customFormat="false" ht="15.75" hidden="false" customHeight="false" outlineLevel="0" collapsed="false">
      <c r="A40" s="94" t="n">
        <v>43931</v>
      </c>
      <c r="B40" s="95" t="n">
        <v>1975</v>
      </c>
      <c r="C40" s="95" t="n">
        <v>81</v>
      </c>
      <c r="D40" s="95" t="n">
        <v>82</v>
      </c>
      <c r="E40" s="95" t="n">
        <v>3</v>
      </c>
      <c r="F40" s="95" t="n">
        <v>440</v>
      </c>
      <c r="G40" s="95" t="n">
        <v>65</v>
      </c>
      <c r="H40" s="95" t="n">
        <v>1453</v>
      </c>
      <c r="I40" s="95" t="n">
        <v>13</v>
      </c>
      <c r="J40" s="96" t="n">
        <v>114</v>
      </c>
      <c r="K40" s="95" t="n">
        <v>-1</v>
      </c>
      <c r="L40" s="97" t="n">
        <v>0.0785</v>
      </c>
      <c r="M40" s="95" t="n">
        <v>52</v>
      </c>
      <c r="N40" s="97" t="n">
        <v>0.4561</v>
      </c>
      <c r="O40" s="95" t="n">
        <v>38</v>
      </c>
      <c r="P40" s="97" t="n">
        <v>0.3333</v>
      </c>
      <c r="Q40" s="92"/>
      <c r="R40" s="92"/>
      <c r="S40" s="93"/>
      <c r="T40" s="93"/>
      <c r="U40" s="93"/>
      <c r="V40" s="93"/>
      <c r="W40" s="93"/>
      <c r="X40" s="93"/>
      <c r="Y40" s="93"/>
      <c r="Z40" s="93"/>
    </row>
    <row r="41" customFormat="false" ht="15.75" hidden="false" customHeight="false" outlineLevel="0" collapsed="false">
      <c r="A41" s="94" t="n">
        <v>43932</v>
      </c>
      <c r="B41" s="95" t="n">
        <v>2142</v>
      </c>
      <c r="C41" s="95" t="n">
        <v>167</v>
      </c>
      <c r="D41" s="95" t="n">
        <v>90</v>
      </c>
      <c r="E41" s="95" t="n">
        <v>8</v>
      </c>
      <c r="F41" s="95" t="n">
        <v>468</v>
      </c>
      <c r="G41" s="95" t="n">
        <v>28</v>
      </c>
      <c r="H41" s="95" t="n">
        <v>1584</v>
      </c>
      <c r="I41" s="95" t="n">
        <v>131</v>
      </c>
      <c r="J41" s="96" t="n">
        <v>113</v>
      </c>
      <c r="K41" s="95" t="n">
        <v>-1</v>
      </c>
      <c r="L41" s="97" t="n">
        <v>0.0713</v>
      </c>
      <c r="M41" s="95" t="n">
        <v>53</v>
      </c>
      <c r="N41" s="97" t="n">
        <v>0.469</v>
      </c>
      <c r="O41" s="95" t="n">
        <v>34</v>
      </c>
      <c r="P41" s="97" t="n">
        <v>0.3009</v>
      </c>
      <c r="Q41" s="92"/>
      <c r="R41" s="92"/>
      <c r="S41" s="93"/>
      <c r="T41" s="93"/>
      <c r="U41" s="93"/>
      <c r="V41" s="93"/>
      <c r="W41" s="93"/>
      <c r="X41" s="93"/>
      <c r="Y41" s="93"/>
      <c r="Z41" s="93"/>
    </row>
    <row r="42" customFormat="false" ht="15.75" hidden="false" customHeight="false" outlineLevel="0" collapsed="false">
      <c r="A42" s="94" t="n">
        <v>43933</v>
      </c>
      <c r="B42" s="95" t="n">
        <v>2208</v>
      </c>
      <c r="C42" s="95" t="n">
        <v>66</v>
      </c>
      <c r="D42" s="95" t="n">
        <v>95</v>
      </c>
      <c r="E42" s="95" t="n">
        <v>5</v>
      </c>
      <c r="F42" s="95" t="n">
        <v>515</v>
      </c>
      <c r="G42" s="95" t="n">
        <v>47</v>
      </c>
      <c r="H42" s="95" t="n">
        <v>1598</v>
      </c>
      <c r="I42" s="95" t="n">
        <v>14</v>
      </c>
      <c r="J42" s="96" t="n">
        <v>116</v>
      </c>
      <c r="K42" s="95" t="n">
        <v>3</v>
      </c>
      <c r="L42" s="97" t="n">
        <v>0.0726</v>
      </c>
      <c r="M42" s="95" t="n">
        <v>54</v>
      </c>
      <c r="N42" s="97" t="n">
        <v>0.4655</v>
      </c>
      <c r="O42" s="95" t="n">
        <v>33</v>
      </c>
      <c r="P42" s="97" t="n">
        <v>0.2845</v>
      </c>
      <c r="Q42" s="92"/>
      <c r="R42" s="92"/>
      <c r="S42" s="93"/>
      <c r="T42" s="93"/>
      <c r="U42" s="93"/>
      <c r="V42" s="93"/>
      <c r="W42" s="93"/>
      <c r="X42" s="93"/>
      <c r="Y42" s="93"/>
      <c r="Z42" s="93"/>
    </row>
    <row r="43" customFormat="false" ht="15.75" hidden="false" customHeight="false" outlineLevel="0" collapsed="false">
      <c r="A43" s="94" t="n">
        <v>43934</v>
      </c>
      <c r="B43" s="95" t="n">
        <v>2277</v>
      </c>
      <c r="C43" s="95" t="n">
        <v>69</v>
      </c>
      <c r="D43" s="95" t="n">
        <v>98</v>
      </c>
      <c r="E43" s="95" t="n">
        <v>3</v>
      </c>
      <c r="F43" s="95" t="n">
        <v>559</v>
      </c>
      <c r="G43" s="95" t="n">
        <v>44</v>
      </c>
      <c r="H43" s="95" t="n">
        <v>1620</v>
      </c>
      <c r="I43" s="95" t="n">
        <v>22</v>
      </c>
      <c r="J43" s="96" t="n">
        <v>117</v>
      </c>
      <c r="K43" s="95" t="n">
        <v>1</v>
      </c>
      <c r="L43" s="97" t="n">
        <v>0.0722</v>
      </c>
      <c r="M43" s="95" t="n">
        <v>56</v>
      </c>
      <c r="N43" s="97" t="n">
        <v>0.4786</v>
      </c>
      <c r="O43" s="95" t="n">
        <v>33</v>
      </c>
      <c r="P43" s="97" t="n">
        <v>0.2821</v>
      </c>
      <c r="Q43" s="92"/>
      <c r="R43" s="92"/>
      <c r="S43" s="93"/>
      <c r="T43" s="93"/>
      <c r="U43" s="93"/>
      <c r="V43" s="93"/>
      <c r="W43" s="93"/>
      <c r="X43" s="93"/>
      <c r="Y43" s="93"/>
      <c r="Z43" s="93"/>
    </row>
    <row r="44" customFormat="false" ht="15.75" hidden="false" customHeight="false" outlineLevel="0" collapsed="false">
      <c r="A44" s="94" t="n">
        <v>43935</v>
      </c>
      <c r="B44" s="95" t="n">
        <v>2443</v>
      </c>
      <c r="C44" s="95" t="n">
        <v>166</v>
      </c>
      <c r="D44" s="95" t="n">
        <v>108</v>
      </c>
      <c r="E44" s="95" t="n">
        <v>10</v>
      </c>
      <c r="F44" s="95" t="n">
        <v>596</v>
      </c>
      <c r="G44" s="95" t="n">
        <v>37</v>
      </c>
      <c r="H44" s="95" t="n">
        <v>1739</v>
      </c>
      <c r="I44" s="95" t="n">
        <v>119</v>
      </c>
      <c r="J44" s="96" t="n">
        <v>121</v>
      </c>
      <c r="K44" s="95" t="n">
        <v>4</v>
      </c>
      <c r="L44" s="97" t="n">
        <v>0.0696</v>
      </c>
      <c r="M44" s="95" t="n">
        <v>55</v>
      </c>
      <c r="N44" s="97" t="n">
        <v>0.4545</v>
      </c>
      <c r="O44" s="95" t="n">
        <v>31</v>
      </c>
      <c r="P44" s="97" t="n">
        <v>0.2562</v>
      </c>
      <c r="Q44" s="92"/>
      <c r="R44" s="92"/>
      <c r="S44" s="93"/>
      <c r="T44" s="93"/>
      <c r="U44" s="93"/>
      <c r="V44" s="93"/>
      <c r="W44" s="93"/>
      <c r="X44" s="93"/>
      <c r="Y44" s="93"/>
      <c r="Z44" s="93"/>
    </row>
    <row r="45" customFormat="false" ht="15.75" hidden="false" customHeight="false" outlineLevel="0" collapsed="false">
      <c r="A45" s="94" t="n">
        <v>43936</v>
      </c>
      <c r="B45" s="95" t="n">
        <v>2571</v>
      </c>
      <c r="C45" s="95" t="n">
        <v>128</v>
      </c>
      <c r="D45" s="95" t="n">
        <v>112</v>
      </c>
      <c r="E45" s="95" t="n">
        <v>4</v>
      </c>
      <c r="F45" s="95" t="n">
        <v>631</v>
      </c>
      <c r="G45" s="95" t="n">
        <v>35</v>
      </c>
      <c r="H45" s="95" t="n">
        <v>1828</v>
      </c>
      <c r="I45" s="95" t="n">
        <v>89</v>
      </c>
      <c r="J45" s="96" t="n">
        <v>126</v>
      </c>
      <c r="K45" s="95" t="n">
        <v>5</v>
      </c>
      <c r="L45" s="97" t="n">
        <v>0.0689</v>
      </c>
      <c r="M45" s="95" t="n">
        <v>54</v>
      </c>
      <c r="N45" s="97" t="n">
        <v>0.4286</v>
      </c>
      <c r="O45" s="95" t="n">
        <v>38</v>
      </c>
      <c r="P45" s="97" t="n">
        <v>0.3016</v>
      </c>
      <c r="Q45" s="92"/>
      <c r="R45" s="92"/>
      <c r="S45" s="93"/>
      <c r="T45" s="93"/>
      <c r="U45" s="93"/>
      <c r="V45" s="93"/>
      <c r="W45" s="93"/>
      <c r="X45" s="93"/>
      <c r="Y45" s="93"/>
      <c r="Z45" s="93"/>
    </row>
    <row r="46" customFormat="false" ht="15.75" hidden="false" customHeight="false" outlineLevel="0" collapsed="false">
      <c r="A46" s="94" t="n">
        <v>43937</v>
      </c>
      <c r="B46" s="95" t="n">
        <v>2669</v>
      </c>
      <c r="C46" s="95" t="n">
        <v>98</v>
      </c>
      <c r="D46" s="95" t="n">
        <v>122</v>
      </c>
      <c r="E46" s="95" t="n">
        <v>10</v>
      </c>
      <c r="F46" s="95" t="n">
        <v>666</v>
      </c>
      <c r="G46" s="95" t="n">
        <v>35</v>
      </c>
      <c r="H46" s="95" t="n">
        <v>1881</v>
      </c>
      <c r="I46" s="95" t="n">
        <v>53</v>
      </c>
      <c r="J46" s="96" t="n">
        <v>127</v>
      </c>
      <c r="K46" s="95" t="n">
        <v>1</v>
      </c>
      <c r="L46" s="97" t="n">
        <v>0.0675</v>
      </c>
      <c r="M46" s="95" t="n">
        <v>55</v>
      </c>
      <c r="N46" s="97" t="n">
        <v>0.4331</v>
      </c>
      <c r="O46" s="95" t="n">
        <v>38</v>
      </c>
      <c r="P46" s="97" t="n">
        <v>0.2992</v>
      </c>
      <c r="Q46" s="92"/>
      <c r="R46" s="92"/>
      <c r="S46" s="93"/>
      <c r="T46" s="93"/>
      <c r="U46" s="93"/>
      <c r="V46" s="93"/>
      <c r="W46" s="93"/>
      <c r="X46" s="93"/>
      <c r="Y46" s="93"/>
      <c r="Z46" s="93"/>
    </row>
    <row r="47" customFormat="false" ht="15.75" hidden="false" customHeight="false" outlineLevel="0" collapsed="false">
      <c r="A47" s="94" t="n">
        <v>43938</v>
      </c>
      <c r="B47" s="95" t="n">
        <v>2758</v>
      </c>
      <c r="C47" s="95" t="n">
        <v>89</v>
      </c>
      <c r="D47" s="95" t="n">
        <v>129</v>
      </c>
      <c r="E47" s="95" t="n">
        <v>7</v>
      </c>
      <c r="F47" s="95" t="n">
        <v>685</v>
      </c>
      <c r="G47" s="95" t="n">
        <v>19</v>
      </c>
      <c r="H47" s="95" t="n">
        <v>1944</v>
      </c>
      <c r="I47" s="95" t="n">
        <v>63</v>
      </c>
      <c r="J47" s="96" t="n">
        <v>123</v>
      </c>
      <c r="K47" s="95" t="n">
        <v>-4</v>
      </c>
      <c r="L47" s="97" t="n">
        <v>0.0633</v>
      </c>
      <c r="M47" s="95" t="n">
        <v>55</v>
      </c>
      <c r="N47" s="97" t="n">
        <v>0.4472</v>
      </c>
      <c r="O47" s="95" t="n">
        <v>40</v>
      </c>
      <c r="P47" s="97" t="n">
        <v>0.3252</v>
      </c>
      <c r="Q47" s="92"/>
      <c r="R47" s="92"/>
      <c r="S47" s="93"/>
      <c r="T47" s="93"/>
      <c r="U47" s="93"/>
      <c r="V47" s="93"/>
      <c r="W47" s="93"/>
      <c r="X47" s="93"/>
      <c r="Y47" s="93"/>
      <c r="Z47" s="93"/>
    </row>
    <row r="48" customFormat="false" ht="15.75" hidden="false" customHeight="false" outlineLevel="0" collapsed="false">
      <c r="A48" s="94" t="n">
        <v>43939</v>
      </c>
      <c r="B48" s="95" t="n">
        <v>2839</v>
      </c>
      <c r="C48" s="95" t="n">
        <v>81</v>
      </c>
      <c r="D48" s="95" t="n">
        <v>132</v>
      </c>
      <c r="E48" s="95" t="n">
        <v>3</v>
      </c>
      <c r="F48" s="95" t="n">
        <v>709</v>
      </c>
      <c r="G48" s="95" t="n">
        <v>24</v>
      </c>
      <c r="H48" s="95" t="n">
        <v>1998</v>
      </c>
      <c r="I48" s="95" t="n">
        <v>54</v>
      </c>
      <c r="J48" s="96" t="n">
        <v>126</v>
      </c>
      <c r="K48" s="95" t="n">
        <v>3</v>
      </c>
      <c r="L48" s="97" t="n">
        <v>0.0631</v>
      </c>
      <c r="M48" s="95" t="n">
        <v>58</v>
      </c>
      <c r="N48" s="97" t="n">
        <v>0.4603</v>
      </c>
      <c r="O48" s="95" t="n">
        <v>40</v>
      </c>
      <c r="P48" s="97" t="n">
        <v>0.3175</v>
      </c>
      <c r="Q48" s="92"/>
      <c r="R48" s="92"/>
      <c r="S48" s="93"/>
      <c r="T48" s="93"/>
      <c r="U48" s="93"/>
      <c r="V48" s="93"/>
      <c r="W48" s="93"/>
      <c r="X48" s="93"/>
      <c r="Y48" s="93"/>
      <c r="Z48" s="93"/>
    </row>
    <row r="49" customFormat="false" ht="15.75" hidden="false" customHeight="false" outlineLevel="0" collapsed="false">
      <c r="A49" s="94" t="n">
        <v>43940</v>
      </c>
      <c r="B49" s="95" t="n">
        <v>2941</v>
      </c>
      <c r="C49" s="95" t="n">
        <v>102</v>
      </c>
      <c r="D49" s="95" t="n">
        <v>136</v>
      </c>
      <c r="E49" s="95" t="n">
        <v>4</v>
      </c>
      <c r="F49" s="95" t="n">
        <v>737</v>
      </c>
      <c r="G49" s="95" t="n">
        <v>28</v>
      </c>
      <c r="H49" s="95" t="n">
        <v>2068</v>
      </c>
      <c r="I49" s="95" t="n">
        <v>70</v>
      </c>
      <c r="J49" s="96" t="n">
        <v>129</v>
      </c>
      <c r="K49" s="95" t="n">
        <v>3</v>
      </c>
      <c r="L49" s="97" t="n">
        <v>0.0624</v>
      </c>
      <c r="M49" s="95" t="n">
        <v>59</v>
      </c>
      <c r="N49" s="97" t="n">
        <v>0.4574</v>
      </c>
      <c r="O49" s="95" t="n">
        <v>42</v>
      </c>
      <c r="P49" s="97" t="n">
        <v>0.3256</v>
      </c>
      <c r="Q49" s="92"/>
      <c r="R49" s="92"/>
      <c r="S49" s="93"/>
      <c r="T49" s="93"/>
      <c r="U49" s="93"/>
      <c r="V49" s="93"/>
      <c r="W49" s="93"/>
      <c r="X49" s="93"/>
      <c r="Y49" s="93"/>
      <c r="Z49" s="93"/>
    </row>
    <row r="50" customFormat="false" ht="15.75" hidden="false" customHeight="false" outlineLevel="0" collapsed="false">
      <c r="A50" s="94" t="n">
        <v>43941</v>
      </c>
      <c r="B50" s="95" t="n">
        <v>3031</v>
      </c>
      <c r="C50" s="95" t="n">
        <v>90</v>
      </c>
      <c r="D50" s="95" t="n">
        <v>145</v>
      </c>
      <c r="E50" s="95" t="n">
        <v>9</v>
      </c>
      <c r="F50" s="95" t="n">
        <v>840</v>
      </c>
      <c r="G50" s="95" t="n">
        <v>103</v>
      </c>
      <c r="H50" s="95" t="n">
        <v>2046</v>
      </c>
      <c r="I50" s="95" t="n">
        <v>-22</v>
      </c>
      <c r="J50" s="96" t="n">
        <v>131</v>
      </c>
      <c r="K50" s="95" t="n">
        <v>2</v>
      </c>
      <c r="L50" s="97" t="n">
        <v>0.064</v>
      </c>
      <c r="M50" s="95" t="n">
        <v>59</v>
      </c>
      <c r="N50" s="97" t="n">
        <v>0.4504</v>
      </c>
      <c r="O50" s="95" t="n">
        <v>40</v>
      </c>
      <c r="P50" s="97" t="n">
        <v>0.3053</v>
      </c>
      <c r="Q50" s="92"/>
      <c r="R50" s="92"/>
      <c r="S50" s="93"/>
      <c r="T50" s="93"/>
      <c r="U50" s="93"/>
      <c r="V50" s="93"/>
      <c r="W50" s="93"/>
      <c r="X50" s="93"/>
      <c r="Y50" s="93"/>
      <c r="Z50" s="93"/>
    </row>
    <row r="51" customFormat="false" ht="15.75" hidden="false" customHeight="false" outlineLevel="0" collapsed="false">
      <c r="A51" s="94" t="n">
        <v>43942</v>
      </c>
      <c r="B51" s="95" t="n">
        <v>3144</v>
      </c>
      <c r="C51" s="95" t="n">
        <v>113</v>
      </c>
      <c r="D51" s="95" t="n">
        <v>152</v>
      </c>
      <c r="E51" s="95" t="n">
        <v>7</v>
      </c>
      <c r="F51" s="95" t="n">
        <v>872</v>
      </c>
      <c r="G51" s="95" t="n">
        <v>32</v>
      </c>
      <c r="H51" s="95" t="n">
        <v>2120</v>
      </c>
      <c r="I51" s="95" t="n">
        <v>74</v>
      </c>
      <c r="J51" s="96" t="n">
        <v>136</v>
      </c>
      <c r="K51" s="95" t="n">
        <v>5</v>
      </c>
      <c r="L51" s="97" t="n">
        <v>0.0642</v>
      </c>
      <c r="M51" s="95" t="n">
        <v>60</v>
      </c>
      <c r="N51" s="97" t="n">
        <v>0.4412</v>
      </c>
      <c r="O51" s="95" t="n">
        <v>42</v>
      </c>
      <c r="P51" s="97" t="n">
        <v>0.3088</v>
      </c>
      <c r="Q51" s="92"/>
      <c r="R51" s="92"/>
      <c r="S51" s="93"/>
      <c r="T51" s="93"/>
      <c r="U51" s="93"/>
      <c r="V51" s="93"/>
      <c r="W51" s="93"/>
      <c r="X51" s="93"/>
      <c r="Y51" s="93"/>
      <c r="Z51" s="93"/>
    </row>
    <row r="52" customFormat="false" ht="15.75" hidden="false" customHeight="false" outlineLevel="0" collapsed="false">
      <c r="A52" s="94" t="n">
        <v>43943</v>
      </c>
      <c r="B52" s="95" t="n">
        <v>3288</v>
      </c>
      <c r="C52" s="95" t="n">
        <v>144</v>
      </c>
      <c r="D52" s="95" t="n">
        <v>159</v>
      </c>
      <c r="E52" s="95" t="n">
        <v>7</v>
      </c>
      <c r="F52" s="95" t="n">
        <v>919</v>
      </c>
      <c r="G52" s="95" t="n">
        <v>47</v>
      </c>
      <c r="H52" s="95" t="n">
        <v>2210</v>
      </c>
      <c r="I52" s="95" t="n">
        <v>90</v>
      </c>
      <c r="J52" s="96" t="n">
        <v>141</v>
      </c>
      <c r="K52" s="95" t="n">
        <v>5</v>
      </c>
      <c r="L52" s="97" t="n">
        <v>0.0638</v>
      </c>
      <c r="M52" s="95" t="n">
        <v>64</v>
      </c>
      <c r="N52" s="97" t="n">
        <v>0.4539</v>
      </c>
      <c r="O52" s="95" t="n">
        <v>44</v>
      </c>
      <c r="P52" s="97" t="n">
        <v>0.3121</v>
      </c>
      <c r="Q52" s="92"/>
      <c r="R52" s="92"/>
      <c r="S52" s="93"/>
      <c r="T52" s="93"/>
      <c r="U52" s="93"/>
      <c r="V52" s="93"/>
      <c r="W52" s="93"/>
      <c r="X52" s="93"/>
      <c r="Y52" s="93"/>
      <c r="Z52" s="93"/>
    </row>
    <row r="53" customFormat="false" ht="15.75" hidden="false" customHeight="false" outlineLevel="0" collapsed="false">
      <c r="A53" s="94" t="n">
        <v>43944</v>
      </c>
      <c r="B53" s="95" t="n">
        <v>3435</v>
      </c>
      <c r="C53" s="95" t="n">
        <v>147</v>
      </c>
      <c r="D53" s="95" t="n">
        <v>167</v>
      </c>
      <c r="E53" s="95" t="n">
        <v>8</v>
      </c>
      <c r="F53" s="95" t="n">
        <v>976</v>
      </c>
      <c r="G53" s="95" t="n">
        <v>57</v>
      </c>
      <c r="H53" s="95" t="n">
        <v>2292</v>
      </c>
      <c r="I53" s="95" t="n">
        <v>82</v>
      </c>
      <c r="J53" s="96" t="n">
        <v>144</v>
      </c>
      <c r="K53" s="95" t="n">
        <v>3</v>
      </c>
      <c r="L53" s="97" t="n">
        <v>0.0628</v>
      </c>
      <c r="M53" s="95" t="n">
        <v>64</v>
      </c>
      <c r="N53" s="97" t="n">
        <v>0.4444</v>
      </c>
      <c r="O53" s="95" t="n">
        <v>48</v>
      </c>
      <c r="P53" s="97" t="n">
        <v>0.3333</v>
      </c>
      <c r="Q53" s="92"/>
      <c r="R53" s="92"/>
      <c r="S53" s="93"/>
      <c r="T53" s="93"/>
      <c r="U53" s="93"/>
      <c r="V53" s="93"/>
      <c r="W53" s="93"/>
      <c r="X53" s="93"/>
      <c r="Y53" s="93"/>
      <c r="Z53" s="93"/>
    </row>
    <row r="54" customFormat="false" ht="15.75" hidden="false" customHeight="false" outlineLevel="0" collapsed="false">
      <c r="A54" s="94" t="n">
        <v>43945</v>
      </c>
      <c r="B54" s="95" t="n">
        <v>3607</v>
      </c>
      <c r="C54" s="95" t="n">
        <v>172</v>
      </c>
      <c r="D54" s="95" t="n">
        <v>176</v>
      </c>
      <c r="E54" s="95" t="n">
        <v>9</v>
      </c>
      <c r="F54" s="95" t="n">
        <v>1030</v>
      </c>
      <c r="G54" s="95" t="n">
        <v>54</v>
      </c>
      <c r="H54" s="95" t="n">
        <v>2401</v>
      </c>
      <c r="I54" s="95" t="n">
        <v>109</v>
      </c>
      <c r="J54" s="96" t="n">
        <v>139</v>
      </c>
      <c r="K54" s="95" t="n">
        <v>-5</v>
      </c>
      <c r="L54" s="97" t="n">
        <v>0.0579</v>
      </c>
      <c r="M54" s="95" t="n">
        <v>64</v>
      </c>
      <c r="N54" s="97" t="n">
        <v>0.4604</v>
      </c>
      <c r="O54" s="95" t="n">
        <v>44</v>
      </c>
      <c r="P54" s="97" t="n">
        <v>0.3165</v>
      </c>
      <c r="Q54" s="92"/>
      <c r="R54" s="92"/>
      <c r="S54" s="93"/>
      <c r="T54" s="93"/>
      <c r="U54" s="93"/>
      <c r="V54" s="93"/>
      <c r="W54" s="93"/>
      <c r="X54" s="93"/>
      <c r="Y54" s="93"/>
      <c r="Z54" s="93"/>
    </row>
    <row r="55" customFormat="false" ht="15.75" hidden="false" customHeight="false" outlineLevel="0" collapsed="false">
      <c r="A55" s="94" t="n">
        <v>43946</v>
      </c>
      <c r="B55" s="95" t="n">
        <v>3780</v>
      </c>
      <c r="C55" s="95" t="n">
        <v>173</v>
      </c>
      <c r="D55" s="95" t="n">
        <v>185</v>
      </c>
      <c r="E55" s="95" t="n">
        <v>9</v>
      </c>
      <c r="F55" s="95" t="n">
        <v>1107</v>
      </c>
      <c r="G55" s="95" t="n">
        <v>77</v>
      </c>
      <c r="H55" s="95" t="n">
        <v>2488</v>
      </c>
      <c r="I55" s="95" t="n">
        <v>87</v>
      </c>
      <c r="J55" s="96" t="n">
        <v>151</v>
      </c>
      <c r="K55" s="95" t="n">
        <v>12</v>
      </c>
      <c r="L55" s="97" t="n">
        <v>0.0607</v>
      </c>
      <c r="M55" s="95" t="n">
        <v>63</v>
      </c>
      <c r="N55" s="97" t="n">
        <v>0.4172</v>
      </c>
      <c r="O55" s="95" t="n">
        <v>47</v>
      </c>
      <c r="P55" s="97" t="n">
        <v>0.3113</v>
      </c>
      <c r="Q55" s="92"/>
      <c r="R55" s="92"/>
      <c r="S55" s="93"/>
      <c r="T55" s="93"/>
      <c r="U55" s="93"/>
      <c r="V55" s="93"/>
      <c r="W55" s="93"/>
      <c r="X55" s="93"/>
      <c r="Y55" s="93"/>
      <c r="Z55" s="93"/>
    </row>
    <row r="56" customFormat="false" ht="15.75" hidden="false" customHeight="false" outlineLevel="0" collapsed="false">
      <c r="A56" s="94" t="n">
        <v>43947</v>
      </c>
      <c r="B56" s="95" t="n">
        <v>3892</v>
      </c>
      <c r="C56" s="95" t="n">
        <v>112</v>
      </c>
      <c r="D56" s="95" t="n">
        <v>192</v>
      </c>
      <c r="E56" s="95" t="n">
        <v>7</v>
      </c>
      <c r="F56" s="95" t="n">
        <v>1140</v>
      </c>
      <c r="G56" s="95" t="n">
        <v>33</v>
      </c>
      <c r="H56" s="95" t="n">
        <v>2560</v>
      </c>
      <c r="I56" s="95" t="n">
        <v>72</v>
      </c>
      <c r="J56" s="96" t="n">
        <v>155</v>
      </c>
      <c r="K56" s="95" t="n">
        <v>4</v>
      </c>
      <c r="L56" s="97" t="n">
        <v>0.0605</v>
      </c>
      <c r="M56" s="95" t="n">
        <v>63</v>
      </c>
      <c r="N56" s="97" t="n">
        <v>0.4065</v>
      </c>
      <c r="O56" s="95" t="n">
        <v>50</v>
      </c>
      <c r="P56" s="97" t="n">
        <v>0.3226</v>
      </c>
      <c r="Q56" s="92"/>
      <c r="R56" s="92"/>
      <c r="S56" s="93"/>
      <c r="T56" s="93"/>
      <c r="U56" s="93"/>
      <c r="V56" s="93"/>
      <c r="W56" s="93"/>
      <c r="X56" s="93"/>
      <c r="Y56" s="93"/>
      <c r="Z56" s="93"/>
    </row>
    <row r="57" customFormat="false" ht="15.75" hidden="false" customHeight="false" outlineLevel="0" collapsed="false">
      <c r="A57" s="94" t="n">
        <v>43948</v>
      </c>
      <c r="B57" s="95" t="n">
        <v>4003</v>
      </c>
      <c r="C57" s="95" t="n">
        <v>111</v>
      </c>
      <c r="D57" s="95" t="n">
        <v>197</v>
      </c>
      <c r="E57" s="95" t="n">
        <v>5</v>
      </c>
      <c r="F57" s="95" t="n">
        <v>1162</v>
      </c>
      <c r="G57" s="95" t="n">
        <v>22</v>
      </c>
      <c r="H57" s="95" t="n">
        <v>2644</v>
      </c>
      <c r="I57" s="95" t="n">
        <v>84</v>
      </c>
      <c r="J57" s="96" t="n">
        <v>154</v>
      </c>
      <c r="K57" s="95" t="n">
        <v>-1</v>
      </c>
      <c r="L57" s="97" t="n">
        <v>0.0582</v>
      </c>
      <c r="M57" s="95" t="n">
        <v>64</v>
      </c>
      <c r="N57" s="97" t="n">
        <v>0.4156</v>
      </c>
      <c r="O57" s="95" t="n">
        <v>50</v>
      </c>
      <c r="P57" s="97" t="n">
        <v>0.3247</v>
      </c>
      <c r="Q57" s="92"/>
      <c r="R57" s="92"/>
      <c r="S57" s="93"/>
      <c r="T57" s="93"/>
      <c r="U57" s="93"/>
      <c r="V57" s="93"/>
      <c r="W57" s="93"/>
      <c r="X57" s="93"/>
      <c r="Y57" s="93"/>
      <c r="Z57" s="93"/>
    </row>
    <row r="58" customFormat="false" ht="15.75" hidden="false" customHeight="false" outlineLevel="0" collapsed="false">
      <c r="A58" s="94" t="n">
        <v>43949</v>
      </c>
      <c r="B58" s="95" t="n">
        <v>4127</v>
      </c>
      <c r="C58" s="95" t="n">
        <v>124</v>
      </c>
      <c r="D58" s="95" t="n">
        <v>207</v>
      </c>
      <c r="E58" s="95" t="n">
        <v>10</v>
      </c>
      <c r="F58" s="95" t="n">
        <v>1192</v>
      </c>
      <c r="G58" s="95" t="n">
        <v>30</v>
      </c>
      <c r="H58" s="95" t="n">
        <v>2728</v>
      </c>
      <c r="I58" s="95" t="n">
        <v>84</v>
      </c>
      <c r="J58" s="96" t="n">
        <v>157</v>
      </c>
      <c r="K58" s="95" t="n">
        <v>3</v>
      </c>
      <c r="L58" s="97" t="n">
        <v>0.0576</v>
      </c>
      <c r="M58" s="95" t="n">
        <v>64</v>
      </c>
      <c r="N58" s="97" t="n">
        <v>0.4076</v>
      </c>
      <c r="O58" s="95" t="n">
        <v>53</v>
      </c>
      <c r="P58" s="97" t="n">
        <v>0.3376</v>
      </c>
      <c r="Q58" s="92"/>
      <c r="R58" s="92"/>
      <c r="S58" s="93"/>
      <c r="T58" s="93"/>
      <c r="U58" s="93"/>
      <c r="V58" s="93"/>
      <c r="W58" s="93"/>
      <c r="X58" s="93"/>
      <c r="Y58" s="93"/>
      <c r="Z58" s="93"/>
    </row>
    <row r="59" customFormat="false" ht="15.75" hidden="false" customHeight="false" outlineLevel="0" collapsed="false">
      <c r="A59" s="94" t="n">
        <v>43950</v>
      </c>
      <c r="B59" s="95" t="n">
        <v>4295</v>
      </c>
      <c r="C59" s="95" t="n">
        <v>168</v>
      </c>
      <c r="D59" s="95" t="n">
        <v>214</v>
      </c>
      <c r="E59" s="95" t="n">
        <v>7</v>
      </c>
      <c r="F59" s="95" t="n">
        <v>1256</v>
      </c>
      <c r="G59" s="95" t="n">
        <v>64</v>
      </c>
      <c r="H59" s="95" t="n">
        <v>2825</v>
      </c>
      <c r="I59" s="95" t="n">
        <v>97</v>
      </c>
      <c r="J59" s="96" t="n">
        <v>159</v>
      </c>
      <c r="K59" s="95" t="n">
        <v>2</v>
      </c>
      <c r="L59" s="97" t="n">
        <v>0.0563</v>
      </c>
      <c r="M59" s="95" t="n">
        <v>64</v>
      </c>
      <c r="N59" s="97" t="n">
        <v>0.4025</v>
      </c>
      <c r="O59" s="95" t="n">
        <v>57</v>
      </c>
      <c r="P59" s="97" t="n">
        <v>0.3585</v>
      </c>
      <c r="Q59" s="92"/>
      <c r="R59" s="92"/>
      <c r="S59" s="93"/>
      <c r="T59" s="93"/>
      <c r="U59" s="93"/>
      <c r="V59" s="93"/>
      <c r="W59" s="93"/>
      <c r="X59" s="93"/>
      <c r="Y59" s="93"/>
      <c r="Z59" s="93"/>
    </row>
    <row r="60" customFormat="false" ht="15.75" hidden="false" customHeight="false" outlineLevel="0" collapsed="false">
      <c r="A60" s="94" t="n">
        <v>43951</v>
      </c>
      <c r="B60" s="95" t="n">
        <v>4428</v>
      </c>
      <c r="C60" s="95" t="n">
        <v>133</v>
      </c>
      <c r="D60" s="95" t="n">
        <v>220</v>
      </c>
      <c r="E60" s="95" t="n">
        <v>6</v>
      </c>
      <c r="F60" s="95" t="n">
        <v>1292</v>
      </c>
      <c r="G60" s="95" t="n">
        <v>36</v>
      </c>
      <c r="H60" s="95" t="n">
        <v>2916</v>
      </c>
      <c r="I60" s="95" t="n">
        <v>91</v>
      </c>
      <c r="J60" s="96" t="n">
        <v>164</v>
      </c>
      <c r="K60" s="95" t="n">
        <v>5</v>
      </c>
      <c r="L60" s="97" t="n">
        <v>0.0562</v>
      </c>
      <c r="M60" s="95" t="n">
        <v>64</v>
      </c>
      <c r="N60" s="97" t="n">
        <v>0.3902</v>
      </c>
      <c r="O60" s="95" t="n">
        <v>58</v>
      </c>
      <c r="P60" s="97" t="n">
        <v>0.3537</v>
      </c>
      <c r="Q60" s="92"/>
      <c r="R60" s="92"/>
      <c r="S60" s="93"/>
      <c r="T60" s="93"/>
      <c r="U60" s="93"/>
      <c r="V60" s="93"/>
      <c r="W60" s="93"/>
      <c r="X60" s="93"/>
      <c r="Y60" s="93"/>
      <c r="Z60" s="93"/>
    </row>
    <row r="61" customFormat="false" ht="15.75" hidden="false" customHeight="false" outlineLevel="0" collapsed="false">
      <c r="A61" s="94" t="n">
        <v>43952</v>
      </c>
      <c r="B61" s="95" t="n">
        <v>4532</v>
      </c>
      <c r="C61" s="95" t="n">
        <v>104</v>
      </c>
      <c r="D61" s="95" t="n">
        <v>229</v>
      </c>
      <c r="E61" s="95" t="n">
        <v>9</v>
      </c>
      <c r="F61" s="95" t="n">
        <v>1320</v>
      </c>
      <c r="G61" s="95" t="n">
        <v>62</v>
      </c>
      <c r="H61" s="95" t="n">
        <v>2983</v>
      </c>
      <c r="I61" s="95" t="n">
        <v>67</v>
      </c>
      <c r="J61" s="96" t="n">
        <v>161</v>
      </c>
      <c r="K61" s="95" t="n">
        <v>-3</v>
      </c>
      <c r="L61" s="97" t="n">
        <v>0.054</v>
      </c>
      <c r="M61" s="95" t="n">
        <v>64</v>
      </c>
      <c r="N61" s="97" t="n">
        <v>0.3975</v>
      </c>
      <c r="O61" s="95" t="n">
        <v>57</v>
      </c>
      <c r="P61" s="97" t="n">
        <v>0.354</v>
      </c>
      <c r="Q61" s="92"/>
      <c r="R61" s="92"/>
      <c r="S61" s="93"/>
      <c r="T61" s="93"/>
      <c r="U61" s="93"/>
      <c r="V61" s="93"/>
      <c r="W61" s="93"/>
      <c r="X61" s="93"/>
      <c r="Y61" s="93"/>
      <c r="Z61" s="93"/>
    </row>
    <row r="62" customFormat="false" ht="15.75" hidden="false" customHeight="false" outlineLevel="0" collapsed="false">
      <c r="A62" s="94" t="n">
        <v>43953</v>
      </c>
      <c r="B62" s="95" t="n">
        <v>4681</v>
      </c>
      <c r="C62" s="95" t="n">
        <v>149</v>
      </c>
      <c r="D62" s="95" t="n">
        <v>237</v>
      </c>
      <c r="E62" s="95" t="n">
        <v>8</v>
      </c>
      <c r="F62" s="95" t="n">
        <v>1354</v>
      </c>
      <c r="G62" s="95" t="n">
        <v>34</v>
      </c>
      <c r="H62" s="95" t="n">
        <v>3090</v>
      </c>
      <c r="I62" s="95" t="n">
        <v>107</v>
      </c>
      <c r="J62" s="96" t="n">
        <v>146</v>
      </c>
      <c r="K62" s="95" t="n">
        <v>-15</v>
      </c>
      <c r="L62" s="97" t="n">
        <v>0.0472</v>
      </c>
      <c r="M62" s="95" t="n">
        <v>48</v>
      </c>
      <c r="N62" s="97" t="n">
        <v>0.3288</v>
      </c>
      <c r="O62" s="95" t="n">
        <v>58</v>
      </c>
      <c r="P62" s="97" t="n">
        <v>0.3973</v>
      </c>
      <c r="Q62" s="92"/>
      <c r="R62" s="92"/>
      <c r="S62" s="93"/>
      <c r="T62" s="93"/>
      <c r="U62" s="93"/>
      <c r="V62" s="93"/>
      <c r="W62" s="93"/>
      <c r="X62" s="93"/>
      <c r="Y62" s="93"/>
      <c r="Z62" s="93"/>
    </row>
    <row r="63" customFormat="false" ht="15.75" hidden="false" customHeight="false" outlineLevel="0" collapsed="false">
      <c r="A63" s="94" t="n">
        <v>43954</v>
      </c>
      <c r="B63" s="95" t="n">
        <v>4783</v>
      </c>
      <c r="C63" s="95" t="n">
        <v>102</v>
      </c>
      <c r="D63" s="95" t="n">
        <v>246</v>
      </c>
      <c r="E63" s="95" t="n">
        <v>9</v>
      </c>
      <c r="F63" s="95" t="n">
        <v>1442</v>
      </c>
      <c r="G63" s="95" t="n">
        <v>88</v>
      </c>
      <c r="H63" s="95" t="n">
        <v>3095</v>
      </c>
      <c r="I63" s="95" t="n">
        <v>5</v>
      </c>
      <c r="J63" s="96" t="n">
        <v>148</v>
      </c>
      <c r="K63" s="95" t="n">
        <v>2</v>
      </c>
      <c r="L63" s="97" t="n">
        <v>0.0478</v>
      </c>
      <c r="M63" s="95" t="n">
        <v>48</v>
      </c>
      <c r="N63" s="97" t="n">
        <v>0.3243</v>
      </c>
      <c r="O63" s="95" t="n">
        <v>60</v>
      </c>
      <c r="P63" s="97" t="n">
        <v>0.4054</v>
      </c>
      <c r="Q63" s="92"/>
      <c r="R63" s="92"/>
      <c r="S63" s="93"/>
      <c r="T63" s="93"/>
      <c r="U63" s="93"/>
      <c r="V63" s="93"/>
      <c r="W63" s="93"/>
      <c r="X63" s="93"/>
      <c r="Y63" s="93"/>
      <c r="Z63" s="93"/>
    </row>
    <row r="64" customFormat="false" ht="15.75" hidden="false" customHeight="false" outlineLevel="0" collapsed="false">
      <c r="A64" s="94" t="n">
        <v>43955</v>
      </c>
      <c r="B64" s="95" t="n">
        <v>4886</v>
      </c>
      <c r="C64" s="95" t="n">
        <v>103</v>
      </c>
      <c r="D64" s="95" t="n">
        <v>260</v>
      </c>
      <c r="E64" s="95" t="n">
        <v>14</v>
      </c>
      <c r="F64" s="95" t="n">
        <v>1472</v>
      </c>
      <c r="G64" s="95" t="n">
        <v>30</v>
      </c>
      <c r="H64" s="95" t="n">
        <v>3154</v>
      </c>
      <c r="I64" s="95" t="n">
        <v>59</v>
      </c>
      <c r="J64" s="96" t="n">
        <v>143</v>
      </c>
      <c r="K64" s="95" t="n">
        <v>-5</v>
      </c>
      <c r="L64" s="97" t="n">
        <v>0.0453</v>
      </c>
      <c r="M64" s="95" t="n">
        <v>48</v>
      </c>
      <c r="N64" s="97" t="n">
        <v>0.3357</v>
      </c>
      <c r="O64" s="95" t="n">
        <v>58</v>
      </c>
      <c r="P64" s="97" t="n">
        <v>0.4056</v>
      </c>
      <c r="Q64" s="92"/>
      <c r="R64" s="92"/>
      <c r="S64" s="93"/>
      <c r="T64" s="93"/>
      <c r="U64" s="93"/>
      <c r="V64" s="93"/>
      <c r="W64" s="93"/>
      <c r="X64" s="93"/>
      <c r="Y64" s="93"/>
      <c r="Z64" s="93"/>
    </row>
    <row r="65" customFormat="false" ht="15.75" hidden="false" customHeight="false" outlineLevel="0" collapsed="false">
      <c r="A65" s="94" t="n">
        <v>43956</v>
      </c>
      <c r="B65" s="95" t="n">
        <v>5020</v>
      </c>
      <c r="C65" s="95" t="n">
        <v>134</v>
      </c>
      <c r="D65" s="95" t="n">
        <v>264</v>
      </c>
      <c r="E65" s="95" t="n">
        <v>4</v>
      </c>
      <c r="F65" s="98" t="n">
        <v>1524</v>
      </c>
      <c r="G65" s="95" t="n">
        <v>52</v>
      </c>
      <c r="H65" s="95" t="n">
        <v>3232</v>
      </c>
      <c r="I65" s="95" t="n">
        <v>78</v>
      </c>
      <c r="J65" s="96" t="n">
        <v>151</v>
      </c>
      <c r="K65" s="95" t="n">
        <v>8</v>
      </c>
      <c r="L65" s="97" t="n">
        <v>0.0467</v>
      </c>
      <c r="M65" s="95" t="n">
        <v>50</v>
      </c>
      <c r="N65" s="97" t="n">
        <v>0.3311</v>
      </c>
      <c r="O65" s="95" t="n">
        <v>61</v>
      </c>
      <c r="P65" s="97" t="n">
        <v>0.404</v>
      </c>
      <c r="Q65" s="92"/>
      <c r="R65" s="92"/>
      <c r="S65" s="93"/>
      <c r="T65" s="93"/>
      <c r="U65" s="93"/>
      <c r="V65" s="93"/>
      <c r="W65" s="93"/>
      <c r="X65" s="93"/>
      <c r="Y65" s="93"/>
      <c r="Z65" s="93"/>
    </row>
    <row r="66" customFormat="false" ht="15.75" hidden="false" customHeight="false" outlineLevel="0" collapsed="false">
      <c r="A66" s="94" t="n">
        <v>43957</v>
      </c>
      <c r="B66" s="95" t="n">
        <v>5208</v>
      </c>
      <c r="C66" s="95" t="n">
        <v>188</v>
      </c>
      <c r="D66" s="95" t="n">
        <v>273</v>
      </c>
      <c r="E66" s="95" t="n">
        <v>9</v>
      </c>
      <c r="F66" s="95" t="n">
        <v>1601</v>
      </c>
      <c r="G66" s="95" t="n">
        <v>77</v>
      </c>
      <c r="H66" s="95" t="n">
        <v>3334</v>
      </c>
      <c r="I66" s="95" t="n">
        <v>102</v>
      </c>
      <c r="J66" s="96" t="n">
        <v>155</v>
      </c>
      <c r="K66" s="95" t="n">
        <v>4</v>
      </c>
      <c r="L66" s="97" t="n">
        <v>0.0465</v>
      </c>
      <c r="M66" s="95" t="n">
        <v>51</v>
      </c>
      <c r="N66" s="97" t="n">
        <v>0.329</v>
      </c>
      <c r="O66" s="95" t="n">
        <v>61</v>
      </c>
      <c r="P66" s="97" t="n">
        <v>0.3935</v>
      </c>
      <c r="Q66" s="92"/>
      <c r="R66" s="92"/>
      <c r="S66" s="93"/>
      <c r="T66" s="93"/>
      <c r="U66" s="93"/>
      <c r="V66" s="93"/>
      <c r="W66" s="93"/>
      <c r="X66" s="93"/>
      <c r="Y66" s="93"/>
      <c r="Z66" s="93"/>
    </row>
    <row r="67" customFormat="false" ht="15.75" hidden="false" customHeight="false" outlineLevel="0" collapsed="false">
      <c r="A67" s="94" t="n">
        <v>43958</v>
      </c>
      <c r="B67" s="95" t="n">
        <v>5371</v>
      </c>
      <c r="C67" s="95" t="n">
        <v>163</v>
      </c>
      <c r="D67" s="95" t="n">
        <v>282</v>
      </c>
      <c r="E67" s="95" t="n">
        <v>9</v>
      </c>
      <c r="F67" s="95" t="n">
        <v>1659</v>
      </c>
      <c r="G67" s="95" t="n">
        <v>58</v>
      </c>
      <c r="H67" s="95" t="n">
        <v>3437</v>
      </c>
      <c r="I67" s="95" t="n">
        <v>103</v>
      </c>
      <c r="J67" s="96" t="n">
        <v>157</v>
      </c>
      <c r="K67" s="95" t="n">
        <v>2</v>
      </c>
      <c r="L67" s="97" t="n">
        <v>0.0457</v>
      </c>
      <c r="M67" s="95" t="n">
        <v>56</v>
      </c>
      <c r="N67" s="97" t="n">
        <v>0.3567</v>
      </c>
      <c r="O67" s="95" t="n">
        <v>64</v>
      </c>
      <c r="P67" s="97" t="n">
        <v>0.4076</v>
      </c>
      <c r="Q67" s="92"/>
      <c r="R67" s="92"/>
      <c r="S67" s="93"/>
      <c r="T67" s="93"/>
      <c r="U67" s="93"/>
      <c r="V67" s="93"/>
      <c r="W67" s="93"/>
      <c r="X67" s="93"/>
      <c r="Y67" s="93"/>
      <c r="Z67" s="93"/>
    </row>
    <row r="68" customFormat="false" ht="15.75" hidden="false" customHeight="false" outlineLevel="0" collapsed="false">
      <c r="A68" s="94" t="n">
        <v>43959</v>
      </c>
      <c r="B68" s="95" t="n">
        <v>5611</v>
      </c>
      <c r="C68" s="95" t="n">
        <v>240</v>
      </c>
      <c r="D68" s="95" t="n">
        <v>293</v>
      </c>
      <c r="E68" s="95" t="n">
        <v>11</v>
      </c>
      <c r="F68" s="95" t="n">
        <v>1728</v>
      </c>
      <c r="G68" s="95" t="n">
        <v>69</v>
      </c>
      <c r="H68" s="95" t="n">
        <v>3590</v>
      </c>
      <c r="I68" s="95" t="n">
        <v>153</v>
      </c>
      <c r="J68" s="96" t="n">
        <v>160</v>
      </c>
      <c r="K68" s="95" t="n">
        <v>3</v>
      </c>
      <c r="L68" s="97" t="n">
        <v>0.0446</v>
      </c>
      <c r="M68" s="95" t="n">
        <v>59</v>
      </c>
      <c r="N68" s="97" t="n">
        <v>0.3688</v>
      </c>
      <c r="O68" s="95" t="n">
        <v>64</v>
      </c>
      <c r="P68" s="97" t="n">
        <v>0.4</v>
      </c>
      <c r="Q68" s="92"/>
      <c r="R68" s="92"/>
      <c r="S68" s="93"/>
      <c r="T68" s="93"/>
      <c r="U68" s="93"/>
      <c r="V68" s="93"/>
      <c r="W68" s="93"/>
      <c r="X68" s="93"/>
      <c r="Y68" s="93"/>
      <c r="Z68" s="93"/>
    </row>
    <row r="69" customFormat="false" ht="15.75" hidden="false" customHeight="false" outlineLevel="0" collapsed="false">
      <c r="A69" s="94" t="n">
        <v>43960</v>
      </c>
      <c r="B69" s="95" t="n">
        <v>5776</v>
      </c>
      <c r="C69" s="95" t="n">
        <v>165</v>
      </c>
      <c r="D69" s="95" t="n">
        <v>300</v>
      </c>
      <c r="E69" s="95" t="n">
        <v>7</v>
      </c>
      <c r="F69" s="95" t="n">
        <v>1757</v>
      </c>
      <c r="G69" s="95" t="n">
        <v>29</v>
      </c>
      <c r="H69" s="95" t="n">
        <v>3719</v>
      </c>
      <c r="I69" s="95" t="n">
        <v>129</v>
      </c>
      <c r="J69" s="96" t="n">
        <v>164</v>
      </c>
      <c r="K69" s="95" t="n">
        <v>4</v>
      </c>
      <c r="L69" s="97" t="n">
        <v>0.0441</v>
      </c>
      <c r="M69" s="95" t="n">
        <v>58</v>
      </c>
      <c r="N69" s="97" t="n">
        <v>0.3537</v>
      </c>
      <c r="O69" s="95" t="n">
        <v>62</v>
      </c>
      <c r="P69" s="97" t="n">
        <v>0.378</v>
      </c>
      <c r="Q69" s="92"/>
      <c r="R69" s="92"/>
      <c r="S69" s="93"/>
      <c r="T69" s="93"/>
      <c r="U69" s="93"/>
      <c r="V69" s="93"/>
      <c r="W69" s="93"/>
      <c r="X69" s="93"/>
      <c r="Y69" s="93"/>
      <c r="Z69" s="93"/>
    </row>
    <row r="70" customFormat="false" ht="15.75" hidden="false" customHeight="false" outlineLevel="0" collapsed="false">
      <c r="A70" s="94" t="n">
        <v>43961</v>
      </c>
      <c r="B70" s="95" t="n">
        <v>6034</v>
      </c>
      <c r="C70" s="95" t="n">
        <v>258</v>
      </c>
      <c r="D70" s="95" t="n">
        <v>305</v>
      </c>
      <c r="E70" s="95" t="n">
        <v>5</v>
      </c>
      <c r="F70" s="95" t="n">
        <v>1837</v>
      </c>
      <c r="G70" s="95" t="n">
        <v>80</v>
      </c>
      <c r="H70" s="95" t="n">
        <v>3892</v>
      </c>
      <c r="I70" s="95" t="n">
        <v>173</v>
      </c>
      <c r="J70" s="96" t="n">
        <v>170</v>
      </c>
      <c r="K70" s="95" t="n">
        <v>6</v>
      </c>
      <c r="L70" s="97" t="n">
        <v>0.0437</v>
      </c>
      <c r="M70" s="95" t="n">
        <v>62</v>
      </c>
      <c r="N70" s="97" t="n">
        <v>0.3647</v>
      </c>
      <c r="O70" s="95" t="n">
        <v>62</v>
      </c>
      <c r="P70" s="97" t="n">
        <v>0.3647</v>
      </c>
      <c r="Q70" s="92"/>
      <c r="R70" s="92"/>
      <c r="S70" s="93"/>
      <c r="T70" s="93"/>
      <c r="U70" s="93"/>
      <c r="V70" s="93"/>
      <c r="W70" s="93"/>
      <c r="X70" s="93"/>
      <c r="Y70" s="93"/>
      <c r="Z70" s="93"/>
    </row>
    <row r="71" customFormat="false" ht="15.75" hidden="false" customHeight="false" outlineLevel="0" collapsed="false">
      <c r="A71" s="94" t="n">
        <v>43962</v>
      </c>
      <c r="B71" s="95" t="n">
        <v>6278</v>
      </c>
      <c r="C71" s="95" t="n">
        <v>244</v>
      </c>
      <c r="D71" s="95" t="n">
        <v>317</v>
      </c>
      <c r="E71" s="95" t="n">
        <v>12</v>
      </c>
      <c r="F71" s="95" t="n">
        <v>1862</v>
      </c>
      <c r="G71" s="95" t="n">
        <v>25</v>
      </c>
      <c r="H71" s="95" t="n">
        <v>4099</v>
      </c>
      <c r="I71" s="95" t="n">
        <v>207</v>
      </c>
      <c r="J71" s="96" t="n">
        <v>147</v>
      </c>
      <c r="K71" s="95" t="n">
        <v>-23</v>
      </c>
      <c r="L71" s="97" t="n">
        <v>0.0359</v>
      </c>
      <c r="M71" s="95" t="n">
        <v>63</v>
      </c>
      <c r="N71" s="97" t="n">
        <v>0.4286</v>
      </c>
      <c r="O71" s="95" t="n">
        <v>38</v>
      </c>
      <c r="P71" s="97" t="n">
        <v>0.2585</v>
      </c>
      <c r="Q71" s="92"/>
      <c r="R71" s="92"/>
      <c r="S71" s="93"/>
      <c r="T71" s="93"/>
      <c r="U71" s="93"/>
      <c r="V71" s="93"/>
      <c r="W71" s="93"/>
      <c r="X71" s="93"/>
      <c r="Y71" s="93"/>
      <c r="Z71" s="93"/>
    </row>
    <row r="72" customFormat="false" ht="15.75" hidden="false" customHeight="false" outlineLevel="0" collapsed="false">
      <c r="A72" s="94" t="n">
        <v>43963</v>
      </c>
      <c r="B72" s="95" t="n">
        <v>6563</v>
      </c>
      <c r="C72" s="95" t="n">
        <v>285</v>
      </c>
      <c r="D72" s="95" t="n">
        <v>321</v>
      </c>
      <c r="E72" s="95" t="n">
        <v>4</v>
      </c>
      <c r="F72" s="95" t="n">
        <v>2266</v>
      </c>
      <c r="G72" s="95" t="n">
        <v>404</v>
      </c>
      <c r="H72" s="95" t="n">
        <v>3976</v>
      </c>
      <c r="I72" s="95" t="n">
        <v>-123</v>
      </c>
      <c r="J72" s="96" t="n">
        <v>147</v>
      </c>
      <c r="K72" s="95" t="n">
        <v>0</v>
      </c>
      <c r="L72" s="97" t="n">
        <v>0.037</v>
      </c>
      <c r="M72" s="95" t="n">
        <v>67</v>
      </c>
      <c r="N72" s="97" t="n">
        <v>0.4558</v>
      </c>
      <c r="O72" s="95" t="n">
        <v>41</v>
      </c>
      <c r="P72" s="97" t="n">
        <v>0.2789</v>
      </c>
      <c r="Q72" s="92"/>
      <c r="R72" s="92"/>
      <c r="S72" s="93"/>
      <c r="T72" s="93"/>
      <c r="U72" s="93"/>
      <c r="V72" s="93"/>
      <c r="W72" s="93"/>
      <c r="X72" s="93"/>
      <c r="Y72" s="93"/>
      <c r="Z72" s="93"/>
    </row>
    <row r="73" customFormat="false" ht="15.75" hidden="false" customHeight="false" outlineLevel="0" collapsed="false">
      <c r="A73" s="94" t="n">
        <v>43964</v>
      </c>
      <c r="B73" s="95" t="n">
        <v>6879</v>
      </c>
      <c r="C73" s="95" t="n">
        <v>316</v>
      </c>
      <c r="D73" s="95" t="n">
        <v>344</v>
      </c>
      <c r="E73" s="95" t="n">
        <v>23</v>
      </c>
      <c r="F73" s="98" t="n">
        <v>2385</v>
      </c>
      <c r="G73" s="95" t="n">
        <v>119</v>
      </c>
      <c r="H73" s="95" t="n">
        <v>4150</v>
      </c>
      <c r="I73" s="95" t="n">
        <v>174</v>
      </c>
      <c r="J73" s="96" t="n">
        <v>149</v>
      </c>
      <c r="K73" s="95" t="n">
        <v>2</v>
      </c>
      <c r="L73" s="97" t="n">
        <v>0.0359</v>
      </c>
      <c r="M73" s="95" t="n">
        <v>70</v>
      </c>
      <c r="N73" s="97" t="n">
        <v>0.4698</v>
      </c>
      <c r="O73" s="95" t="n">
        <v>40</v>
      </c>
      <c r="P73" s="97" t="n">
        <v>0.2685</v>
      </c>
      <c r="Q73" s="92"/>
      <c r="R73" s="92"/>
      <c r="S73" s="93"/>
      <c r="T73" s="93"/>
      <c r="U73" s="93"/>
      <c r="V73" s="93"/>
      <c r="W73" s="93"/>
      <c r="X73" s="93"/>
      <c r="Y73" s="93"/>
      <c r="Z73" s="93"/>
    </row>
    <row r="74" customFormat="false" ht="15.75" hidden="false" customHeight="false" outlineLevel="0" collapsed="false">
      <c r="A74" s="94" t="n">
        <v>43965</v>
      </c>
      <c r="B74" s="95" t="n">
        <v>7134</v>
      </c>
      <c r="C74" s="95" t="n">
        <v>255</v>
      </c>
      <c r="D74" s="95" t="n">
        <v>353</v>
      </c>
      <c r="E74" s="95" t="n">
        <v>9</v>
      </c>
      <c r="F74" s="95" t="n">
        <v>2497</v>
      </c>
      <c r="G74" s="95" t="n">
        <v>112</v>
      </c>
      <c r="H74" s="95" t="n">
        <v>4284</v>
      </c>
      <c r="I74" s="95" t="n">
        <v>134</v>
      </c>
      <c r="J74" s="96" t="n">
        <v>151</v>
      </c>
      <c r="K74" s="95" t="n">
        <v>2</v>
      </c>
      <c r="L74" s="97" t="n">
        <v>0.0352</v>
      </c>
      <c r="M74" s="95" t="n">
        <v>73</v>
      </c>
      <c r="N74" s="97" t="n">
        <v>0.4834</v>
      </c>
      <c r="O74" s="95" t="n">
        <v>40</v>
      </c>
      <c r="P74" s="97" t="n">
        <v>0.2649</v>
      </c>
      <c r="Q74" s="92"/>
      <c r="R74" s="92"/>
      <c r="S74" s="93"/>
      <c r="T74" s="93"/>
      <c r="U74" s="93"/>
      <c r="V74" s="93"/>
      <c r="W74" s="93"/>
      <c r="X74" s="93"/>
      <c r="Y74" s="93"/>
      <c r="Z74" s="93"/>
    </row>
    <row r="75" customFormat="false" ht="15.75" hidden="false" customHeight="false" outlineLevel="0" collapsed="false">
      <c r="A75" s="94" t="n">
        <v>43966</v>
      </c>
      <c r="B75" s="95" t="n">
        <v>7479</v>
      </c>
      <c r="C75" s="95" t="n">
        <v>345</v>
      </c>
      <c r="D75" s="95" t="n">
        <v>363</v>
      </c>
      <c r="E75" s="95" t="n">
        <v>10</v>
      </c>
      <c r="F75" s="95" t="n">
        <v>2534</v>
      </c>
      <c r="G75" s="95" t="n">
        <v>37</v>
      </c>
      <c r="H75" s="95" t="n">
        <v>4582</v>
      </c>
      <c r="I75" s="95" t="n">
        <v>298</v>
      </c>
      <c r="J75" s="96" t="n">
        <v>154</v>
      </c>
      <c r="K75" s="95" t="n">
        <v>3</v>
      </c>
      <c r="L75" s="97" t="n">
        <v>0.0336</v>
      </c>
      <c r="M75" s="95" t="n">
        <v>76</v>
      </c>
      <c r="N75" s="97" t="n">
        <v>0.4935</v>
      </c>
      <c r="O75" s="95" t="n">
        <v>40</v>
      </c>
      <c r="P75" s="97" t="n">
        <v>0.2597</v>
      </c>
      <c r="Q75" s="92"/>
      <c r="R75" s="92"/>
      <c r="S75" s="93"/>
      <c r="T75" s="93"/>
      <c r="U75" s="93"/>
      <c r="V75" s="93"/>
      <c r="W75" s="93"/>
      <c r="X75" s="93"/>
      <c r="Y75" s="93"/>
      <c r="Z75" s="93"/>
    </row>
    <row r="76" customFormat="false" ht="15.75" hidden="false" customHeight="false" outlineLevel="0" collapsed="false">
      <c r="A76" s="94" t="n">
        <v>43967</v>
      </c>
      <c r="B76" s="95" t="n">
        <v>7805</v>
      </c>
      <c r="C76" s="95" t="n">
        <v>326</v>
      </c>
      <c r="D76" s="95" t="n">
        <v>366</v>
      </c>
      <c r="E76" s="95" t="n">
        <v>3</v>
      </c>
      <c r="F76" s="98" t="n">
        <v>2569</v>
      </c>
      <c r="G76" s="95" t="n">
        <v>35</v>
      </c>
      <c r="H76" s="95" t="n">
        <v>4870</v>
      </c>
      <c r="I76" s="95" t="n">
        <v>288</v>
      </c>
      <c r="J76" s="96" t="n">
        <v>159</v>
      </c>
      <c r="K76" s="95" t="n">
        <v>5</v>
      </c>
      <c r="L76" s="97" t="n">
        <v>0.0326</v>
      </c>
      <c r="M76" s="95" t="n">
        <v>83</v>
      </c>
      <c r="N76" s="97" t="n">
        <v>0.522</v>
      </c>
      <c r="O76" s="95" t="n">
        <v>40</v>
      </c>
      <c r="P76" s="97" t="n">
        <v>0.2516</v>
      </c>
      <c r="Q76" s="92"/>
      <c r="R76" s="92"/>
      <c r="S76" s="93"/>
      <c r="T76" s="93"/>
      <c r="U76" s="93"/>
      <c r="V76" s="93"/>
      <c r="W76" s="93"/>
      <c r="X76" s="93"/>
      <c r="Y76" s="93"/>
      <c r="Z76" s="93"/>
    </row>
    <row r="77" customFormat="false" ht="15.75" hidden="false" customHeight="false" outlineLevel="0" collapsed="false">
      <c r="A77" s="94" t="n">
        <v>43968</v>
      </c>
      <c r="B77" s="95" t="n">
        <v>8068</v>
      </c>
      <c r="C77" s="95" t="n">
        <v>263</v>
      </c>
      <c r="D77" s="95" t="n">
        <v>374</v>
      </c>
      <c r="E77" s="95" t="n">
        <v>8</v>
      </c>
      <c r="F77" s="98" t="n">
        <v>2625</v>
      </c>
      <c r="G77" s="95" t="n">
        <v>56</v>
      </c>
      <c r="H77" s="95" t="n">
        <v>5069</v>
      </c>
      <c r="I77" s="95" t="n">
        <v>199</v>
      </c>
      <c r="J77" s="96" t="n">
        <v>156</v>
      </c>
      <c r="K77" s="95" t="n">
        <v>-3</v>
      </c>
      <c r="L77" s="97" t="n">
        <v>0.0308</v>
      </c>
      <c r="M77" s="95" t="n">
        <v>81</v>
      </c>
      <c r="N77" s="97" t="n">
        <v>0.5192</v>
      </c>
      <c r="O77" s="95" t="n">
        <v>40</v>
      </c>
      <c r="P77" s="97" t="n">
        <v>0.2564</v>
      </c>
      <c r="Q77" s="92"/>
      <c r="R77" s="92"/>
      <c r="S77" s="93"/>
      <c r="T77" s="93"/>
      <c r="U77" s="93"/>
      <c r="V77" s="93"/>
      <c r="W77" s="93"/>
      <c r="X77" s="93"/>
      <c r="Y77" s="93"/>
      <c r="Z77" s="93"/>
    </row>
    <row r="78" customFormat="false" ht="15.75" hidden="false" customHeight="false" outlineLevel="0" collapsed="false">
      <c r="A78" s="94" t="n">
        <v>43969</v>
      </c>
      <c r="B78" s="95" t="n">
        <v>8371</v>
      </c>
      <c r="C78" s="95" t="n">
        <v>303</v>
      </c>
      <c r="D78" s="95" t="n">
        <v>382</v>
      </c>
      <c r="E78" s="95" t="n">
        <v>8</v>
      </c>
      <c r="F78" s="98" t="n">
        <v>2872</v>
      </c>
      <c r="G78" s="95" t="n">
        <v>247</v>
      </c>
      <c r="H78" s="95" t="n">
        <v>5117</v>
      </c>
      <c r="I78" s="95" t="n">
        <v>48</v>
      </c>
      <c r="J78" s="96" t="n">
        <v>161</v>
      </c>
      <c r="K78" s="95" t="n">
        <v>5</v>
      </c>
      <c r="L78" s="97" t="n">
        <v>0.0315</v>
      </c>
      <c r="M78" s="95" t="n">
        <v>83</v>
      </c>
      <c r="N78" s="97" t="n">
        <v>0.5155</v>
      </c>
      <c r="O78" s="95" t="n">
        <v>40</v>
      </c>
      <c r="P78" s="97" t="n">
        <v>0.2484</v>
      </c>
      <c r="Q78" s="92"/>
      <c r="R78" s="92"/>
      <c r="S78" s="93"/>
      <c r="T78" s="93"/>
      <c r="U78" s="93"/>
      <c r="V78" s="93"/>
      <c r="W78" s="93"/>
      <c r="X78" s="93"/>
      <c r="Y78" s="93"/>
      <c r="Z78" s="93"/>
    </row>
    <row r="79" customFormat="false" ht="15.75" hidden="false" customHeight="false" outlineLevel="0" collapsed="false">
      <c r="A79" s="94" t="n">
        <v>43970</v>
      </c>
      <c r="B79" s="95" t="n">
        <v>8809</v>
      </c>
      <c r="C79" s="95" t="n">
        <v>438</v>
      </c>
      <c r="D79" s="95" t="n">
        <v>393</v>
      </c>
      <c r="E79" s="95" t="n">
        <v>11</v>
      </c>
      <c r="F79" s="98" t="n">
        <v>2933</v>
      </c>
      <c r="G79" s="95" t="n">
        <v>61</v>
      </c>
      <c r="H79" s="95" t="n">
        <v>5483</v>
      </c>
      <c r="I79" s="95" t="n">
        <v>366</v>
      </c>
      <c r="J79" s="96" t="n">
        <v>171</v>
      </c>
      <c r="K79" s="95" t="n">
        <v>10</v>
      </c>
      <c r="L79" s="97" t="n">
        <v>0.0312</v>
      </c>
      <c r="M79" s="95" t="n">
        <v>98</v>
      </c>
      <c r="N79" s="97" t="n">
        <v>0.5731</v>
      </c>
      <c r="O79" s="95" t="n">
        <v>40</v>
      </c>
      <c r="P79" s="97" t="n">
        <v>0.2339</v>
      </c>
      <c r="Q79" s="92"/>
      <c r="R79" s="92"/>
      <c r="S79" s="93"/>
      <c r="T79" s="93"/>
      <c r="U79" s="93"/>
      <c r="V79" s="93"/>
      <c r="W79" s="93"/>
      <c r="X79" s="93"/>
      <c r="Y79" s="93"/>
      <c r="Z79" s="93"/>
    </row>
    <row r="80" customFormat="false" ht="15.75" hidden="false" customHeight="false" outlineLevel="0" collapsed="false">
      <c r="A80" s="94" t="n">
        <v>43971</v>
      </c>
      <c r="B80" s="95" t="n">
        <v>9283</v>
      </c>
      <c r="C80" s="95" t="n">
        <v>474</v>
      </c>
      <c r="D80" s="95" t="n">
        <v>403</v>
      </c>
      <c r="E80" s="95" t="n">
        <v>10</v>
      </c>
      <c r="F80" s="98" t="n">
        <v>3032</v>
      </c>
      <c r="G80" s="95" t="n">
        <v>99</v>
      </c>
      <c r="H80" s="95" t="n">
        <v>5848</v>
      </c>
      <c r="I80" s="95" t="n">
        <v>365</v>
      </c>
      <c r="J80" s="96" t="n">
        <v>172</v>
      </c>
      <c r="K80" s="95" t="n">
        <v>1</v>
      </c>
      <c r="L80" s="97" t="n">
        <v>0.0294</v>
      </c>
      <c r="M80" s="95" t="n">
        <v>98</v>
      </c>
      <c r="N80" s="97" t="n">
        <v>0.5698</v>
      </c>
      <c r="O80" s="95" t="n">
        <v>40</v>
      </c>
      <c r="P80" s="97" t="n">
        <v>0.2326</v>
      </c>
      <c r="Q80" s="92"/>
      <c r="R80" s="92"/>
      <c r="S80" s="93"/>
      <c r="T80" s="93"/>
      <c r="U80" s="93"/>
      <c r="V80" s="93"/>
      <c r="W80" s="93"/>
      <c r="X80" s="93"/>
      <c r="Y80" s="93"/>
      <c r="Z80" s="93"/>
    </row>
    <row r="81" customFormat="false" ht="15.75" hidden="false" customHeight="false" outlineLevel="0" collapsed="false">
      <c r="A81" s="94" t="n">
        <v>43972</v>
      </c>
      <c r="B81" s="95" t="n">
        <v>9931</v>
      </c>
      <c r="C81" s="95" t="n">
        <v>648</v>
      </c>
      <c r="D81" s="95" t="n">
        <v>416</v>
      </c>
      <c r="E81" s="95" t="n">
        <v>13</v>
      </c>
      <c r="F81" s="98" t="n">
        <v>3062</v>
      </c>
      <c r="G81" s="95" t="n">
        <v>30</v>
      </c>
      <c r="H81" s="95" t="n">
        <v>6453</v>
      </c>
      <c r="I81" s="95" t="n">
        <v>605</v>
      </c>
      <c r="J81" s="96" t="n">
        <v>173</v>
      </c>
      <c r="K81" s="95" t="n">
        <v>1</v>
      </c>
      <c r="L81" s="97" t="n">
        <v>0.0268</v>
      </c>
      <c r="M81" s="95" t="n">
        <v>102</v>
      </c>
      <c r="N81" s="97" t="n">
        <v>0.5896</v>
      </c>
      <c r="O81" s="95" t="n">
        <v>40</v>
      </c>
      <c r="P81" s="97" t="n">
        <v>0.2312</v>
      </c>
      <c r="Q81" s="92"/>
      <c r="R81" s="92"/>
      <c r="S81" s="93"/>
      <c r="T81" s="93"/>
      <c r="U81" s="93"/>
      <c r="V81" s="93"/>
      <c r="W81" s="93"/>
      <c r="X81" s="93"/>
      <c r="Y81" s="93"/>
      <c r="Z81" s="93"/>
    </row>
    <row r="82" customFormat="false" ht="15.75" hidden="false" customHeight="false" outlineLevel="0" collapsed="false">
      <c r="A82" s="94" t="n">
        <v>43973</v>
      </c>
      <c r="B82" s="95" t="n">
        <v>10649</v>
      </c>
      <c r="C82" s="95" t="n">
        <v>718</v>
      </c>
      <c r="D82" s="95" t="n">
        <v>433</v>
      </c>
      <c r="E82" s="95" t="n">
        <v>17</v>
      </c>
      <c r="F82" s="98" t="n">
        <v>3530</v>
      </c>
      <c r="G82" s="95" t="n">
        <v>468</v>
      </c>
      <c r="H82" s="95" t="n">
        <v>6686</v>
      </c>
      <c r="I82" s="95" t="n">
        <v>233</v>
      </c>
      <c r="J82" s="96" t="n">
        <v>181</v>
      </c>
      <c r="K82" s="95" t="n">
        <v>8</v>
      </c>
      <c r="L82" s="97" t="n">
        <v>0.0271</v>
      </c>
      <c r="M82" s="95" t="n">
        <v>102</v>
      </c>
      <c r="N82" s="97" t="n">
        <v>0.5635</v>
      </c>
      <c r="O82" s="95" t="n">
        <v>49</v>
      </c>
      <c r="P82" s="97" t="n">
        <v>0.2707</v>
      </c>
      <c r="Q82" s="92"/>
      <c r="R82" s="92"/>
      <c r="S82" s="93"/>
      <c r="T82" s="93"/>
      <c r="U82" s="93"/>
      <c r="V82" s="93"/>
      <c r="W82" s="93"/>
      <c r="X82" s="93"/>
      <c r="Y82" s="93"/>
      <c r="Z82" s="93"/>
    </row>
    <row r="83" customFormat="false" ht="15.75" hidden="false" customHeight="false" outlineLevel="0" collapsed="false">
      <c r="A83" s="94" t="n">
        <v>43974</v>
      </c>
      <c r="B83" s="95" t="n">
        <v>11353</v>
      </c>
      <c r="C83" s="95" t="n">
        <v>704</v>
      </c>
      <c r="D83" s="95" t="n">
        <v>445</v>
      </c>
      <c r="E83" s="95" t="n">
        <v>12</v>
      </c>
      <c r="F83" s="98" t="n">
        <v>3732</v>
      </c>
      <c r="G83" s="95" t="n">
        <v>202</v>
      </c>
      <c r="H83" s="95" t="n">
        <v>7176</v>
      </c>
      <c r="I83" s="95" t="n">
        <v>490</v>
      </c>
      <c r="J83" s="96" t="n">
        <v>181</v>
      </c>
      <c r="K83" s="95" t="n">
        <v>0</v>
      </c>
      <c r="L83" s="97" t="n">
        <v>0.0252</v>
      </c>
      <c r="M83" s="95" t="n">
        <v>120</v>
      </c>
      <c r="N83" s="97" t="n">
        <v>0.663</v>
      </c>
      <c r="O83" s="95" t="n">
        <v>44</v>
      </c>
      <c r="P83" s="97" t="n">
        <v>0.2431</v>
      </c>
      <c r="Q83" s="92"/>
      <c r="R83" s="92"/>
      <c r="S83" s="93"/>
      <c r="T83" s="93"/>
      <c r="U83" s="93"/>
      <c r="V83" s="93"/>
      <c r="W83" s="93"/>
      <c r="X83" s="93"/>
      <c r="Y83" s="93"/>
      <c r="Z83" s="93"/>
    </row>
    <row r="84" customFormat="false" ht="15.75" hidden="false" customHeight="false" outlineLevel="0" collapsed="false">
      <c r="A84" s="94" t="n">
        <v>43975</v>
      </c>
      <c r="B84" s="95" t="n">
        <v>12076</v>
      </c>
      <c r="C84" s="95" t="n">
        <v>723</v>
      </c>
      <c r="D84" s="95" t="n">
        <v>452</v>
      </c>
      <c r="E84" s="95" t="n">
        <v>7</v>
      </c>
      <c r="F84" s="98" t="n">
        <v>3999</v>
      </c>
      <c r="G84" s="95" t="n">
        <v>267</v>
      </c>
      <c r="H84" s="95" t="n">
        <v>7625</v>
      </c>
      <c r="I84" s="95" t="n">
        <v>449</v>
      </c>
      <c r="J84" s="96" t="n">
        <v>203</v>
      </c>
      <c r="K84" s="95" t="n">
        <v>22</v>
      </c>
      <c r="L84" s="97" t="n">
        <v>0.0266</v>
      </c>
      <c r="M84" s="95" t="n">
        <v>123</v>
      </c>
      <c r="N84" s="97" t="n">
        <v>0.6059</v>
      </c>
      <c r="O84" s="95" t="n">
        <v>44</v>
      </c>
      <c r="P84" s="97" t="n">
        <v>0.2167</v>
      </c>
      <c r="Q84" s="92"/>
      <c r="R84" s="92"/>
      <c r="S84" s="93"/>
      <c r="T84" s="93"/>
      <c r="U84" s="93"/>
      <c r="V84" s="93"/>
      <c r="W84" s="93"/>
      <c r="X84" s="93"/>
      <c r="Y84" s="93"/>
      <c r="Z84" s="93"/>
    </row>
    <row r="85" customFormat="false" ht="15.75" hidden="false" customHeight="false" outlineLevel="0" collapsed="false">
      <c r="A85" s="94" t="n">
        <v>43976</v>
      </c>
      <c r="B85" s="95" t="n">
        <v>12628</v>
      </c>
      <c r="C85" s="95" t="n">
        <v>552</v>
      </c>
      <c r="D85" s="95" t="n">
        <v>467</v>
      </c>
      <c r="E85" s="95" t="n">
        <v>15</v>
      </c>
      <c r="F85" s="98" t="n">
        <v>4167</v>
      </c>
      <c r="G85" s="95" t="n">
        <v>168</v>
      </c>
      <c r="H85" s="95" t="n">
        <v>7994</v>
      </c>
      <c r="I85" s="95" t="n">
        <v>369</v>
      </c>
      <c r="J85" s="96" t="n">
        <v>250</v>
      </c>
      <c r="K85" s="95" t="n">
        <v>47</v>
      </c>
      <c r="L85" s="97" t="n">
        <v>0.0313</v>
      </c>
      <c r="M85" s="95" t="n">
        <v>127</v>
      </c>
      <c r="N85" s="97" t="n">
        <v>0.508</v>
      </c>
      <c r="O85" s="95" t="n">
        <v>88</v>
      </c>
      <c r="P85" s="97" t="n">
        <v>0.352</v>
      </c>
      <c r="Q85" s="92"/>
      <c r="R85" s="92"/>
      <c r="S85" s="93"/>
      <c r="T85" s="93"/>
      <c r="U85" s="93"/>
      <c r="V85" s="93"/>
      <c r="W85" s="93"/>
      <c r="X85" s="93"/>
      <c r="Y85" s="93"/>
      <c r="Z85" s="93"/>
    </row>
    <row r="86" customFormat="false" ht="15.75" hidden="false" customHeight="false" outlineLevel="0" collapsed="false">
      <c r="A86" s="94" t="n">
        <v>43977</v>
      </c>
      <c r="B86" s="95" t="n">
        <v>13227</v>
      </c>
      <c r="C86" s="95" t="n">
        <v>599</v>
      </c>
      <c r="D86" s="95" t="n">
        <v>490</v>
      </c>
      <c r="E86" s="95" t="n">
        <v>23</v>
      </c>
      <c r="F86" s="98" t="n">
        <v>4349</v>
      </c>
      <c r="G86" s="95" t="n">
        <v>182</v>
      </c>
      <c r="H86" s="95" t="n">
        <v>8388</v>
      </c>
      <c r="I86" s="95" t="n">
        <v>394</v>
      </c>
      <c r="J86" s="96" t="n">
        <v>254</v>
      </c>
      <c r="K86" s="95" t="n">
        <v>4</v>
      </c>
      <c r="L86" s="97" t="n">
        <v>0.0303</v>
      </c>
      <c r="M86" s="95" t="n">
        <v>135</v>
      </c>
      <c r="N86" s="97" t="n">
        <v>0.5315</v>
      </c>
      <c r="O86" s="95" t="n">
        <v>88</v>
      </c>
      <c r="P86" s="97" t="n">
        <v>0.3465</v>
      </c>
      <c r="Q86" s="92"/>
      <c r="R86" s="92"/>
      <c r="S86" s="93"/>
      <c r="T86" s="93"/>
      <c r="U86" s="93"/>
      <c r="V86" s="93"/>
      <c r="W86" s="93"/>
      <c r="X86" s="93"/>
      <c r="Y86" s="93"/>
      <c r="Z86" s="93"/>
    </row>
    <row r="87" customFormat="false" ht="15.75" hidden="false" customHeight="false" outlineLevel="0" collapsed="false">
      <c r="A87" s="94" t="n">
        <v>43978</v>
      </c>
      <c r="B87" s="95" t="n">
        <v>13933</v>
      </c>
      <c r="C87" s="95" t="n">
        <v>706</v>
      </c>
      <c r="D87" s="95" t="n">
        <v>500</v>
      </c>
      <c r="E87" s="95" t="n">
        <v>10</v>
      </c>
      <c r="F87" s="98" t="n">
        <v>4617</v>
      </c>
      <c r="G87" s="95" t="n">
        <v>268</v>
      </c>
      <c r="H87" s="95" t="n">
        <v>8816</v>
      </c>
      <c r="I87" s="95" t="n">
        <v>428</v>
      </c>
      <c r="J87" s="96" t="n">
        <v>259</v>
      </c>
      <c r="K87" s="95" t="n">
        <v>5</v>
      </c>
      <c r="L87" s="97" t="n">
        <v>0.0294</v>
      </c>
      <c r="M87" s="95" t="n">
        <v>140</v>
      </c>
      <c r="N87" s="97" t="n">
        <v>0.5405</v>
      </c>
      <c r="O87" s="95" t="n">
        <v>88</v>
      </c>
      <c r="P87" s="97" t="n">
        <v>0.3398</v>
      </c>
      <c r="Q87" s="92"/>
      <c r="R87" s="92"/>
      <c r="S87" s="93"/>
      <c r="T87" s="93"/>
      <c r="U87" s="93"/>
      <c r="V87" s="93"/>
      <c r="W87" s="93"/>
      <c r="X87" s="93"/>
      <c r="Y87" s="93"/>
      <c r="Z87" s="93"/>
    </row>
    <row r="88" customFormat="false" ht="15.75" hidden="false" customHeight="false" outlineLevel="0" collapsed="false">
      <c r="A88" s="94" t="n">
        <v>43979</v>
      </c>
      <c r="B88" s="95" t="n">
        <v>14702</v>
      </c>
      <c r="C88" s="95" t="n">
        <v>769</v>
      </c>
      <c r="D88" s="95" t="n">
        <v>508</v>
      </c>
      <c r="E88" s="95" t="n">
        <v>8</v>
      </c>
      <c r="F88" s="98" t="n">
        <v>4788</v>
      </c>
      <c r="G88" s="95" t="n">
        <v>171</v>
      </c>
      <c r="H88" s="95" t="n">
        <v>9406</v>
      </c>
      <c r="I88" s="95" t="n">
        <v>590</v>
      </c>
      <c r="J88" s="96" t="n">
        <v>244</v>
      </c>
      <c r="K88" s="95" t="n">
        <v>-15</v>
      </c>
      <c r="L88" s="97" t="n">
        <v>0.0259</v>
      </c>
      <c r="M88" s="95" t="n">
        <v>145</v>
      </c>
      <c r="N88" s="97" t="n">
        <v>0.5943</v>
      </c>
      <c r="O88" s="95" t="n">
        <v>78</v>
      </c>
      <c r="P88" s="97" t="n">
        <v>0.3197</v>
      </c>
      <c r="Q88" s="92"/>
      <c r="R88" s="92"/>
      <c r="S88" s="93"/>
      <c r="T88" s="93"/>
      <c r="U88" s="93"/>
      <c r="V88" s="93"/>
      <c r="W88" s="93"/>
      <c r="X88" s="93"/>
      <c r="Y88" s="93"/>
      <c r="Z88" s="93"/>
    </row>
    <row r="89" customFormat="false" ht="15.75" hidden="false" customHeight="false" outlineLevel="0" collapsed="false">
      <c r="A89" s="94" t="n">
        <v>43980</v>
      </c>
      <c r="B89" s="95" t="n">
        <v>15419</v>
      </c>
      <c r="C89" s="95" t="n">
        <v>717</v>
      </c>
      <c r="D89" s="95" t="n">
        <v>520</v>
      </c>
      <c r="E89" s="95" t="n">
        <v>12</v>
      </c>
      <c r="F89" s="98" t="n">
        <v>5100</v>
      </c>
      <c r="G89" s="95" t="n">
        <v>312</v>
      </c>
      <c r="H89" s="95" t="n">
        <v>9799</v>
      </c>
      <c r="I89" s="95" t="n">
        <v>393</v>
      </c>
      <c r="J89" s="96" t="n">
        <v>256</v>
      </c>
      <c r="K89" s="95" t="n">
        <v>12</v>
      </c>
      <c r="L89" s="97" t="n">
        <v>0.0261</v>
      </c>
      <c r="M89" s="95" t="n">
        <v>152</v>
      </c>
      <c r="N89" s="97" t="n">
        <v>0.5938</v>
      </c>
      <c r="O89" s="95" t="n">
        <v>86</v>
      </c>
      <c r="P89" s="97" t="n">
        <v>0.3359</v>
      </c>
      <c r="Q89" s="92"/>
      <c r="R89" s="92"/>
      <c r="S89" s="93"/>
      <c r="T89" s="93"/>
      <c r="U89" s="93"/>
      <c r="V89" s="93"/>
      <c r="W89" s="93"/>
      <c r="X89" s="93"/>
      <c r="Y89" s="93"/>
      <c r="Z89" s="93"/>
    </row>
    <row r="90" customFormat="false" ht="15.75" hidden="false" customHeight="false" outlineLevel="0" collapsed="false">
      <c r="A90" s="94" t="n">
        <v>43981</v>
      </c>
      <c r="B90" s="95" t="n">
        <v>16214</v>
      </c>
      <c r="C90" s="95" t="n">
        <v>795</v>
      </c>
      <c r="D90" s="95" t="n">
        <v>528</v>
      </c>
      <c r="E90" s="95" t="n">
        <v>8</v>
      </c>
      <c r="F90" s="98" t="n">
        <v>5336</v>
      </c>
      <c r="G90" s="95" t="n">
        <v>236</v>
      </c>
      <c r="H90" s="95" t="n">
        <v>10350</v>
      </c>
      <c r="I90" s="95" t="n">
        <v>551</v>
      </c>
      <c r="J90" s="96" t="n">
        <v>272</v>
      </c>
      <c r="K90" s="95" t="n">
        <v>16</v>
      </c>
      <c r="L90" s="97" t="n">
        <v>0.0263</v>
      </c>
      <c r="M90" s="95" t="n">
        <v>158</v>
      </c>
      <c r="N90" s="97" t="n">
        <v>0.5809</v>
      </c>
      <c r="O90" s="95" t="n">
        <v>86</v>
      </c>
      <c r="P90" s="97" t="n">
        <v>0.3162</v>
      </c>
      <c r="Q90" s="92"/>
      <c r="R90" s="92"/>
      <c r="S90" s="93"/>
      <c r="T90" s="93"/>
      <c r="U90" s="93"/>
      <c r="V90" s="93"/>
      <c r="W90" s="93"/>
      <c r="X90" s="93"/>
      <c r="Y90" s="93"/>
      <c r="Z90" s="93"/>
    </row>
    <row r="91" customFormat="false" ht="15.75" hidden="false" customHeight="false" outlineLevel="0" collapsed="false">
      <c r="A91" s="94" t="n">
        <v>43982</v>
      </c>
      <c r="B91" s="95" t="n">
        <v>16851</v>
      </c>
      <c r="C91" s="95" t="n">
        <v>637</v>
      </c>
      <c r="D91" s="95" t="n">
        <v>539</v>
      </c>
      <c r="E91" s="95" t="n">
        <v>11</v>
      </c>
      <c r="F91" s="98" t="n">
        <v>5521</v>
      </c>
      <c r="G91" s="95" t="n">
        <v>185</v>
      </c>
      <c r="H91" s="95" t="n">
        <v>10791</v>
      </c>
      <c r="I91" s="95" t="n">
        <v>441</v>
      </c>
      <c r="J91" s="96" t="n">
        <v>271</v>
      </c>
      <c r="K91" s="95" t="n">
        <v>-1</v>
      </c>
      <c r="L91" s="97" t="n">
        <v>0.0251</v>
      </c>
      <c r="M91" s="95" t="n">
        <v>159</v>
      </c>
      <c r="N91" s="97" t="n">
        <v>0.5867</v>
      </c>
      <c r="O91" s="95" t="n">
        <v>90</v>
      </c>
      <c r="P91" s="97" t="n">
        <v>0.3321</v>
      </c>
      <c r="Q91" s="92"/>
      <c r="R91" s="92"/>
      <c r="S91" s="93"/>
      <c r="T91" s="93"/>
      <c r="U91" s="93"/>
      <c r="V91" s="93"/>
      <c r="W91" s="93"/>
      <c r="X91" s="93"/>
      <c r="Y91" s="93"/>
      <c r="Z91" s="93"/>
    </row>
    <row r="92" customFormat="false" ht="15.75" hidden="false" customHeight="false" outlineLevel="0" collapsed="false">
      <c r="A92" s="94" t="n">
        <v>43983</v>
      </c>
      <c r="B92" s="95" t="n">
        <v>17415</v>
      </c>
      <c r="C92" s="95" t="n">
        <v>564</v>
      </c>
      <c r="D92" s="95" t="n">
        <v>556</v>
      </c>
      <c r="E92" s="95" t="n">
        <v>17</v>
      </c>
      <c r="F92" s="98" t="n">
        <v>5709</v>
      </c>
      <c r="G92" s="95" t="n">
        <v>188</v>
      </c>
      <c r="H92" s="95" t="n">
        <v>11150</v>
      </c>
      <c r="I92" s="95" t="n">
        <v>359</v>
      </c>
      <c r="J92" s="96" t="n">
        <v>288</v>
      </c>
      <c r="K92" s="95" t="n">
        <v>17</v>
      </c>
      <c r="L92" s="97" t="n">
        <v>0.0258</v>
      </c>
      <c r="M92" s="95" t="n">
        <v>159</v>
      </c>
      <c r="N92" s="97" t="n">
        <v>0.5521</v>
      </c>
      <c r="O92" s="95" t="n">
        <v>97</v>
      </c>
      <c r="P92" s="97" t="n">
        <v>0.3368</v>
      </c>
      <c r="Q92" s="92"/>
      <c r="R92" s="92"/>
      <c r="S92" s="93"/>
      <c r="T92" s="93"/>
      <c r="U92" s="93"/>
      <c r="V92" s="93"/>
      <c r="W92" s="93"/>
      <c r="X92" s="93"/>
      <c r="Y92" s="93"/>
      <c r="Z92" s="93"/>
    </row>
    <row r="93" customFormat="false" ht="15.75" hidden="false" customHeight="false" outlineLevel="0" collapsed="false">
      <c r="A93" s="94" t="n">
        <v>43984</v>
      </c>
      <c r="B93" s="95" t="n">
        <v>18319</v>
      </c>
      <c r="C93" s="95" t="n">
        <v>904</v>
      </c>
      <c r="D93" s="95" t="n">
        <v>569</v>
      </c>
      <c r="E93" s="95" t="n">
        <v>13</v>
      </c>
      <c r="F93" s="98" t="n">
        <v>5896</v>
      </c>
      <c r="G93" s="95" t="n">
        <v>187</v>
      </c>
      <c r="H93" s="95" t="n">
        <v>11854</v>
      </c>
      <c r="I93" s="95" t="n">
        <v>704</v>
      </c>
      <c r="J93" s="96" t="n">
        <v>293</v>
      </c>
      <c r="K93" s="95" t="n">
        <v>5</v>
      </c>
      <c r="L93" s="97" t="n">
        <v>0.0247</v>
      </c>
      <c r="M93" s="95" t="n">
        <v>107</v>
      </c>
      <c r="N93" s="97" t="n">
        <v>0.3652</v>
      </c>
      <c r="O93" s="95" t="n">
        <v>102</v>
      </c>
      <c r="P93" s="97" t="n">
        <v>0.3481</v>
      </c>
      <c r="Q93" s="92"/>
      <c r="R93" s="92"/>
      <c r="S93" s="93"/>
      <c r="T93" s="93"/>
      <c r="U93" s="93"/>
      <c r="V93" s="93"/>
      <c r="W93" s="93"/>
      <c r="X93" s="93"/>
      <c r="Y93" s="93"/>
      <c r="Z93" s="93"/>
    </row>
    <row r="94" customFormat="false" ht="15.75" hidden="false" customHeight="false" outlineLevel="0" collapsed="false">
      <c r="A94" s="94" t="n">
        <v>43985</v>
      </c>
      <c r="B94" s="95" t="n">
        <v>19268</v>
      </c>
      <c r="C94" s="95" t="n">
        <v>949</v>
      </c>
      <c r="D94" s="95" t="n">
        <v>583</v>
      </c>
      <c r="E94" s="95" t="n">
        <v>14</v>
      </c>
      <c r="F94" s="98" t="n">
        <v>5993</v>
      </c>
      <c r="G94" s="95" t="n">
        <v>97</v>
      </c>
      <c r="H94" s="95" t="n">
        <v>12692</v>
      </c>
      <c r="I94" s="95" t="n">
        <v>838</v>
      </c>
      <c r="J94" s="96" t="n">
        <v>248</v>
      </c>
      <c r="K94" s="95" t="n">
        <v>-45</v>
      </c>
      <c r="L94" s="97" t="n">
        <v>0.0195</v>
      </c>
      <c r="M94" s="95" t="n">
        <v>107</v>
      </c>
      <c r="N94" s="97" t="n">
        <v>0.4315</v>
      </c>
      <c r="O94" s="95" t="n">
        <v>108</v>
      </c>
      <c r="P94" s="97" t="n">
        <v>0.4355</v>
      </c>
      <c r="Q94" s="92"/>
      <c r="R94" s="92"/>
      <c r="S94" s="93"/>
      <c r="T94" s="93"/>
      <c r="U94" s="93"/>
      <c r="V94" s="93"/>
      <c r="W94" s="93"/>
      <c r="X94" s="93"/>
      <c r="Y94" s="93"/>
      <c r="Z94" s="93"/>
    </row>
    <row r="95" customFormat="false" ht="15.75" hidden="false" customHeight="false" outlineLevel="0" collapsed="false">
      <c r="A95" s="94" t="n">
        <v>43986</v>
      </c>
      <c r="B95" s="95" t="n">
        <v>20197</v>
      </c>
      <c r="C95" s="95" t="n">
        <v>929</v>
      </c>
      <c r="D95" s="95" t="n">
        <v>608</v>
      </c>
      <c r="E95" s="95" t="n">
        <v>25</v>
      </c>
      <c r="F95" s="98" t="n">
        <v>6088</v>
      </c>
      <c r="G95" s="95" t="n">
        <v>95</v>
      </c>
      <c r="H95" s="95" t="n">
        <v>13501</v>
      </c>
      <c r="I95" s="95" t="n">
        <v>809</v>
      </c>
      <c r="J95" s="96" t="n">
        <v>249</v>
      </c>
      <c r="K95" s="95" t="n">
        <v>1</v>
      </c>
      <c r="L95" s="97" t="n">
        <v>0.0184</v>
      </c>
      <c r="M95" s="95" t="n">
        <v>107</v>
      </c>
      <c r="N95" s="97" t="n">
        <v>0.4297</v>
      </c>
      <c r="O95" s="95" t="n">
        <v>109</v>
      </c>
      <c r="P95" s="97" t="n">
        <v>0.4378</v>
      </c>
      <c r="Q95" s="92"/>
      <c r="R95" s="92"/>
      <c r="S95" s="93"/>
      <c r="T95" s="93"/>
      <c r="U95" s="93"/>
      <c r="V95" s="93"/>
      <c r="W95" s="93"/>
      <c r="X95" s="93"/>
      <c r="Y95" s="93"/>
      <c r="Z95" s="93"/>
    </row>
    <row r="96" customFormat="false" ht="15.75" hidden="false" customHeight="false" outlineLevel="0" collapsed="false">
      <c r="A96" s="94" t="n">
        <v>43987</v>
      </c>
      <c r="B96" s="95" t="n">
        <v>21037</v>
      </c>
      <c r="C96" s="95" t="n">
        <v>840</v>
      </c>
      <c r="D96" s="95" t="n">
        <v>632</v>
      </c>
      <c r="E96" s="95" t="n">
        <v>24</v>
      </c>
      <c r="F96" s="98" t="n">
        <v>6180</v>
      </c>
      <c r="G96" s="95" t="n">
        <v>92</v>
      </c>
      <c r="H96" s="95" t="n">
        <v>14225</v>
      </c>
      <c r="I96" s="95" t="n">
        <v>724</v>
      </c>
      <c r="J96" s="96" t="n">
        <v>247</v>
      </c>
      <c r="K96" s="95" t="n">
        <v>-2</v>
      </c>
      <c r="L96" s="97" t="n">
        <v>0.0174</v>
      </c>
      <c r="M96" s="95" t="n">
        <v>110</v>
      </c>
      <c r="N96" s="97" t="n">
        <v>0.4453</v>
      </c>
      <c r="O96" s="95" t="n">
        <v>109</v>
      </c>
      <c r="P96" s="97" t="n">
        <v>0.4413</v>
      </c>
      <c r="Q96" s="92"/>
      <c r="R96" s="92"/>
      <c r="S96" s="93"/>
      <c r="T96" s="93"/>
      <c r="U96" s="93"/>
      <c r="V96" s="93"/>
      <c r="W96" s="93"/>
      <c r="X96" s="93"/>
      <c r="Y96" s="93"/>
      <c r="Z96" s="93"/>
    </row>
    <row r="97" customFormat="false" ht="15.75" hidden="false" customHeight="false" outlineLevel="0" collapsed="false">
      <c r="A97" s="94" t="n">
        <v>43988</v>
      </c>
      <c r="B97" s="95" t="n">
        <v>22020</v>
      </c>
      <c r="C97" s="95" t="n">
        <v>983</v>
      </c>
      <c r="D97" s="95" t="n">
        <v>648</v>
      </c>
      <c r="E97" s="95" t="n">
        <v>16</v>
      </c>
      <c r="F97" s="98" t="n">
        <v>6909</v>
      </c>
      <c r="G97" s="95" t="n">
        <v>729</v>
      </c>
      <c r="H97" s="95" t="n">
        <v>14463</v>
      </c>
      <c r="I97" s="95" t="n">
        <v>238</v>
      </c>
      <c r="J97" s="96" t="n">
        <v>253</v>
      </c>
      <c r="K97" s="95" t="n">
        <v>6</v>
      </c>
      <c r="L97" s="97" t="n">
        <v>0.0175</v>
      </c>
      <c r="M97" s="95" t="n">
        <v>110</v>
      </c>
      <c r="N97" s="97" t="n">
        <v>0.4348</v>
      </c>
      <c r="O97" s="95" t="n">
        <v>111</v>
      </c>
      <c r="P97" s="97" t="n">
        <v>0.4387</v>
      </c>
      <c r="Q97" s="92"/>
      <c r="R97" s="92"/>
      <c r="S97" s="93"/>
      <c r="T97" s="93"/>
      <c r="U97" s="93"/>
      <c r="V97" s="93"/>
      <c r="W97" s="93"/>
      <c r="X97" s="93"/>
      <c r="Y97" s="93"/>
      <c r="Z97" s="93"/>
    </row>
    <row r="98" customFormat="false" ht="15.75" hidden="false" customHeight="false" outlineLevel="0" collapsed="false">
      <c r="A98" s="94" t="n">
        <v>43989</v>
      </c>
      <c r="B98" s="95" t="n">
        <v>22794</v>
      </c>
      <c r="C98" s="95" t="n">
        <v>774</v>
      </c>
      <c r="D98" s="95" t="n">
        <v>664</v>
      </c>
      <c r="E98" s="95" t="n">
        <v>16</v>
      </c>
      <c r="F98" s="98" t="n">
        <v>7305</v>
      </c>
      <c r="G98" s="95" t="n">
        <v>396</v>
      </c>
      <c r="H98" s="95" t="n">
        <v>14825</v>
      </c>
      <c r="I98" s="95" t="n">
        <v>362</v>
      </c>
      <c r="J98" s="96" t="n">
        <v>265</v>
      </c>
      <c r="K98" s="95" t="n">
        <v>12</v>
      </c>
      <c r="L98" s="97" t="n">
        <v>0.0179</v>
      </c>
      <c r="M98" s="95" t="n">
        <v>118</v>
      </c>
      <c r="N98" s="97" t="n">
        <v>0.4453</v>
      </c>
      <c r="O98" s="95" t="n">
        <v>115</v>
      </c>
      <c r="P98" s="97" t="n">
        <v>0.434</v>
      </c>
      <c r="Q98" s="92"/>
      <c r="R98" s="92"/>
      <c r="S98" s="93"/>
      <c r="T98" s="93"/>
      <c r="U98" s="93"/>
      <c r="V98" s="93"/>
      <c r="W98" s="93"/>
      <c r="X98" s="93"/>
      <c r="Y98" s="93"/>
      <c r="Z98" s="93"/>
    </row>
    <row r="99" customFormat="false" ht="15.75" hidden="false" customHeight="false" outlineLevel="0" collapsed="false">
      <c r="A99" s="94" t="n">
        <v>43990</v>
      </c>
      <c r="B99" s="95" t="n">
        <v>23620</v>
      </c>
      <c r="C99" s="95" t="n">
        <v>826</v>
      </c>
      <c r="D99" s="95" t="n">
        <v>693</v>
      </c>
      <c r="E99" s="95" t="n">
        <v>29</v>
      </c>
      <c r="F99" s="95" t="n">
        <v>7658</v>
      </c>
      <c r="G99" s="95" t="n">
        <v>353</v>
      </c>
      <c r="H99" s="95" t="n">
        <v>15269</v>
      </c>
      <c r="I99" s="95" t="n">
        <v>444</v>
      </c>
      <c r="J99" s="96" t="n">
        <v>263</v>
      </c>
      <c r="K99" s="95" t="n">
        <v>-2</v>
      </c>
      <c r="L99" s="97" t="n">
        <v>0.0172</v>
      </c>
      <c r="M99" s="95" t="n">
        <v>117</v>
      </c>
      <c r="N99" s="97" t="n">
        <v>0.4449</v>
      </c>
      <c r="O99" s="95" t="n">
        <v>116</v>
      </c>
      <c r="P99" s="97" t="n">
        <v>0.4411</v>
      </c>
      <c r="Q99" s="92"/>
      <c r="R99" s="92"/>
      <c r="S99" s="93"/>
      <c r="T99" s="93"/>
      <c r="U99" s="93"/>
      <c r="V99" s="93"/>
      <c r="W99" s="93"/>
      <c r="X99" s="93"/>
      <c r="Y99" s="93"/>
      <c r="Z99" s="93"/>
    </row>
    <row r="100" customFormat="false" ht="15.75" hidden="false" customHeight="false" outlineLevel="0" collapsed="false">
      <c r="A100" s="94" t="n">
        <v>43991</v>
      </c>
      <c r="B100" s="95" t="n">
        <v>24761</v>
      </c>
      <c r="C100" s="95" t="n">
        <v>1141</v>
      </c>
      <c r="D100" s="95" t="n">
        <v>717</v>
      </c>
      <c r="E100" s="95" t="n">
        <v>24</v>
      </c>
      <c r="F100" s="95" t="n">
        <v>7991</v>
      </c>
      <c r="G100" s="95" t="n">
        <v>333</v>
      </c>
      <c r="H100" s="95" t="n">
        <v>16053</v>
      </c>
      <c r="I100" s="95" t="n">
        <v>784</v>
      </c>
      <c r="J100" s="96" t="n">
        <v>275</v>
      </c>
      <c r="K100" s="95" t="n">
        <v>12</v>
      </c>
      <c r="L100" s="97" t="n">
        <v>0.0171</v>
      </c>
      <c r="M100" s="95" t="n">
        <v>117</v>
      </c>
      <c r="N100" s="97" t="n">
        <v>0.4255</v>
      </c>
      <c r="O100" s="95" t="n">
        <v>126</v>
      </c>
      <c r="P100" s="97" t="n">
        <v>0.4582</v>
      </c>
      <c r="Q100" s="92"/>
      <c r="R100" s="92"/>
      <c r="S100" s="93"/>
      <c r="T100" s="93"/>
      <c r="U100" s="93"/>
      <c r="V100" s="93"/>
      <c r="W100" s="93"/>
      <c r="X100" s="93"/>
      <c r="Y100" s="93"/>
      <c r="Z100" s="93"/>
    </row>
    <row r="101" customFormat="false" ht="15.75" hidden="false" customHeight="false" outlineLevel="0" collapsed="false">
      <c r="A101" s="94" t="n">
        <v>43992</v>
      </c>
      <c r="B101" s="95" t="n">
        <v>25987</v>
      </c>
      <c r="C101" s="95" t="n">
        <v>1226</v>
      </c>
      <c r="D101" s="95" t="n">
        <v>735</v>
      </c>
      <c r="E101" s="95" t="n">
        <v>18</v>
      </c>
      <c r="F101" s="98" t="n">
        <v>8332</v>
      </c>
      <c r="G101" s="95" t="n">
        <v>341</v>
      </c>
      <c r="H101" s="95" t="n">
        <v>16920</v>
      </c>
      <c r="I101" s="95" t="n">
        <v>867</v>
      </c>
      <c r="J101" s="96" t="n">
        <v>295</v>
      </c>
      <c r="K101" s="95" t="n">
        <v>20</v>
      </c>
      <c r="L101" s="97" t="n">
        <v>0.0174</v>
      </c>
      <c r="M101" s="95" t="n">
        <v>126</v>
      </c>
      <c r="N101" s="97" t="n">
        <v>0.4271</v>
      </c>
      <c r="O101" s="95" t="n">
        <v>134</v>
      </c>
      <c r="P101" s="97" t="n">
        <v>0.4542</v>
      </c>
      <c r="Q101" s="92"/>
      <c r="R101" s="92"/>
      <c r="S101" s="93"/>
      <c r="T101" s="93"/>
      <c r="U101" s="93"/>
      <c r="V101" s="93"/>
      <c r="W101" s="93"/>
      <c r="X101" s="93"/>
      <c r="Y101" s="93"/>
      <c r="Z101" s="93"/>
    </row>
    <row r="102" customFormat="false" ht="15.75" hidden="false" customHeight="false" outlineLevel="0" collapsed="false">
      <c r="A102" s="94" t="n">
        <v>43993</v>
      </c>
      <c r="B102" s="95" t="n">
        <v>27373</v>
      </c>
      <c r="C102" s="95" t="n">
        <v>1386</v>
      </c>
      <c r="D102" s="95" t="n">
        <v>765</v>
      </c>
      <c r="E102" s="95" t="n">
        <v>30</v>
      </c>
      <c r="F102" s="98" t="n">
        <v>8743</v>
      </c>
      <c r="G102" s="95" t="n">
        <v>411</v>
      </c>
      <c r="H102" s="95" t="n">
        <v>17865</v>
      </c>
      <c r="I102" s="95" t="n">
        <v>945</v>
      </c>
      <c r="J102" s="96" t="n">
        <v>280</v>
      </c>
      <c r="K102" s="95" t="n">
        <v>-15</v>
      </c>
      <c r="L102" s="97" t="n">
        <v>0.0157</v>
      </c>
      <c r="M102" s="95" t="n">
        <v>114</v>
      </c>
      <c r="N102" s="97" t="n">
        <v>0.4071</v>
      </c>
      <c r="O102" s="95" t="n">
        <v>136</v>
      </c>
      <c r="P102" s="97" t="n">
        <v>0.4857</v>
      </c>
      <c r="Q102" s="92"/>
      <c r="R102" s="92"/>
      <c r="S102" s="93"/>
      <c r="T102" s="93"/>
      <c r="U102" s="93"/>
      <c r="V102" s="93"/>
      <c r="W102" s="93"/>
      <c r="X102" s="93"/>
      <c r="Y102" s="93"/>
      <c r="Z102" s="93"/>
    </row>
    <row r="103" customFormat="false" ht="15.75" hidden="false" customHeight="false" outlineLevel="0" collapsed="false">
      <c r="A103" s="94" t="n">
        <v>43994</v>
      </c>
      <c r="B103" s="95" t="n">
        <v>28764</v>
      </c>
      <c r="C103" s="95" t="n">
        <v>1391</v>
      </c>
      <c r="D103" s="95" t="n">
        <v>785</v>
      </c>
      <c r="E103" s="95" t="n">
        <v>20</v>
      </c>
      <c r="F103" s="98" t="n">
        <v>9083</v>
      </c>
      <c r="G103" s="95" t="n">
        <v>340</v>
      </c>
      <c r="H103" s="95" t="n">
        <v>18896</v>
      </c>
      <c r="I103" s="95" t="n">
        <v>1031</v>
      </c>
      <c r="J103" s="96" t="n">
        <v>293</v>
      </c>
      <c r="K103" s="95" t="n">
        <v>13</v>
      </c>
      <c r="L103" s="97" t="n">
        <v>0.0155</v>
      </c>
      <c r="M103" s="95" t="n">
        <v>115</v>
      </c>
      <c r="N103" s="97" t="n">
        <v>0.3925</v>
      </c>
      <c r="O103" s="95" t="n">
        <v>147</v>
      </c>
      <c r="P103" s="97" t="n">
        <v>0.5017</v>
      </c>
      <c r="Q103" s="92"/>
      <c r="R103" s="92"/>
      <c r="S103" s="93"/>
      <c r="T103" s="93"/>
      <c r="U103" s="93"/>
      <c r="V103" s="93"/>
      <c r="W103" s="93"/>
      <c r="X103" s="93"/>
      <c r="Y103" s="93"/>
      <c r="Z103" s="93"/>
    </row>
    <row r="104" customFormat="false" ht="15.75" hidden="false" customHeight="false" outlineLevel="0" collapsed="false">
      <c r="A104" s="94" t="n">
        <v>43995</v>
      </c>
      <c r="B104" s="95" t="n">
        <v>30295</v>
      </c>
      <c r="C104" s="95" t="n">
        <v>1531</v>
      </c>
      <c r="D104" s="95" t="n">
        <v>815</v>
      </c>
      <c r="E104" s="95" t="n">
        <v>30</v>
      </c>
      <c r="F104" s="98" t="n">
        <v>9564</v>
      </c>
      <c r="G104" s="95" t="n">
        <v>481</v>
      </c>
      <c r="H104" s="95" t="n">
        <v>19916</v>
      </c>
      <c r="I104" s="95" t="n">
        <v>1020</v>
      </c>
      <c r="J104" s="96" t="n">
        <v>316</v>
      </c>
      <c r="K104" s="95" t="n">
        <v>23</v>
      </c>
      <c r="L104" s="97" t="n">
        <v>0.0159</v>
      </c>
      <c r="M104" s="95" t="n">
        <v>129</v>
      </c>
      <c r="N104" s="97" t="n">
        <v>0.4082</v>
      </c>
      <c r="O104" s="95" t="n">
        <v>155</v>
      </c>
      <c r="P104" s="97" t="n">
        <v>0.4905</v>
      </c>
      <c r="Q104" s="92"/>
      <c r="R104" s="92"/>
      <c r="S104" s="93"/>
      <c r="T104" s="93"/>
      <c r="U104" s="93"/>
      <c r="V104" s="93"/>
      <c r="W104" s="93"/>
      <c r="X104" s="93"/>
      <c r="Y104" s="93"/>
      <c r="Z104" s="93"/>
    </row>
    <row r="105" customFormat="false" ht="15.75" hidden="false" customHeight="false" outlineLevel="0" collapsed="false">
      <c r="A105" s="94" t="n">
        <v>43996</v>
      </c>
      <c r="B105" s="95" t="n">
        <v>31577</v>
      </c>
      <c r="C105" s="95" t="n">
        <v>1282</v>
      </c>
      <c r="D105" s="95" t="n">
        <v>833</v>
      </c>
      <c r="E105" s="95" t="n">
        <v>18</v>
      </c>
      <c r="F105" s="98" t="n">
        <v>9891</v>
      </c>
      <c r="G105" s="95" t="n">
        <v>327</v>
      </c>
      <c r="H105" s="95" t="n">
        <v>20853</v>
      </c>
      <c r="I105" s="95" t="n">
        <v>937</v>
      </c>
      <c r="J105" s="96" t="n">
        <v>324</v>
      </c>
      <c r="K105" s="95" t="n">
        <v>8</v>
      </c>
      <c r="L105" s="97" t="n">
        <v>0.0155</v>
      </c>
      <c r="M105" s="95" t="n">
        <v>135</v>
      </c>
      <c r="N105" s="97" t="n">
        <v>0.4167</v>
      </c>
      <c r="O105" s="95" t="n">
        <v>157</v>
      </c>
      <c r="P105" s="97" t="n">
        <v>0.4846</v>
      </c>
      <c r="Q105" s="92"/>
      <c r="R105" s="92"/>
      <c r="S105" s="93"/>
      <c r="T105" s="93"/>
      <c r="U105" s="93"/>
      <c r="V105" s="93"/>
      <c r="W105" s="93"/>
      <c r="X105" s="93"/>
      <c r="Y105" s="93"/>
      <c r="Z105" s="93"/>
    </row>
    <row r="106" customFormat="false" ht="15.75" hidden="false" customHeight="false" outlineLevel="0" collapsed="false">
      <c r="A106" s="94" t="n">
        <v>43997</v>
      </c>
      <c r="B106" s="95" t="n">
        <v>32785</v>
      </c>
      <c r="C106" s="95" t="n">
        <v>1208</v>
      </c>
      <c r="D106" s="95" t="n">
        <v>854</v>
      </c>
      <c r="E106" s="95" t="n">
        <v>21</v>
      </c>
      <c r="F106" s="98" t="n">
        <v>10174</v>
      </c>
      <c r="G106" s="95" t="n">
        <v>283</v>
      </c>
      <c r="H106" s="95" t="n">
        <v>21757</v>
      </c>
      <c r="I106" s="95" t="n">
        <v>904</v>
      </c>
      <c r="J106" s="96" t="n">
        <v>345</v>
      </c>
      <c r="K106" s="95" t="n">
        <v>21</v>
      </c>
      <c r="L106" s="97" t="n">
        <v>0.0159</v>
      </c>
      <c r="M106" s="95" t="n">
        <v>143</v>
      </c>
      <c r="N106" s="97" t="n">
        <v>0.4145</v>
      </c>
      <c r="O106" s="95" t="n">
        <v>170</v>
      </c>
      <c r="P106" s="97" t="n">
        <v>0.4928</v>
      </c>
      <c r="Q106" s="92"/>
      <c r="R106" s="92"/>
      <c r="S106" s="93"/>
      <c r="T106" s="93"/>
      <c r="U106" s="93"/>
      <c r="V106" s="93"/>
      <c r="W106" s="93"/>
      <c r="X106" s="93"/>
      <c r="Y106" s="93"/>
      <c r="Z106" s="93"/>
    </row>
    <row r="107" customFormat="false" ht="15.75" hidden="false" customHeight="false" outlineLevel="0" collapsed="false">
      <c r="A107" s="94" t="n">
        <v>43998</v>
      </c>
      <c r="B107" s="95" t="n">
        <v>34159</v>
      </c>
      <c r="C107" s="95" t="n">
        <v>1374</v>
      </c>
      <c r="D107" s="95" t="n">
        <v>878</v>
      </c>
      <c r="E107" s="95" t="n">
        <v>24</v>
      </c>
      <c r="F107" s="98" t="n">
        <v>10512</v>
      </c>
      <c r="G107" s="95" t="n">
        <v>338</v>
      </c>
      <c r="H107" s="95" t="n">
        <v>22769</v>
      </c>
      <c r="I107" s="95" t="n">
        <v>1012</v>
      </c>
      <c r="J107" s="96" t="n">
        <v>353</v>
      </c>
      <c r="K107" s="95" t="n">
        <v>8</v>
      </c>
      <c r="L107" s="97" t="n">
        <v>0.0155</v>
      </c>
      <c r="M107" s="95" t="n">
        <v>143</v>
      </c>
      <c r="N107" s="97" t="n">
        <v>0.4051</v>
      </c>
      <c r="O107" s="95" t="n">
        <v>178</v>
      </c>
      <c r="P107" s="97" t="n">
        <v>0.5042</v>
      </c>
      <c r="Q107" s="92"/>
      <c r="R107" s="92"/>
      <c r="S107" s="93"/>
      <c r="T107" s="93"/>
      <c r="U107" s="93"/>
      <c r="V107" s="93"/>
      <c r="W107" s="93"/>
      <c r="X107" s="93"/>
      <c r="Y107" s="93"/>
      <c r="Z107" s="93"/>
    </row>
    <row r="108" customFormat="false" ht="15.75" hidden="false" customHeight="false" outlineLevel="0" collapsed="false">
      <c r="A108" s="94" t="n">
        <v>43999</v>
      </c>
      <c r="B108" s="95" t="n">
        <v>35552</v>
      </c>
      <c r="C108" s="95" t="n">
        <v>1393</v>
      </c>
      <c r="D108" s="95" t="n">
        <v>913</v>
      </c>
      <c r="E108" s="95" t="n">
        <v>35</v>
      </c>
      <c r="F108" s="98" t="n">
        <v>10721</v>
      </c>
      <c r="G108" s="95" t="n">
        <v>209</v>
      </c>
      <c r="H108" s="95" t="n">
        <v>23918</v>
      </c>
      <c r="I108" s="95" t="n">
        <v>1149</v>
      </c>
      <c r="J108" s="96" t="n">
        <v>360</v>
      </c>
      <c r="K108" s="95" t="n">
        <v>7</v>
      </c>
      <c r="L108" s="97" t="n">
        <v>0.0151</v>
      </c>
      <c r="M108" s="95" t="n">
        <v>146</v>
      </c>
      <c r="N108" s="97" t="n">
        <v>0.4056</v>
      </c>
      <c r="O108" s="95" t="n">
        <v>181</v>
      </c>
      <c r="P108" s="97" t="n">
        <v>0.5028</v>
      </c>
      <c r="Q108" s="92"/>
      <c r="R108" s="92"/>
      <c r="S108" s="93"/>
      <c r="T108" s="93"/>
      <c r="U108" s="93"/>
      <c r="V108" s="93"/>
      <c r="W108" s="93"/>
      <c r="X108" s="93"/>
      <c r="Y108" s="93"/>
      <c r="Z108" s="93"/>
    </row>
    <row r="109" customFormat="false" ht="15.75" hidden="false" customHeight="false" outlineLevel="0" collapsed="false">
      <c r="A109" s="94" t="n">
        <v>44000</v>
      </c>
      <c r="B109" s="95" t="n">
        <v>37510</v>
      </c>
      <c r="C109" s="95" t="n">
        <v>1958</v>
      </c>
      <c r="D109" s="95" t="n">
        <v>947</v>
      </c>
      <c r="E109" s="95" t="n">
        <v>34</v>
      </c>
      <c r="F109" s="98" t="n">
        <v>11851</v>
      </c>
      <c r="G109" s="98" t="n">
        <v>1130</v>
      </c>
      <c r="H109" s="95" t="n">
        <v>24712</v>
      </c>
      <c r="I109" s="95" t="n">
        <v>794</v>
      </c>
      <c r="J109" s="96" t="n">
        <v>364</v>
      </c>
      <c r="K109" s="95" t="n">
        <v>4</v>
      </c>
      <c r="L109" s="97" t="n">
        <v>0.0147</v>
      </c>
      <c r="M109" s="95" t="n">
        <v>151</v>
      </c>
      <c r="N109" s="97" t="n">
        <v>0.4148</v>
      </c>
      <c r="O109" s="95" t="n">
        <v>181</v>
      </c>
      <c r="P109" s="97" t="n">
        <v>0.4973</v>
      </c>
      <c r="Q109" s="92"/>
      <c r="R109" s="92"/>
      <c r="S109" s="93"/>
      <c r="T109" s="93"/>
      <c r="U109" s="93"/>
      <c r="V109" s="93"/>
      <c r="W109" s="93"/>
      <c r="X109" s="93"/>
      <c r="Y109" s="93"/>
      <c r="Z109" s="93"/>
    </row>
    <row r="110" customFormat="false" ht="15.75" hidden="false" customHeight="false" outlineLevel="0" collapsed="false">
      <c r="A110" s="94" t="n">
        <v>44001</v>
      </c>
      <c r="B110" s="95" t="n">
        <v>39570</v>
      </c>
      <c r="C110" s="95" t="n">
        <v>2060</v>
      </c>
      <c r="D110" s="95" t="n">
        <v>978</v>
      </c>
      <c r="E110" s="95" t="n">
        <v>31</v>
      </c>
      <c r="F110" s="98" t="n">
        <v>12206</v>
      </c>
      <c r="G110" s="95" t="n">
        <v>355</v>
      </c>
      <c r="H110" s="95" t="n">
        <v>26386</v>
      </c>
      <c r="I110" s="95" t="n">
        <v>1674</v>
      </c>
      <c r="J110" s="96" t="n">
        <v>381</v>
      </c>
      <c r="K110" s="95" t="n">
        <v>17</v>
      </c>
      <c r="L110" s="97" t="n">
        <v>0.0144</v>
      </c>
      <c r="M110" s="95" t="n">
        <v>153</v>
      </c>
      <c r="N110" s="97" t="n">
        <v>0.4016</v>
      </c>
      <c r="O110" s="95" t="n">
        <v>196</v>
      </c>
      <c r="P110" s="97" t="n">
        <v>0.5144</v>
      </c>
      <c r="Q110" s="92"/>
      <c r="R110" s="92"/>
      <c r="S110" s="93"/>
      <c r="T110" s="93"/>
      <c r="U110" s="93"/>
      <c r="V110" s="93"/>
      <c r="W110" s="93"/>
      <c r="X110" s="93"/>
      <c r="Y110" s="93"/>
      <c r="Z110" s="93"/>
    </row>
    <row r="111" customFormat="false" ht="15.75" hidden="false" customHeight="false" outlineLevel="0" collapsed="false">
      <c r="A111" s="94" t="n">
        <v>44002</v>
      </c>
      <c r="B111" s="95" t="n">
        <v>41204</v>
      </c>
      <c r="C111" s="95" t="n">
        <v>1634</v>
      </c>
      <c r="D111" s="95" t="n">
        <v>992</v>
      </c>
      <c r="E111" s="95" t="n">
        <v>14</v>
      </c>
      <c r="F111" s="98" t="n">
        <v>12728</v>
      </c>
      <c r="G111" s="95" t="n">
        <v>522</v>
      </c>
      <c r="H111" s="95" t="n">
        <v>27484</v>
      </c>
      <c r="I111" s="95" t="n">
        <v>1098</v>
      </c>
      <c r="J111" s="96" t="n">
        <v>397</v>
      </c>
      <c r="K111" s="95" t="n">
        <v>16</v>
      </c>
      <c r="L111" s="97" t="n">
        <v>0.0144</v>
      </c>
      <c r="M111" s="95" t="n">
        <v>163</v>
      </c>
      <c r="N111" s="97" t="n">
        <v>0.4106</v>
      </c>
      <c r="O111" s="95" t="n">
        <v>197</v>
      </c>
      <c r="P111" s="97" t="n">
        <v>0.4962</v>
      </c>
      <c r="Q111" s="92"/>
      <c r="R111" s="92"/>
      <c r="S111" s="93"/>
      <c r="T111" s="93"/>
      <c r="U111" s="93"/>
      <c r="V111" s="93"/>
      <c r="W111" s="93"/>
      <c r="X111" s="93"/>
      <c r="Y111" s="93"/>
      <c r="Z111" s="93"/>
    </row>
    <row r="112" customFormat="false" ht="15.75" hidden="false" customHeight="false" outlineLevel="0" collapsed="false">
      <c r="A112" s="94" t="n">
        <v>44003</v>
      </c>
      <c r="B112" s="95" t="n">
        <v>42785</v>
      </c>
      <c r="C112" s="95" t="n">
        <v>1581</v>
      </c>
      <c r="D112" s="95" t="n">
        <v>1011</v>
      </c>
      <c r="E112" s="95" t="n">
        <v>19</v>
      </c>
      <c r="F112" s="98" t="n">
        <v>13153</v>
      </c>
      <c r="G112" s="95" t="n">
        <v>425</v>
      </c>
      <c r="H112" s="95" t="n">
        <v>28621</v>
      </c>
      <c r="I112" s="95" t="n">
        <v>1137</v>
      </c>
      <c r="J112" s="96" t="n">
        <v>414</v>
      </c>
      <c r="K112" s="95" t="n">
        <v>17</v>
      </c>
      <c r="L112" s="97" t="n">
        <v>0.0145</v>
      </c>
      <c r="M112" s="95" t="n">
        <v>172</v>
      </c>
      <c r="N112" s="97" t="n">
        <v>0.4155</v>
      </c>
      <c r="O112" s="95" t="n">
        <v>209</v>
      </c>
      <c r="P112" s="97" t="n">
        <v>0.5048</v>
      </c>
      <c r="Q112" s="92"/>
      <c r="R112" s="92"/>
      <c r="S112" s="93"/>
      <c r="T112" s="93"/>
      <c r="U112" s="93"/>
      <c r="V112" s="93"/>
      <c r="W112" s="93"/>
      <c r="X112" s="93"/>
      <c r="Y112" s="93"/>
      <c r="Z112" s="93"/>
    </row>
    <row r="113" customFormat="false" ht="15.75" hidden="false" customHeight="false" outlineLevel="0" collapsed="false">
      <c r="A113" s="94" t="n">
        <v>44004</v>
      </c>
      <c r="B113" s="95" t="n">
        <v>44931</v>
      </c>
      <c r="C113" s="95" t="n">
        <v>2146</v>
      </c>
      <c r="D113" s="95" t="n">
        <v>1043</v>
      </c>
      <c r="E113" s="95" t="n">
        <v>32</v>
      </c>
      <c r="F113" s="98" t="n">
        <v>13576</v>
      </c>
      <c r="G113" s="95" t="n">
        <v>423</v>
      </c>
      <c r="H113" s="95" t="n">
        <v>30312</v>
      </c>
      <c r="I113" s="95" t="n">
        <v>1691</v>
      </c>
      <c r="J113" s="96" t="n">
        <v>433</v>
      </c>
      <c r="K113" s="95" t="n">
        <v>19</v>
      </c>
      <c r="L113" s="97" t="n">
        <v>0.0143</v>
      </c>
      <c r="M113" s="95" t="n">
        <v>179</v>
      </c>
      <c r="N113" s="97" t="n">
        <v>0.4134</v>
      </c>
      <c r="O113" s="95" t="n">
        <v>218</v>
      </c>
      <c r="P113" s="97" t="n">
        <v>0.5035</v>
      </c>
      <c r="Q113" s="92"/>
      <c r="R113" s="92"/>
      <c r="S113" s="93"/>
      <c r="T113" s="93"/>
      <c r="U113" s="93"/>
      <c r="V113" s="93"/>
      <c r="W113" s="93"/>
      <c r="X113" s="93"/>
      <c r="Y113" s="93"/>
      <c r="Z113" s="93"/>
    </row>
    <row r="114" customFormat="false" ht="15.75" hidden="false" customHeight="false" outlineLevel="0" collapsed="false">
      <c r="A114" s="94" t="n">
        <v>44005</v>
      </c>
      <c r="B114" s="99" t="n">
        <v>47216</v>
      </c>
      <c r="C114" s="95" t="n">
        <v>2285</v>
      </c>
      <c r="D114" s="95" t="n">
        <v>1078</v>
      </c>
      <c r="E114" s="95" t="n">
        <v>35</v>
      </c>
      <c r="F114" s="95" t="n">
        <v>13816</v>
      </c>
      <c r="G114" s="98" t="n">
        <f aca="false">F114-F113</f>
        <v>240</v>
      </c>
      <c r="H114" s="98" t="n">
        <f aca="false">B114-F114-D114</f>
        <v>32322</v>
      </c>
      <c r="I114" s="98" t="n">
        <f aca="false">H114-H113</f>
        <v>2010</v>
      </c>
      <c r="J114" s="95" t="n">
        <v>433</v>
      </c>
      <c r="K114" s="95" t="n">
        <f aca="false">J114-J113</f>
        <v>0</v>
      </c>
      <c r="L114" s="97" t="n">
        <v>0.0143</v>
      </c>
      <c r="M114" s="95" t="n">
        <v>193</v>
      </c>
      <c r="N114" s="95"/>
      <c r="O114" s="95"/>
      <c r="P114" s="95"/>
      <c r="Q114" s="92"/>
      <c r="R114" s="92"/>
      <c r="S114" s="93"/>
      <c r="T114" s="93"/>
      <c r="U114" s="93"/>
      <c r="V114" s="93"/>
      <c r="W114" s="93"/>
      <c r="X114" s="93"/>
      <c r="Y114" s="93"/>
      <c r="Z114" s="93"/>
    </row>
    <row r="115" customFormat="false" ht="15.75" hidden="false" customHeight="false" outlineLevel="0" collapsed="false">
      <c r="A115" s="94" t="n">
        <v>44006</v>
      </c>
      <c r="B115" s="99" t="n">
        <v>49851</v>
      </c>
      <c r="C115" s="95" t="n">
        <v>2635</v>
      </c>
      <c r="D115" s="95" t="n">
        <v>1116</v>
      </c>
      <c r="E115" s="95" t="n">
        <v>38</v>
      </c>
      <c r="F115" s="95" t="n">
        <v>14788</v>
      </c>
      <c r="G115" s="98" t="n">
        <f aca="false">F115-F114</f>
        <v>972</v>
      </c>
      <c r="H115" s="98" t="n">
        <f aca="false">B115-F115-D115</f>
        <v>33947</v>
      </c>
      <c r="I115" s="98" t="n">
        <f aca="false">H115-H114</f>
        <v>1625</v>
      </c>
      <c r="J115" s="95" t="n">
        <v>457</v>
      </c>
      <c r="K115" s="95" t="n">
        <f aca="false">J115-J114</f>
        <v>24</v>
      </c>
      <c r="L115" s="97" t="n">
        <v>0.0143</v>
      </c>
      <c r="M115" s="95" t="n">
        <v>196</v>
      </c>
      <c r="N115" s="95"/>
      <c r="O115" s="95"/>
      <c r="P115" s="95"/>
      <c r="Q115" s="92"/>
      <c r="R115" s="92"/>
      <c r="S115" s="93"/>
      <c r="T115" s="93"/>
      <c r="U115" s="93"/>
      <c r="V115" s="93"/>
      <c r="W115" s="93"/>
      <c r="X115" s="93"/>
      <c r="Y115" s="93"/>
      <c r="Z115" s="93"/>
    </row>
    <row r="116" customFormat="false" ht="15.75" hidden="false" customHeight="false" outlineLevel="0" collapsed="false">
      <c r="A116" s="94" t="n">
        <v>44007</v>
      </c>
      <c r="B116" s="100" t="n">
        <v>52457</v>
      </c>
      <c r="C116" s="95" t="n">
        <v>2606</v>
      </c>
      <c r="D116" s="95" t="n">
        <v>1150</v>
      </c>
      <c r="E116" s="95" t="n">
        <v>34</v>
      </c>
      <c r="F116" s="95" t="n">
        <v>18416</v>
      </c>
      <c r="G116" s="98" t="n">
        <f aca="false">F116-F115</f>
        <v>3628</v>
      </c>
      <c r="H116" s="98" t="n">
        <f aca="false">B116-F116-D116</f>
        <v>32891</v>
      </c>
      <c r="I116" s="98" t="n">
        <f aca="false">H116-H115</f>
        <v>-1056</v>
      </c>
      <c r="J116" s="95" t="n">
        <v>472</v>
      </c>
      <c r="K116" s="95" t="n">
        <f aca="false">J116-J115</f>
        <v>15</v>
      </c>
      <c r="L116" s="97" t="n">
        <v>0.0143</v>
      </c>
      <c r="M116" s="95" t="n">
        <v>215</v>
      </c>
      <c r="N116" s="95"/>
      <c r="O116" s="95"/>
      <c r="P116" s="95"/>
      <c r="Q116" s="92"/>
      <c r="R116" s="92"/>
      <c r="S116" s="93"/>
      <c r="T116" s="93"/>
      <c r="U116" s="93"/>
      <c r="V116" s="93"/>
      <c r="W116" s="93"/>
      <c r="X116" s="93"/>
      <c r="Y116" s="93"/>
      <c r="Z116" s="93"/>
    </row>
    <row r="117" customFormat="false" ht="15.75" hidden="false" customHeight="false" outlineLevel="0" collapsed="false">
      <c r="A117" s="94" t="n">
        <v>44008</v>
      </c>
      <c r="B117" s="101" t="n">
        <v>55343</v>
      </c>
      <c r="C117" s="95" t="n">
        <v>2886</v>
      </c>
      <c r="D117" s="95" t="n">
        <v>1184</v>
      </c>
      <c r="E117" s="95" t="n">
        <v>34</v>
      </c>
      <c r="F117" s="95" t="n">
        <v>19143</v>
      </c>
      <c r="G117" s="98" t="n">
        <f aca="false">F117-F116</f>
        <v>727</v>
      </c>
      <c r="H117" s="98" t="n">
        <f aca="false">B117-F117-D117</f>
        <v>35016</v>
      </c>
      <c r="I117" s="98" t="n">
        <f aca="false">H117-H116</f>
        <v>2125</v>
      </c>
      <c r="J117" s="95" t="n">
        <v>507</v>
      </c>
      <c r="K117" s="95" t="n">
        <f aca="false">J117-J116</f>
        <v>35</v>
      </c>
      <c r="L117" s="97" t="n">
        <v>0.0143</v>
      </c>
      <c r="M117" s="95" t="n">
        <v>215</v>
      </c>
      <c r="N117" s="95"/>
      <c r="O117" s="95"/>
      <c r="P117" s="95"/>
      <c r="Q117" s="92"/>
      <c r="R117" s="92"/>
      <c r="S117" s="93"/>
      <c r="T117" s="93"/>
      <c r="U117" s="93"/>
      <c r="V117" s="93"/>
      <c r="W117" s="93"/>
      <c r="X117" s="93"/>
      <c r="Y117" s="93"/>
      <c r="Z117" s="93"/>
    </row>
    <row r="118" customFormat="false" ht="15.75" hidden="false" customHeight="false" outlineLevel="0" collapsed="false">
      <c r="A118" s="94" t="n">
        <v>44009</v>
      </c>
      <c r="B118" s="99" t="n">
        <v>57744</v>
      </c>
      <c r="C118" s="95" t="n">
        <v>2401</v>
      </c>
      <c r="D118" s="95" t="n">
        <v>1207</v>
      </c>
      <c r="E118" s="95" t="n">
        <v>23</v>
      </c>
      <c r="F118" s="95" t="n">
        <v>20134</v>
      </c>
      <c r="G118" s="98" t="n">
        <f aca="false">F118-F117</f>
        <v>991</v>
      </c>
      <c r="H118" s="98" t="n">
        <f aca="false">B118-F118-D118</f>
        <v>36403</v>
      </c>
      <c r="I118" s="98" t="n">
        <f aca="false">H118-H117</f>
        <v>1387</v>
      </c>
      <c r="J118" s="95" t="n">
        <v>542</v>
      </c>
      <c r="K118" s="95" t="n">
        <f aca="false">J118-J117</f>
        <v>35</v>
      </c>
      <c r="L118" s="97" t="n">
        <v>0.0143</v>
      </c>
      <c r="M118" s="95" t="n">
        <v>220</v>
      </c>
      <c r="N118" s="95"/>
      <c r="O118" s="95"/>
      <c r="P118" s="95"/>
      <c r="Q118" s="92"/>
      <c r="R118" s="92"/>
      <c r="S118" s="93"/>
      <c r="T118" s="93"/>
      <c r="U118" s="93"/>
      <c r="V118" s="93"/>
      <c r="W118" s="93"/>
      <c r="X118" s="93"/>
      <c r="Y118" s="93"/>
      <c r="Z118" s="93"/>
    </row>
    <row r="119" customFormat="false" ht="15.75" hidden="false" customHeight="false" outlineLevel="0" collapsed="false">
      <c r="A119" s="94" t="n">
        <v>44010</v>
      </c>
      <c r="B119" s="99" t="n">
        <v>59933</v>
      </c>
      <c r="C119" s="95" t="n">
        <v>2189</v>
      </c>
      <c r="D119" s="95" t="n">
        <v>1233</v>
      </c>
      <c r="E119" s="95" t="n">
        <v>26</v>
      </c>
      <c r="F119" s="95" t="n">
        <v>21138</v>
      </c>
      <c r="G119" s="98" t="n">
        <f aca="false">F119-F118</f>
        <v>1004</v>
      </c>
      <c r="H119" s="98" t="n">
        <f aca="false">B119-F119-D119</f>
        <v>37562</v>
      </c>
      <c r="I119" s="98" t="n">
        <f aca="false">H119-H118</f>
        <v>1159</v>
      </c>
      <c r="J119" s="95" t="n">
        <v>535</v>
      </c>
      <c r="K119" s="95" t="n">
        <f aca="false">J119-J118</f>
        <v>-7</v>
      </c>
      <c r="L119" s="97" t="n">
        <v>0.0143</v>
      </c>
      <c r="M119" s="95" t="n">
        <v>227</v>
      </c>
      <c r="N119" s="95"/>
      <c r="O119" s="95"/>
      <c r="P119" s="95"/>
      <c r="Q119" s="92"/>
      <c r="R119" s="92"/>
      <c r="S119" s="93"/>
      <c r="T119" s="93"/>
      <c r="U119" s="93"/>
      <c r="V119" s="93"/>
      <c r="W119" s="93"/>
      <c r="X119" s="93"/>
      <c r="Y119" s="93"/>
      <c r="Z119" s="93"/>
    </row>
    <row r="120" customFormat="false" ht="15.75" hidden="false" customHeight="false" outlineLevel="0" collapsed="false">
      <c r="A120" s="94" t="n">
        <v>44011</v>
      </c>
      <c r="B120" s="99" t="n">
        <v>62268</v>
      </c>
      <c r="C120" s="95" t="n">
        <v>2335</v>
      </c>
      <c r="D120" s="95" t="n">
        <v>1281</v>
      </c>
      <c r="E120" s="95" t="n">
        <v>48</v>
      </c>
      <c r="F120" s="95" t="n">
        <v>22028</v>
      </c>
      <c r="G120" s="98" t="n">
        <f aca="false">F120-F119</f>
        <v>890</v>
      </c>
      <c r="H120" s="98" t="n">
        <f aca="false">B120-F120-D120</f>
        <v>38959</v>
      </c>
      <c r="I120" s="98" t="n">
        <f aca="false">H120-H119</f>
        <v>1397</v>
      </c>
      <c r="J120" s="95" t="n">
        <v>555</v>
      </c>
      <c r="K120" s="95" t="n">
        <f aca="false">J120-J119</f>
        <v>20</v>
      </c>
      <c r="L120" s="97" t="n">
        <v>0.0143</v>
      </c>
      <c r="M120" s="95" t="n">
        <v>219</v>
      </c>
      <c r="N120" s="95"/>
      <c r="O120" s="95"/>
      <c r="P120" s="95"/>
      <c r="Q120" s="92"/>
      <c r="R120" s="92"/>
      <c r="S120" s="93"/>
      <c r="T120" s="93"/>
      <c r="U120" s="93"/>
      <c r="V120" s="93"/>
      <c r="W120" s="93"/>
      <c r="X120" s="93"/>
      <c r="Y120" s="93"/>
      <c r="Z120" s="93"/>
    </row>
    <row r="121" customFormat="false" ht="15.75" hidden="false" customHeight="false" outlineLevel="0" collapsed="false">
      <c r="A121" s="94" t="n">
        <v>44012</v>
      </c>
      <c r="B121" s="99" t="n">
        <v>64530</v>
      </c>
      <c r="C121" s="95" t="n">
        <v>2262</v>
      </c>
      <c r="D121" s="95" t="n">
        <v>1307</v>
      </c>
      <c r="E121" s="95" t="n">
        <v>27</v>
      </c>
      <c r="F121" s="95" t="n">
        <v>23040</v>
      </c>
      <c r="G121" s="98" t="n">
        <f aca="false">F121-F120</f>
        <v>1012</v>
      </c>
      <c r="H121" s="98" t="n">
        <f aca="false">B121-F121-D121</f>
        <v>40183</v>
      </c>
      <c r="I121" s="98" t="n">
        <f aca="false">H121-H120</f>
        <v>1224</v>
      </c>
      <c r="J121" s="95" t="n">
        <v>576</v>
      </c>
      <c r="K121" s="95" t="n">
        <f aca="false">J121-J120</f>
        <v>21</v>
      </c>
      <c r="L121" s="97" t="n">
        <v>0.0143</v>
      </c>
      <c r="M121" s="95" t="n">
        <v>219</v>
      </c>
      <c r="N121" s="95"/>
      <c r="O121" s="95"/>
      <c r="P121" s="95"/>
      <c r="Q121" s="92"/>
      <c r="R121" s="92"/>
      <c r="S121" s="93"/>
      <c r="T121" s="93"/>
      <c r="U121" s="93"/>
      <c r="V121" s="93"/>
      <c r="W121" s="93"/>
      <c r="X121" s="93"/>
      <c r="Y121" s="93"/>
      <c r="Z121" s="93"/>
    </row>
    <row r="122" customFormat="false" ht="15.75" hidden="false" customHeight="false" outlineLevel="0" collapsed="false">
      <c r="A122" s="94" t="n">
        <v>44013</v>
      </c>
      <c r="B122" s="99" t="n">
        <v>67197</v>
      </c>
      <c r="C122" s="95" t="n">
        <v>2667</v>
      </c>
      <c r="D122" s="95" t="n">
        <v>1351</v>
      </c>
      <c r="E122" s="95" t="n">
        <v>44</v>
      </c>
      <c r="F122" s="95" t="n">
        <v>24186</v>
      </c>
      <c r="G122" s="98" t="n">
        <f aca="false">F122-F121</f>
        <v>1146</v>
      </c>
      <c r="H122" s="98" t="n">
        <f aca="false">B122-F122-D122</f>
        <v>41660</v>
      </c>
      <c r="I122" s="98" t="n">
        <f aca="false">H122-H121</f>
        <v>1477</v>
      </c>
      <c r="J122" s="95" t="n">
        <v>594</v>
      </c>
      <c r="K122" s="95" t="n">
        <f aca="false">J122-J121</f>
        <v>18</v>
      </c>
      <c r="L122" s="97" t="n">
        <v>0.0143</v>
      </c>
      <c r="M122" s="95" t="n">
        <v>226</v>
      </c>
      <c r="N122" s="95"/>
      <c r="O122" s="95"/>
      <c r="P122" s="95"/>
      <c r="Q122" s="92"/>
      <c r="R122" s="92"/>
      <c r="S122" s="93"/>
      <c r="T122" s="93"/>
      <c r="U122" s="93"/>
      <c r="V122" s="93"/>
      <c r="W122" s="93"/>
      <c r="X122" s="93"/>
      <c r="Y122" s="93"/>
      <c r="Z122" s="93"/>
    </row>
    <row r="123" customFormat="false" ht="15.75" hidden="false" customHeight="false" outlineLevel="0" collapsed="false">
      <c r="A123" s="94" t="n">
        <v>44014</v>
      </c>
      <c r="B123" s="99" t="n">
        <v>69941</v>
      </c>
      <c r="C123" s="95" t="n">
        <v>2744</v>
      </c>
      <c r="D123" s="95" t="n">
        <v>1385</v>
      </c>
      <c r="E123" s="95" t="n">
        <v>34</v>
      </c>
      <c r="F123" s="95" t="n">
        <v>25224</v>
      </c>
      <c r="G123" s="98" t="n">
        <f aca="false">F123-F122</f>
        <v>1038</v>
      </c>
      <c r="H123" s="98" t="n">
        <f aca="false">B123-F123-D123</f>
        <v>43332</v>
      </c>
      <c r="I123" s="98" t="n">
        <f aca="false">H123-H122</f>
        <v>1672</v>
      </c>
      <c r="J123" s="95" t="n">
        <v>620</v>
      </c>
      <c r="K123" s="95" t="n">
        <f aca="false">J123-J122</f>
        <v>26</v>
      </c>
      <c r="L123" s="97" t="n">
        <v>0.0143</v>
      </c>
      <c r="M123" s="95" t="n">
        <v>221</v>
      </c>
      <c r="N123" s="95"/>
      <c r="O123" s="95"/>
      <c r="P123" s="95"/>
      <c r="Q123" s="92"/>
      <c r="R123" s="92"/>
      <c r="S123" s="93"/>
      <c r="T123" s="93"/>
      <c r="U123" s="93"/>
      <c r="V123" s="93"/>
      <c r="W123" s="93"/>
      <c r="X123" s="93"/>
      <c r="Y123" s="93"/>
      <c r="Z123" s="93"/>
    </row>
    <row r="124" customFormat="false" ht="15.75" hidden="false" customHeight="false" outlineLevel="0" collapsed="false">
      <c r="A124" s="94" t="n">
        <v>44015</v>
      </c>
      <c r="B124" s="102" t="n">
        <v>72786</v>
      </c>
      <c r="C124" s="95" t="n">
        <v>2845</v>
      </c>
      <c r="D124" s="95" t="n">
        <v>1437</v>
      </c>
      <c r="E124" s="95" t="n">
        <v>52</v>
      </c>
      <c r="F124" s="95" t="n">
        <v>25930</v>
      </c>
      <c r="G124" s="98" t="n">
        <f aca="false">F124-F123</f>
        <v>706</v>
      </c>
      <c r="H124" s="98" t="n">
        <f aca="false">B124-F124-D124</f>
        <v>45419</v>
      </c>
      <c r="I124" s="98" t="n">
        <f aca="false">H124-H123</f>
        <v>2087</v>
      </c>
      <c r="J124" s="95" t="n">
        <v>637</v>
      </c>
      <c r="K124" s="95" t="n">
        <f aca="false">J124-J123</f>
        <v>17</v>
      </c>
      <c r="L124" s="97" t="n">
        <v>0.0143</v>
      </c>
      <c r="M124" s="95" t="n">
        <v>230</v>
      </c>
      <c r="N124" s="95"/>
      <c r="O124" s="95"/>
      <c r="P124" s="95"/>
      <c r="Q124" s="92"/>
      <c r="R124" s="92"/>
      <c r="S124" s="93"/>
      <c r="T124" s="93"/>
      <c r="U124" s="93"/>
      <c r="V124" s="93"/>
      <c r="W124" s="93"/>
      <c r="X124" s="93"/>
      <c r="Y124" s="93"/>
      <c r="Z124" s="93"/>
    </row>
    <row r="125" customFormat="false" ht="15.75" hidden="false" customHeight="false" outlineLevel="0" collapsed="false">
      <c r="A125" s="94" t="n">
        <v>44016</v>
      </c>
      <c r="B125" s="102" t="n">
        <v>75376</v>
      </c>
      <c r="C125" s="95" t="n">
        <v>2590</v>
      </c>
      <c r="D125" s="95" t="n">
        <v>1481</v>
      </c>
      <c r="E125" s="95" t="n">
        <v>44</v>
      </c>
      <c r="F125" s="95" t="n">
        <v>27597</v>
      </c>
      <c r="G125" s="98" t="n">
        <f aca="false">F125-F124</f>
        <v>1667</v>
      </c>
      <c r="H125" s="98" t="n">
        <f aca="false">B125-F125-D125</f>
        <v>46298</v>
      </c>
      <c r="I125" s="98" t="n">
        <f aca="false">H125-H124</f>
        <v>879</v>
      </c>
      <c r="J125" s="95" t="n">
        <v>658</v>
      </c>
      <c r="K125" s="95" t="n">
        <f aca="false">J125-J124</f>
        <v>21</v>
      </c>
      <c r="L125" s="97" t="n">
        <v>0.0143</v>
      </c>
      <c r="M125" s="95" t="n">
        <v>225</v>
      </c>
      <c r="N125" s="95"/>
      <c r="O125" s="95"/>
      <c r="P125" s="95"/>
      <c r="Q125" s="92"/>
      <c r="R125" s="92"/>
      <c r="S125" s="93"/>
      <c r="T125" s="93"/>
      <c r="U125" s="93"/>
      <c r="V125" s="93"/>
      <c r="W125" s="93"/>
      <c r="X125" s="93"/>
      <c r="Y125" s="93"/>
      <c r="Z125" s="93"/>
    </row>
    <row r="126" customFormat="false" ht="15.75" hidden="false" customHeight="false" outlineLevel="0" collapsed="false">
      <c r="A126" s="94" t="n">
        <v>44017</v>
      </c>
      <c r="B126" s="101" t="n">
        <v>77815</v>
      </c>
      <c r="C126" s="95" t="n">
        <v>2439</v>
      </c>
      <c r="D126" s="95" t="n">
        <v>1507</v>
      </c>
      <c r="E126" s="95" t="n">
        <v>26</v>
      </c>
      <c r="F126" s="95" t="n">
        <v>28531</v>
      </c>
      <c r="G126" s="98" t="n">
        <f aca="false">F126-F125</f>
        <v>934</v>
      </c>
      <c r="H126" s="98" t="n">
        <f aca="false">B126-F126-D126</f>
        <v>47777</v>
      </c>
      <c r="I126" s="98" t="n">
        <f aca="false">H126-H125</f>
        <v>1479</v>
      </c>
      <c r="J126" s="95" t="n">
        <v>679</v>
      </c>
      <c r="K126" s="95" t="n">
        <f aca="false">J126-J125</f>
        <v>21</v>
      </c>
      <c r="L126" s="97" t="n">
        <v>0.0143</v>
      </c>
      <c r="M126" s="95" t="n">
        <v>236</v>
      </c>
      <c r="N126" s="95"/>
      <c r="O126" s="95"/>
      <c r="P126" s="95"/>
      <c r="Q126" s="92"/>
      <c r="R126" s="92"/>
      <c r="S126" s="93"/>
      <c r="T126" s="93"/>
      <c r="U126" s="93"/>
      <c r="V126" s="93"/>
      <c r="W126" s="93"/>
      <c r="X126" s="93"/>
      <c r="Y126" s="93"/>
      <c r="Z126" s="93"/>
    </row>
    <row r="127" customFormat="false" ht="15.75" hidden="false" customHeight="false" outlineLevel="0" collapsed="false">
      <c r="A127" s="94" t="n">
        <v>44018</v>
      </c>
      <c r="B127" s="101" t="n">
        <v>80447</v>
      </c>
      <c r="C127" s="95" t="n">
        <v>2632</v>
      </c>
      <c r="D127" s="95" t="n">
        <v>1582</v>
      </c>
      <c r="E127" s="95" t="n">
        <v>75</v>
      </c>
      <c r="F127" s="95" t="n">
        <v>30095</v>
      </c>
      <c r="G127" s="98" t="n">
        <f aca="false">F127-F126</f>
        <v>1564</v>
      </c>
      <c r="H127" s="98" t="n">
        <f aca="false">B127-F127-D127</f>
        <v>48770</v>
      </c>
      <c r="I127" s="98" t="n">
        <f aca="false">H127-H126</f>
        <v>993</v>
      </c>
      <c r="J127" s="95" t="n">
        <v>676</v>
      </c>
      <c r="K127" s="95" t="n">
        <f aca="false">J127-J126</f>
        <v>-3</v>
      </c>
      <c r="L127" s="97" t="n">
        <v>0.0143</v>
      </c>
      <c r="M127" s="95" t="n">
        <v>257</v>
      </c>
      <c r="N127" s="95"/>
      <c r="O127" s="95"/>
      <c r="P127" s="95"/>
      <c r="Q127" s="92"/>
      <c r="R127" s="92"/>
      <c r="S127" s="93"/>
      <c r="T127" s="93"/>
      <c r="U127" s="93"/>
      <c r="V127" s="93"/>
      <c r="W127" s="93"/>
      <c r="X127" s="93"/>
      <c r="Y127" s="93"/>
      <c r="Z127" s="93"/>
    </row>
    <row r="128" customFormat="false" ht="15.75" hidden="false" customHeight="false" outlineLevel="0" collapsed="false">
      <c r="A128" s="94" t="n">
        <v>44019</v>
      </c>
      <c r="B128" s="101" t="n">
        <v>83426</v>
      </c>
      <c r="C128" s="95" t="n">
        <v>2979</v>
      </c>
      <c r="G128" s="98" t="e">
        <f aca="false">F133-F127</f>
        <v>#VALUE!</v>
      </c>
      <c r="H128" s="98" t="e">
        <f aca="false">B128-F133-D133</f>
        <v>#VALUE!</v>
      </c>
      <c r="I128" s="98" t="e">
        <f aca="false">H128-H127</f>
        <v>#VALUE!</v>
      </c>
      <c r="J128" s="95"/>
      <c r="K128" s="95" t="n">
        <f aca="false">J128-J127</f>
        <v>-676</v>
      </c>
      <c r="L128" s="97" t="n">
        <v>0.0143</v>
      </c>
      <c r="M128" s="95" t="n">
        <v>263</v>
      </c>
      <c r="N128" s="95"/>
      <c r="O128" s="95"/>
      <c r="P128" s="95"/>
      <c r="Q128" s="92"/>
      <c r="R128" s="92"/>
      <c r="S128" s="93"/>
      <c r="T128" s="93"/>
      <c r="U128" s="93"/>
      <c r="V128" s="93"/>
      <c r="W128" s="93"/>
      <c r="X128" s="93"/>
      <c r="Y128" s="93"/>
      <c r="Z128" s="93"/>
    </row>
    <row r="129" customFormat="false" ht="15.75" hidden="false" customHeight="false" outlineLevel="0" collapsed="false">
      <c r="A129" s="95"/>
      <c r="B129" s="95"/>
      <c r="C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2"/>
      <c r="R129" s="92"/>
      <c r="S129" s="93"/>
      <c r="T129" s="93"/>
      <c r="U129" s="93"/>
      <c r="V129" s="93"/>
      <c r="W129" s="93"/>
      <c r="X129" s="93"/>
      <c r="Y129" s="93"/>
      <c r="Z129" s="93"/>
    </row>
    <row r="130" customFormat="false" ht="15.75" hidden="false" customHeight="false" outlineLevel="0" collapsed="false">
      <c r="A130" s="95"/>
      <c r="B130" s="95"/>
      <c r="C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2"/>
      <c r="R130" s="92"/>
      <c r="S130" s="93"/>
      <c r="T130" s="93"/>
      <c r="U130" s="93"/>
      <c r="V130" s="93"/>
      <c r="W130" s="93"/>
      <c r="X130" s="93"/>
      <c r="Y130" s="93"/>
      <c r="Z130" s="93"/>
    </row>
    <row r="131" customFormat="false" ht="15.75" hidden="false" customHeight="false" outlineLevel="0" collapsed="false">
      <c r="A131" s="95"/>
      <c r="B131" s="95"/>
      <c r="C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2"/>
      <c r="R131" s="92"/>
      <c r="S131" s="93"/>
      <c r="T131" s="93"/>
      <c r="U131" s="93"/>
      <c r="V131" s="93"/>
      <c r="W131" s="93"/>
      <c r="X131" s="93"/>
      <c r="Y131" s="93"/>
      <c r="Z131" s="93"/>
    </row>
    <row r="132" customFormat="false" ht="15.75" hidden="false" customHeight="false" outlineLevel="0" collapsed="false">
      <c r="A132" s="95"/>
      <c r="B132" s="95"/>
      <c r="C132" s="95"/>
      <c r="D132" s="103"/>
      <c r="F132" s="103"/>
      <c r="G132" s="103"/>
      <c r="H132" s="103"/>
      <c r="I132" s="95"/>
      <c r="J132" s="95"/>
      <c r="K132" s="95"/>
      <c r="L132" s="95"/>
      <c r="M132" s="95"/>
      <c r="N132" s="95"/>
      <c r="O132" s="95"/>
      <c r="P132" s="95"/>
      <c r="Q132" s="92"/>
      <c r="R132" s="92"/>
      <c r="S132" s="93"/>
      <c r="T132" s="93"/>
      <c r="U132" s="93"/>
      <c r="V132" s="93"/>
      <c r="W132" s="93"/>
      <c r="X132" s="93"/>
      <c r="Y132" s="93"/>
      <c r="Z132" s="93"/>
    </row>
    <row r="133" customFormat="false" ht="23.25" hidden="false" customHeight="false" outlineLevel="0" collapsed="false">
      <c r="A133" s="95"/>
      <c r="B133" s="95"/>
      <c r="C133" s="104"/>
      <c r="D133" s="105" t="s">
        <v>158</v>
      </c>
      <c r="E133" s="105" t="s">
        <v>159</v>
      </c>
      <c r="F133" s="105" t="s">
        <v>160</v>
      </c>
      <c r="G133" s="105" t="s">
        <v>161</v>
      </c>
      <c r="H133" s="105" t="s">
        <v>162</v>
      </c>
      <c r="I133" s="105" t="s">
        <v>163</v>
      </c>
      <c r="J133" s="105" t="s">
        <v>164</v>
      </c>
      <c r="K133" s="105" t="s">
        <v>165</v>
      </c>
      <c r="L133" s="105" t="s">
        <v>166</v>
      </c>
      <c r="M133" s="105" t="s">
        <v>167</v>
      </c>
      <c r="N133" s="105" t="s">
        <v>6</v>
      </c>
      <c r="O133" s="95"/>
      <c r="P133" s="95"/>
      <c r="Q133" s="92"/>
      <c r="R133" s="92"/>
      <c r="S133" s="93"/>
      <c r="T133" s="93"/>
      <c r="U133" s="93"/>
      <c r="V133" s="93"/>
      <c r="W133" s="93"/>
      <c r="X133" s="93"/>
      <c r="Y133" s="93"/>
      <c r="Z133" s="93"/>
    </row>
    <row r="134" s="90" customFormat="true" ht="15.75" hidden="false" customHeight="false" outlineLevel="0" collapsed="false">
      <c r="A134" s="95"/>
      <c r="B134" s="95"/>
      <c r="C134" s="104"/>
      <c r="D134" s="106" t="n">
        <v>44036</v>
      </c>
      <c r="E134" s="107" t="n">
        <v>153507</v>
      </c>
      <c r="F134" s="107" t="n">
        <f aca="false">E134-G135</f>
        <v>5480</v>
      </c>
      <c r="H134" s="107"/>
      <c r="I134" s="107"/>
      <c r="J134" s="107"/>
      <c r="K134" s="107"/>
      <c r="L134" s="107"/>
      <c r="M134" s="107"/>
      <c r="N134" s="107"/>
      <c r="O134" s="108"/>
      <c r="P134" s="95"/>
      <c r="Q134" s="92"/>
      <c r="R134" s="92"/>
      <c r="S134" s="93"/>
      <c r="T134" s="93"/>
      <c r="U134" s="93"/>
      <c r="V134" s="93"/>
      <c r="W134" s="93"/>
      <c r="X134" s="93"/>
      <c r="Y134" s="93"/>
      <c r="Z134" s="93"/>
    </row>
    <row r="135" customFormat="false" ht="15.75" hidden="false" customHeight="false" outlineLevel="0" collapsed="false">
      <c r="A135" s="95"/>
      <c r="B135" s="95"/>
      <c r="C135" s="104"/>
      <c r="D135" s="106" t="n">
        <v>44035</v>
      </c>
      <c r="E135" s="107"/>
      <c r="F135" s="107"/>
      <c r="G135" s="107" t="n">
        <v>148027</v>
      </c>
      <c r="H135" s="107"/>
      <c r="I135" s="107"/>
      <c r="J135" s="107"/>
      <c r="K135" s="107"/>
      <c r="L135" s="107"/>
      <c r="M135" s="107"/>
      <c r="N135" s="107"/>
      <c r="O135" s="108"/>
      <c r="P135" s="95"/>
      <c r="Q135" s="92"/>
      <c r="R135" s="92"/>
      <c r="S135" s="93"/>
      <c r="T135" s="93"/>
      <c r="U135" s="93"/>
      <c r="V135" s="93"/>
      <c r="W135" s="93"/>
      <c r="X135" s="93"/>
      <c r="Y135" s="93"/>
      <c r="Z135" s="93"/>
    </row>
    <row r="136" customFormat="false" ht="15.75" hidden="false" customHeight="false" outlineLevel="0" collapsed="false">
      <c r="A136" s="95"/>
      <c r="B136" s="95"/>
      <c r="C136" s="104"/>
      <c r="D136" s="106" t="n">
        <v>44034</v>
      </c>
      <c r="E136" s="107" t="n">
        <v>141887</v>
      </c>
      <c r="F136" s="107" t="n">
        <f aca="false">E136-E137</f>
        <v>5782</v>
      </c>
      <c r="G136" s="107"/>
      <c r="H136" s="107"/>
      <c r="I136" s="107" t="n">
        <v>2588</v>
      </c>
      <c r="J136" s="107"/>
      <c r="K136" s="107" t="n">
        <f aca="false">I136-J137</f>
        <v>98</v>
      </c>
      <c r="L136" s="107" t="n">
        <f aca="false">K136-16</f>
        <v>82</v>
      </c>
      <c r="M136" s="107" t="n">
        <v>24671</v>
      </c>
      <c r="N136" s="107" t="n">
        <v>922</v>
      </c>
      <c r="O136" s="108"/>
      <c r="P136" s="95"/>
      <c r="Q136" s="92"/>
      <c r="R136" s="92"/>
      <c r="S136" s="93"/>
      <c r="T136" s="93"/>
      <c r="U136" s="93"/>
      <c r="V136" s="93"/>
      <c r="W136" s="93"/>
      <c r="X136" s="93"/>
      <c r="Y136" s="93"/>
      <c r="Z136" s="93"/>
    </row>
    <row r="137" customFormat="false" ht="15.75" hidden="false" customHeight="false" outlineLevel="0" collapsed="false">
      <c r="A137" s="95"/>
      <c r="B137" s="95"/>
      <c r="C137" s="104"/>
      <c r="D137" s="106" t="n">
        <v>44033</v>
      </c>
      <c r="E137" s="107" t="n">
        <f aca="false">136105</f>
        <v>136105</v>
      </c>
      <c r="F137" s="107" t="n">
        <v>6293</v>
      </c>
      <c r="G137" s="107" t="n">
        <v>5344</v>
      </c>
      <c r="H137" s="107" t="n">
        <f aca="false">G137-F137</f>
        <v>-949</v>
      </c>
      <c r="I137" s="107"/>
      <c r="J137" s="107" t="n">
        <v>2490</v>
      </c>
      <c r="K137" s="107"/>
      <c r="L137" s="107"/>
      <c r="M137" s="107"/>
      <c r="N137" s="107"/>
      <c r="O137" s="108"/>
      <c r="P137" s="95"/>
      <c r="Q137" s="92"/>
      <c r="R137" s="92"/>
      <c r="S137" s="93"/>
      <c r="T137" s="93"/>
      <c r="U137" s="93"/>
      <c r="V137" s="93"/>
      <c r="W137" s="93"/>
      <c r="X137" s="93"/>
      <c r="Y137" s="93"/>
      <c r="Z137" s="93"/>
    </row>
    <row r="138" customFormat="false" ht="15.75" hidden="false" customHeight="false" outlineLevel="0" collapsed="false">
      <c r="A138" s="95"/>
      <c r="B138" s="95"/>
      <c r="C138" s="104"/>
      <c r="D138" s="106" t="n">
        <v>44032</v>
      </c>
      <c r="E138" s="107" t="n">
        <v>129812</v>
      </c>
      <c r="F138" s="107" t="n">
        <v>3070</v>
      </c>
      <c r="G138" s="107" t="n">
        <v>3937</v>
      </c>
      <c r="H138" s="107" t="n">
        <f aca="false">G138-F138</f>
        <v>867</v>
      </c>
      <c r="I138" s="107"/>
      <c r="J138" s="107"/>
      <c r="K138" s="107"/>
      <c r="L138" s="107"/>
      <c r="M138" s="107"/>
      <c r="N138" s="107"/>
      <c r="O138" s="108"/>
      <c r="P138" s="95"/>
      <c r="Q138" s="92"/>
      <c r="R138" s="92"/>
      <c r="S138" s="93"/>
      <c r="T138" s="93"/>
      <c r="U138" s="93"/>
      <c r="V138" s="93"/>
      <c r="W138" s="93"/>
      <c r="X138" s="93"/>
      <c r="Y138" s="93"/>
      <c r="Z138" s="93"/>
    </row>
    <row r="139" customFormat="false" ht="15.75" hidden="false" customHeight="false" outlineLevel="0" collapsed="false">
      <c r="A139" s="95"/>
      <c r="B139" s="95"/>
      <c r="C139" s="104"/>
      <c r="D139" s="106" t="n">
        <v>44031</v>
      </c>
      <c r="E139" s="107" t="n">
        <v>126742</v>
      </c>
      <c r="F139" s="107" t="n">
        <v>4231</v>
      </c>
      <c r="G139" s="107" t="n">
        <v>4231</v>
      </c>
      <c r="H139" s="107" t="n">
        <f aca="false">G139-F139</f>
        <v>0</v>
      </c>
      <c r="I139" s="107"/>
      <c r="J139" s="107"/>
      <c r="K139" s="107"/>
      <c r="L139" s="107"/>
      <c r="M139" s="107"/>
      <c r="N139" s="107"/>
      <c r="O139" s="108"/>
      <c r="P139" s="95"/>
      <c r="Q139" s="92"/>
      <c r="R139" s="92"/>
      <c r="S139" s="93"/>
      <c r="T139" s="93"/>
      <c r="U139" s="93"/>
      <c r="V139" s="93"/>
      <c r="W139" s="93"/>
      <c r="X139" s="93"/>
      <c r="Y139" s="93"/>
      <c r="Z139" s="93"/>
    </row>
    <row r="140" customFormat="false" ht="15.75" hidden="false" customHeight="false" outlineLevel="0" collapsed="false">
      <c r="A140" s="95"/>
      <c r="B140" s="95"/>
      <c r="C140" s="104"/>
      <c r="D140" s="106" t="n">
        <v>44030</v>
      </c>
      <c r="E140" s="107" t="n">
        <v>122511</v>
      </c>
      <c r="F140" s="107" t="n">
        <f aca="false">E140-E141</f>
        <v>3223</v>
      </c>
      <c r="G140" s="107" t="n">
        <v>3305</v>
      </c>
      <c r="H140" s="107" t="n">
        <f aca="false">G140-F140</f>
        <v>82</v>
      </c>
      <c r="I140" s="107"/>
      <c r="J140" s="107"/>
      <c r="K140" s="107"/>
      <c r="L140" s="107"/>
      <c r="M140" s="107"/>
      <c r="N140" s="107"/>
      <c r="O140" s="108"/>
      <c r="P140" s="95"/>
      <c r="Q140" s="92"/>
      <c r="R140" s="92"/>
      <c r="S140" s="93"/>
      <c r="T140" s="93"/>
      <c r="U140" s="93"/>
      <c r="V140" s="93"/>
      <c r="W140" s="93"/>
      <c r="X140" s="93"/>
      <c r="Y140" s="93"/>
      <c r="Z140" s="93"/>
    </row>
    <row r="141" customFormat="false" ht="15.75" hidden="true" customHeight="false" outlineLevel="0" collapsed="false">
      <c r="A141" s="95"/>
      <c r="B141" s="95"/>
      <c r="C141" s="95"/>
      <c r="D141" s="109"/>
      <c r="E141" s="109" t="n">
        <v>119288</v>
      </c>
      <c r="F141" s="109"/>
      <c r="G141" s="109"/>
      <c r="H141" s="109"/>
      <c r="I141" s="107"/>
      <c r="J141" s="107"/>
      <c r="K141" s="107"/>
      <c r="L141" s="107"/>
      <c r="M141" s="107"/>
      <c r="N141" s="107"/>
      <c r="O141" s="95"/>
      <c r="P141" s="95"/>
      <c r="Q141" s="92"/>
      <c r="R141" s="92"/>
      <c r="S141" s="93"/>
      <c r="T141" s="93"/>
      <c r="U141" s="93"/>
      <c r="V141" s="93"/>
      <c r="W141" s="93"/>
      <c r="X141" s="93"/>
      <c r="Y141" s="93"/>
      <c r="Z141" s="93"/>
    </row>
    <row r="142" customFormat="false" ht="15.75" hidden="false" customHeight="false" outlineLevel="0" collapsed="false">
      <c r="A142" s="95"/>
      <c r="B142" s="95"/>
      <c r="C142" s="104"/>
      <c r="D142" s="107"/>
      <c r="E142" s="107"/>
      <c r="F142" s="107"/>
      <c r="G142" s="107"/>
      <c r="H142" s="110" t="n">
        <f aca="false">SUM(H137:H141)</f>
        <v>0</v>
      </c>
      <c r="I142" s="107"/>
      <c r="J142" s="107"/>
      <c r="K142" s="107"/>
      <c r="L142" s="107"/>
      <c r="M142" s="107"/>
      <c r="N142" s="107"/>
      <c r="O142" s="95"/>
      <c r="P142" s="95"/>
      <c r="Q142" s="92"/>
      <c r="R142" s="92"/>
      <c r="S142" s="93"/>
      <c r="T142" s="93"/>
      <c r="U142" s="93"/>
      <c r="V142" s="93"/>
      <c r="W142" s="93"/>
      <c r="X142" s="93"/>
      <c r="Y142" s="93"/>
      <c r="Z142" s="93"/>
    </row>
    <row r="143" customFormat="false" ht="15.75" hidden="false" customHeight="false" outlineLevel="0" collapsed="false">
      <c r="A143" s="95"/>
      <c r="B143" s="95"/>
      <c r="C143" s="95"/>
      <c r="D143" s="111"/>
      <c r="E143" s="111"/>
      <c r="F143" s="111"/>
      <c r="G143" s="111"/>
      <c r="H143" s="111"/>
      <c r="I143" s="95"/>
      <c r="J143" s="95"/>
      <c r="K143" s="95"/>
      <c r="L143" s="95"/>
      <c r="M143" s="95"/>
      <c r="N143" s="95"/>
      <c r="O143" s="95"/>
      <c r="P143" s="95"/>
      <c r="Q143" s="92"/>
      <c r="R143" s="92"/>
      <c r="S143" s="93"/>
      <c r="T143" s="93"/>
      <c r="U143" s="93"/>
      <c r="V143" s="93"/>
      <c r="W143" s="93"/>
      <c r="X143" s="93"/>
      <c r="Y143" s="93"/>
      <c r="Z143" s="93"/>
    </row>
    <row r="144" customFormat="false" ht="15.75" hidden="false" customHeight="false" outlineLevel="0" collapsed="false"/>
    <row r="145" customFormat="false" ht="15.75" hidden="false" customHeight="false" outlineLevel="0" collapsed="false"/>
    <row r="146" customFormat="false" ht="15.75" hidden="false" customHeight="false" outlineLevel="0" collapsed="false"/>
    <row r="147" customFormat="false" ht="15.75" hidden="false" customHeight="false" outlineLevel="0" collapsed="false"/>
    <row r="148" customFormat="false" ht="15.75" hidden="false" customHeight="false" outlineLevel="0" collapsed="false"/>
    <row r="149" customFormat="false" ht="15.75" hidden="false" customHeight="false" outlineLevel="0" collapsed="false"/>
    <row r="150" customFormat="false" ht="15.75" hidden="false" customHeight="false" outlineLevel="0" collapsed="false"/>
    <row r="151" customFormat="false" ht="15.75" hidden="false" customHeight="false" outlineLevel="0" collapsed="false"/>
    <row r="152" customFormat="false" ht="15.75" hidden="false" customHeight="false" outlineLevel="0" collapsed="false"/>
    <row r="153" customFormat="false" ht="15.75" hidden="false" customHeight="false" outlineLevel="0" collapsed="false"/>
    <row r="154" customFormat="false" ht="15.75" hidden="false" customHeight="false" outlineLevel="0" collapsed="false"/>
    <row r="155" customFormat="false" ht="15.75" hidden="false" customHeight="false" outlineLevel="0" collapsed="false"/>
    <row r="156" customFormat="false" ht="15.75" hidden="false" customHeight="false" outlineLevel="0" collapsed="false"/>
    <row r="157" customFormat="false" ht="15.75" hidden="false" customHeight="false" outlineLevel="0" collapsed="false"/>
    <row r="158" customFormat="false" ht="15.75" hidden="false" customHeight="false" outlineLevel="0" collapsed="false"/>
    <row r="159" customFormat="false" ht="15.75" hidden="false" customHeight="false" outlineLevel="0" collapsed="false"/>
    <row r="160" customFormat="false" ht="15.75" hidden="false" customHeight="false" outlineLevel="0" collapsed="false"/>
    <row r="161" customFormat="false" ht="15.75" hidden="false" customHeight="false" outlineLevel="0" collapsed="false"/>
    <row r="162" customFormat="false" ht="15.75" hidden="false" customHeight="false" outlineLevel="0" collapsed="false"/>
    <row r="163" customFormat="false" ht="15.75" hidden="false" customHeight="false" outlineLevel="0" collapsed="false"/>
    <row r="164" customFormat="false" ht="15.75" hidden="false" customHeight="false" outlineLevel="0" collapsed="false"/>
    <row r="165" customFormat="false" ht="15.75" hidden="false" customHeight="false" outlineLevel="0" collapsed="false"/>
    <row r="166" customFormat="false" ht="15.75" hidden="false" customHeight="false" outlineLevel="0" collapsed="false"/>
    <row r="167" customFormat="false" ht="15.75" hidden="false" customHeight="false" outlineLevel="0" collapsed="false"/>
    <row r="168" customFormat="false" ht="15.75" hidden="false" customHeight="false" outlineLevel="0" collapsed="false"/>
    <row r="169" customFormat="false" ht="15.75" hidden="false" customHeight="false" outlineLevel="0" collapsed="false"/>
    <row r="170" customFormat="false" ht="15.75" hidden="false" customHeight="false" outlineLevel="0" collapsed="false"/>
    <row r="171" customFormat="false" ht="15.75" hidden="false" customHeight="false" outlineLevel="0" collapsed="false"/>
    <row r="172" customFormat="false" ht="15.75" hidden="false" customHeight="false" outlineLevel="0" collapsed="false"/>
    <row r="173" customFormat="false" ht="15.75" hidden="false" customHeight="false" outlineLevel="0" collapsed="false"/>
    <row r="174" customFormat="false" ht="15.75" hidden="false" customHeight="false" outlineLevel="0" collapsed="false"/>
    <row r="175" customFormat="false" ht="15.75" hidden="false" customHeight="false" outlineLevel="0" collapsed="false"/>
    <row r="176" customFormat="false" ht="15.75" hidden="false" customHeight="false" outlineLevel="0" collapsed="false"/>
    <row r="177" customFormat="false" ht="15.75" hidden="false" customHeight="false" outlineLevel="0" collapsed="false"/>
    <row r="178" customFormat="false" ht="15.75" hidden="false" customHeight="false" outlineLevel="0" collapsed="false"/>
    <row r="179" customFormat="false" ht="15.75" hidden="false" customHeight="false" outlineLevel="0" collapsed="false"/>
    <row r="180" customFormat="false" ht="15.75" hidden="false" customHeight="false" outlineLevel="0" collapsed="false"/>
    <row r="181" customFormat="false" ht="15.75" hidden="false" customHeight="false" outlineLevel="0" collapsed="false"/>
    <row r="182" customFormat="false" ht="15.75" hidden="false" customHeight="false" outlineLevel="0" collapsed="false"/>
    <row r="183" customFormat="false" ht="15.75" hidden="false" customHeight="false" outlineLevel="0" collapsed="false"/>
    <row r="184" customFormat="false" ht="15.75" hidden="false" customHeight="false" outlineLevel="0" collapsed="false"/>
    <row r="185" customFormat="false" ht="15.75" hidden="false" customHeight="false" outlineLevel="0" collapsed="false"/>
    <row r="186" customFormat="false" ht="15.75" hidden="false" customHeight="false" outlineLevel="0" collapsed="false"/>
    <row r="187" customFormat="false" ht="15.75" hidden="false" customHeight="false" outlineLevel="0" collapsed="false"/>
    <row r="188" customFormat="false" ht="15.75" hidden="false" customHeight="false" outlineLevel="0" collapsed="false"/>
    <row r="189" customFormat="false" ht="15.75" hidden="false" customHeight="false" outlineLevel="0" collapsed="false"/>
    <row r="190" customFormat="false" ht="15.75" hidden="false" customHeight="false" outlineLevel="0" collapsed="false"/>
    <row r="191" customFormat="false" ht="15.75" hidden="false" customHeight="false" outlineLevel="0" collapsed="false"/>
    <row r="192" customFormat="false" ht="15.75" hidden="false" customHeight="false" outlineLevel="0" collapsed="false"/>
    <row r="193" customFormat="false" ht="15.75" hidden="false" customHeight="false" outlineLevel="0" collapsed="false"/>
    <row r="194" customFormat="false" ht="15.75" hidden="false" customHeight="false" outlineLevel="0" collapsed="false"/>
    <row r="195" customFormat="false" ht="15.75" hidden="false" customHeight="false" outlineLevel="0" collapsed="false"/>
    <row r="196" customFormat="false" ht="15.75" hidden="false" customHeight="false" outlineLevel="0" collapsed="false"/>
    <row r="197" customFormat="false" ht="15.75" hidden="false" customHeight="false" outlineLevel="0" collapsed="false"/>
    <row r="198" customFormat="false" ht="15.75" hidden="false" customHeight="false" outlineLevel="0" collapsed="false"/>
    <row r="199" customFormat="false" ht="15.75" hidden="false" customHeight="false" outlineLevel="0" collapsed="false"/>
    <row r="200" customFormat="false" ht="15.75" hidden="false" customHeight="false" outlineLevel="0" collapsed="false"/>
    <row r="201" customFormat="false" ht="15.75" hidden="false" customHeight="false" outlineLevel="0" collapsed="false"/>
    <row r="202" customFormat="false" ht="15.75" hidden="false" customHeight="false" outlineLevel="0" collapsed="false"/>
    <row r="203" customFormat="false" ht="15.75" hidden="false" customHeight="false" outlineLevel="0" collapsed="false"/>
    <row r="204" customFormat="false" ht="15.75" hidden="false" customHeight="false" outlineLevel="0" collapsed="false"/>
    <row r="205" customFormat="false" ht="15.75" hidden="false" customHeight="false" outlineLevel="0" collapsed="false"/>
    <row r="206" customFormat="false" ht="15.75" hidden="false" customHeight="false" outlineLevel="0" collapsed="false"/>
    <row r="207" customFormat="false" ht="15.75" hidden="false" customHeight="false" outlineLevel="0" collapsed="false"/>
    <row r="208" customFormat="false" ht="15.75" hidden="false" customHeight="false" outlineLevel="0" collapsed="false"/>
    <row r="209" customFormat="false" ht="15.75" hidden="false" customHeight="false" outlineLevel="0" collapsed="false"/>
    <row r="210" customFormat="false" ht="15.75" hidden="false" customHeight="false" outlineLevel="0" collapsed="false"/>
    <row r="211" customFormat="false" ht="15.75" hidden="false" customHeight="false" outlineLevel="0" collapsed="false"/>
    <row r="212" customFormat="false" ht="15.75" hidden="false" customHeight="false" outlineLevel="0" collapsed="false"/>
    <row r="213" customFormat="false" ht="15.75" hidden="false" customHeight="false" outlineLevel="0" collapsed="false"/>
    <row r="214" customFormat="false" ht="15.75" hidden="false" customHeight="false" outlineLevel="0" collapsed="false"/>
    <row r="215" customFormat="false" ht="15.75" hidden="false" customHeight="false" outlineLevel="0" collapsed="false"/>
    <row r="216" customFormat="false" ht="15.75" hidden="false" customHeight="false" outlineLevel="0" collapsed="false"/>
    <row r="217" customFormat="false" ht="15.75" hidden="false" customHeight="false" outlineLevel="0" collapsed="false"/>
    <row r="218" customFormat="false" ht="15.75" hidden="false" customHeight="false" outlineLevel="0" collapsed="false"/>
    <row r="219" customFormat="false" ht="15.75" hidden="false" customHeight="false" outlineLevel="0" collapsed="false"/>
    <row r="220" customFormat="false" ht="15.75" hidden="false" customHeight="false" outlineLevel="0" collapsed="false"/>
    <row r="221" customFormat="false" ht="15.75" hidden="false" customHeight="false" outlineLevel="0" collapsed="false"/>
    <row r="222" customFormat="false" ht="15.75" hidden="false" customHeight="false" outlineLevel="0" collapsed="false"/>
    <row r="223" customFormat="false" ht="15.75" hidden="false" customHeight="false" outlineLevel="0" collapsed="false"/>
    <row r="224" customFormat="false" ht="15.75" hidden="false" customHeight="false" outlineLevel="0" collapsed="false"/>
    <row r="225" customFormat="false" ht="15.75" hidden="false" customHeight="false" outlineLevel="0" collapsed="false"/>
    <row r="226" customFormat="false" ht="15.75" hidden="false" customHeight="false" outlineLevel="0" collapsed="false"/>
    <row r="227" customFormat="false" ht="15.75" hidden="false" customHeight="false" outlineLevel="0" collapsed="false"/>
    <row r="228" customFormat="false" ht="15.75" hidden="false" customHeight="false" outlineLevel="0" collapsed="false"/>
    <row r="229" customFormat="false" ht="15.75" hidden="false" customHeight="false" outlineLevel="0" collapsed="false"/>
    <row r="230" customFormat="false" ht="15.75" hidden="false" customHeight="false" outlineLevel="0" collapsed="false"/>
    <row r="231" customFormat="false" ht="15.75" hidden="false" customHeight="false" outlineLevel="0" collapsed="false"/>
    <row r="232" customFormat="false" ht="15.75" hidden="false" customHeight="false" outlineLevel="0" collapsed="false"/>
    <row r="233" customFormat="false" ht="15.75" hidden="false" customHeight="false" outlineLevel="0" collapsed="false"/>
    <row r="234" customFormat="false" ht="15.75" hidden="false" customHeight="false" outlineLevel="0" collapsed="false"/>
    <row r="235" customFormat="false" ht="15.75" hidden="false" customHeight="false" outlineLevel="0" collapsed="false"/>
    <row r="236" customFormat="false" ht="15.75" hidden="false" customHeight="false" outlineLevel="0" collapsed="false"/>
    <row r="237" customFormat="false" ht="15.75" hidden="false" customHeight="false" outlineLevel="0" collapsed="false"/>
    <row r="238" customFormat="false" ht="15.75" hidden="false" customHeight="false" outlineLevel="0" collapsed="false"/>
    <row r="239" customFormat="false" ht="15.75" hidden="false" customHeight="false" outlineLevel="0" collapsed="false"/>
    <row r="240" customFormat="false" ht="15.75" hidden="false" customHeight="false" outlineLevel="0" collapsed="false"/>
    <row r="241" customFormat="false" ht="15.75" hidden="false" customHeight="false" outlineLevel="0" collapsed="false"/>
    <row r="242" customFormat="false" ht="15.75" hidden="false" customHeight="false" outlineLevel="0" collapsed="false"/>
    <row r="243" customFormat="false" ht="15.75" hidden="false" customHeight="false" outlineLevel="0" collapsed="false"/>
    <row r="244" customFormat="false" ht="15.75" hidden="false" customHeight="false" outlineLevel="0" collapsed="false"/>
    <row r="245" customFormat="false" ht="15.75" hidden="false" customHeight="false" outlineLevel="0" collapsed="false"/>
    <row r="246" customFormat="false" ht="15.75" hidden="false" customHeight="false" outlineLevel="0" collapsed="false"/>
    <row r="247" customFormat="false" ht="15.75" hidden="false" customHeight="false" outlineLevel="0" collapsed="false"/>
    <row r="248" customFormat="false" ht="15.75" hidden="false" customHeight="false" outlineLevel="0" collapsed="false"/>
    <row r="249" customFormat="false" ht="15.75" hidden="false" customHeight="false" outlineLevel="0" collapsed="false"/>
    <row r="250" customFormat="false" ht="15.75" hidden="false" customHeight="false" outlineLevel="0" collapsed="false"/>
    <row r="251" customFormat="false" ht="15.75" hidden="false" customHeight="false" outlineLevel="0" collapsed="false"/>
    <row r="252" customFormat="false" ht="15.75" hidden="false" customHeight="false" outlineLevel="0" collapsed="false"/>
    <row r="253" customFormat="false" ht="15.75" hidden="false" customHeight="false" outlineLevel="0" collapsed="false"/>
    <row r="254" customFormat="false" ht="15.75" hidden="false" customHeight="false" outlineLevel="0" collapsed="false"/>
    <row r="255" customFormat="false" ht="15.75" hidden="false" customHeight="false" outlineLevel="0" collapsed="false"/>
    <row r="256" customFormat="false" ht="15.75" hidden="false" customHeight="false" outlineLevel="0" collapsed="false"/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  <row r="261" customFormat="false" ht="15.75" hidden="false" customHeight="false" outlineLevel="0" collapsed="false"/>
    <row r="262" customFormat="false" ht="15.75" hidden="false" customHeight="false" outlineLevel="0" collapsed="false"/>
    <row r="263" customFormat="false" ht="15.75" hidden="false" customHeight="false" outlineLevel="0" collapsed="false"/>
    <row r="264" customFormat="false" ht="15.75" hidden="false" customHeight="false" outlineLevel="0" collapsed="false"/>
    <row r="265" customFormat="false" ht="15.75" hidden="false" customHeight="false" outlineLevel="0" collapsed="false"/>
    <row r="266" customFormat="false" ht="15.75" hidden="false" customHeight="false" outlineLevel="0" collapsed="false"/>
    <row r="267" customFormat="false" ht="15.75" hidden="false" customHeight="false" outlineLevel="0" collapsed="false"/>
    <row r="268" customFormat="false" ht="15.75" hidden="false" customHeight="false" outlineLevel="0" collapsed="false"/>
    <row r="269" customFormat="false" ht="15.75" hidden="false" customHeight="false" outlineLevel="0" collapsed="false"/>
    <row r="270" customFormat="false" ht="15.75" hidden="false" customHeight="false" outlineLevel="0" collapsed="false"/>
    <row r="271" customFormat="false" ht="15.75" hidden="false" customHeight="false" outlineLevel="0" collapsed="false"/>
    <row r="272" customFormat="false" ht="15.75" hidden="false" customHeight="false" outlineLevel="0" collapsed="false"/>
    <row r="273" customFormat="false" ht="15.75" hidden="false" customHeight="false" outlineLevel="0" collapsed="false"/>
    <row r="274" customFormat="false" ht="15.75" hidden="false" customHeight="false" outlineLevel="0" collapsed="false"/>
    <row r="275" customFormat="false" ht="15.75" hidden="false" customHeight="false" outlineLevel="0" collapsed="false"/>
    <row r="276" customFormat="false" ht="15.75" hidden="false" customHeight="false" outlineLevel="0" collapsed="false"/>
    <row r="277" customFormat="false" ht="15.75" hidden="false" customHeight="false" outlineLevel="0" collapsed="false"/>
    <row r="278" customFormat="false" ht="15.75" hidden="false" customHeight="false" outlineLevel="0" collapsed="false"/>
    <row r="279" customFormat="false" ht="15.75" hidden="false" customHeight="false" outlineLevel="0" collapsed="false"/>
    <row r="280" customFormat="false" ht="15.75" hidden="false" customHeight="false" outlineLevel="0" collapsed="false"/>
    <row r="281" customFormat="false" ht="15.75" hidden="false" customHeight="false" outlineLevel="0" collapsed="false"/>
    <row r="282" customFormat="false" ht="15.75" hidden="false" customHeight="false" outlineLevel="0" collapsed="false"/>
    <row r="283" customFormat="false" ht="15.75" hidden="false" customHeight="false" outlineLevel="0" collapsed="false"/>
    <row r="284" customFormat="false" ht="15.75" hidden="false" customHeight="false" outlineLevel="0" collapsed="false"/>
    <row r="285" customFormat="false" ht="15.75" hidden="false" customHeight="false" outlineLevel="0" collapsed="false"/>
    <row r="286" customFormat="false" ht="15.75" hidden="false" customHeight="false" outlineLevel="0" collapsed="false"/>
    <row r="287" customFormat="false" ht="15.75" hidden="false" customHeight="false" outlineLevel="0" collapsed="false"/>
    <row r="288" customFormat="false" ht="15.75" hidden="false" customHeight="false" outlineLevel="0" collapsed="false"/>
    <row r="289" customFormat="false" ht="15.75" hidden="false" customHeight="false" outlineLevel="0" collapsed="false"/>
    <row r="290" customFormat="false" ht="15.75" hidden="false" customHeight="false" outlineLevel="0" collapsed="false"/>
    <row r="291" customFormat="false" ht="15.75" hidden="false" customHeight="false" outlineLevel="0" collapsed="false"/>
    <row r="292" customFormat="false" ht="15.75" hidden="false" customHeight="false" outlineLevel="0" collapsed="false"/>
    <row r="293" customFormat="false" ht="15.75" hidden="false" customHeight="false" outlineLevel="0" collapsed="false"/>
    <row r="294" customFormat="false" ht="15.75" hidden="false" customHeight="false" outlineLevel="0" collapsed="false"/>
    <row r="295" customFormat="false" ht="15.75" hidden="false" customHeight="false" outlineLevel="0" collapsed="false"/>
    <row r="296" customFormat="false" ht="15.75" hidden="false" customHeight="false" outlineLevel="0" collapsed="false"/>
    <row r="297" customFormat="false" ht="15.75" hidden="false" customHeight="false" outlineLevel="0" collapsed="false"/>
    <row r="298" customFormat="false" ht="15.75" hidden="false" customHeight="false" outlineLevel="0" collapsed="false"/>
    <row r="299" customFormat="false" ht="15.75" hidden="false" customHeight="false" outlineLevel="0" collapsed="false"/>
    <row r="300" customFormat="false" ht="15.75" hidden="false" customHeight="false" outlineLevel="0" collapsed="false"/>
    <row r="301" customFormat="false" ht="15.75" hidden="false" customHeight="false" outlineLevel="0" collapsed="false"/>
    <row r="302" customFormat="false" ht="15.75" hidden="false" customHeight="false" outlineLevel="0" collapsed="false"/>
    <row r="303" customFormat="false" ht="15.75" hidden="false" customHeight="false" outlineLevel="0" collapsed="false"/>
    <row r="304" customFormat="false" ht="15.75" hidden="false" customHeight="false" outlineLevel="0" collapsed="false"/>
    <row r="305" customFormat="false" ht="15.75" hidden="false" customHeight="false" outlineLevel="0" collapsed="false"/>
    <row r="306" customFormat="false" ht="15.75" hidden="false" customHeight="false" outlineLevel="0" collapsed="false"/>
    <row r="307" customFormat="false" ht="15.75" hidden="false" customHeight="false" outlineLevel="0" collapsed="false"/>
    <row r="308" customFormat="false" ht="15.75" hidden="false" customHeight="false" outlineLevel="0" collapsed="false"/>
    <row r="309" customFormat="false" ht="15.75" hidden="false" customHeight="false" outlineLevel="0" collapsed="false"/>
    <row r="310" customFormat="false" ht="15.75" hidden="false" customHeight="false" outlineLevel="0" collapsed="false"/>
    <row r="311" customFormat="false" ht="15.75" hidden="false" customHeight="false" outlineLevel="0" collapsed="false"/>
    <row r="312" customFormat="false" ht="15.75" hidden="false" customHeight="false" outlineLevel="0" collapsed="false"/>
    <row r="313" customFormat="false" ht="15.75" hidden="false" customHeight="false" outlineLevel="0" collapsed="false"/>
    <row r="314" customFormat="false" ht="15.75" hidden="false" customHeight="false" outlineLevel="0" collapsed="false"/>
    <row r="315" customFormat="false" ht="15.75" hidden="false" customHeight="false" outlineLevel="0" collapsed="false"/>
    <row r="316" customFormat="false" ht="15.75" hidden="false" customHeight="false" outlineLevel="0" collapsed="false"/>
    <row r="317" customFormat="false" ht="15.75" hidden="false" customHeight="false" outlineLevel="0" collapsed="false"/>
    <row r="318" customFormat="false" ht="15.75" hidden="false" customHeight="false" outlineLevel="0" collapsed="false"/>
    <row r="319" customFormat="false" ht="15.75" hidden="false" customHeight="false" outlineLevel="0" collapsed="false"/>
    <row r="320" customFormat="false" ht="15.75" hidden="false" customHeight="false" outlineLevel="0" collapsed="false"/>
    <row r="321" customFormat="false" ht="15.75" hidden="false" customHeight="false" outlineLevel="0" collapsed="false"/>
    <row r="322" customFormat="false" ht="15.75" hidden="false" customHeight="false" outlineLevel="0" collapsed="false"/>
    <row r="323" customFormat="false" ht="15.75" hidden="false" customHeight="false" outlineLevel="0" collapsed="false"/>
    <row r="324" customFormat="false" ht="15.75" hidden="false" customHeight="false" outlineLevel="0" collapsed="false"/>
    <row r="325" customFormat="false" ht="15.75" hidden="false" customHeight="false" outlineLevel="0" collapsed="false"/>
    <row r="326" customFormat="false" ht="15.75" hidden="false" customHeight="false" outlineLevel="0" collapsed="false"/>
    <row r="327" customFormat="false" ht="15.75" hidden="false" customHeight="false" outlineLevel="0" collapsed="false"/>
    <row r="328" customFormat="false" ht="15.75" hidden="false" customHeight="false" outlineLevel="0" collapsed="false"/>
    <row r="329" customFormat="false" ht="15.75" hidden="false" customHeight="false" outlineLevel="0" collapsed="false"/>
    <row r="330" customFormat="false" ht="15.75" hidden="false" customHeight="false" outlineLevel="0" collapsed="false"/>
    <row r="331" customFormat="false" ht="15.75" hidden="false" customHeight="false" outlineLevel="0" collapsed="false"/>
    <row r="332" customFormat="false" ht="15.75" hidden="false" customHeight="false" outlineLevel="0" collapsed="false"/>
    <row r="333" customFormat="false" ht="15.75" hidden="false" customHeight="false" outlineLevel="0" collapsed="false"/>
    <row r="334" customFormat="false" ht="15.75" hidden="false" customHeight="false" outlineLevel="0" collapsed="false"/>
    <row r="335" customFormat="false" ht="15.75" hidden="false" customHeight="false" outlineLevel="0" collapsed="false"/>
    <row r="336" customFormat="false" ht="15.75" hidden="false" customHeight="false" outlineLevel="0" collapsed="false"/>
    <row r="337" customFormat="false" ht="15.75" hidden="false" customHeight="false" outlineLevel="0" collapsed="false"/>
    <row r="338" customFormat="false" ht="15.75" hidden="false" customHeight="false" outlineLevel="0" collapsed="false"/>
    <row r="339" customFormat="false" ht="15.75" hidden="false" customHeight="false" outlineLevel="0" collapsed="false"/>
    <row r="340" customFormat="false" ht="15.75" hidden="false" customHeight="false" outlineLevel="0" collapsed="false"/>
    <row r="341" customFormat="false" ht="15.75" hidden="false" customHeight="false" outlineLevel="0" collapsed="false"/>
    <row r="342" customFormat="false" ht="15.75" hidden="false" customHeight="false" outlineLevel="0" collapsed="false"/>
    <row r="343" customFormat="false" ht="15.75" hidden="false" customHeight="false" outlineLevel="0" collapsed="false"/>
    <row r="344" customFormat="false" ht="15.75" hidden="false" customHeight="false" outlineLevel="0" collapsed="false"/>
    <row r="345" customFormat="false" ht="15.75" hidden="false" customHeight="false" outlineLevel="0" collapsed="false"/>
    <row r="346" customFormat="false" ht="15.75" hidden="false" customHeight="false" outlineLevel="0" collapsed="false"/>
    <row r="347" customFormat="false" ht="15.75" hidden="false" customHeight="false" outlineLevel="0" collapsed="false"/>
    <row r="348" customFormat="false" ht="15.75" hidden="false" customHeight="false" outlineLevel="0" collapsed="false"/>
    <row r="349" customFormat="false" ht="15.75" hidden="false" customHeight="false" outlineLevel="0" collapsed="false"/>
    <row r="350" customFormat="false" ht="15.75" hidden="false" customHeight="false" outlineLevel="0" collapsed="false"/>
    <row r="351" customFormat="false" ht="15.75" hidden="false" customHeight="false" outlineLevel="0" collapsed="false"/>
    <row r="352" customFormat="false" ht="15.75" hidden="false" customHeight="false" outlineLevel="0" collapsed="false"/>
    <row r="353" customFormat="false" ht="15.75" hidden="false" customHeight="false" outlineLevel="0" collapsed="false"/>
    <row r="354" customFormat="false" ht="15.75" hidden="false" customHeight="false" outlineLevel="0" collapsed="false"/>
    <row r="355" customFormat="false" ht="15.75" hidden="false" customHeight="false" outlineLevel="0" collapsed="false"/>
    <row r="356" customFormat="false" ht="15.75" hidden="false" customHeight="false" outlineLevel="0" collapsed="false"/>
    <row r="357" customFormat="false" ht="15.75" hidden="false" customHeight="false" outlineLevel="0" collapsed="false"/>
    <row r="358" customFormat="false" ht="15.75" hidden="false" customHeight="false" outlineLevel="0" collapsed="false"/>
    <row r="359" customFormat="false" ht="15.75" hidden="false" customHeight="false" outlineLevel="0" collapsed="false"/>
    <row r="360" customFormat="false" ht="15.75" hidden="false" customHeight="false" outlineLevel="0" collapsed="false"/>
    <row r="361" customFormat="false" ht="15.75" hidden="false" customHeight="false" outlineLevel="0" collapsed="false"/>
    <row r="362" customFormat="false" ht="15.75" hidden="false" customHeight="false" outlineLevel="0" collapsed="false"/>
    <row r="363" customFormat="false" ht="15.75" hidden="false" customHeight="false" outlineLevel="0" collapsed="false"/>
    <row r="364" customFormat="false" ht="15.75" hidden="false" customHeight="false" outlineLevel="0" collapsed="false"/>
    <row r="365" customFormat="false" ht="15.75" hidden="false" customHeight="false" outlineLevel="0" collapsed="false"/>
    <row r="366" customFormat="false" ht="15.75" hidden="false" customHeight="false" outlineLevel="0" collapsed="false"/>
    <row r="367" customFormat="false" ht="15.75" hidden="false" customHeight="false" outlineLevel="0" collapsed="false"/>
    <row r="368" customFormat="false" ht="15.75" hidden="false" customHeight="false" outlineLevel="0" collapsed="false"/>
    <row r="369" customFormat="false" ht="15.75" hidden="false" customHeight="false" outlineLevel="0" collapsed="false"/>
    <row r="370" customFormat="false" ht="15.75" hidden="false" customHeight="false" outlineLevel="0" collapsed="false"/>
    <row r="371" customFormat="false" ht="15.75" hidden="false" customHeight="false" outlineLevel="0" collapsed="false"/>
    <row r="372" customFormat="false" ht="15.75" hidden="false" customHeight="false" outlineLevel="0" collapsed="false"/>
    <row r="373" customFormat="false" ht="15.75" hidden="false" customHeight="false" outlineLevel="0" collapsed="false"/>
    <row r="374" customFormat="false" ht="15.75" hidden="false" customHeight="false" outlineLevel="0" collapsed="false"/>
    <row r="375" customFormat="false" ht="15.75" hidden="false" customHeight="false" outlineLevel="0" collapsed="false"/>
    <row r="376" customFormat="false" ht="15.75" hidden="false" customHeight="false" outlineLevel="0" collapsed="false"/>
    <row r="377" customFormat="false" ht="15.75" hidden="false" customHeight="false" outlineLevel="0" collapsed="false"/>
    <row r="378" customFormat="false" ht="15.75" hidden="false" customHeight="false" outlineLevel="0" collapsed="false"/>
    <row r="379" customFormat="false" ht="15.75" hidden="false" customHeight="false" outlineLevel="0" collapsed="false"/>
    <row r="380" customFormat="false" ht="15.75" hidden="false" customHeight="false" outlineLevel="0" collapsed="false"/>
    <row r="381" customFormat="false" ht="15.75" hidden="false" customHeight="false" outlineLevel="0" collapsed="false"/>
    <row r="382" customFormat="false" ht="15.75" hidden="false" customHeight="false" outlineLevel="0" collapsed="false"/>
    <row r="383" customFormat="false" ht="15.75" hidden="false" customHeight="false" outlineLevel="0" collapsed="false"/>
    <row r="384" customFormat="false" ht="15.75" hidden="false" customHeight="false" outlineLevel="0" collapsed="false"/>
    <row r="385" customFormat="false" ht="15.75" hidden="false" customHeight="false" outlineLevel="0" collapsed="false"/>
    <row r="386" customFormat="false" ht="15.75" hidden="false" customHeight="false" outlineLevel="0" collapsed="false"/>
    <row r="387" customFormat="false" ht="15.75" hidden="false" customHeight="false" outlineLevel="0" collapsed="false"/>
    <row r="388" customFormat="false" ht="15.75" hidden="false" customHeight="false" outlineLevel="0" collapsed="false"/>
    <row r="389" customFormat="false" ht="15.75" hidden="false" customHeight="false" outlineLevel="0" collapsed="false"/>
    <row r="390" customFormat="false" ht="15.75" hidden="false" customHeight="false" outlineLevel="0" collapsed="false"/>
    <row r="391" customFormat="false" ht="15.75" hidden="false" customHeight="false" outlineLevel="0" collapsed="false"/>
    <row r="392" customFormat="false" ht="15.75" hidden="false" customHeight="false" outlineLevel="0" collapsed="false"/>
    <row r="393" customFormat="false" ht="15.75" hidden="false" customHeight="false" outlineLevel="0" collapsed="false"/>
    <row r="394" customFormat="false" ht="15.75" hidden="false" customHeight="false" outlineLevel="0" collapsed="false"/>
    <row r="395" customFormat="false" ht="15.75" hidden="false" customHeight="false" outlineLevel="0" collapsed="false"/>
    <row r="396" customFormat="false" ht="15.75" hidden="false" customHeight="false" outlineLevel="0" collapsed="false"/>
    <row r="397" customFormat="false" ht="15.75" hidden="false" customHeight="false" outlineLevel="0" collapsed="false"/>
    <row r="398" customFormat="false" ht="15.75" hidden="false" customHeight="false" outlineLevel="0" collapsed="false"/>
    <row r="399" customFormat="false" ht="15.75" hidden="false" customHeight="false" outlineLevel="0" collapsed="false"/>
    <row r="400" customFormat="false" ht="15.75" hidden="false" customHeight="false" outlineLevel="0" collapsed="false"/>
    <row r="401" customFormat="false" ht="15.75" hidden="false" customHeight="false" outlineLevel="0" collapsed="false"/>
    <row r="402" customFormat="false" ht="15.75" hidden="false" customHeight="false" outlineLevel="0" collapsed="false"/>
    <row r="403" customFormat="false" ht="15.75" hidden="false" customHeight="false" outlineLevel="0" collapsed="false"/>
    <row r="404" customFormat="false" ht="15.75" hidden="false" customHeight="false" outlineLevel="0" collapsed="false"/>
    <row r="405" customFormat="false" ht="15.75" hidden="false" customHeight="false" outlineLevel="0" collapsed="false"/>
    <row r="406" customFormat="false" ht="15.75" hidden="false" customHeight="false" outlineLevel="0" collapsed="false"/>
    <row r="407" customFormat="false" ht="15.75" hidden="false" customHeight="false" outlineLevel="0" collapsed="false"/>
    <row r="408" customFormat="false" ht="15.75" hidden="false" customHeight="false" outlineLevel="0" collapsed="false"/>
    <row r="409" customFormat="false" ht="15.75" hidden="false" customHeight="false" outlineLevel="0" collapsed="false"/>
    <row r="410" customFormat="false" ht="15.75" hidden="false" customHeight="false" outlineLevel="0" collapsed="false"/>
    <row r="411" customFormat="false" ht="15.75" hidden="false" customHeight="false" outlineLevel="0" collapsed="false"/>
    <row r="412" customFormat="false" ht="15.75" hidden="false" customHeight="false" outlineLevel="0" collapsed="false"/>
    <row r="413" customFormat="false" ht="15.75" hidden="false" customHeight="false" outlineLevel="0" collapsed="false"/>
    <row r="414" customFormat="false" ht="15.75" hidden="false" customHeight="false" outlineLevel="0" collapsed="false"/>
    <row r="415" customFormat="false" ht="15.75" hidden="false" customHeight="false" outlineLevel="0" collapsed="false"/>
    <row r="416" customFormat="false" ht="15.75" hidden="false" customHeight="false" outlineLevel="0" collapsed="false"/>
    <row r="417" customFormat="false" ht="15.75" hidden="false" customHeight="false" outlineLevel="0" collapsed="false"/>
    <row r="418" customFormat="false" ht="15.75" hidden="false" customHeight="false" outlineLevel="0" collapsed="false"/>
    <row r="419" customFormat="false" ht="15.75" hidden="false" customHeight="false" outlineLevel="0" collapsed="false"/>
    <row r="420" customFormat="false" ht="15.75" hidden="false" customHeight="false" outlineLevel="0" collapsed="false"/>
    <row r="421" customFormat="false" ht="15.75" hidden="false" customHeight="false" outlineLevel="0" collapsed="false"/>
    <row r="422" customFormat="false" ht="15.75" hidden="false" customHeight="false" outlineLevel="0" collapsed="false"/>
    <row r="423" customFormat="false" ht="15.75" hidden="false" customHeight="false" outlineLevel="0" collapsed="false"/>
    <row r="424" customFormat="false" ht="15.75" hidden="false" customHeight="false" outlineLevel="0" collapsed="false"/>
    <row r="425" customFormat="false" ht="15.75" hidden="false" customHeight="false" outlineLevel="0" collapsed="false"/>
    <row r="426" customFormat="false" ht="15.75" hidden="false" customHeight="false" outlineLevel="0" collapsed="false"/>
    <row r="427" customFormat="false" ht="15.75" hidden="false" customHeight="false" outlineLevel="0" collapsed="false"/>
    <row r="428" customFormat="false" ht="15.75" hidden="false" customHeight="false" outlineLevel="0" collapsed="false"/>
    <row r="429" customFormat="false" ht="15.75" hidden="false" customHeight="false" outlineLevel="0" collapsed="false"/>
    <row r="430" customFormat="false" ht="15.75" hidden="false" customHeight="false" outlineLevel="0" collapsed="false"/>
    <row r="431" customFormat="false" ht="15.75" hidden="false" customHeight="false" outlineLevel="0" collapsed="false"/>
    <row r="432" customFormat="false" ht="15.75" hidden="false" customHeight="false" outlineLevel="0" collapsed="false"/>
    <row r="433" customFormat="false" ht="15.75" hidden="false" customHeight="false" outlineLevel="0" collapsed="false"/>
    <row r="434" customFormat="false" ht="15.75" hidden="false" customHeight="false" outlineLevel="0" collapsed="false"/>
    <row r="435" customFormat="false" ht="15.75" hidden="false" customHeight="false" outlineLevel="0" collapsed="false"/>
    <row r="436" customFormat="false" ht="15.75" hidden="false" customHeight="false" outlineLevel="0" collapsed="false"/>
    <row r="437" customFormat="false" ht="15.75" hidden="false" customHeight="false" outlineLevel="0" collapsed="false"/>
    <row r="438" customFormat="false" ht="15.75" hidden="false" customHeight="false" outlineLevel="0" collapsed="false"/>
    <row r="439" customFormat="false" ht="15.75" hidden="false" customHeight="false" outlineLevel="0" collapsed="false"/>
    <row r="440" customFormat="false" ht="15.75" hidden="false" customHeight="false" outlineLevel="0" collapsed="false"/>
    <row r="441" customFormat="false" ht="15.75" hidden="false" customHeight="false" outlineLevel="0" collapsed="false"/>
    <row r="442" customFormat="false" ht="15.75" hidden="false" customHeight="false" outlineLevel="0" collapsed="false"/>
    <row r="443" customFormat="false" ht="15.75" hidden="false" customHeight="false" outlineLevel="0" collapsed="false"/>
    <row r="444" customFormat="false" ht="15.75" hidden="false" customHeight="false" outlineLevel="0" collapsed="false"/>
    <row r="445" customFormat="false" ht="15.75" hidden="false" customHeight="false" outlineLevel="0" collapsed="false"/>
    <row r="446" customFormat="false" ht="15.75" hidden="false" customHeight="false" outlineLevel="0" collapsed="false"/>
    <row r="447" customFormat="false" ht="15.75" hidden="false" customHeight="false" outlineLevel="0" collapsed="false"/>
    <row r="448" customFormat="false" ht="15.75" hidden="false" customHeight="false" outlineLevel="0" collapsed="false"/>
    <row r="449" customFormat="false" ht="15.75" hidden="false" customHeight="false" outlineLevel="0" collapsed="false"/>
    <row r="450" customFormat="false" ht="15.75" hidden="false" customHeight="false" outlineLevel="0" collapsed="false"/>
    <row r="451" customFormat="false" ht="15.75" hidden="false" customHeight="false" outlineLevel="0" collapsed="false"/>
    <row r="452" customFormat="false" ht="15.75" hidden="false" customHeight="false" outlineLevel="0" collapsed="false"/>
    <row r="453" customFormat="false" ht="15.75" hidden="false" customHeight="false" outlineLevel="0" collapsed="false"/>
    <row r="454" customFormat="false" ht="15.75" hidden="false" customHeight="false" outlineLevel="0" collapsed="false"/>
    <row r="455" customFormat="false" ht="15.75" hidden="false" customHeight="false" outlineLevel="0" collapsed="false"/>
    <row r="456" customFormat="false" ht="15.75" hidden="false" customHeight="false" outlineLevel="0" collapsed="false"/>
    <row r="457" customFormat="false" ht="15.75" hidden="false" customHeight="false" outlineLevel="0" collapsed="false"/>
    <row r="458" customFormat="false" ht="15.75" hidden="false" customHeight="false" outlineLevel="0" collapsed="false"/>
    <row r="459" customFormat="false" ht="15.75" hidden="false" customHeight="false" outlineLevel="0" collapsed="false"/>
    <row r="460" customFormat="false" ht="15.75" hidden="false" customHeight="false" outlineLevel="0" collapsed="false"/>
    <row r="461" customFormat="false" ht="15.75" hidden="false" customHeight="false" outlineLevel="0" collapsed="false"/>
    <row r="462" customFormat="false" ht="15.75" hidden="false" customHeight="false" outlineLevel="0" collapsed="false"/>
    <row r="463" customFormat="false" ht="15.75" hidden="false" customHeight="false" outlineLevel="0" collapsed="false"/>
    <row r="464" customFormat="false" ht="15.75" hidden="false" customHeight="false" outlineLevel="0" collapsed="false"/>
    <row r="465" customFormat="false" ht="15.75" hidden="false" customHeight="false" outlineLevel="0" collapsed="false"/>
    <row r="466" customFormat="false" ht="15.75" hidden="false" customHeight="false" outlineLevel="0" collapsed="false"/>
    <row r="467" customFormat="false" ht="15.75" hidden="false" customHeight="false" outlineLevel="0" collapsed="false"/>
    <row r="468" customFormat="false" ht="15.75" hidden="false" customHeight="false" outlineLevel="0" collapsed="false"/>
    <row r="469" customFormat="false" ht="15.75" hidden="false" customHeight="false" outlineLevel="0" collapsed="false"/>
    <row r="470" customFormat="false" ht="15.75" hidden="false" customHeight="false" outlineLevel="0" collapsed="false"/>
    <row r="471" customFormat="false" ht="15.75" hidden="false" customHeight="false" outlineLevel="0" collapsed="false"/>
    <row r="472" customFormat="false" ht="15.75" hidden="false" customHeight="false" outlineLevel="0" collapsed="false"/>
    <row r="473" customFormat="false" ht="15.75" hidden="false" customHeight="false" outlineLevel="0" collapsed="false"/>
    <row r="474" customFormat="false" ht="15.75" hidden="false" customHeight="false" outlineLevel="0" collapsed="false"/>
    <row r="475" customFormat="false" ht="15.75" hidden="false" customHeight="false" outlineLevel="0" collapsed="false"/>
    <row r="476" customFormat="false" ht="15.75" hidden="false" customHeight="false" outlineLevel="0" collapsed="false"/>
    <row r="477" customFormat="false" ht="15.75" hidden="false" customHeight="false" outlineLevel="0" collapsed="false"/>
    <row r="478" customFormat="false" ht="15.75" hidden="false" customHeight="false" outlineLevel="0" collapsed="false"/>
    <row r="479" customFormat="false" ht="15.75" hidden="false" customHeight="false" outlineLevel="0" collapsed="false"/>
    <row r="480" customFormat="false" ht="15.75" hidden="false" customHeight="false" outlineLevel="0" collapsed="false"/>
    <row r="481" customFormat="false" ht="15.75" hidden="false" customHeight="false" outlineLevel="0" collapsed="false"/>
    <row r="482" customFormat="false" ht="15.75" hidden="false" customHeight="false" outlineLevel="0" collapsed="false"/>
    <row r="483" customFormat="false" ht="15.75" hidden="false" customHeight="false" outlineLevel="0" collapsed="false"/>
    <row r="484" customFormat="false" ht="15.75" hidden="false" customHeight="false" outlineLevel="0" collapsed="false"/>
    <row r="485" customFormat="false" ht="15.75" hidden="false" customHeight="false" outlineLevel="0" collapsed="false"/>
    <row r="486" customFormat="false" ht="15.75" hidden="false" customHeight="false" outlineLevel="0" collapsed="false"/>
    <row r="487" customFormat="false" ht="15.75" hidden="false" customHeight="false" outlineLevel="0" collapsed="false"/>
    <row r="488" customFormat="false" ht="15.75" hidden="false" customHeight="false" outlineLevel="0" collapsed="false"/>
    <row r="489" customFormat="false" ht="15.75" hidden="false" customHeight="false" outlineLevel="0" collapsed="false"/>
    <row r="490" customFormat="false" ht="15.75" hidden="false" customHeight="false" outlineLevel="0" collapsed="false"/>
    <row r="491" customFormat="false" ht="15.75" hidden="false" customHeight="false" outlineLevel="0" collapsed="false"/>
    <row r="492" customFormat="false" ht="15.75" hidden="false" customHeight="false" outlineLevel="0" collapsed="false"/>
    <row r="493" customFormat="false" ht="15.75" hidden="false" customHeight="false" outlineLevel="0" collapsed="false"/>
    <row r="494" customFormat="false" ht="15.75" hidden="false" customHeight="false" outlineLevel="0" collapsed="false"/>
    <row r="495" customFormat="false" ht="15.75" hidden="false" customHeight="false" outlineLevel="0" collapsed="false"/>
    <row r="496" customFormat="false" ht="15.75" hidden="false" customHeight="false" outlineLevel="0" collapsed="false"/>
    <row r="497" customFormat="false" ht="15.75" hidden="false" customHeight="false" outlineLevel="0" collapsed="false"/>
    <row r="498" customFormat="false" ht="15.75" hidden="false" customHeight="false" outlineLevel="0" collapsed="false"/>
    <row r="499" customFormat="false" ht="15.75" hidden="false" customHeight="false" outlineLevel="0" collapsed="false"/>
    <row r="500" customFormat="false" ht="15.75" hidden="false" customHeight="false" outlineLevel="0" collapsed="false"/>
    <row r="501" customFormat="false" ht="15.75" hidden="false" customHeight="false" outlineLevel="0" collapsed="false"/>
    <row r="502" customFormat="false" ht="15.75" hidden="false" customHeight="false" outlineLevel="0" collapsed="false"/>
    <row r="503" customFormat="false" ht="15.75" hidden="false" customHeight="false" outlineLevel="0" collapsed="false"/>
    <row r="504" customFormat="false" ht="15.75" hidden="false" customHeight="false" outlineLevel="0" collapsed="false"/>
    <row r="505" customFormat="false" ht="15.75" hidden="false" customHeight="false" outlineLevel="0" collapsed="false"/>
    <row r="506" customFormat="false" ht="15.75" hidden="false" customHeight="false" outlineLevel="0" collapsed="false"/>
    <row r="507" customFormat="false" ht="15.75" hidden="false" customHeight="false" outlineLevel="0" collapsed="false"/>
    <row r="508" customFormat="false" ht="15.75" hidden="false" customHeight="false" outlineLevel="0" collapsed="false"/>
    <row r="509" customFormat="false" ht="15.75" hidden="false" customHeight="false" outlineLevel="0" collapsed="false"/>
    <row r="510" customFormat="false" ht="15.75" hidden="false" customHeight="false" outlineLevel="0" collapsed="false"/>
    <row r="511" customFormat="false" ht="15.75" hidden="false" customHeight="false" outlineLevel="0" collapsed="false"/>
    <row r="512" customFormat="false" ht="15.75" hidden="false" customHeight="false" outlineLevel="0" collapsed="false"/>
    <row r="513" customFormat="false" ht="15.75" hidden="false" customHeight="false" outlineLevel="0" collapsed="false"/>
    <row r="514" customFormat="false" ht="15.75" hidden="false" customHeight="false" outlineLevel="0" collapsed="false"/>
    <row r="515" customFormat="false" ht="15.75" hidden="false" customHeight="false" outlineLevel="0" collapsed="false"/>
    <row r="516" customFormat="false" ht="15.75" hidden="false" customHeight="false" outlineLevel="0" collapsed="false"/>
    <row r="517" customFormat="false" ht="15.75" hidden="false" customHeight="false" outlineLevel="0" collapsed="false"/>
    <row r="518" customFormat="false" ht="15.75" hidden="false" customHeight="false" outlineLevel="0" collapsed="false"/>
    <row r="519" customFormat="false" ht="15.75" hidden="false" customHeight="false" outlineLevel="0" collapsed="false"/>
    <row r="520" customFormat="false" ht="15.75" hidden="false" customHeight="false" outlineLevel="0" collapsed="false"/>
    <row r="521" customFormat="false" ht="15.75" hidden="false" customHeight="false" outlineLevel="0" collapsed="false"/>
    <row r="522" customFormat="false" ht="15.75" hidden="false" customHeight="false" outlineLevel="0" collapsed="false"/>
    <row r="523" customFormat="false" ht="15.75" hidden="false" customHeight="false" outlineLevel="0" collapsed="false"/>
    <row r="524" customFormat="false" ht="15.75" hidden="false" customHeight="false" outlineLevel="0" collapsed="false"/>
    <row r="525" customFormat="false" ht="15.75" hidden="false" customHeight="false" outlineLevel="0" collapsed="false"/>
    <row r="526" customFormat="false" ht="15.75" hidden="false" customHeight="false" outlineLevel="0" collapsed="false"/>
    <row r="527" customFormat="false" ht="15.75" hidden="false" customHeight="false" outlineLevel="0" collapsed="false"/>
    <row r="528" customFormat="false" ht="15.75" hidden="false" customHeight="false" outlineLevel="0" collapsed="false"/>
    <row r="529" customFormat="false" ht="15.75" hidden="false" customHeight="false" outlineLevel="0" collapsed="false"/>
    <row r="530" customFormat="false" ht="15.75" hidden="false" customHeight="false" outlineLevel="0" collapsed="false"/>
    <row r="531" customFormat="false" ht="15.75" hidden="false" customHeight="false" outlineLevel="0" collapsed="false"/>
    <row r="532" customFormat="false" ht="15.75" hidden="false" customHeight="false" outlineLevel="0" collapsed="false"/>
    <row r="533" customFormat="false" ht="15.75" hidden="false" customHeight="false" outlineLevel="0" collapsed="false"/>
    <row r="534" customFormat="false" ht="15.75" hidden="false" customHeight="false" outlineLevel="0" collapsed="false"/>
    <row r="535" customFormat="false" ht="15.75" hidden="false" customHeight="false" outlineLevel="0" collapsed="false"/>
    <row r="536" customFormat="false" ht="15.75" hidden="false" customHeight="false" outlineLevel="0" collapsed="false"/>
    <row r="537" customFormat="false" ht="15.75" hidden="false" customHeight="false" outlineLevel="0" collapsed="false"/>
    <row r="538" customFormat="false" ht="15.75" hidden="false" customHeight="false" outlineLevel="0" collapsed="false"/>
    <row r="539" customFormat="false" ht="15.75" hidden="false" customHeight="false" outlineLevel="0" collapsed="false"/>
    <row r="540" customFormat="false" ht="15.75" hidden="false" customHeight="false" outlineLevel="0" collapsed="false"/>
    <row r="541" customFormat="false" ht="15.75" hidden="false" customHeight="false" outlineLevel="0" collapsed="false"/>
    <row r="542" customFormat="false" ht="15.75" hidden="false" customHeight="false" outlineLevel="0" collapsed="false"/>
    <row r="543" customFormat="false" ht="15.75" hidden="false" customHeight="false" outlineLevel="0" collapsed="false"/>
    <row r="544" customFormat="false" ht="15.75" hidden="false" customHeight="false" outlineLevel="0" collapsed="false"/>
    <row r="545" customFormat="false" ht="15.75" hidden="false" customHeight="false" outlineLevel="0" collapsed="false"/>
    <row r="546" customFormat="false" ht="15.75" hidden="false" customHeight="false" outlineLevel="0" collapsed="false"/>
    <row r="547" customFormat="false" ht="15.75" hidden="false" customHeight="false" outlineLevel="0" collapsed="false"/>
    <row r="548" customFormat="false" ht="15.75" hidden="false" customHeight="false" outlineLevel="0" collapsed="false"/>
    <row r="549" customFormat="false" ht="15.75" hidden="false" customHeight="false" outlineLevel="0" collapsed="false"/>
    <row r="550" customFormat="false" ht="15.75" hidden="false" customHeight="false" outlineLevel="0" collapsed="false"/>
    <row r="551" customFormat="false" ht="15.75" hidden="false" customHeight="false" outlineLevel="0" collapsed="false"/>
    <row r="552" customFormat="false" ht="15.75" hidden="false" customHeight="false" outlineLevel="0" collapsed="false"/>
    <row r="553" customFormat="false" ht="15.75" hidden="false" customHeight="false" outlineLevel="0" collapsed="false"/>
    <row r="554" customFormat="false" ht="15.75" hidden="false" customHeight="false" outlineLevel="0" collapsed="false"/>
    <row r="555" customFormat="false" ht="15.75" hidden="false" customHeight="false" outlineLevel="0" collapsed="false"/>
    <row r="556" customFormat="false" ht="15.75" hidden="false" customHeight="false" outlineLevel="0" collapsed="false"/>
    <row r="557" customFormat="false" ht="15.75" hidden="false" customHeight="false" outlineLevel="0" collapsed="false"/>
    <row r="558" customFormat="false" ht="15.75" hidden="false" customHeight="false" outlineLevel="0" collapsed="false"/>
    <row r="559" customFormat="false" ht="15.75" hidden="false" customHeight="false" outlineLevel="0" collapsed="false"/>
    <row r="560" customFormat="false" ht="15.75" hidden="false" customHeight="false" outlineLevel="0" collapsed="false"/>
    <row r="561" customFormat="false" ht="15.75" hidden="false" customHeight="false" outlineLevel="0" collapsed="false"/>
    <row r="562" customFormat="false" ht="15.75" hidden="false" customHeight="false" outlineLevel="0" collapsed="false"/>
    <row r="563" customFormat="false" ht="15.75" hidden="false" customHeight="false" outlineLevel="0" collapsed="false"/>
    <row r="564" customFormat="false" ht="15.75" hidden="false" customHeight="false" outlineLevel="0" collapsed="false"/>
    <row r="565" customFormat="false" ht="15.75" hidden="false" customHeight="false" outlineLevel="0" collapsed="false"/>
    <row r="566" customFormat="false" ht="15.75" hidden="false" customHeight="false" outlineLevel="0" collapsed="false"/>
    <row r="567" customFormat="false" ht="15.75" hidden="false" customHeight="false" outlineLevel="0" collapsed="false"/>
    <row r="568" customFormat="false" ht="15.75" hidden="false" customHeight="false" outlineLevel="0" collapsed="false"/>
    <row r="569" customFormat="false" ht="15.75" hidden="false" customHeight="false" outlineLevel="0" collapsed="false"/>
    <row r="570" customFormat="false" ht="15.75" hidden="false" customHeight="false" outlineLevel="0" collapsed="false"/>
    <row r="571" customFormat="false" ht="15.75" hidden="false" customHeight="false" outlineLevel="0" collapsed="false"/>
    <row r="572" customFormat="false" ht="15.75" hidden="false" customHeight="false" outlineLevel="0" collapsed="false"/>
    <row r="573" customFormat="false" ht="15.75" hidden="false" customHeight="false" outlineLevel="0" collapsed="false"/>
    <row r="574" customFormat="false" ht="15.75" hidden="false" customHeight="false" outlineLevel="0" collapsed="false"/>
    <row r="575" customFormat="false" ht="15.75" hidden="false" customHeight="false" outlineLevel="0" collapsed="false"/>
    <row r="576" customFormat="false" ht="15.75" hidden="false" customHeight="false" outlineLevel="0" collapsed="false"/>
    <row r="577" customFormat="false" ht="15.75" hidden="false" customHeight="false" outlineLevel="0" collapsed="false"/>
    <row r="578" customFormat="false" ht="15.75" hidden="false" customHeight="false" outlineLevel="0" collapsed="false"/>
    <row r="579" customFormat="false" ht="15.75" hidden="false" customHeight="false" outlineLevel="0" collapsed="false"/>
    <row r="580" customFormat="false" ht="15.75" hidden="false" customHeight="false" outlineLevel="0" collapsed="false"/>
    <row r="581" customFormat="false" ht="15.75" hidden="false" customHeight="false" outlineLevel="0" collapsed="false"/>
    <row r="582" customFormat="false" ht="15.75" hidden="false" customHeight="false" outlineLevel="0" collapsed="false"/>
    <row r="583" customFormat="false" ht="15.75" hidden="false" customHeight="false" outlineLevel="0" collapsed="false"/>
    <row r="584" customFormat="false" ht="15.75" hidden="false" customHeight="false" outlineLevel="0" collapsed="false"/>
    <row r="585" customFormat="false" ht="15.75" hidden="false" customHeight="false" outlineLevel="0" collapsed="false"/>
    <row r="586" customFormat="false" ht="15.75" hidden="false" customHeight="false" outlineLevel="0" collapsed="false"/>
    <row r="587" customFormat="false" ht="15.75" hidden="false" customHeight="false" outlineLevel="0" collapsed="false"/>
    <row r="588" customFormat="false" ht="15.75" hidden="false" customHeight="false" outlineLevel="0" collapsed="false"/>
    <row r="589" customFormat="false" ht="15.75" hidden="false" customHeight="false" outlineLevel="0" collapsed="false"/>
    <row r="590" customFormat="false" ht="15.75" hidden="false" customHeight="false" outlineLevel="0" collapsed="false"/>
    <row r="591" customFormat="false" ht="15.75" hidden="false" customHeight="false" outlineLevel="0" collapsed="false"/>
    <row r="592" customFormat="false" ht="15.75" hidden="false" customHeight="false" outlineLevel="0" collapsed="false"/>
    <row r="593" customFormat="false" ht="15.75" hidden="false" customHeight="false" outlineLevel="0" collapsed="false"/>
    <row r="594" customFormat="false" ht="15.75" hidden="false" customHeight="false" outlineLevel="0" collapsed="false"/>
    <row r="595" customFormat="false" ht="15.75" hidden="false" customHeight="false" outlineLevel="0" collapsed="false"/>
    <row r="596" customFormat="false" ht="15.75" hidden="false" customHeight="false" outlineLevel="0" collapsed="false"/>
    <row r="597" customFormat="false" ht="15.75" hidden="false" customHeight="false" outlineLevel="0" collapsed="false"/>
    <row r="598" customFormat="false" ht="15.75" hidden="false" customHeight="false" outlineLevel="0" collapsed="false"/>
    <row r="599" customFormat="false" ht="15.75" hidden="false" customHeight="false" outlineLevel="0" collapsed="false"/>
    <row r="600" customFormat="false" ht="15.75" hidden="false" customHeight="false" outlineLevel="0" collapsed="false"/>
    <row r="601" customFormat="false" ht="15.75" hidden="false" customHeight="false" outlineLevel="0" collapsed="false"/>
    <row r="602" customFormat="false" ht="15.75" hidden="false" customHeight="false" outlineLevel="0" collapsed="false"/>
    <row r="603" customFormat="false" ht="15.75" hidden="false" customHeight="false" outlineLevel="0" collapsed="false"/>
    <row r="604" customFormat="false" ht="15.75" hidden="false" customHeight="false" outlineLevel="0" collapsed="false"/>
    <row r="605" customFormat="false" ht="15.75" hidden="false" customHeight="false" outlineLevel="0" collapsed="false"/>
    <row r="606" customFormat="false" ht="15.75" hidden="false" customHeight="false" outlineLevel="0" collapsed="false"/>
    <row r="607" customFormat="false" ht="15.75" hidden="false" customHeight="false" outlineLevel="0" collapsed="false"/>
    <row r="608" customFormat="false" ht="15.75" hidden="false" customHeight="false" outlineLevel="0" collapsed="false"/>
    <row r="609" customFormat="false" ht="15.75" hidden="false" customHeight="false" outlineLevel="0" collapsed="false"/>
    <row r="610" customFormat="false" ht="15.75" hidden="false" customHeight="false" outlineLevel="0" collapsed="false"/>
    <row r="611" customFormat="false" ht="15.75" hidden="false" customHeight="false" outlineLevel="0" collapsed="false"/>
    <row r="612" customFormat="false" ht="15.75" hidden="false" customHeight="false" outlineLevel="0" collapsed="false"/>
    <row r="613" customFormat="false" ht="15.75" hidden="false" customHeight="false" outlineLevel="0" collapsed="false"/>
    <row r="614" customFormat="false" ht="15.75" hidden="false" customHeight="false" outlineLevel="0" collapsed="false"/>
    <row r="615" customFormat="false" ht="15.75" hidden="false" customHeight="false" outlineLevel="0" collapsed="false"/>
    <row r="616" customFormat="false" ht="15.75" hidden="false" customHeight="false" outlineLevel="0" collapsed="false"/>
    <row r="617" customFormat="false" ht="15.75" hidden="false" customHeight="false" outlineLevel="0" collapsed="false"/>
    <row r="618" customFormat="false" ht="15.75" hidden="false" customHeight="false" outlineLevel="0" collapsed="false"/>
    <row r="619" customFormat="false" ht="15.75" hidden="false" customHeight="false" outlineLevel="0" collapsed="false"/>
    <row r="620" customFormat="false" ht="15.75" hidden="false" customHeight="false" outlineLevel="0" collapsed="false"/>
    <row r="621" customFormat="false" ht="15.75" hidden="false" customHeight="false" outlineLevel="0" collapsed="false"/>
    <row r="622" customFormat="false" ht="15.75" hidden="false" customHeight="false" outlineLevel="0" collapsed="false"/>
    <row r="623" customFormat="false" ht="15.75" hidden="false" customHeight="false" outlineLevel="0" collapsed="false"/>
    <row r="624" customFormat="false" ht="15.75" hidden="false" customHeight="false" outlineLevel="0" collapsed="false"/>
    <row r="625" customFormat="false" ht="15.75" hidden="false" customHeight="false" outlineLevel="0" collapsed="false"/>
    <row r="626" customFormat="false" ht="15.75" hidden="false" customHeight="false" outlineLevel="0" collapsed="false"/>
    <row r="627" customFormat="false" ht="15.75" hidden="false" customHeight="false" outlineLevel="0" collapsed="false"/>
    <row r="628" customFormat="false" ht="15.75" hidden="false" customHeight="false" outlineLevel="0" collapsed="false"/>
    <row r="629" customFormat="false" ht="15.75" hidden="false" customHeight="false" outlineLevel="0" collapsed="false"/>
    <row r="630" customFormat="false" ht="15.75" hidden="false" customHeight="false" outlineLevel="0" collapsed="false"/>
    <row r="631" customFormat="false" ht="15.75" hidden="false" customHeight="false" outlineLevel="0" collapsed="false"/>
    <row r="632" customFormat="false" ht="15.75" hidden="false" customHeight="false" outlineLevel="0" collapsed="false"/>
    <row r="633" customFormat="false" ht="15.75" hidden="false" customHeight="false" outlineLevel="0" collapsed="false"/>
    <row r="634" customFormat="false" ht="15.75" hidden="false" customHeight="false" outlineLevel="0" collapsed="false"/>
    <row r="635" customFormat="false" ht="15.75" hidden="false" customHeight="false" outlineLevel="0" collapsed="false"/>
    <row r="636" customFormat="false" ht="15.75" hidden="false" customHeight="false" outlineLevel="0" collapsed="false"/>
    <row r="637" customFormat="false" ht="15.75" hidden="false" customHeight="false" outlineLevel="0" collapsed="false"/>
    <row r="638" customFormat="false" ht="15.75" hidden="false" customHeight="false" outlineLevel="0" collapsed="false"/>
    <row r="639" customFormat="false" ht="15.75" hidden="false" customHeight="false" outlineLevel="0" collapsed="false"/>
    <row r="640" customFormat="false" ht="15.75" hidden="false" customHeight="false" outlineLevel="0" collapsed="false"/>
    <row r="641" customFormat="false" ht="15.75" hidden="false" customHeight="false" outlineLevel="0" collapsed="false"/>
    <row r="642" customFormat="false" ht="15.75" hidden="false" customHeight="false" outlineLevel="0" collapsed="false"/>
    <row r="643" customFormat="false" ht="15.75" hidden="false" customHeight="false" outlineLevel="0" collapsed="false"/>
    <row r="644" customFormat="false" ht="15.75" hidden="false" customHeight="false" outlineLevel="0" collapsed="false"/>
    <row r="645" customFormat="false" ht="15.75" hidden="false" customHeight="false" outlineLevel="0" collapsed="false"/>
    <row r="646" customFormat="false" ht="15.75" hidden="false" customHeight="false" outlineLevel="0" collapsed="false"/>
    <row r="647" customFormat="false" ht="15.75" hidden="false" customHeight="false" outlineLevel="0" collapsed="false"/>
    <row r="648" customFormat="false" ht="15.75" hidden="false" customHeight="false" outlineLevel="0" collapsed="false"/>
    <row r="649" customFormat="false" ht="15.75" hidden="false" customHeight="false" outlineLevel="0" collapsed="false"/>
    <row r="650" customFormat="false" ht="15.75" hidden="false" customHeight="false" outlineLevel="0" collapsed="false"/>
    <row r="651" customFormat="false" ht="15.75" hidden="false" customHeight="false" outlineLevel="0" collapsed="false"/>
    <row r="652" customFormat="false" ht="15.75" hidden="false" customHeight="false" outlineLevel="0" collapsed="false"/>
    <row r="653" customFormat="false" ht="15.75" hidden="false" customHeight="false" outlineLevel="0" collapsed="false"/>
    <row r="654" customFormat="false" ht="15.75" hidden="false" customHeight="false" outlineLevel="0" collapsed="false"/>
    <row r="655" customFormat="false" ht="15.75" hidden="false" customHeight="false" outlineLevel="0" collapsed="false"/>
    <row r="656" customFormat="false" ht="15.75" hidden="false" customHeight="false" outlineLevel="0" collapsed="false"/>
    <row r="657" customFormat="false" ht="15.75" hidden="false" customHeight="false" outlineLevel="0" collapsed="false"/>
    <row r="658" customFormat="false" ht="15.75" hidden="false" customHeight="false" outlineLevel="0" collapsed="false"/>
    <row r="659" customFormat="false" ht="15.75" hidden="false" customHeight="false" outlineLevel="0" collapsed="false"/>
    <row r="660" customFormat="false" ht="15.75" hidden="false" customHeight="false" outlineLevel="0" collapsed="false"/>
    <row r="661" customFormat="false" ht="15.75" hidden="false" customHeight="false" outlineLevel="0" collapsed="false"/>
    <row r="662" customFormat="false" ht="15.75" hidden="false" customHeight="false" outlineLevel="0" collapsed="false"/>
    <row r="663" customFormat="false" ht="15.75" hidden="false" customHeight="false" outlineLevel="0" collapsed="false"/>
    <row r="664" customFormat="false" ht="15.75" hidden="false" customHeight="false" outlineLevel="0" collapsed="false"/>
    <row r="665" customFormat="false" ht="15.75" hidden="false" customHeight="false" outlineLevel="0" collapsed="false"/>
    <row r="666" customFormat="false" ht="15.75" hidden="false" customHeight="false" outlineLevel="0" collapsed="false"/>
    <row r="667" customFormat="false" ht="15.75" hidden="false" customHeight="false" outlineLevel="0" collapsed="false"/>
    <row r="668" customFormat="false" ht="15.75" hidden="false" customHeight="false" outlineLevel="0" collapsed="false"/>
    <row r="669" customFormat="false" ht="15.75" hidden="false" customHeight="false" outlineLevel="0" collapsed="false"/>
    <row r="670" customFormat="false" ht="15.75" hidden="false" customHeight="false" outlineLevel="0" collapsed="false"/>
    <row r="671" customFormat="false" ht="15.75" hidden="false" customHeight="false" outlineLevel="0" collapsed="false"/>
    <row r="672" customFormat="false" ht="15.75" hidden="false" customHeight="false" outlineLevel="0" collapsed="false"/>
    <row r="673" customFormat="false" ht="15.75" hidden="false" customHeight="false" outlineLevel="0" collapsed="false"/>
    <row r="674" customFormat="false" ht="15.75" hidden="false" customHeight="false" outlineLevel="0" collapsed="false"/>
    <row r="675" customFormat="false" ht="15.75" hidden="false" customHeight="false" outlineLevel="0" collapsed="false"/>
    <row r="676" customFormat="false" ht="15.75" hidden="false" customHeight="false" outlineLevel="0" collapsed="false"/>
    <row r="677" customFormat="false" ht="15.75" hidden="false" customHeight="false" outlineLevel="0" collapsed="false"/>
    <row r="678" customFormat="false" ht="15.75" hidden="false" customHeight="false" outlineLevel="0" collapsed="false"/>
    <row r="679" customFormat="false" ht="15.75" hidden="false" customHeight="false" outlineLevel="0" collapsed="false"/>
    <row r="680" customFormat="false" ht="15.75" hidden="false" customHeight="false" outlineLevel="0" collapsed="false"/>
    <row r="681" customFormat="false" ht="15.75" hidden="false" customHeight="false" outlineLevel="0" collapsed="false"/>
    <row r="682" customFormat="false" ht="15.75" hidden="false" customHeight="false" outlineLevel="0" collapsed="false"/>
    <row r="683" customFormat="false" ht="15.75" hidden="false" customHeight="false" outlineLevel="0" collapsed="false"/>
    <row r="684" customFormat="false" ht="15.75" hidden="false" customHeight="false" outlineLevel="0" collapsed="false"/>
    <row r="685" customFormat="false" ht="15.75" hidden="false" customHeight="false" outlineLevel="0" collapsed="false"/>
    <row r="686" customFormat="false" ht="15.75" hidden="false" customHeight="false" outlineLevel="0" collapsed="false"/>
    <row r="687" customFormat="false" ht="15.75" hidden="false" customHeight="false" outlineLevel="0" collapsed="false"/>
    <row r="688" customFormat="false" ht="15.75" hidden="false" customHeight="false" outlineLevel="0" collapsed="false"/>
    <row r="689" customFormat="false" ht="15.75" hidden="false" customHeight="false" outlineLevel="0" collapsed="false"/>
    <row r="690" customFormat="false" ht="15.75" hidden="false" customHeight="false" outlineLevel="0" collapsed="false"/>
    <row r="691" customFormat="false" ht="15.75" hidden="false" customHeight="false" outlineLevel="0" collapsed="false"/>
    <row r="692" customFormat="false" ht="15.75" hidden="false" customHeight="false" outlineLevel="0" collapsed="false"/>
    <row r="693" customFormat="false" ht="15.75" hidden="false" customHeight="false" outlineLevel="0" collapsed="false"/>
    <row r="694" customFormat="false" ht="15.75" hidden="false" customHeight="false" outlineLevel="0" collapsed="false"/>
    <row r="695" customFormat="false" ht="15.75" hidden="false" customHeight="false" outlineLevel="0" collapsed="false"/>
    <row r="696" customFormat="false" ht="15.75" hidden="false" customHeight="false" outlineLevel="0" collapsed="false"/>
    <row r="697" customFormat="false" ht="15.75" hidden="false" customHeight="false" outlineLevel="0" collapsed="false"/>
    <row r="698" customFormat="false" ht="15.75" hidden="false" customHeight="false" outlineLevel="0" collapsed="false"/>
    <row r="699" customFormat="false" ht="15.75" hidden="false" customHeight="false" outlineLevel="0" collapsed="false"/>
    <row r="700" customFormat="false" ht="15.75" hidden="false" customHeight="false" outlineLevel="0" collapsed="false"/>
    <row r="701" customFormat="false" ht="15.75" hidden="false" customHeight="false" outlineLevel="0" collapsed="false"/>
    <row r="702" customFormat="false" ht="15.75" hidden="false" customHeight="false" outlineLevel="0" collapsed="false"/>
    <row r="703" customFormat="false" ht="15.75" hidden="false" customHeight="false" outlineLevel="0" collapsed="false"/>
    <row r="704" customFormat="false" ht="15.75" hidden="false" customHeight="false" outlineLevel="0" collapsed="false"/>
    <row r="705" customFormat="false" ht="15.75" hidden="false" customHeight="false" outlineLevel="0" collapsed="false"/>
    <row r="706" customFormat="false" ht="15.75" hidden="false" customHeight="false" outlineLevel="0" collapsed="false"/>
    <row r="707" customFormat="false" ht="15.75" hidden="false" customHeight="false" outlineLevel="0" collapsed="false"/>
    <row r="708" customFormat="false" ht="15.75" hidden="false" customHeight="false" outlineLevel="0" collapsed="false"/>
    <row r="709" customFormat="false" ht="15.75" hidden="false" customHeight="false" outlineLevel="0" collapsed="false"/>
    <row r="710" customFormat="false" ht="15.75" hidden="false" customHeight="false" outlineLevel="0" collapsed="false"/>
    <row r="711" customFormat="false" ht="15.75" hidden="false" customHeight="false" outlineLevel="0" collapsed="false"/>
    <row r="712" customFormat="false" ht="15.75" hidden="false" customHeight="false" outlineLevel="0" collapsed="false"/>
    <row r="713" customFormat="false" ht="15.75" hidden="false" customHeight="false" outlineLevel="0" collapsed="false"/>
    <row r="714" customFormat="false" ht="15.75" hidden="false" customHeight="false" outlineLevel="0" collapsed="false"/>
    <row r="715" customFormat="false" ht="15.75" hidden="false" customHeight="false" outlineLevel="0" collapsed="false"/>
    <row r="716" customFormat="false" ht="15.75" hidden="false" customHeight="false" outlineLevel="0" collapsed="false"/>
    <row r="717" customFormat="false" ht="15.75" hidden="false" customHeight="false" outlineLevel="0" collapsed="false"/>
    <row r="718" customFormat="false" ht="15.75" hidden="false" customHeight="false" outlineLevel="0" collapsed="false"/>
    <row r="719" customFormat="false" ht="15.75" hidden="false" customHeight="false" outlineLevel="0" collapsed="false"/>
    <row r="720" customFormat="false" ht="15.75" hidden="false" customHeight="false" outlineLevel="0" collapsed="false"/>
    <row r="721" customFormat="false" ht="15.75" hidden="false" customHeight="false" outlineLevel="0" collapsed="false"/>
    <row r="722" customFormat="false" ht="15.75" hidden="false" customHeight="false" outlineLevel="0" collapsed="false"/>
    <row r="723" customFormat="false" ht="15.75" hidden="false" customHeight="false" outlineLevel="0" collapsed="false"/>
    <row r="724" customFormat="false" ht="15.75" hidden="false" customHeight="false" outlineLevel="0" collapsed="false"/>
    <row r="725" customFormat="false" ht="15.75" hidden="false" customHeight="false" outlineLevel="0" collapsed="false"/>
    <row r="726" customFormat="false" ht="15.75" hidden="false" customHeight="false" outlineLevel="0" collapsed="false"/>
    <row r="727" customFormat="false" ht="15.75" hidden="false" customHeight="false" outlineLevel="0" collapsed="false"/>
    <row r="728" customFormat="false" ht="15.75" hidden="false" customHeight="false" outlineLevel="0" collapsed="false"/>
    <row r="729" customFormat="false" ht="15.75" hidden="false" customHeight="false" outlineLevel="0" collapsed="false"/>
    <row r="730" customFormat="false" ht="15.75" hidden="false" customHeight="false" outlineLevel="0" collapsed="false"/>
    <row r="731" customFormat="false" ht="15.75" hidden="false" customHeight="false" outlineLevel="0" collapsed="false"/>
    <row r="732" customFormat="false" ht="15.75" hidden="false" customHeight="false" outlineLevel="0" collapsed="false"/>
    <row r="733" customFormat="false" ht="15.75" hidden="false" customHeight="false" outlineLevel="0" collapsed="false"/>
    <row r="734" customFormat="false" ht="15.75" hidden="false" customHeight="false" outlineLevel="0" collapsed="false"/>
    <row r="735" customFormat="false" ht="15.75" hidden="false" customHeight="false" outlineLevel="0" collapsed="false"/>
    <row r="736" customFormat="false" ht="15.75" hidden="false" customHeight="false" outlineLevel="0" collapsed="false"/>
    <row r="737" customFormat="false" ht="15.75" hidden="false" customHeight="false" outlineLevel="0" collapsed="false"/>
    <row r="738" customFormat="false" ht="15.75" hidden="false" customHeight="false" outlineLevel="0" collapsed="false"/>
    <row r="739" customFormat="false" ht="15.75" hidden="false" customHeight="false" outlineLevel="0" collapsed="false"/>
    <row r="740" customFormat="false" ht="15.75" hidden="false" customHeight="false" outlineLevel="0" collapsed="false"/>
    <row r="741" customFormat="false" ht="15.75" hidden="false" customHeight="false" outlineLevel="0" collapsed="false"/>
    <row r="742" customFormat="false" ht="15.75" hidden="false" customHeight="false" outlineLevel="0" collapsed="false"/>
    <row r="743" customFormat="false" ht="15.75" hidden="false" customHeight="false" outlineLevel="0" collapsed="false"/>
    <row r="744" customFormat="false" ht="15.75" hidden="false" customHeight="false" outlineLevel="0" collapsed="false"/>
    <row r="745" customFormat="false" ht="15.75" hidden="false" customHeight="false" outlineLevel="0" collapsed="false"/>
    <row r="746" customFormat="false" ht="15.75" hidden="false" customHeight="false" outlineLevel="0" collapsed="false"/>
    <row r="747" customFormat="false" ht="15.75" hidden="false" customHeight="false" outlineLevel="0" collapsed="false"/>
    <row r="748" customFormat="false" ht="15.75" hidden="false" customHeight="false" outlineLevel="0" collapsed="false"/>
    <row r="749" customFormat="false" ht="15.75" hidden="false" customHeight="false" outlineLevel="0" collapsed="false"/>
    <row r="750" customFormat="false" ht="15.75" hidden="false" customHeight="false" outlineLevel="0" collapsed="false"/>
    <row r="751" customFormat="false" ht="15.75" hidden="false" customHeight="false" outlineLevel="0" collapsed="false"/>
    <row r="752" customFormat="false" ht="15.75" hidden="false" customHeight="false" outlineLevel="0" collapsed="false"/>
    <row r="753" customFormat="false" ht="15.75" hidden="false" customHeight="false" outlineLevel="0" collapsed="false"/>
    <row r="754" customFormat="false" ht="15.75" hidden="false" customHeight="false" outlineLevel="0" collapsed="false"/>
    <row r="755" customFormat="false" ht="15.75" hidden="false" customHeight="false" outlineLevel="0" collapsed="false"/>
    <row r="756" customFormat="false" ht="15.75" hidden="false" customHeight="false" outlineLevel="0" collapsed="false"/>
    <row r="757" customFormat="false" ht="15.75" hidden="false" customHeight="false" outlineLevel="0" collapsed="false"/>
    <row r="758" customFormat="false" ht="15.75" hidden="false" customHeight="false" outlineLevel="0" collapsed="false"/>
    <row r="759" customFormat="false" ht="15.75" hidden="false" customHeight="false" outlineLevel="0" collapsed="false"/>
    <row r="760" customFormat="false" ht="15.75" hidden="false" customHeight="false" outlineLevel="0" collapsed="false"/>
    <row r="761" customFormat="false" ht="15.75" hidden="false" customHeight="false" outlineLevel="0" collapsed="false"/>
    <row r="762" customFormat="false" ht="15.75" hidden="false" customHeight="false" outlineLevel="0" collapsed="false"/>
    <row r="763" customFormat="false" ht="15.75" hidden="false" customHeight="false" outlineLevel="0" collapsed="false"/>
    <row r="764" customFormat="false" ht="15.75" hidden="false" customHeight="false" outlineLevel="0" collapsed="false"/>
    <row r="765" customFormat="false" ht="15.75" hidden="false" customHeight="false" outlineLevel="0" collapsed="false"/>
    <row r="766" customFormat="false" ht="15.75" hidden="false" customHeight="false" outlineLevel="0" collapsed="false"/>
    <row r="767" customFormat="false" ht="15.75" hidden="false" customHeight="false" outlineLevel="0" collapsed="false"/>
    <row r="768" customFormat="false" ht="15.75" hidden="false" customHeight="false" outlineLevel="0" collapsed="false"/>
    <row r="769" customFormat="false" ht="15.75" hidden="false" customHeight="false" outlineLevel="0" collapsed="false"/>
    <row r="770" customFormat="false" ht="15.75" hidden="false" customHeight="false" outlineLevel="0" collapsed="false"/>
    <row r="771" customFormat="false" ht="15.75" hidden="false" customHeight="false" outlineLevel="0" collapsed="false"/>
    <row r="772" customFormat="false" ht="15.75" hidden="false" customHeight="false" outlineLevel="0" collapsed="false"/>
    <row r="773" customFormat="false" ht="15.75" hidden="false" customHeight="false" outlineLevel="0" collapsed="false"/>
    <row r="774" customFormat="false" ht="15.75" hidden="false" customHeight="false" outlineLevel="0" collapsed="false"/>
    <row r="775" customFormat="false" ht="15.75" hidden="false" customHeight="false" outlineLevel="0" collapsed="false"/>
    <row r="776" customFormat="false" ht="15.75" hidden="false" customHeight="false" outlineLevel="0" collapsed="false"/>
    <row r="777" customFormat="false" ht="15.75" hidden="false" customHeight="false" outlineLevel="0" collapsed="false"/>
    <row r="778" customFormat="false" ht="15.75" hidden="false" customHeight="false" outlineLevel="0" collapsed="false"/>
    <row r="779" customFormat="false" ht="15.75" hidden="false" customHeight="false" outlineLevel="0" collapsed="false"/>
    <row r="780" customFormat="false" ht="15.75" hidden="false" customHeight="false" outlineLevel="0" collapsed="false"/>
    <row r="781" customFormat="false" ht="15.75" hidden="false" customHeight="false" outlineLevel="0" collapsed="false"/>
    <row r="782" customFormat="false" ht="15.75" hidden="false" customHeight="false" outlineLevel="0" collapsed="false"/>
    <row r="783" customFormat="false" ht="15.75" hidden="false" customHeight="false" outlineLevel="0" collapsed="false"/>
    <row r="784" customFormat="false" ht="15.75" hidden="false" customHeight="false" outlineLevel="0" collapsed="false"/>
    <row r="785" customFormat="false" ht="15.75" hidden="false" customHeight="false" outlineLevel="0" collapsed="false"/>
    <row r="786" customFormat="false" ht="15.75" hidden="false" customHeight="false" outlineLevel="0" collapsed="false"/>
    <row r="787" customFormat="false" ht="15.75" hidden="false" customHeight="false" outlineLevel="0" collapsed="false"/>
    <row r="788" customFormat="false" ht="15.75" hidden="false" customHeight="false" outlineLevel="0" collapsed="false"/>
    <row r="789" customFormat="false" ht="15.75" hidden="false" customHeight="false" outlineLevel="0" collapsed="false"/>
    <row r="790" customFormat="false" ht="15.75" hidden="false" customHeight="false" outlineLevel="0" collapsed="false"/>
    <row r="791" customFormat="false" ht="15.75" hidden="false" customHeight="false" outlineLevel="0" collapsed="false"/>
    <row r="792" customFormat="false" ht="15.75" hidden="false" customHeight="false" outlineLevel="0" collapsed="false"/>
    <row r="793" customFormat="false" ht="15.75" hidden="false" customHeight="false" outlineLevel="0" collapsed="false"/>
    <row r="794" customFormat="false" ht="15.75" hidden="false" customHeight="false" outlineLevel="0" collapsed="false"/>
    <row r="795" customFormat="false" ht="15.75" hidden="false" customHeight="false" outlineLevel="0" collapsed="false"/>
    <row r="796" customFormat="false" ht="15.75" hidden="false" customHeight="false" outlineLevel="0" collapsed="false"/>
    <row r="797" customFormat="false" ht="15.75" hidden="false" customHeight="false" outlineLevel="0" collapsed="false"/>
    <row r="798" customFormat="false" ht="15.75" hidden="false" customHeight="false" outlineLevel="0" collapsed="false"/>
    <row r="799" customFormat="false" ht="15.75" hidden="false" customHeight="false" outlineLevel="0" collapsed="false"/>
    <row r="800" customFormat="false" ht="15.75" hidden="false" customHeight="false" outlineLevel="0" collapsed="false"/>
    <row r="801" customFormat="false" ht="15.75" hidden="false" customHeight="false" outlineLevel="0" collapsed="false"/>
    <row r="802" customFormat="false" ht="15.75" hidden="false" customHeight="false" outlineLevel="0" collapsed="false"/>
    <row r="803" customFormat="false" ht="15.75" hidden="false" customHeight="false" outlineLevel="0" collapsed="false"/>
    <row r="804" customFormat="false" ht="15.75" hidden="false" customHeight="false" outlineLevel="0" collapsed="false"/>
    <row r="805" customFormat="false" ht="15.75" hidden="false" customHeight="false" outlineLevel="0" collapsed="false"/>
    <row r="806" customFormat="false" ht="15.75" hidden="false" customHeight="false" outlineLevel="0" collapsed="false"/>
    <row r="807" customFormat="false" ht="15.75" hidden="false" customHeight="false" outlineLevel="0" collapsed="false"/>
    <row r="808" customFormat="false" ht="15.75" hidden="false" customHeight="false" outlineLevel="0" collapsed="false"/>
    <row r="809" customFormat="false" ht="15.75" hidden="false" customHeight="false" outlineLevel="0" collapsed="false"/>
    <row r="810" customFormat="false" ht="15.75" hidden="false" customHeight="false" outlineLevel="0" collapsed="false"/>
    <row r="811" customFormat="false" ht="15.75" hidden="false" customHeight="false" outlineLevel="0" collapsed="false"/>
    <row r="812" customFormat="false" ht="15.75" hidden="false" customHeight="false" outlineLevel="0" collapsed="false"/>
    <row r="813" customFormat="false" ht="15.75" hidden="false" customHeight="false" outlineLevel="0" collapsed="false"/>
    <row r="814" customFormat="false" ht="15.75" hidden="false" customHeight="false" outlineLevel="0" collapsed="false"/>
    <row r="815" customFormat="false" ht="15.75" hidden="false" customHeight="false" outlineLevel="0" collapsed="false"/>
    <row r="816" customFormat="false" ht="15.75" hidden="false" customHeight="false" outlineLevel="0" collapsed="false"/>
    <row r="817" customFormat="false" ht="15.75" hidden="false" customHeight="false" outlineLevel="0" collapsed="false"/>
    <row r="818" customFormat="false" ht="15.75" hidden="false" customHeight="false" outlineLevel="0" collapsed="false"/>
    <row r="819" customFormat="false" ht="15.75" hidden="false" customHeight="false" outlineLevel="0" collapsed="false"/>
    <row r="820" customFormat="false" ht="15.75" hidden="false" customHeight="false" outlineLevel="0" collapsed="false"/>
    <row r="821" customFormat="false" ht="15.75" hidden="false" customHeight="false" outlineLevel="0" collapsed="false"/>
    <row r="822" customFormat="false" ht="15.75" hidden="false" customHeight="false" outlineLevel="0" collapsed="false"/>
    <row r="823" customFormat="false" ht="15.75" hidden="false" customHeight="false" outlineLevel="0" collapsed="false"/>
    <row r="824" customFormat="false" ht="15.75" hidden="false" customHeight="false" outlineLevel="0" collapsed="false"/>
    <row r="825" customFormat="false" ht="15.75" hidden="false" customHeight="false" outlineLevel="0" collapsed="false"/>
    <row r="826" customFormat="false" ht="15.75" hidden="false" customHeight="false" outlineLevel="0" collapsed="false"/>
    <row r="827" customFormat="false" ht="15.75" hidden="false" customHeight="false" outlineLevel="0" collapsed="false"/>
    <row r="828" customFormat="false" ht="15.75" hidden="false" customHeight="false" outlineLevel="0" collapsed="false"/>
    <row r="829" customFormat="false" ht="15.75" hidden="false" customHeight="false" outlineLevel="0" collapsed="false"/>
    <row r="830" customFormat="false" ht="15.75" hidden="false" customHeight="false" outlineLevel="0" collapsed="false"/>
    <row r="831" customFormat="false" ht="15.75" hidden="false" customHeight="false" outlineLevel="0" collapsed="false"/>
    <row r="832" customFormat="false" ht="15.75" hidden="false" customHeight="false" outlineLevel="0" collapsed="false"/>
    <row r="833" customFormat="false" ht="15.75" hidden="false" customHeight="false" outlineLevel="0" collapsed="false"/>
    <row r="834" customFormat="false" ht="15.75" hidden="false" customHeight="false" outlineLevel="0" collapsed="false"/>
    <row r="835" customFormat="false" ht="15.75" hidden="false" customHeight="false" outlineLevel="0" collapsed="false"/>
    <row r="836" customFormat="false" ht="15.75" hidden="false" customHeight="false" outlineLevel="0" collapsed="false"/>
    <row r="837" customFormat="false" ht="15.75" hidden="false" customHeight="false" outlineLevel="0" collapsed="false"/>
    <row r="838" customFormat="false" ht="15.75" hidden="false" customHeight="false" outlineLevel="0" collapsed="false"/>
    <row r="839" customFormat="false" ht="15.75" hidden="false" customHeight="false" outlineLevel="0" collapsed="false"/>
    <row r="840" customFormat="false" ht="15.75" hidden="false" customHeight="false" outlineLevel="0" collapsed="false"/>
    <row r="841" customFormat="false" ht="15.75" hidden="false" customHeight="false" outlineLevel="0" collapsed="false"/>
    <row r="842" customFormat="false" ht="15.75" hidden="false" customHeight="false" outlineLevel="0" collapsed="false"/>
    <row r="843" customFormat="false" ht="15.75" hidden="false" customHeight="false" outlineLevel="0" collapsed="false"/>
    <row r="844" customFormat="false" ht="15.75" hidden="false" customHeight="false" outlineLevel="0" collapsed="false"/>
    <row r="845" customFormat="false" ht="15.75" hidden="false" customHeight="false" outlineLevel="0" collapsed="false"/>
    <row r="846" customFormat="false" ht="15.75" hidden="false" customHeight="false" outlineLevel="0" collapsed="false"/>
    <row r="847" customFormat="false" ht="15.75" hidden="false" customHeight="false" outlineLevel="0" collapsed="false"/>
    <row r="848" customFormat="false" ht="15.75" hidden="false" customHeight="false" outlineLevel="0" collapsed="false"/>
    <row r="849" customFormat="false" ht="15.75" hidden="false" customHeight="false" outlineLevel="0" collapsed="false"/>
    <row r="850" customFormat="false" ht="15.75" hidden="false" customHeight="false" outlineLevel="0" collapsed="false"/>
    <row r="851" customFormat="false" ht="15.75" hidden="false" customHeight="false" outlineLevel="0" collapsed="false"/>
    <row r="852" customFormat="false" ht="15.75" hidden="false" customHeight="false" outlineLevel="0" collapsed="false"/>
    <row r="853" customFormat="false" ht="15.75" hidden="false" customHeight="false" outlineLevel="0" collapsed="false"/>
    <row r="854" customFormat="false" ht="15.75" hidden="false" customHeight="false" outlineLevel="0" collapsed="false"/>
    <row r="855" customFormat="false" ht="15.75" hidden="false" customHeight="false" outlineLevel="0" collapsed="false"/>
    <row r="856" customFormat="false" ht="15.75" hidden="false" customHeight="false" outlineLevel="0" collapsed="false"/>
    <row r="857" customFormat="false" ht="15.75" hidden="false" customHeight="false" outlineLevel="0" collapsed="false"/>
    <row r="858" customFormat="false" ht="15.75" hidden="false" customHeight="false" outlineLevel="0" collapsed="false"/>
    <row r="859" customFormat="false" ht="15.75" hidden="false" customHeight="false" outlineLevel="0" collapsed="false"/>
    <row r="860" customFormat="false" ht="15.75" hidden="false" customHeight="false" outlineLevel="0" collapsed="false"/>
    <row r="861" customFormat="false" ht="15.75" hidden="false" customHeight="false" outlineLevel="0" collapsed="false"/>
    <row r="862" customFormat="false" ht="15.75" hidden="false" customHeight="false" outlineLevel="0" collapsed="false"/>
    <row r="863" customFormat="false" ht="15.75" hidden="false" customHeight="false" outlineLevel="0" collapsed="false"/>
    <row r="864" customFormat="false" ht="15.75" hidden="false" customHeight="false" outlineLevel="0" collapsed="false"/>
    <row r="865" customFormat="false" ht="15.75" hidden="false" customHeight="false" outlineLevel="0" collapsed="false"/>
    <row r="866" customFormat="false" ht="15.75" hidden="false" customHeight="false" outlineLevel="0" collapsed="false"/>
    <row r="867" customFormat="false" ht="15.75" hidden="false" customHeight="false" outlineLevel="0" collapsed="false"/>
    <row r="868" customFormat="false" ht="15.75" hidden="false" customHeight="false" outlineLevel="0" collapsed="false"/>
    <row r="869" customFormat="false" ht="15.75" hidden="false" customHeight="false" outlineLevel="0" collapsed="false"/>
    <row r="870" customFormat="false" ht="15.75" hidden="false" customHeight="false" outlineLevel="0" collapsed="false"/>
    <row r="871" customFormat="false" ht="15.75" hidden="false" customHeight="false" outlineLevel="0" collapsed="false"/>
    <row r="872" customFormat="false" ht="15.75" hidden="false" customHeight="false" outlineLevel="0" collapsed="false"/>
    <row r="873" customFormat="false" ht="15.75" hidden="false" customHeight="false" outlineLevel="0" collapsed="false"/>
    <row r="874" customFormat="false" ht="15.75" hidden="false" customHeight="false" outlineLevel="0" collapsed="false"/>
    <row r="875" customFormat="false" ht="15.75" hidden="false" customHeight="false" outlineLevel="0" collapsed="false"/>
    <row r="876" customFormat="false" ht="15.75" hidden="false" customHeight="false" outlineLevel="0" collapsed="false"/>
    <row r="877" customFormat="false" ht="15.75" hidden="false" customHeight="false" outlineLevel="0" collapsed="false"/>
    <row r="878" customFormat="false" ht="15.75" hidden="false" customHeight="false" outlineLevel="0" collapsed="false"/>
    <row r="879" customFormat="false" ht="15.75" hidden="false" customHeight="false" outlineLevel="0" collapsed="false"/>
    <row r="880" customFormat="false" ht="15.75" hidden="false" customHeight="false" outlineLevel="0" collapsed="false"/>
    <row r="881" customFormat="false" ht="15.75" hidden="false" customHeight="false" outlineLevel="0" collapsed="false"/>
    <row r="882" customFormat="false" ht="15.75" hidden="false" customHeight="false" outlineLevel="0" collapsed="false"/>
    <row r="883" customFormat="false" ht="15.75" hidden="false" customHeight="false" outlineLevel="0" collapsed="false"/>
    <row r="884" customFormat="false" ht="15.75" hidden="false" customHeight="false" outlineLevel="0" collapsed="false"/>
    <row r="885" customFormat="false" ht="15.75" hidden="false" customHeight="false" outlineLevel="0" collapsed="false"/>
    <row r="886" customFormat="false" ht="15.75" hidden="false" customHeight="false" outlineLevel="0" collapsed="false"/>
    <row r="887" customFormat="false" ht="15.75" hidden="false" customHeight="false" outlineLevel="0" collapsed="false"/>
    <row r="888" customFormat="false" ht="15.75" hidden="false" customHeight="false" outlineLevel="0" collapsed="false"/>
    <row r="889" customFormat="false" ht="15.75" hidden="false" customHeight="false" outlineLevel="0" collapsed="false"/>
    <row r="890" customFormat="false" ht="15.75" hidden="false" customHeight="false" outlineLevel="0" collapsed="false"/>
    <row r="891" customFormat="false" ht="15.75" hidden="false" customHeight="false" outlineLevel="0" collapsed="false"/>
    <row r="892" customFormat="false" ht="15.75" hidden="false" customHeight="false" outlineLevel="0" collapsed="false"/>
    <row r="893" customFormat="false" ht="15.75" hidden="false" customHeight="false" outlineLevel="0" collapsed="false"/>
    <row r="894" customFormat="false" ht="15.75" hidden="false" customHeight="false" outlineLevel="0" collapsed="false"/>
    <row r="895" customFormat="false" ht="15.75" hidden="false" customHeight="false" outlineLevel="0" collapsed="false"/>
    <row r="896" customFormat="false" ht="15.75" hidden="false" customHeight="false" outlineLevel="0" collapsed="false"/>
    <row r="897" customFormat="false" ht="15.75" hidden="false" customHeight="false" outlineLevel="0" collapsed="false"/>
    <row r="898" customFormat="false" ht="15.75" hidden="false" customHeight="false" outlineLevel="0" collapsed="false"/>
    <row r="899" customFormat="false" ht="15.75" hidden="false" customHeight="false" outlineLevel="0" collapsed="false"/>
    <row r="900" customFormat="false" ht="15.75" hidden="false" customHeight="false" outlineLevel="0" collapsed="false"/>
    <row r="901" customFormat="false" ht="15.75" hidden="false" customHeight="false" outlineLevel="0" collapsed="false"/>
    <row r="902" customFormat="false" ht="15.75" hidden="false" customHeight="false" outlineLevel="0" collapsed="false"/>
    <row r="903" customFormat="false" ht="15.75" hidden="false" customHeight="false" outlineLevel="0" collapsed="false"/>
    <row r="904" customFormat="false" ht="15.75" hidden="false" customHeight="false" outlineLevel="0" collapsed="false"/>
    <row r="905" customFormat="false" ht="15.75" hidden="false" customHeight="false" outlineLevel="0" collapsed="false"/>
    <row r="906" customFormat="false" ht="15.75" hidden="false" customHeight="false" outlineLevel="0" collapsed="false"/>
    <row r="907" customFormat="false" ht="15.75" hidden="false" customHeight="false" outlineLevel="0" collapsed="false"/>
    <row r="908" customFormat="false" ht="15.75" hidden="false" customHeight="false" outlineLevel="0" collapsed="false"/>
    <row r="909" customFormat="false" ht="15.75" hidden="false" customHeight="false" outlineLevel="0" collapsed="false"/>
    <row r="910" customFormat="false" ht="15.75" hidden="false" customHeight="false" outlineLevel="0" collapsed="false"/>
    <row r="911" customFormat="false" ht="15.75" hidden="false" customHeight="false" outlineLevel="0" collapsed="false"/>
    <row r="912" customFormat="false" ht="15.75" hidden="false" customHeight="false" outlineLevel="0" collapsed="false"/>
    <row r="913" customFormat="false" ht="15.75" hidden="false" customHeight="false" outlineLevel="0" collapsed="false"/>
    <row r="914" customFormat="false" ht="15.75" hidden="false" customHeight="false" outlineLevel="0" collapsed="false"/>
    <row r="915" customFormat="false" ht="15.75" hidden="false" customHeight="false" outlineLevel="0" collapsed="false"/>
    <row r="916" customFormat="false" ht="15.75" hidden="false" customHeight="false" outlineLevel="0" collapsed="false"/>
    <row r="917" customFormat="false" ht="15.75" hidden="false" customHeight="false" outlineLevel="0" collapsed="false"/>
    <row r="918" customFormat="false" ht="15.75" hidden="false" customHeight="false" outlineLevel="0" collapsed="false"/>
    <row r="919" customFormat="false" ht="15.75" hidden="false" customHeight="false" outlineLevel="0" collapsed="false"/>
    <row r="920" customFormat="false" ht="15.75" hidden="false" customHeight="false" outlineLevel="0" collapsed="false"/>
    <row r="921" customFormat="false" ht="15.75" hidden="false" customHeight="false" outlineLevel="0" collapsed="false"/>
    <row r="922" customFormat="false" ht="15.75" hidden="false" customHeight="false" outlineLevel="0" collapsed="false"/>
    <row r="923" customFormat="false" ht="15.75" hidden="false" customHeight="false" outlineLevel="0" collapsed="false"/>
    <row r="924" customFormat="false" ht="15.75" hidden="false" customHeight="false" outlineLevel="0" collapsed="false"/>
    <row r="925" customFormat="false" ht="15.75" hidden="false" customHeight="false" outlineLevel="0" collapsed="false"/>
    <row r="926" customFormat="false" ht="15.75" hidden="false" customHeight="false" outlineLevel="0" collapsed="false"/>
    <row r="927" customFormat="false" ht="15.75" hidden="false" customHeight="false" outlineLevel="0" collapsed="false"/>
    <row r="928" customFormat="false" ht="15.75" hidden="false" customHeight="false" outlineLevel="0" collapsed="false"/>
    <row r="929" customFormat="false" ht="15.75" hidden="false" customHeight="false" outlineLevel="0" collapsed="false"/>
    <row r="930" customFormat="false" ht="15.75" hidden="false" customHeight="false" outlineLevel="0" collapsed="false"/>
    <row r="931" customFormat="false" ht="15.75" hidden="false" customHeight="false" outlineLevel="0" collapsed="false"/>
    <row r="932" customFormat="false" ht="15.75" hidden="false" customHeight="false" outlineLevel="0" collapsed="false"/>
    <row r="933" customFormat="false" ht="15.75" hidden="false" customHeight="false" outlineLevel="0" collapsed="false"/>
    <row r="934" customFormat="false" ht="15.75" hidden="false" customHeight="false" outlineLevel="0" collapsed="false"/>
    <row r="935" customFormat="false" ht="15.75" hidden="false" customHeight="false" outlineLevel="0" collapsed="false"/>
    <row r="936" customFormat="false" ht="15.75" hidden="false" customHeight="false" outlineLevel="0" collapsed="false"/>
    <row r="937" customFormat="false" ht="15.75" hidden="false" customHeight="false" outlineLevel="0" collapsed="false"/>
    <row r="938" customFormat="false" ht="15.75" hidden="false" customHeight="false" outlineLevel="0" collapsed="false"/>
    <row r="939" customFormat="false" ht="15.75" hidden="false" customHeight="false" outlineLevel="0" collapsed="false"/>
    <row r="940" customFormat="false" ht="15.75" hidden="false" customHeight="false" outlineLevel="0" collapsed="false"/>
    <row r="941" customFormat="false" ht="15.75" hidden="false" customHeight="false" outlineLevel="0" collapsed="false"/>
    <row r="942" customFormat="false" ht="15.75" hidden="false" customHeight="false" outlineLevel="0" collapsed="false"/>
    <row r="943" customFormat="false" ht="15.75" hidden="false" customHeight="false" outlineLevel="0" collapsed="false"/>
    <row r="944" customFormat="false" ht="15.75" hidden="false" customHeight="false" outlineLevel="0" collapsed="false"/>
    <row r="945" customFormat="false" ht="15.75" hidden="false" customHeight="false" outlineLevel="0" collapsed="false"/>
    <row r="946" customFormat="false" ht="15.75" hidden="false" customHeight="false" outlineLevel="0" collapsed="false"/>
    <row r="947" customFormat="false" ht="15.75" hidden="false" customHeight="false" outlineLevel="0" collapsed="false"/>
    <row r="948" customFormat="false" ht="15.75" hidden="false" customHeight="false" outlineLevel="0" collapsed="false"/>
    <row r="949" customFormat="false" ht="15.75" hidden="false" customHeight="false" outlineLevel="0" collapsed="false"/>
    <row r="950" customFormat="false" ht="15.75" hidden="false" customHeight="false" outlineLevel="0" collapsed="false"/>
    <row r="951" customFormat="false" ht="15.75" hidden="false" customHeight="false" outlineLevel="0" collapsed="false"/>
    <row r="952" customFormat="false" ht="15.75" hidden="false" customHeight="false" outlineLevel="0" collapsed="false"/>
    <row r="953" customFormat="false" ht="15.75" hidden="false" customHeight="false" outlineLevel="0" collapsed="false"/>
    <row r="954" customFormat="false" ht="15.75" hidden="false" customHeight="false" outlineLevel="0" collapsed="false"/>
    <row r="955" customFormat="false" ht="15.75" hidden="false" customHeight="false" outlineLevel="0" collapsed="false"/>
    <row r="956" customFormat="false" ht="15.75" hidden="false" customHeight="false" outlineLevel="0" collapsed="false"/>
    <row r="957" customFormat="false" ht="15.75" hidden="false" customHeight="false" outlineLevel="0" collapsed="false"/>
    <row r="958" customFormat="false" ht="15.75" hidden="false" customHeight="false" outlineLevel="0" collapsed="false"/>
    <row r="959" customFormat="false" ht="15.75" hidden="false" customHeight="false" outlineLevel="0" collapsed="false"/>
    <row r="960" customFormat="false" ht="15.75" hidden="false" customHeight="false" outlineLevel="0" collapsed="false"/>
    <row r="961" customFormat="false" ht="15.75" hidden="false" customHeight="false" outlineLevel="0" collapsed="false"/>
    <row r="962" customFormat="false" ht="15.75" hidden="false" customHeight="false" outlineLevel="0" collapsed="false"/>
    <row r="963" customFormat="false" ht="15.75" hidden="false" customHeight="false" outlineLevel="0" collapsed="false"/>
    <row r="964" customFormat="false" ht="15.75" hidden="false" customHeight="false" outlineLevel="0" collapsed="false"/>
    <row r="965" customFormat="false" ht="15.75" hidden="false" customHeight="false" outlineLevel="0" collapsed="false"/>
    <row r="966" customFormat="false" ht="15.75" hidden="false" customHeight="false" outlineLevel="0" collapsed="false"/>
    <row r="967" customFormat="false" ht="15.75" hidden="false" customHeight="false" outlineLevel="0" collapsed="false"/>
    <row r="968" customFormat="false" ht="15.75" hidden="false" customHeight="false" outlineLevel="0" collapsed="false"/>
    <row r="969" customFormat="false" ht="15.75" hidden="false" customHeight="false" outlineLevel="0" collapsed="false"/>
    <row r="970" customFormat="false" ht="15.75" hidden="false" customHeight="false" outlineLevel="0" collapsed="false"/>
    <row r="971" customFormat="false" ht="15.75" hidden="false" customHeight="false" outlineLevel="0" collapsed="false"/>
    <row r="972" customFormat="false" ht="15.75" hidden="false" customHeight="false" outlineLevel="0" collapsed="false"/>
    <row r="973" customFormat="false" ht="15.75" hidden="false" customHeight="false" outlineLevel="0" collapsed="false"/>
    <row r="974" customFormat="false" ht="15.75" hidden="false" customHeight="false" outlineLevel="0" collapsed="false"/>
    <row r="975" customFormat="false" ht="15.75" hidden="false" customHeight="false" outlineLevel="0" collapsed="false"/>
    <row r="976" customFormat="false" ht="15.75" hidden="false" customHeight="false" outlineLevel="0" collapsed="false"/>
    <row r="977" customFormat="false" ht="15.75" hidden="false" customHeight="false" outlineLevel="0" collapsed="false"/>
    <row r="978" customFormat="false" ht="15.75" hidden="false" customHeight="false" outlineLevel="0" collapsed="false"/>
    <row r="979" customFormat="false" ht="15.75" hidden="false" customHeight="false" outlineLevel="0" collapsed="false"/>
    <row r="980" customFormat="false" ht="15.75" hidden="false" customHeight="false" outlineLevel="0" collapsed="false"/>
    <row r="981" customFormat="false" ht="15.75" hidden="false" customHeight="false" outlineLevel="0" collapsed="false"/>
    <row r="982" customFormat="false" ht="15.75" hidden="false" customHeight="false" outlineLevel="0" collapsed="false"/>
    <row r="983" customFormat="false" ht="15.75" hidden="false" customHeight="false" outlineLevel="0" collapsed="false"/>
    <row r="984" customFormat="false" ht="15.75" hidden="false" customHeight="false" outlineLevel="0" collapsed="false"/>
    <row r="985" customFormat="false" ht="15.75" hidden="false" customHeight="false" outlineLevel="0" collapsed="false"/>
    <row r="986" customFormat="false" ht="15.75" hidden="false" customHeight="false" outlineLevel="0" collapsed="false"/>
    <row r="987" customFormat="false" ht="15.75" hidden="false" customHeight="false" outlineLevel="0" collapsed="false"/>
    <row r="988" customFormat="false" ht="15.75" hidden="false" customHeight="false" outlineLevel="0" collapsed="false"/>
    <row r="989" customFormat="false" ht="15.75" hidden="false" customHeight="false" outlineLevel="0" collapsed="false"/>
    <row r="990" customFormat="false" ht="15.75" hidden="false" customHeight="false" outlineLevel="0" collapsed="false"/>
    <row r="991" customFormat="false" ht="15.75" hidden="false" customHeight="false" outlineLevel="0" collapsed="false"/>
    <row r="992" customFormat="false" ht="15.75" hidden="false" customHeight="false" outlineLevel="0" collapsed="false"/>
    <row r="993" customFormat="false" ht="15.75" hidden="false" customHeight="false" outlineLevel="0" collapsed="false"/>
    <row r="994" customFormat="false" ht="15.75" hidden="false" customHeight="false" outlineLevel="0" collapsed="false"/>
    <row r="995" customFormat="false" ht="15.75" hidden="false" customHeight="false" outlineLevel="0" collapsed="false"/>
    <row r="996" customFormat="false" ht="15.75" hidden="false" customHeight="false" outlineLevel="0" collapsed="false"/>
    <row r="997" customFormat="false" ht="15.75" hidden="false" customHeight="false" outlineLevel="0" collapsed="false"/>
    <row r="998" customFormat="false" ht="15.75" hidden="false" customHeight="false" outlineLevel="0" collapsed="false"/>
    <row r="999" customFormat="false" ht="15.75" hidden="false" customHeight="false" outlineLevel="0" collapsed="false"/>
    <row r="1000" customFormat="false" ht="15.75" hidden="false" customHeight="false" outlineLevel="0" collapsed="false"/>
    <row r="1001" customFormat="false" ht="15.75" hidden="false" customHeight="false" outlineLevel="0" collapsed="false"/>
    <row r="1002" customFormat="false" ht="15.75" hidden="false" customHeight="false" outlineLevel="0" collapsed="false"/>
    <row r="1003" customFormat="false" ht="15.75" hidden="false" customHeight="false" outlineLevel="0" collapsed="false"/>
    <row r="1004" customFormat="false" ht="15.75" hidden="false" customHeight="false" outlineLevel="0" collapsed="false"/>
    <row r="1005" customFormat="false" ht="15.75" hidden="false" customHeight="false" outlineLevel="0" collapsed="false"/>
    <row r="1006" customFormat="false" ht="15.75" hidden="false" customHeight="false" outlineLevel="0" collapsed="false"/>
    <row r="1007" customFormat="false" ht="15.75" hidden="false" customHeight="false" outlineLevel="0" collapsed="false"/>
    <row r="1008" customFormat="false" ht="15.75" hidden="false" customHeight="false" outlineLevel="0" collapsed="false"/>
    <row r="1009" customFormat="false" ht="15.75" hidden="false" customHeight="false" outlineLevel="0" collapsed="false"/>
    <row r="1010" customFormat="false" ht="15.75" hidden="false" customHeight="false" outlineLevel="0" collapsed="false"/>
    <row r="1011" customFormat="false" ht="15.75" hidden="false" customHeight="false" outlineLevel="0" collapsed="false"/>
    <row r="1012" customFormat="false" ht="15.75" hidden="false" customHeight="false" outlineLevel="0" collapsed="false"/>
    <row r="1013" customFormat="false" ht="15.75" hidden="false" customHeight="false" outlineLevel="0" collapsed="false"/>
    <row r="1014" customFormat="false" ht="15.75" hidden="false" customHeight="false" outlineLevel="0" collapsed="false"/>
    <row r="1015" customFormat="false" ht="15.75" hidden="false" customHeight="false" outlineLevel="0" collapsed="false"/>
    <row r="1016" customFormat="false" ht="15.75" hidden="false" customHeight="false" outlineLevel="0" collapsed="false"/>
    <row r="1017" customFormat="false" ht="15.75" hidden="false" customHeight="false" outlineLevel="0" collapsed="false"/>
    <row r="1018" customFormat="false" ht="15.75" hidden="false" customHeight="false" outlineLevel="0" collapsed="false"/>
    <row r="1019" customFormat="false" ht="15.75" hidden="false" customHeight="false" outlineLevel="0" collapsed="false"/>
    <row r="1020" customFormat="false" ht="15.75" hidden="false" customHeight="false" outlineLevel="0" collapsed="false"/>
    <row r="1021" customFormat="false" ht="15.75" hidden="false" customHeight="false" outlineLevel="0" collapsed="false"/>
    <row r="1022" customFormat="false" ht="15.75" hidden="false" customHeight="false" outlineLevel="0" collapsed="false"/>
    <row r="1023" customFormat="false" ht="15.75" hidden="false" customHeight="false" outlineLevel="0" collapsed="false"/>
    <row r="1024" customFormat="false" ht="15.75" hidden="false" customHeight="false" outlineLevel="0" collapsed="false"/>
    <row r="1025" customFormat="false" ht="15.75" hidden="false" customHeight="false" outlineLevel="0" collapsed="false"/>
    <row r="1026" customFormat="false" ht="15.75" hidden="false" customHeight="false" outlineLevel="0" collapsed="false"/>
    <row r="1027" customFormat="false" ht="15.75" hidden="false" customHeight="false" outlineLevel="0" collapsed="false"/>
    <row r="1028" customFormat="false" ht="15.75" hidden="false" customHeight="false" outlineLevel="0" collapsed="false"/>
    <row r="1029" customFormat="false" ht="15.75" hidden="false" customHeight="false" outlineLevel="0" collapsed="false"/>
    <row r="1030" customFormat="false" ht="15.75" hidden="false" customHeight="false" outlineLevel="0" collapsed="false"/>
    <row r="1031" customFormat="false" ht="15.75" hidden="false" customHeight="false" outlineLevel="0" collapsed="false"/>
    <row r="1032" customFormat="false" ht="15.75" hidden="false" customHeight="false" outlineLevel="0" collapsed="false"/>
    <row r="1033" customFormat="false" ht="15.75" hidden="false" customHeight="false" outlineLevel="0" collapsed="false"/>
    <row r="1034" customFormat="false" ht="15.75" hidden="false" customHeight="false" outlineLevel="0" collapsed="false"/>
    <row r="1035" customFormat="false" ht="15.75" hidden="false" customHeight="false" outlineLevel="0" collapsed="false"/>
    <row r="1036" customFormat="false" ht="15.75" hidden="false" customHeight="false" outlineLevel="0" collapsed="false"/>
    <row r="1037" customFormat="false" ht="15.75" hidden="false" customHeight="false" outlineLevel="0" collapsed="false"/>
    <row r="1038" customFormat="false" ht="15.75" hidden="false" customHeight="false" outlineLevel="0" collapsed="false"/>
    <row r="1039" customFormat="false" ht="15.75" hidden="false" customHeight="false" outlineLevel="0" collapsed="false"/>
    <row r="1040" customFormat="false" ht="15.75" hidden="false" customHeight="false" outlineLevel="0" collapsed="false"/>
    <row r="1041" customFormat="false" ht="15.75" hidden="false" customHeight="false" outlineLevel="0" collapsed="false"/>
    <row r="1042" customFormat="false" ht="15.75" hidden="false" customHeight="false" outlineLevel="0" collapsed="false"/>
    <row r="1043" customFormat="false" ht="15.75" hidden="false" customHeight="false" outlineLevel="0" collapsed="false"/>
    <row r="1044" customFormat="false" ht="15.75" hidden="false" customHeight="false" outlineLevel="0" collapsed="false"/>
    <row r="1045" customFormat="false" ht="15.75" hidden="false" customHeight="false" outlineLevel="0" collapsed="false"/>
    <row r="1046" customFormat="false" ht="15.75" hidden="false" customHeight="false" outlineLevel="0" collapsed="false"/>
    <row r="1047" customFormat="false" ht="15.75" hidden="false" customHeight="false" outlineLevel="0" collapsed="false"/>
    <row r="1048" customFormat="false" ht="15.75" hidden="false" customHeight="false" outlineLevel="0" collapsed="false"/>
    <row r="1049" customFormat="false" ht="15.75" hidden="false" customHeight="false" outlineLevel="0" collapsed="false"/>
    <row r="1050" customFormat="false" ht="15.75" hidden="false" customHeight="false" outlineLevel="0" collapsed="false"/>
    <row r="1051" customFormat="false" ht="15.75" hidden="false" customHeight="false" outlineLevel="0" collapsed="false"/>
    <row r="1052" customFormat="false" ht="15.75" hidden="false" customHeight="false" outlineLevel="0" collapsed="false"/>
    <row r="1053" customFormat="false" ht="15.75" hidden="false" customHeight="false" outlineLevel="0" collapsed="false"/>
    <row r="1054" customFormat="false" ht="15.75" hidden="false" customHeight="false" outlineLevel="0" collapsed="false"/>
    <row r="1055" customFormat="false" ht="15.75" hidden="false" customHeight="false" outlineLevel="0" collapsed="false"/>
    <row r="1056" customFormat="false" ht="15.75" hidden="false" customHeight="false" outlineLevel="0" collapsed="false"/>
    <row r="1057" customFormat="false" ht="15.75" hidden="false" customHeight="false" outlineLevel="0" collapsed="false"/>
    <row r="1058" customFormat="false" ht="15.75" hidden="false" customHeight="false" outlineLevel="0" collapsed="false"/>
    <row r="1059" customFormat="false" ht="15.75" hidden="false" customHeight="false" outlineLevel="0" collapsed="false"/>
    <row r="1060" customFormat="false" ht="15.75" hidden="false" customHeight="false" outlineLevel="0" collapsed="false"/>
    <row r="1061" customFormat="false" ht="15.75" hidden="false" customHeight="false" outlineLevel="0" collapsed="false"/>
    <row r="1062" customFormat="false" ht="15.75" hidden="false" customHeight="false" outlineLevel="0" collapsed="false"/>
    <row r="1063" customFormat="false" ht="15.75" hidden="false" customHeight="false" outlineLevel="0" collapsed="false"/>
    <row r="1064" customFormat="false" ht="15.75" hidden="false" customHeight="false" outlineLevel="0" collapsed="false"/>
  </sheetData>
  <mergeCells count="1">
    <mergeCell ref="D142:G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3"/>
  <sheetViews>
    <sheetView showFormulas="false" showGridLines="true" showRowColHeaders="true" showZeros="true" rightToLeft="false" tabSelected="false" showOutlineSymbols="true" defaultGridColor="true" view="normal" topLeftCell="G89" colorId="64" zoomScale="85" zoomScaleNormal="85" zoomScalePageLayoutView="100" workbookViewId="0">
      <selection pane="topLeft" activeCell="T89" activeCellId="0" sqref="T89"/>
    </sheetView>
  </sheetViews>
  <sheetFormatPr defaultRowHeight="15" zeroHeight="false" outlineLevelRow="0" outlineLevelCol="0"/>
  <cols>
    <col collapsed="false" customWidth="true" hidden="false" outlineLevel="0" max="1" min="1" style="1" width="9.71"/>
    <col collapsed="false" customWidth="false" hidden="false" outlineLevel="0" max="3" min="2" style="1" width="11.43"/>
    <col collapsed="false" customWidth="true" hidden="false" outlineLevel="0" max="4" min="4" style="1" width="9.14"/>
    <col collapsed="false" customWidth="true" hidden="false" outlineLevel="0" max="5" min="5" style="1" width="10"/>
    <col collapsed="false" customWidth="false" hidden="false" outlineLevel="0" max="6" min="6" style="1" width="11.43"/>
    <col collapsed="false" customWidth="true" hidden="false" outlineLevel="0" max="7" min="7" style="1" width="9.43"/>
    <col collapsed="false" customWidth="false" hidden="false" outlineLevel="0" max="9" min="8" style="1" width="11.43"/>
    <col collapsed="false" customWidth="false" hidden="false" outlineLevel="0" max="10" min="10" style="2" width="11.43"/>
    <col collapsed="false" customWidth="false" hidden="false" outlineLevel="0" max="11" min="11" style="112" width="11.43"/>
    <col collapsed="false" customWidth="false" hidden="false" outlineLevel="0" max="12" min="12" style="2" width="11.43"/>
    <col collapsed="false" customWidth="false" hidden="false" outlineLevel="0" max="1025" min="13" style="1" width="11.43"/>
  </cols>
  <sheetData>
    <row r="1" customFormat="false" ht="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113"/>
      <c r="L1" s="8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5" t="s">
        <v>17</v>
      </c>
      <c r="T1" s="5" t="s">
        <v>18</v>
      </c>
    </row>
    <row r="2" customFormat="false" ht="15" hidden="false" customHeight="false" outlineLevel="0" collapsed="false">
      <c r="A2" s="6" t="n">
        <v>43893</v>
      </c>
      <c r="B2" s="7" t="n">
        <v>1</v>
      </c>
      <c r="C2" s="7" t="n">
        <v>1</v>
      </c>
      <c r="D2" s="7" t="n">
        <v>0</v>
      </c>
      <c r="E2" s="7" t="n">
        <v>0</v>
      </c>
      <c r="F2" s="7" t="n">
        <v>0</v>
      </c>
      <c r="G2" s="7"/>
      <c r="H2" s="7"/>
      <c r="I2" s="7"/>
      <c r="J2" s="8"/>
      <c r="K2" s="113" t="n">
        <f aca="false">B2</f>
        <v>1</v>
      </c>
      <c r="L2" s="8"/>
      <c r="M2" s="7"/>
      <c r="N2" s="7" t="n">
        <v>1</v>
      </c>
      <c r="O2" s="7" t="n">
        <v>0</v>
      </c>
      <c r="P2" s="7" t="n">
        <v>0</v>
      </c>
      <c r="Q2" s="7" t="n">
        <v>0</v>
      </c>
      <c r="R2" s="9"/>
      <c r="S2" s="5"/>
      <c r="T2" s="5"/>
    </row>
    <row r="3" customFormat="false" ht="15" hidden="false" customHeight="false" outlineLevel="0" collapsed="false">
      <c r="A3" s="6" t="n">
        <v>43894</v>
      </c>
      <c r="B3" s="7" t="n">
        <v>0</v>
      </c>
      <c r="C3" s="7" t="n">
        <v>1</v>
      </c>
      <c r="D3" s="7" t="n">
        <v>0</v>
      </c>
      <c r="E3" s="7" t="n">
        <v>0</v>
      </c>
      <c r="F3" s="7" t="n">
        <v>0</v>
      </c>
      <c r="G3" s="7"/>
      <c r="H3" s="7"/>
      <c r="I3" s="7"/>
      <c r="J3" s="8"/>
      <c r="K3" s="113"/>
      <c r="L3" s="8"/>
      <c r="M3" s="7"/>
      <c r="N3" s="7" t="n">
        <v>1</v>
      </c>
      <c r="O3" s="7" t="n">
        <v>0</v>
      </c>
      <c r="P3" s="7" t="n">
        <v>0</v>
      </c>
      <c r="Q3" s="7" t="n">
        <v>0</v>
      </c>
      <c r="R3" s="7"/>
      <c r="S3" s="5"/>
      <c r="T3" s="5"/>
    </row>
    <row r="4" customFormat="false" ht="15" hidden="false" customHeight="false" outlineLevel="0" collapsed="false">
      <c r="A4" s="6" t="n">
        <v>43895</v>
      </c>
      <c r="B4" s="7" t="n">
        <v>1</v>
      </c>
      <c r="C4" s="7" t="n">
        <v>2</v>
      </c>
      <c r="D4" s="7" t="n">
        <v>0</v>
      </c>
      <c r="E4" s="7" t="n">
        <v>0</v>
      </c>
      <c r="F4" s="7" t="n">
        <v>0</v>
      </c>
      <c r="G4" s="7"/>
      <c r="H4" s="7"/>
      <c r="I4" s="7"/>
      <c r="J4" s="8"/>
      <c r="K4" s="113"/>
      <c r="L4" s="8"/>
      <c r="M4" s="7"/>
      <c r="N4" s="7" t="n">
        <v>2</v>
      </c>
      <c r="O4" s="7" t="n">
        <v>0</v>
      </c>
      <c r="P4" s="7" t="n">
        <v>0</v>
      </c>
      <c r="Q4" s="7" t="n">
        <v>0</v>
      </c>
      <c r="R4" s="7"/>
      <c r="S4" s="5"/>
      <c r="T4" s="5"/>
    </row>
    <row r="5" customFormat="false" ht="15" hidden="false" customHeight="false" outlineLevel="0" collapsed="false">
      <c r="A5" s="6" t="n">
        <v>43896</v>
      </c>
      <c r="B5" s="7" t="n">
        <v>6</v>
      </c>
      <c r="C5" s="7" t="n">
        <v>8</v>
      </c>
      <c r="D5" s="7" t="n">
        <v>0</v>
      </c>
      <c r="E5" s="7" t="n">
        <v>0</v>
      </c>
      <c r="F5" s="7" t="n">
        <v>0</v>
      </c>
      <c r="G5" s="7"/>
      <c r="H5" s="7"/>
      <c r="I5" s="7"/>
      <c r="J5" s="8"/>
      <c r="K5" s="113"/>
      <c r="L5" s="8"/>
      <c r="M5" s="7"/>
      <c r="N5" s="7" t="n">
        <v>8</v>
      </c>
      <c r="O5" s="7" t="n">
        <v>0</v>
      </c>
      <c r="P5" s="7" t="n">
        <v>0</v>
      </c>
      <c r="Q5" s="7" t="n">
        <v>0</v>
      </c>
      <c r="R5" s="7"/>
      <c r="S5" s="5"/>
      <c r="T5" s="5"/>
    </row>
    <row r="6" customFormat="false" ht="15" hidden="false" customHeight="false" outlineLevel="0" collapsed="false">
      <c r="A6" s="6" t="n">
        <v>43897</v>
      </c>
      <c r="B6" s="7" t="n">
        <v>1</v>
      </c>
      <c r="C6" s="7" t="n">
        <v>9</v>
      </c>
      <c r="D6" s="7" t="n">
        <v>1</v>
      </c>
      <c r="E6" s="7" t="n">
        <v>1</v>
      </c>
      <c r="F6" s="7" t="n">
        <v>0</v>
      </c>
      <c r="G6" s="7"/>
      <c r="H6" s="7"/>
      <c r="I6" s="7"/>
      <c r="J6" s="8"/>
      <c r="K6" s="113"/>
      <c r="L6" s="8"/>
      <c r="M6" s="7"/>
      <c r="N6" s="7" t="n">
        <v>9</v>
      </c>
      <c r="O6" s="7" t="n">
        <v>0</v>
      </c>
      <c r="P6" s="7" t="n">
        <v>0</v>
      </c>
      <c r="Q6" s="7" t="n">
        <v>0</v>
      </c>
      <c r="R6" s="7"/>
      <c r="S6" s="5"/>
      <c r="T6" s="5"/>
    </row>
    <row r="7" customFormat="false" ht="15" hidden="false" customHeight="false" outlineLevel="0" collapsed="false">
      <c r="A7" s="6" t="n">
        <v>43898</v>
      </c>
      <c r="B7" s="7" t="n">
        <v>3</v>
      </c>
      <c r="C7" s="7" t="n">
        <v>12</v>
      </c>
      <c r="D7" s="7" t="n">
        <v>0</v>
      </c>
      <c r="E7" s="7" t="n">
        <v>1</v>
      </c>
      <c r="F7" s="7" t="n">
        <v>0</v>
      </c>
      <c r="G7" s="7"/>
      <c r="H7" s="7"/>
      <c r="I7" s="7"/>
      <c r="J7" s="8"/>
      <c r="K7" s="113"/>
      <c r="L7" s="8"/>
      <c r="M7" s="7"/>
      <c r="N7" s="7" t="n">
        <v>12</v>
      </c>
      <c r="O7" s="7" t="n">
        <v>0</v>
      </c>
      <c r="P7" s="7" t="n">
        <v>0</v>
      </c>
      <c r="Q7" s="7" t="n">
        <v>0</v>
      </c>
      <c r="R7" s="7"/>
      <c r="S7" s="5"/>
      <c r="T7" s="5"/>
    </row>
    <row r="8" customFormat="false" ht="15" hidden="false" customHeight="false" outlineLevel="0" collapsed="false">
      <c r="A8" s="6" t="n">
        <v>43899</v>
      </c>
      <c r="B8" s="7" t="n">
        <v>5</v>
      </c>
      <c r="C8" s="7" t="n">
        <v>17</v>
      </c>
      <c r="D8" s="7" t="n">
        <v>0</v>
      </c>
      <c r="E8" s="7" t="n">
        <v>1</v>
      </c>
      <c r="F8" s="7" t="n">
        <v>0</v>
      </c>
      <c r="G8" s="7"/>
      <c r="H8" s="7"/>
      <c r="I8" s="7"/>
      <c r="J8" s="8"/>
      <c r="K8" s="113"/>
      <c r="L8" s="8"/>
      <c r="M8" s="7"/>
      <c r="N8" s="7" t="n">
        <v>17</v>
      </c>
      <c r="O8" s="7" t="n">
        <v>0</v>
      </c>
      <c r="P8" s="7" t="n">
        <v>0</v>
      </c>
      <c r="Q8" s="7" t="n">
        <v>0</v>
      </c>
      <c r="R8" s="7"/>
      <c r="S8" s="5"/>
      <c r="T8" s="5"/>
    </row>
    <row r="9" customFormat="false" ht="15" hidden="false" customHeight="false" outlineLevel="0" collapsed="false">
      <c r="A9" s="6" t="n">
        <v>43900</v>
      </c>
      <c r="B9" s="7" t="n">
        <v>2</v>
      </c>
      <c r="C9" s="7" t="n">
        <v>19</v>
      </c>
      <c r="D9" s="7" t="n">
        <v>0</v>
      </c>
      <c r="E9" s="7" t="n">
        <v>1</v>
      </c>
      <c r="F9" s="7" t="n">
        <v>0</v>
      </c>
      <c r="G9" s="7"/>
      <c r="H9" s="7"/>
      <c r="I9" s="7"/>
      <c r="J9" s="8"/>
      <c r="K9" s="113"/>
      <c r="L9" s="8"/>
      <c r="M9" s="7"/>
      <c r="N9" s="7" t="n">
        <v>19</v>
      </c>
      <c r="O9" s="7" t="n">
        <v>0</v>
      </c>
      <c r="P9" s="7" t="n">
        <v>0</v>
      </c>
      <c r="Q9" s="7" t="n">
        <v>0</v>
      </c>
      <c r="R9" s="7"/>
      <c r="S9" s="5"/>
      <c r="T9" s="5"/>
    </row>
    <row r="10" customFormat="false" ht="15" hidden="false" customHeight="false" outlineLevel="0" collapsed="false">
      <c r="A10" s="6" t="n">
        <v>43901</v>
      </c>
      <c r="B10" s="7" t="n">
        <v>2</v>
      </c>
      <c r="C10" s="7" t="n">
        <v>21</v>
      </c>
      <c r="D10" s="7" t="n">
        <v>0</v>
      </c>
      <c r="E10" s="7" t="n">
        <v>1</v>
      </c>
      <c r="F10" s="7" t="n">
        <v>0</v>
      </c>
      <c r="G10" s="7"/>
      <c r="H10" s="7"/>
      <c r="I10" s="7"/>
      <c r="J10" s="8"/>
      <c r="K10" s="113"/>
      <c r="L10" s="8"/>
      <c r="M10" s="7"/>
      <c r="N10" s="7" t="n">
        <v>21</v>
      </c>
      <c r="O10" s="7" t="n">
        <v>0</v>
      </c>
      <c r="P10" s="7" t="n">
        <v>0</v>
      </c>
      <c r="Q10" s="7" t="n">
        <v>0</v>
      </c>
      <c r="R10" s="7"/>
      <c r="S10" s="5"/>
      <c r="T10" s="5"/>
    </row>
    <row r="11" customFormat="false" ht="15" hidden="false" customHeight="false" outlineLevel="0" collapsed="false">
      <c r="A11" s="6" t="n">
        <v>43902</v>
      </c>
      <c r="B11" s="7" t="n">
        <v>10</v>
      </c>
      <c r="C11" s="7" t="n">
        <v>31</v>
      </c>
      <c r="D11" s="7" t="n">
        <v>0</v>
      </c>
      <c r="E11" s="7" t="n">
        <v>1</v>
      </c>
      <c r="F11" s="7" t="n">
        <v>0</v>
      </c>
      <c r="G11" s="7"/>
      <c r="H11" s="7"/>
      <c r="I11" s="7"/>
      <c r="J11" s="8"/>
      <c r="K11" s="113"/>
      <c r="L11" s="8"/>
      <c r="M11" s="7"/>
      <c r="N11" s="7" t="n">
        <v>28</v>
      </c>
      <c r="O11" s="7" t="n">
        <v>3</v>
      </c>
      <c r="P11" s="7" t="n">
        <v>0</v>
      </c>
      <c r="Q11" s="7" t="n">
        <v>0</v>
      </c>
      <c r="R11" s="7"/>
      <c r="S11" s="5"/>
      <c r="T11" s="5"/>
    </row>
    <row r="12" customFormat="false" ht="15" hidden="false" customHeight="false" outlineLevel="0" collapsed="false">
      <c r="A12" s="6" t="n">
        <v>43903</v>
      </c>
      <c r="B12" s="7" t="n">
        <v>3</v>
      </c>
      <c r="C12" s="7" t="n">
        <v>34</v>
      </c>
      <c r="D12" s="7" t="n">
        <v>1</v>
      </c>
      <c r="E12" s="7" t="n">
        <v>2</v>
      </c>
      <c r="F12" s="7" t="n">
        <v>0</v>
      </c>
      <c r="G12" s="7"/>
      <c r="H12" s="7"/>
      <c r="I12" s="7"/>
      <c r="J12" s="8"/>
      <c r="K12" s="113"/>
      <c r="L12" s="8"/>
      <c r="M12" s="7"/>
      <c r="N12" s="7" t="n">
        <v>30</v>
      </c>
      <c r="O12" s="7" t="n">
        <v>4</v>
      </c>
      <c r="P12" s="7" t="n">
        <v>0</v>
      </c>
      <c r="Q12" s="7" t="n">
        <v>0</v>
      </c>
      <c r="R12" s="7"/>
      <c r="S12" s="5"/>
      <c r="T12" s="5"/>
    </row>
    <row r="13" customFormat="false" ht="15" hidden="false" customHeight="false" outlineLevel="0" collapsed="false">
      <c r="A13" s="6" t="n">
        <v>43904</v>
      </c>
      <c r="B13" s="7" t="n">
        <v>11</v>
      </c>
      <c r="C13" s="7" t="n">
        <v>45</v>
      </c>
      <c r="D13" s="7" t="n">
        <v>0</v>
      </c>
      <c r="E13" s="7" t="n">
        <v>2</v>
      </c>
      <c r="F13" s="7" t="n">
        <v>0</v>
      </c>
      <c r="G13" s="7"/>
      <c r="H13" s="7"/>
      <c r="I13" s="7"/>
      <c r="J13" s="8"/>
      <c r="K13" s="113"/>
      <c r="L13" s="8"/>
      <c r="M13" s="7"/>
      <c r="N13" s="7" t="n">
        <v>40</v>
      </c>
      <c r="O13" s="7" t="n">
        <v>5</v>
      </c>
      <c r="P13" s="7" t="n">
        <v>0</v>
      </c>
      <c r="Q13" s="7" t="n">
        <v>0</v>
      </c>
      <c r="R13" s="7"/>
      <c r="S13" s="5"/>
      <c r="T13" s="5"/>
    </row>
    <row r="14" customFormat="false" ht="15" hidden="false" customHeight="false" outlineLevel="0" collapsed="false">
      <c r="A14" s="6" t="n">
        <v>43905</v>
      </c>
      <c r="B14" s="7" t="n">
        <v>11</v>
      </c>
      <c r="C14" s="7" t="n">
        <v>56</v>
      </c>
      <c r="D14" s="7" t="n">
        <v>0</v>
      </c>
      <c r="E14" s="7" t="n">
        <v>2</v>
      </c>
      <c r="F14" s="7" t="n">
        <v>0</v>
      </c>
      <c r="G14" s="7"/>
      <c r="H14" s="7"/>
      <c r="I14" s="7"/>
      <c r="J14" s="8"/>
      <c r="K14" s="113"/>
      <c r="L14" s="8"/>
      <c r="M14" s="7"/>
      <c r="N14" s="7" t="n">
        <v>48</v>
      </c>
      <c r="O14" s="7" t="n">
        <v>8</v>
      </c>
      <c r="P14" s="7" t="n">
        <v>0</v>
      </c>
      <c r="Q14" s="7" t="n">
        <v>0</v>
      </c>
      <c r="R14" s="10" t="n">
        <f aca="false">AVERAGE(B8:B14)/AVERAGE(B7:B13)</f>
        <v>1.22222222222222</v>
      </c>
      <c r="S14" s="11" t="n">
        <f aca="false">G14/(C14-E14-F14)</f>
        <v>0</v>
      </c>
      <c r="T14" s="11" t="n">
        <f aca="false">E14/C14</f>
        <v>0.0357142857142857</v>
      </c>
    </row>
    <row r="15" customFormat="false" ht="15" hidden="false" customHeight="false" outlineLevel="0" collapsed="false">
      <c r="A15" s="6" t="n">
        <v>43906</v>
      </c>
      <c r="B15" s="7" t="n">
        <v>9</v>
      </c>
      <c r="C15" s="7" t="n">
        <v>65</v>
      </c>
      <c r="D15" s="7" t="n">
        <v>0</v>
      </c>
      <c r="E15" s="7" t="n">
        <v>2</v>
      </c>
      <c r="F15" s="7" t="n">
        <v>0</v>
      </c>
      <c r="G15" s="7"/>
      <c r="H15" s="7"/>
      <c r="I15" s="7"/>
      <c r="J15" s="8"/>
      <c r="K15" s="113"/>
      <c r="L15" s="8"/>
      <c r="M15" s="7" t="n">
        <v>464</v>
      </c>
      <c r="N15" s="7" t="n">
        <v>56</v>
      </c>
      <c r="O15" s="7" t="n">
        <v>9</v>
      </c>
      <c r="P15" s="7" t="n">
        <v>0</v>
      </c>
      <c r="Q15" s="7" t="n">
        <v>0</v>
      </c>
      <c r="R15" s="10" t="n">
        <f aca="false">AVERAGE(B9:B15)/AVERAGE(B8:B14)</f>
        <v>1.09090909090909</v>
      </c>
      <c r="S15" s="11" t="n">
        <f aca="false">G15/(C15-E15-F15)</f>
        <v>0</v>
      </c>
      <c r="T15" s="11" t="n">
        <f aca="false">E15/C15</f>
        <v>0.0307692307692308</v>
      </c>
    </row>
    <row r="16" customFormat="false" ht="15" hidden="false" customHeight="false" outlineLevel="0" collapsed="false">
      <c r="A16" s="6" t="n">
        <v>43907</v>
      </c>
      <c r="B16" s="7" t="n">
        <v>13</v>
      </c>
      <c r="C16" s="7" t="n">
        <v>78</v>
      </c>
      <c r="D16" s="7" t="n">
        <v>0</v>
      </c>
      <c r="E16" s="7" t="n">
        <v>2</v>
      </c>
      <c r="F16" s="7" t="n">
        <v>0</v>
      </c>
      <c r="G16" s="7"/>
      <c r="H16" s="7"/>
      <c r="I16" s="7"/>
      <c r="J16" s="8" t="n">
        <v>686</v>
      </c>
      <c r="K16" s="113"/>
      <c r="L16" s="8" t="n">
        <v>496</v>
      </c>
      <c r="M16" s="7" t="n">
        <v>496</v>
      </c>
      <c r="N16" s="7" t="n">
        <v>67</v>
      </c>
      <c r="O16" s="7" t="n">
        <v>11</v>
      </c>
      <c r="P16" s="7" t="n">
        <v>0</v>
      </c>
      <c r="Q16" s="7" t="n">
        <v>0</v>
      </c>
      <c r="R16" s="10" t="n">
        <f aca="false">AVERAGE(B10:B16)/AVERAGE(B9:B15)</f>
        <v>1.22916666666667</v>
      </c>
      <c r="S16" s="11" t="n">
        <f aca="false">G16/(C16-E16-F16)</f>
        <v>0</v>
      </c>
      <c r="T16" s="11" t="n">
        <f aca="false">E16/C16</f>
        <v>0.0256410256410256</v>
      </c>
    </row>
    <row r="17" customFormat="false" ht="15" hidden="false" customHeight="false" outlineLevel="0" collapsed="false">
      <c r="A17" s="6" t="n">
        <v>43908</v>
      </c>
      <c r="B17" s="7" t="n">
        <v>19</v>
      </c>
      <c r="C17" s="7" t="n">
        <v>97</v>
      </c>
      <c r="D17" s="7" t="n">
        <v>1</v>
      </c>
      <c r="E17" s="7" t="n">
        <v>3</v>
      </c>
      <c r="F17" s="7" t="n">
        <v>18</v>
      </c>
      <c r="G17" s="7"/>
      <c r="H17" s="7"/>
      <c r="I17" s="7"/>
      <c r="J17" s="8"/>
      <c r="K17" s="113"/>
      <c r="L17" s="8" t="n">
        <v>562</v>
      </c>
      <c r="M17" s="7" t="n">
        <v>562</v>
      </c>
      <c r="N17" s="7" t="n">
        <v>80</v>
      </c>
      <c r="O17" s="7" t="n">
        <v>16</v>
      </c>
      <c r="P17" s="7" t="n">
        <v>0</v>
      </c>
      <c r="Q17" s="7" t="n">
        <v>1</v>
      </c>
      <c r="R17" s="10" t="n">
        <f aca="false">AVERAGE(B11:B17)/AVERAGE(B10:B16)</f>
        <v>1.28813559322034</v>
      </c>
      <c r="S17" s="11" t="n">
        <f aca="false">G17/(C17-E17-F17)</f>
        <v>0</v>
      </c>
      <c r="T17" s="11" t="n">
        <f aca="false">E17/C17</f>
        <v>0.0309278350515464</v>
      </c>
    </row>
    <row r="18" customFormat="false" ht="15" hidden="false" customHeight="false" outlineLevel="0" collapsed="false">
      <c r="A18" s="6" t="n">
        <v>43909</v>
      </c>
      <c r="B18" s="7" t="n">
        <v>31</v>
      </c>
      <c r="C18" s="7" t="n">
        <v>128</v>
      </c>
      <c r="D18" s="7" t="n">
        <v>0</v>
      </c>
      <c r="E18" s="7" t="n">
        <v>3</v>
      </c>
      <c r="F18" s="7" t="n">
        <v>23</v>
      </c>
      <c r="G18" s="7"/>
      <c r="H18" s="7"/>
      <c r="I18" s="7"/>
      <c r="J18" s="8"/>
      <c r="K18" s="113"/>
      <c r="L18" s="8" t="n">
        <v>705</v>
      </c>
      <c r="M18" s="7" t="n">
        <v>705</v>
      </c>
      <c r="N18" s="7" t="n">
        <v>100</v>
      </c>
      <c r="O18" s="7" t="n">
        <v>22</v>
      </c>
      <c r="P18" s="7" t="n">
        <v>0</v>
      </c>
      <c r="Q18" s="7" t="n">
        <v>6</v>
      </c>
      <c r="R18" s="10" t="n">
        <f aca="false">AVERAGE(B12:B18)/AVERAGE(B11:B17)</f>
        <v>1.27631578947368</v>
      </c>
      <c r="S18" s="11" t="n">
        <f aca="false">G18/(C18-E18-F18)</f>
        <v>0</v>
      </c>
      <c r="T18" s="11" t="n">
        <f aca="false">E18/C18</f>
        <v>0.0234375</v>
      </c>
    </row>
    <row r="19" customFormat="false" ht="15" hidden="false" customHeight="false" outlineLevel="0" collapsed="false">
      <c r="A19" s="6" t="n">
        <v>43910</v>
      </c>
      <c r="B19" s="7" t="n">
        <v>30</v>
      </c>
      <c r="C19" s="7" t="n">
        <v>158</v>
      </c>
      <c r="D19" s="7" t="n">
        <v>0</v>
      </c>
      <c r="E19" s="7" t="n">
        <v>3</v>
      </c>
      <c r="F19" s="7" t="n">
        <v>31</v>
      </c>
      <c r="G19" s="7"/>
      <c r="H19" s="7"/>
      <c r="I19" s="7"/>
      <c r="J19" s="8"/>
      <c r="K19" s="113"/>
      <c r="L19" s="8" t="n">
        <v>872</v>
      </c>
      <c r="M19" s="7" t="n">
        <v>872</v>
      </c>
      <c r="N19" s="7" t="n">
        <v>122</v>
      </c>
      <c r="O19" s="7" t="n">
        <v>26</v>
      </c>
      <c r="P19" s="7" t="n">
        <v>0</v>
      </c>
      <c r="Q19" s="7" t="n">
        <v>10</v>
      </c>
      <c r="R19" s="10" t="n">
        <f aca="false">AVERAGE(B13:B19)/AVERAGE(B12:B18)</f>
        <v>1.27835051546392</v>
      </c>
      <c r="S19" s="11" t="n">
        <f aca="false">G19/(C19-E19-F19)</f>
        <v>0</v>
      </c>
      <c r="T19" s="11" t="n">
        <f aca="false">E19/C19</f>
        <v>0.0189873417721519</v>
      </c>
    </row>
    <row r="20" customFormat="false" ht="15" hidden="false" customHeight="false" outlineLevel="0" collapsed="false">
      <c r="A20" s="6" t="n">
        <v>43911</v>
      </c>
      <c r="B20" s="7" t="n">
        <v>67</v>
      </c>
      <c r="C20" s="7" t="n">
        <v>225</v>
      </c>
      <c r="D20" s="7" t="n">
        <v>1</v>
      </c>
      <c r="E20" s="7" t="n">
        <v>4</v>
      </c>
      <c r="F20" s="7" t="n">
        <v>27</v>
      </c>
      <c r="G20" s="7"/>
      <c r="H20" s="7"/>
      <c r="I20" s="7"/>
      <c r="J20" s="8"/>
      <c r="K20" s="113"/>
      <c r="L20" s="8" t="n">
        <v>1028</v>
      </c>
      <c r="M20" s="7" t="n">
        <v>1028</v>
      </c>
      <c r="N20" s="7" t="n">
        <v>167</v>
      </c>
      <c r="O20" s="7" t="n">
        <v>38</v>
      </c>
      <c r="P20" s="7" t="n">
        <v>0</v>
      </c>
      <c r="Q20" s="7" t="n">
        <v>20</v>
      </c>
      <c r="R20" s="10" t="n">
        <f aca="false">AVERAGE(B14:B20)/AVERAGE(B13:B19)</f>
        <v>1.45161290322581</v>
      </c>
      <c r="S20" s="11" t="n">
        <f aca="false">G20/(C20-E20-F20)</f>
        <v>0</v>
      </c>
      <c r="T20" s="11" t="n">
        <f aca="false">E20/C20</f>
        <v>0.0177777777777778</v>
      </c>
    </row>
    <row r="21" customFormat="false" ht="15" hidden="false" customHeight="false" outlineLevel="0" collapsed="false">
      <c r="A21" s="6" t="n">
        <v>43912</v>
      </c>
      <c r="B21" s="7" t="n">
        <v>41</v>
      </c>
      <c r="C21" s="7" t="n">
        <v>266</v>
      </c>
      <c r="D21" s="7" t="n">
        <v>0</v>
      </c>
      <c r="E21" s="7" t="n">
        <v>4</v>
      </c>
      <c r="F21" s="7" t="n">
        <v>51</v>
      </c>
      <c r="G21" s="7"/>
      <c r="H21" s="7"/>
      <c r="I21" s="7"/>
      <c r="J21" s="8"/>
      <c r="K21" s="113"/>
      <c r="L21" s="8" t="n">
        <v>1271</v>
      </c>
      <c r="M21" s="7" t="n">
        <v>1271</v>
      </c>
      <c r="N21" s="7" t="n">
        <v>189</v>
      </c>
      <c r="O21" s="7" t="n">
        <v>59</v>
      </c>
      <c r="P21" s="7" t="n">
        <v>1</v>
      </c>
      <c r="Q21" s="7" t="n">
        <v>16</v>
      </c>
      <c r="R21" s="10" t="n">
        <f aca="false">AVERAGE(B15:B21)/AVERAGE(B14:B20)</f>
        <v>1.16666666666667</v>
      </c>
      <c r="S21" s="11" t="n">
        <f aca="false">G21/(C21-E21-F21)</f>
        <v>0</v>
      </c>
      <c r="T21" s="11" t="n">
        <f aca="false">E21/C21</f>
        <v>0.0150375939849624</v>
      </c>
    </row>
    <row r="22" customFormat="false" ht="15" hidden="false" customHeight="false" outlineLevel="0" collapsed="false">
      <c r="A22" s="6" t="n">
        <v>43913</v>
      </c>
      <c r="B22" s="7" t="n">
        <v>36</v>
      </c>
      <c r="C22" s="7" t="n">
        <v>301</v>
      </c>
      <c r="D22" s="7" t="n">
        <v>0</v>
      </c>
      <c r="E22" s="7" t="n">
        <v>4</v>
      </c>
      <c r="F22" s="7" t="n">
        <v>52</v>
      </c>
      <c r="G22" s="7"/>
      <c r="H22" s="7"/>
      <c r="I22" s="7"/>
      <c r="J22" s="8"/>
      <c r="K22" s="113"/>
      <c r="L22" s="8" t="n">
        <v>1453</v>
      </c>
      <c r="M22" s="7" t="n">
        <v>1453</v>
      </c>
      <c r="N22" s="7" t="n">
        <v>206</v>
      </c>
      <c r="O22" s="7" t="n">
        <v>64</v>
      </c>
      <c r="P22" s="7" t="n">
        <v>1</v>
      </c>
      <c r="Q22" s="7" t="n">
        <v>30</v>
      </c>
      <c r="R22" s="10" t="n">
        <f aca="false">AVERAGE(B16:B22)/AVERAGE(B15:B21)</f>
        <v>1.12857142857143</v>
      </c>
      <c r="S22" s="11" t="n">
        <f aca="false">G22/(C22-E22-F22)</f>
        <v>0</v>
      </c>
      <c r="T22" s="11" t="n">
        <f aca="false">E22/C22</f>
        <v>0.0132890365448505</v>
      </c>
    </row>
    <row r="23" customFormat="false" ht="15" hidden="false" customHeight="false" outlineLevel="0" collapsed="false">
      <c r="A23" s="6" t="n">
        <v>43914</v>
      </c>
      <c r="B23" s="7" t="n">
        <v>86</v>
      </c>
      <c r="C23" s="7" t="n">
        <v>387</v>
      </c>
      <c r="D23" s="7" t="n">
        <v>2</v>
      </c>
      <c r="E23" s="7" t="n">
        <v>6</v>
      </c>
      <c r="F23" s="7" t="n">
        <v>63</v>
      </c>
      <c r="G23" s="7"/>
      <c r="H23" s="7"/>
      <c r="I23" s="7"/>
      <c r="J23" s="8"/>
      <c r="K23" s="113"/>
      <c r="L23" s="8" t="n">
        <v>1453</v>
      </c>
      <c r="M23" s="7" t="n">
        <v>1453</v>
      </c>
      <c r="N23" s="7" t="n">
        <v>247</v>
      </c>
      <c r="O23" s="7" t="n">
        <v>84</v>
      </c>
      <c r="P23" s="7" t="n">
        <v>1</v>
      </c>
      <c r="Q23" s="7" t="n">
        <v>53</v>
      </c>
      <c r="R23" s="10" t="n">
        <f aca="false">AVERAGE(B17:B23)/AVERAGE(B16:B22)</f>
        <v>1.30801687763713</v>
      </c>
      <c r="S23" s="11" t="n">
        <f aca="false">G23/(C23-E23-F23)</f>
        <v>0</v>
      </c>
      <c r="T23" s="11" t="n">
        <f aca="false">E23/C23</f>
        <v>0.0155038759689922</v>
      </c>
    </row>
    <row r="24" customFormat="false" ht="15" hidden="false" customHeight="false" outlineLevel="0" collapsed="false">
      <c r="A24" s="6" t="n">
        <v>43915</v>
      </c>
      <c r="B24" s="7" t="n">
        <v>117</v>
      </c>
      <c r="C24" s="7" t="n">
        <v>503</v>
      </c>
      <c r="D24" s="7" t="n">
        <v>2</v>
      </c>
      <c r="E24" s="7" t="n">
        <v>8</v>
      </c>
      <c r="F24" s="7" t="n">
        <v>72</v>
      </c>
      <c r="G24" s="7"/>
      <c r="H24" s="7"/>
      <c r="I24" s="7"/>
      <c r="J24" s="8"/>
      <c r="K24" s="113"/>
      <c r="L24" s="8" t="n">
        <v>1946</v>
      </c>
      <c r="M24" s="7" t="n">
        <v>1946</v>
      </c>
      <c r="N24" s="7" t="n">
        <v>250</v>
      </c>
      <c r="O24" s="7" t="n">
        <v>102</v>
      </c>
      <c r="P24" s="7" t="n">
        <v>1</v>
      </c>
      <c r="Q24" s="7" t="n">
        <v>149</v>
      </c>
      <c r="R24" s="10" t="n">
        <f aca="false">AVERAGE(B18:B24)/AVERAGE(B17:B23)</f>
        <v>1.31612903225806</v>
      </c>
      <c r="S24" s="11" t="n">
        <f aca="false">G24/(C24-E24-F24)</f>
        <v>0</v>
      </c>
      <c r="T24" s="11" t="n">
        <f aca="false">E24/C24</f>
        <v>0.0159045725646123</v>
      </c>
    </row>
    <row r="25" customFormat="false" ht="15" hidden="false" customHeight="false" outlineLevel="0" collapsed="false">
      <c r="A25" s="6" t="n">
        <v>43916</v>
      </c>
      <c r="B25" s="7" t="n">
        <v>87</v>
      </c>
      <c r="C25" s="7" t="n">
        <v>589</v>
      </c>
      <c r="D25" s="7" t="n">
        <v>4</v>
      </c>
      <c r="E25" s="7" t="n">
        <v>12</v>
      </c>
      <c r="F25" s="7" t="n">
        <v>75</v>
      </c>
      <c r="G25" s="7" t="n">
        <v>25</v>
      </c>
      <c r="H25" s="7"/>
      <c r="I25" s="7"/>
      <c r="J25" s="8"/>
      <c r="K25" s="113"/>
      <c r="L25" s="8" t="n">
        <v>2558</v>
      </c>
      <c r="M25" s="7" t="n">
        <v>2558</v>
      </c>
      <c r="N25" s="7" t="n">
        <v>287</v>
      </c>
      <c r="O25" s="7" t="n">
        <v>126</v>
      </c>
      <c r="P25" s="7" t="n">
        <v>1</v>
      </c>
      <c r="Q25" s="7" t="n">
        <v>175</v>
      </c>
      <c r="R25" s="10" t="n">
        <f aca="false">AVERAGE(B19:B25)/AVERAGE(B18:B24)</f>
        <v>1.13725490196078</v>
      </c>
      <c r="S25" s="11" t="n">
        <f aca="false">G25/(C25-E25-F25)</f>
        <v>0.049800796812749</v>
      </c>
      <c r="T25" s="11" t="n">
        <f aca="false">E25/C25</f>
        <v>0.0203735144312394</v>
      </c>
    </row>
    <row r="26" customFormat="false" ht="15" hidden="false" customHeight="false" outlineLevel="0" collapsed="false">
      <c r="A26" s="6" t="n">
        <v>43917</v>
      </c>
      <c r="B26" s="7" t="n">
        <v>101</v>
      </c>
      <c r="C26" s="7" t="n">
        <v>690</v>
      </c>
      <c r="D26" s="7" t="n">
        <v>5</v>
      </c>
      <c r="E26" s="7" t="n">
        <v>17</v>
      </c>
      <c r="F26" s="7" t="n">
        <v>80</v>
      </c>
      <c r="G26" s="7"/>
      <c r="H26" s="7"/>
      <c r="I26" s="7"/>
      <c r="J26" s="8"/>
      <c r="K26" s="113"/>
      <c r="L26" s="8" t="n">
        <v>2817</v>
      </c>
      <c r="M26" s="7" t="n">
        <v>2817</v>
      </c>
      <c r="N26" s="7" t="n">
        <v>387</v>
      </c>
      <c r="O26" s="7" t="n">
        <v>167</v>
      </c>
      <c r="P26" s="7" t="n">
        <v>1</v>
      </c>
      <c r="Q26" s="7" t="n">
        <v>135</v>
      </c>
      <c r="R26" s="10" t="n">
        <f aca="false">AVERAGE(B20:B26)/AVERAGE(B19:B25)</f>
        <v>1.15301724137931</v>
      </c>
      <c r="S26" s="11" t="n">
        <f aca="false">G26/(C26-E26-F26)</f>
        <v>0</v>
      </c>
      <c r="T26" s="11" t="n">
        <f aca="false">E26/C26</f>
        <v>0.0246376811594203</v>
      </c>
    </row>
    <row r="27" customFormat="false" ht="15" hidden="false" customHeight="false" outlineLevel="0" collapsed="false">
      <c r="A27" s="6" t="n">
        <v>43918</v>
      </c>
      <c r="B27" s="7" t="n">
        <v>55</v>
      </c>
      <c r="C27" s="7" t="n">
        <v>745</v>
      </c>
      <c r="D27" s="7" t="n">
        <v>2</v>
      </c>
      <c r="E27" s="7" t="n">
        <v>19</v>
      </c>
      <c r="F27" s="7" t="n">
        <v>91</v>
      </c>
      <c r="G27" s="7" t="n">
        <v>44</v>
      </c>
      <c r="H27" s="7"/>
      <c r="I27" s="7"/>
      <c r="J27" s="8"/>
      <c r="K27" s="113"/>
      <c r="L27" s="8" t="n">
        <v>3215</v>
      </c>
      <c r="M27" s="7" t="n">
        <v>3215</v>
      </c>
      <c r="N27" s="7" t="n">
        <v>408</v>
      </c>
      <c r="O27" s="7" t="n">
        <v>185</v>
      </c>
      <c r="P27" s="7" t="n">
        <v>1</v>
      </c>
      <c r="Q27" s="7" t="n">
        <v>151</v>
      </c>
      <c r="R27" s="10" t="n">
        <f aca="false">AVERAGE(B21:B27)/AVERAGE(B20:B26)</f>
        <v>0.977570093457944</v>
      </c>
      <c r="S27" s="11" t="n">
        <f aca="false">G27/(C27-E27-F27)</f>
        <v>0.0692913385826772</v>
      </c>
      <c r="T27" s="11" t="n">
        <f aca="false">E27/C27</f>
        <v>0.025503355704698</v>
      </c>
    </row>
    <row r="28" customFormat="false" ht="15" hidden="false" customHeight="false" outlineLevel="0" collapsed="false">
      <c r="A28" s="6" t="n">
        <v>43919</v>
      </c>
      <c r="B28" s="7" t="n">
        <v>75</v>
      </c>
      <c r="C28" s="7" t="n">
        <v>820</v>
      </c>
      <c r="D28" s="7" t="n">
        <v>1</v>
      </c>
      <c r="E28" s="7" t="n">
        <v>20</v>
      </c>
      <c r="F28" s="7" t="n">
        <v>228</v>
      </c>
      <c r="G28" s="7" t="n">
        <v>53</v>
      </c>
      <c r="H28" s="7"/>
      <c r="I28" s="7"/>
      <c r="J28" s="8"/>
      <c r="K28" s="113"/>
      <c r="L28" s="8" t="n">
        <v>3580</v>
      </c>
      <c r="M28" s="7" t="n">
        <v>3580</v>
      </c>
      <c r="N28" s="7" t="n">
        <v>442</v>
      </c>
      <c r="O28" s="7" t="n">
        <v>207</v>
      </c>
      <c r="P28" s="7" t="n">
        <v>1</v>
      </c>
      <c r="Q28" s="7" t="n">
        <v>170</v>
      </c>
      <c r="R28" s="10" t="n">
        <f aca="false">AVERAGE(B22:B28)/AVERAGE(B21:B27)</f>
        <v>1.06500956022945</v>
      </c>
      <c r="S28" s="11" t="n">
        <f aca="false">G28/(C28-E28-F28)</f>
        <v>0.0926573426573427</v>
      </c>
      <c r="T28" s="11" t="n">
        <f aca="false">E28/C28</f>
        <v>0.024390243902439</v>
      </c>
    </row>
    <row r="29" customFormat="false" ht="15" hidden="false" customHeight="false" outlineLevel="0" collapsed="false">
      <c r="A29" s="6" t="n">
        <v>43920</v>
      </c>
      <c r="B29" s="7" t="n">
        <v>146</v>
      </c>
      <c r="C29" s="7" t="n">
        <v>966</v>
      </c>
      <c r="D29" s="7" t="n">
        <v>5</v>
      </c>
      <c r="E29" s="7" t="n">
        <v>25</v>
      </c>
      <c r="F29" s="7" t="n">
        <v>240</v>
      </c>
      <c r="G29" s="7" t="n">
        <v>55</v>
      </c>
      <c r="H29" s="7"/>
      <c r="I29" s="7"/>
      <c r="J29" s="8"/>
      <c r="K29" s="113"/>
      <c r="L29" s="8" t="n">
        <v>4065</v>
      </c>
      <c r="M29" s="7" t="n">
        <v>4065</v>
      </c>
      <c r="N29" s="7" t="n">
        <v>489</v>
      </c>
      <c r="O29" s="7" t="n">
        <v>207</v>
      </c>
      <c r="P29" s="7" t="n">
        <v>1</v>
      </c>
      <c r="Q29" s="7" t="n">
        <v>269</v>
      </c>
      <c r="R29" s="10" t="n">
        <f aca="false">AVERAGE(B23:B29)/AVERAGE(B22:B28)</f>
        <v>1.19748653500898</v>
      </c>
      <c r="S29" s="11" t="n">
        <f aca="false">G29/(C29-E29-F29)</f>
        <v>0.0784593437945792</v>
      </c>
      <c r="T29" s="11" t="n">
        <f aca="false">E29/C29</f>
        <v>0.025879917184265</v>
      </c>
    </row>
    <row r="30" customFormat="false" ht="15" hidden="false" customHeight="false" outlineLevel="0" collapsed="false">
      <c r="A30" s="6" t="n">
        <v>43921</v>
      </c>
      <c r="B30" s="7" t="n">
        <v>88</v>
      </c>
      <c r="C30" s="7" t="n">
        <v>1054</v>
      </c>
      <c r="D30" s="7" t="n">
        <v>3</v>
      </c>
      <c r="E30" s="7" t="n">
        <v>28</v>
      </c>
      <c r="F30" s="7" t="n">
        <v>248</v>
      </c>
      <c r="G30" s="7" t="n">
        <v>55</v>
      </c>
      <c r="H30" s="7"/>
      <c r="I30" s="7"/>
      <c r="J30" s="8"/>
      <c r="K30" s="113"/>
      <c r="L30" s="8" t="n">
        <v>4597</v>
      </c>
      <c r="M30" s="7" t="n">
        <v>4597</v>
      </c>
      <c r="N30" s="7" t="n">
        <v>529</v>
      </c>
      <c r="O30" s="7" t="n">
        <v>295</v>
      </c>
      <c r="P30" s="7" t="n">
        <v>1</v>
      </c>
      <c r="Q30" s="7" t="n">
        <v>229</v>
      </c>
      <c r="R30" s="10" t="n">
        <f aca="false">AVERAGE(B24:B30)/AVERAGE(B23:B29)</f>
        <v>1.00299850074963</v>
      </c>
      <c r="S30" s="11" t="n">
        <f aca="false">G30/(C30-E30-F30)</f>
        <v>0.070694087403599</v>
      </c>
      <c r="T30" s="11" t="n">
        <f aca="false">E30/C30</f>
        <v>0.0265654648956357</v>
      </c>
    </row>
    <row r="31" customFormat="false" ht="15" hidden="false" customHeight="false" outlineLevel="0" collapsed="false">
      <c r="A31" s="6" t="n">
        <v>43922</v>
      </c>
      <c r="B31" s="7" t="n">
        <v>79</v>
      </c>
      <c r="C31" s="7" t="n">
        <v>1133</v>
      </c>
      <c r="D31" s="7" t="n">
        <v>5</v>
      </c>
      <c r="E31" s="7" t="n">
        <v>33</v>
      </c>
      <c r="F31" s="7" t="n">
        <v>256</v>
      </c>
      <c r="G31" s="7" t="n">
        <v>72</v>
      </c>
      <c r="H31" s="7"/>
      <c r="I31" s="7"/>
      <c r="J31" s="8"/>
      <c r="K31" s="113"/>
      <c r="L31" s="8" t="n">
        <v>5144</v>
      </c>
      <c r="M31" s="7" t="n">
        <v>5144</v>
      </c>
      <c r="N31" s="7" t="n">
        <v>580</v>
      </c>
      <c r="O31" s="7" t="n">
        <v>349</v>
      </c>
      <c r="P31" s="7" t="n">
        <v>1</v>
      </c>
      <c r="Q31" s="7" t="n">
        <v>203</v>
      </c>
      <c r="R31" s="10" t="n">
        <f aca="false">AVERAGE(B25:B31)/AVERAGE(B24:B30)</f>
        <v>0.943198804185351</v>
      </c>
      <c r="S31" s="11" t="n">
        <f aca="false">G31/(C31-E31-F31)</f>
        <v>0.0853080568720379</v>
      </c>
      <c r="T31" s="11" t="n">
        <f aca="false">E31/C31</f>
        <v>0.029126213592233</v>
      </c>
    </row>
    <row r="32" customFormat="false" ht="15" hidden="false" customHeight="false" outlineLevel="0" collapsed="false">
      <c r="A32" s="6" t="n">
        <v>43923</v>
      </c>
      <c r="B32" s="7" t="n">
        <v>132</v>
      </c>
      <c r="C32" s="7" t="n">
        <v>1265</v>
      </c>
      <c r="D32" s="7" t="n">
        <v>4</v>
      </c>
      <c r="E32" s="7" t="n">
        <v>37</v>
      </c>
      <c r="F32" s="7" t="n">
        <v>266</v>
      </c>
      <c r="G32" s="7" t="n">
        <v>82</v>
      </c>
      <c r="H32" s="7"/>
      <c r="I32" s="7"/>
      <c r="J32" s="8"/>
      <c r="K32" s="113"/>
      <c r="L32" s="8" t="n">
        <v>6120</v>
      </c>
      <c r="M32" s="7" t="n">
        <v>6120</v>
      </c>
      <c r="N32" s="7" t="n">
        <v>622</v>
      </c>
      <c r="O32" s="7" t="n">
        <v>397</v>
      </c>
      <c r="P32" s="7" t="n">
        <v>103</v>
      </c>
      <c r="Q32" s="7" t="n">
        <v>143</v>
      </c>
      <c r="R32" s="10" t="n">
        <f aca="false">AVERAGE(B26:B32)/AVERAGE(B25:B31)</f>
        <v>1.07131537242472</v>
      </c>
      <c r="S32" s="11" t="n">
        <f aca="false">G32/(C32-E32-F32)</f>
        <v>0.0852390852390852</v>
      </c>
      <c r="T32" s="11" t="n">
        <f aca="false">E32/C32</f>
        <v>0.0292490118577075</v>
      </c>
    </row>
    <row r="33" customFormat="false" ht="15" hidden="false" customHeight="false" outlineLevel="0" collapsed="false">
      <c r="A33" s="6" t="n">
        <v>43924</v>
      </c>
      <c r="B33" s="7" t="n">
        <v>88</v>
      </c>
      <c r="C33" s="7" t="n">
        <v>1353</v>
      </c>
      <c r="D33" s="7" t="n">
        <v>5</v>
      </c>
      <c r="E33" s="7" t="n">
        <v>42</v>
      </c>
      <c r="F33" s="7" t="n">
        <v>279</v>
      </c>
      <c r="G33" s="7" t="n">
        <v>86</v>
      </c>
      <c r="H33" s="7"/>
      <c r="I33" s="7"/>
      <c r="J33" s="8"/>
      <c r="K33" s="113"/>
      <c r="L33" s="8" t="n">
        <v>7135</v>
      </c>
      <c r="M33" s="7" t="n">
        <v>7135</v>
      </c>
      <c r="N33" s="7" t="n">
        <v>656</v>
      </c>
      <c r="O33" s="7" t="n">
        <v>460</v>
      </c>
      <c r="P33" s="7" t="n">
        <v>113</v>
      </c>
      <c r="Q33" s="7" t="n">
        <v>124</v>
      </c>
      <c r="R33" s="10" t="n">
        <f aca="false">AVERAGE(B27:B33)/AVERAGE(B26:B32)</f>
        <v>0.980769230769231</v>
      </c>
      <c r="S33" s="11" t="n">
        <f aca="false">G33/(C33-E33-F33)</f>
        <v>0.0833333333333333</v>
      </c>
      <c r="T33" s="11" t="n">
        <f aca="false">E33/C33</f>
        <v>0.0310421286031042</v>
      </c>
    </row>
    <row r="34" customFormat="false" ht="15" hidden="false" customHeight="false" outlineLevel="0" collapsed="false">
      <c r="A34" s="6" t="n">
        <v>43925</v>
      </c>
      <c r="B34" s="7" t="n">
        <v>98</v>
      </c>
      <c r="C34" s="7" t="n">
        <v>1451</v>
      </c>
      <c r="D34" s="7" t="n">
        <v>1</v>
      </c>
      <c r="E34" s="7" t="n">
        <v>43</v>
      </c>
      <c r="F34" s="7" t="n">
        <v>280</v>
      </c>
      <c r="G34" s="7" t="n">
        <v>87</v>
      </c>
      <c r="H34" s="7"/>
      <c r="I34" s="7"/>
      <c r="J34" s="8" t="n">
        <v>394</v>
      </c>
      <c r="K34" s="113"/>
      <c r="L34" s="8" t="n">
        <v>7494</v>
      </c>
      <c r="M34" s="7" t="n">
        <v>7888</v>
      </c>
      <c r="N34" s="7" t="n">
        <v>674</v>
      </c>
      <c r="O34" s="7" t="n">
        <v>490</v>
      </c>
      <c r="P34" s="7" t="n">
        <v>119</v>
      </c>
      <c r="Q34" s="7" t="n">
        <v>168</v>
      </c>
      <c r="R34" s="10" t="n">
        <f aca="false">AVERAGE(B28:B34)/AVERAGE(B27:B33)</f>
        <v>1.06485671191554</v>
      </c>
      <c r="S34" s="11" t="n">
        <f aca="false">G34/(C34-E34-F34)</f>
        <v>0.0771276595744681</v>
      </c>
      <c r="T34" s="11" t="n">
        <f aca="false">E34/C34</f>
        <v>0.0296347346657478</v>
      </c>
    </row>
    <row r="35" customFormat="false" ht="15" hidden="false" customHeight="false" outlineLevel="0" collapsed="false">
      <c r="A35" s="6" t="n">
        <v>43926</v>
      </c>
      <c r="B35" s="7" t="n">
        <v>103</v>
      </c>
      <c r="C35" s="7" t="n">
        <v>1554</v>
      </c>
      <c r="D35" s="7" t="n">
        <v>3</v>
      </c>
      <c r="E35" s="7" t="n">
        <v>46</v>
      </c>
      <c r="F35" s="7" t="n">
        <v>325</v>
      </c>
      <c r="G35" s="7" t="n">
        <v>94</v>
      </c>
      <c r="H35" s="7"/>
      <c r="I35" s="7"/>
      <c r="J35" s="8" t="n">
        <v>383</v>
      </c>
      <c r="K35" s="113"/>
      <c r="L35" s="8" t="n">
        <v>8125</v>
      </c>
      <c r="M35" s="7" t="n">
        <v>8508</v>
      </c>
      <c r="N35" s="7" t="n">
        <v>695</v>
      </c>
      <c r="O35" s="7" t="n">
        <v>536</v>
      </c>
      <c r="P35" s="7" t="n">
        <v>148</v>
      </c>
      <c r="Q35" s="7" t="n">
        <v>175</v>
      </c>
      <c r="R35" s="10" t="n">
        <f aca="false">AVERAGE(B29:B35)/AVERAGE(B28:B34)</f>
        <v>1.03966005665722</v>
      </c>
      <c r="S35" s="11" t="n">
        <f aca="false">G35/(C35-E35-F35)</f>
        <v>0.0794590025359256</v>
      </c>
      <c r="T35" s="11" t="n">
        <f aca="false">E35/C35</f>
        <v>0.0296010296010296</v>
      </c>
    </row>
    <row r="36" customFormat="false" ht="15" hidden="false" customHeight="false" outlineLevel="0" collapsed="false">
      <c r="A36" s="6" t="n">
        <v>43927</v>
      </c>
      <c r="B36" s="7" t="n">
        <v>74</v>
      </c>
      <c r="C36" s="7" t="n">
        <v>1628</v>
      </c>
      <c r="D36" s="7" t="n">
        <v>7</v>
      </c>
      <c r="E36" s="7" t="n">
        <v>53</v>
      </c>
      <c r="F36" s="7" t="n">
        <v>338</v>
      </c>
      <c r="G36" s="7" t="n">
        <v>96</v>
      </c>
      <c r="H36" s="7"/>
      <c r="I36" s="7"/>
      <c r="J36" s="8" t="n">
        <v>458</v>
      </c>
      <c r="K36" s="113"/>
      <c r="L36" s="8" t="n">
        <v>8707</v>
      </c>
      <c r="M36" s="7" t="n">
        <v>9165</v>
      </c>
      <c r="N36" s="7" t="n">
        <v>718</v>
      </c>
      <c r="O36" s="7" t="n">
        <v>563</v>
      </c>
      <c r="P36" s="7" t="n">
        <v>175</v>
      </c>
      <c r="Q36" s="7" t="n">
        <v>172</v>
      </c>
      <c r="R36" s="10" t="n">
        <f aca="false">AVERAGE(B30:B36)/AVERAGE(B29:B35)</f>
        <v>0.901907356948229</v>
      </c>
      <c r="S36" s="11" t="n">
        <f aca="false">G36/(C36-E36-F36)</f>
        <v>0.0776071139854487</v>
      </c>
      <c r="T36" s="11" t="n">
        <f aca="false">E36/C36</f>
        <v>0.0325552825552826</v>
      </c>
    </row>
    <row r="37" customFormat="false" ht="15" hidden="false" customHeight="false" outlineLevel="0" collapsed="false">
      <c r="A37" s="6" t="n">
        <v>43928</v>
      </c>
      <c r="B37" s="7" t="n">
        <v>87</v>
      </c>
      <c r="C37" s="7" t="n">
        <v>1715</v>
      </c>
      <c r="D37" s="7" t="n">
        <v>7</v>
      </c>
      <c r="E37" s="7" t="n">
        <v>60</v>
      </c>
      <c r="F37" s="7" t="n">
        <v>358</v>
      </c>
      <c r="G37" s="7" t="n">
        <v>98</v>
      </c>
      <c r="H37" s="7" t="n">
        <v>1552</v>
      </c>
      <c r="I37" s="7"/>
      <c r="J37" s="8" t="n">
        <v>418</v>
      </c>
      <c r="K37" s="113"/>
      <c r="L37" s="8" t="n">
        <v>10020</v>
      </c>
      <c r="M37" s="7" t="n">
        <v>10438</v>
      </c>
      <c r="N37" s="7" t="n">
        <v>738</v>
      </c>
      <c r="O37" s="7" t="n">
        <v>588</v>
      </c>
      <c r="P37" s="7" t="n">
        <v>205</v>
      </c>
      <c r="Q37" s="7" t="n">
        <v>184</v>
      </c>
      <c r="R37" s="10" t="n">
        <f aca="false">AVERAGE(B31:B37)/AVERAGE(B30:B36)</f>
        <v>0.998489425981873</v>
      </c>
      <c r="S37" s="11" t="n">
        <f aca="false">G37/(C37-E37-F37)</f>
        <v>0.0755589822667695</v>
      </c>
      <c r="T37" s="11" t="n">
        <f aca="false">E37/C37</f>
        <v>0.0349854227405248</v>
      </c>
    </row>
    <row r="38" customFormat="false" ht="15" hidden="false" customHeight="false" outlineLevel="0" collapsed="false">
      <c r="A38" s="6" t="n">
        <v>43929</v>
      </c>
      <c r="B38" s="7" t="n">
        <v>80</v>
      </c>
      <c r="C38" s="7" t="n">
        <v>1795</v>
      </c>
      <c r="D38" s="7" t="n">
        <v>5</v>
      </c>
      <c r="E38" s="7" t="n">
        <v>65</v>
      </c>
      <c r="F38" s="7" t="n">
        <v>365</v>
      </c>
      <c r="G38" s="7" t="n">
        <v>98</v>
      </c>
      <c r="H38" s="7" t="n">
        <v>1520</v>
      </c>
      <c r="I38" s="7"/>
      <c r="J38" s="8" t="n">
        <v>450</v>
      </c>
      <c r="K38" s="113"/>
      <c r="L38" s="8" t="n">
        <v>11385</v>
      </c>
      <c r="M38" s="7" t="n">
        <v>11835</v>
      </c>
      <c r="N38" s="7" t="n">
        <v>767</v>
      </c>
      <c r="O38" s="7" t="n">
        <v>618</v>
      </c>
      <c r="P38" s="7" t="n">
        <v>224</v>
      </c>
      <c r="Q38" s="7" t="n">
        <v>186</v>
      </c>
      <c r="R38" s="10" t="n">
        <f aca="false">AVERAGE(B32:B38)/AVERAGE(B31:B37)</f>
        <v>1.00151285930408</v>
      </c>
      <c r="S38" s="11" t="n">
        <f aca="false">G38/(C38-E38-F38)</f>
        <v>0.0717948717948718</v>
      </c>
      <c r="T38" s="11" t="n">
        <f aca="false">E38/C38</f>
        <v>0.0362116991643454</v>
      </c>
    </row>
    <row r="39" customFormat="false" ht="15" hidden="false" customHeight="false" outlineLevel="0" collapsed="false">
      <c r="A39" s="6" t="n">
        <v>43930</v>
      </c>
      <c r="B39" s="7" t="n">
        <v>99</v>
      </c>
      <c r="C39" s="7" t="n">
        <v>1894</v>
      </c>
      <c r="D39" s="7" t="n">
        <v>14</v>
      </c>
      <c r="E39" s="7" t="n">
        <v>79</v>
      </c>
      <c r="F39" s="7" t="n">
        <v>375</v>
      </c>
      <c r="G39" s="7" t="n">
        <v>98</v>
      </c>
      <c r="H39" s="7" t="n">
        <v>1529</v>
      </c>
      <c r="I39" s="7" t="n">
        <v>16379</v>
      </c>
      <c r="J39" s="8"/>
      <c r="K39" s="113"/>
      <c r="L39" s="8"/>
      <c r="M39" s="7" t="n">
        <v>12983</v>
      </c>
      <c r="N39" s="7" t="n">
        <v>785</v>
      </c>
      <c r="O39" s="7" t="n">
        <v>641</v>
      </c>
      <c r="P39" s="7" t="n">
        <v>261</v>
      </c>
      <c r="Q39" s="7" t="n">
        <v>207</v>
      </c>
      <c r="R39" s="10" t="n">
        <f aca="false">AVERAGE(B33:B39)/AVERAGE(B32:B38)</f>
        <v>0.950151057401813</v>
      </c>
      <c r="S39" s="11" t="n">
        <f aca="false">G39/(C39-E39-F39)</f>
        <v>0.0680555555555555</v>
      </c>
      <c r="T39" s="11" t="n">
        <f aca="false">E39/C39</f>
        <v>0.0417106652587117</v>
      </c>
    </row>
    <row r="40" customFormat="false" ht="15" hidden="false" customHeight="false" outlineLevel="0" collapsed="false">
      <c r="A40" s="6" t="n">
        <v>43931</v>
      </c>
      <c r="B40" s="7" t="n">
        <v>81</v>
      </c>
      <c r="C40" s="7" t="n">
        <v>1975</v>
      </c>
      <c r="D40" s="7" t="n">
        <v>3</v>
      </c>
      <c r="E40" s="7" t="n">
        <v>82</v>
      </c>
      <c r="F40" s="7" t="n">
        <v>440</v>
      </c>
      <c r="G40" s="7" t="n">
        <v>115</v>
      </c>
      <c r="H40" s="7" t="n">
        <v>1648</v>
      </c>
      <c r="I40" s="7" t="n">
        <v>18027</v>
      </c>
      <c r="J40" s="8" t="n">
        <v>566</v>
      </c>
      <c r="K40" s="113" t="n">
        <f aca="false">B40/H40</f>
        <v>0.0491504854368932</v>
      </c>
      <c r="L40" s="8" t="n">
        <v>13584</v>
      </c>
      <c r="M40" s="7" t="n">
        <v>14150</v>
      </c>
      <c r="N40" s="7" t="n">
        <v>790</v>
      </c>
      <c r="O40" s="7" t="n">
        <v>672</v>
      </c>
      <c r="P40" s="7" t="n">
        <v>290</v>
      </c>
      <c r="Q40" s="7" t="n">
        <v>223</v>
      </c>
      <c r="R40" s="10" t="n">
        <f aca="false">AVERAGE(B34:B40)/AVERAGE(B33:B39)</f>
        <v>0.988871224165342</v>
      </c>
      <c r="S40" s="11" t="n">
        <f aca="false">G40/(C40-E40-F40)</f>
        <v>0.0791465932553338</v>
      </c>
      <c r="T40" s="11" t="n">
        <f aca="false">E40/C40</f>
        <v>0.0415189873417722</v>
      </c>
    </row>
    <row r="41" customFormat="false" ht="15" hidden="false" customHeight="false" outlineLevel="0" collapsed="false">
      <c r="A41" s="6" t="n">
        <v>43932</v>
      </c>
      <c r="B41" s="7" t="n">
        <v>167</v>
      </c>
      <c r="C41" s="7" t="n">
        <v>2142</v>
      </c>
      <c r="D41" s="7" t="n">
        <v>7</v>
      </c>
      <c r="E41" s="7" t="n">
        <v>89</v>
      </c>
      <c r="F41" s="7" t="n">
        <v>468</v>
      </c>
      <c r="G41" s="7" t="n">
        <v>83</v>
      </c>
      <c r="H41" s="7" t="n">
        <v>1731</v>
      </c>
      <c r="I41" s="7" t="n">
        <v>19758</v>
      </c>
      <c r="J41" s="8" t="n">
        <v>464</v>
      </c>
      <c r="K41" s="113" t="n">
        <f aca="false">B41/H41</f>
        <v>0.096476025418833</v>
      </c>
      <c r="L41" s="8" t="n">
        <v>15016</v>
      </c>
      <c r="M41" s="7" t="n">
        <v>15480</v>
      </c>
      <c r="N41" s="7" t="n">
        <v>816</v>
      </c>
      <c r="O41" s="7" t="n">
        <v>712</v>
      </c>
      <c r="P41" s="7" t="n">
        <v>304</v>
      </c>
      <c r="Q41" s="7" t="n">
        <v>310</v>
      </c>
      <c r="R41" s="10" t="n">
        <f aca="false">AVERAGE(B35:B41)/AVERAGE(B34:B40)</f>
        <v>1.11093247588424</v>
      </c>
      <c r="S41" s="11" t="n">
        <f aca="false">G41/(C41-E41-F41)</f>
        <v>0.0523659305993691</v>
      </c>
      <c r="T41" s="11" t="n">
        <f aca="false">E41/C41</f>
        <v>0.0415499533146592</v>
      </c>
    </row>
    <row r="42" customFormat="false" ht="15" hidden="false" customHeight="false" outlineLevel="0" collapsed="false">
      <c r="A42" s="6" t="n">
        <v>43933</v>
      </c>
      <c r="B42" s="7" t="n">
        <v>66</v>
      </c>
      <c r="C42" s="7" t="n">
        <v>2208</v>
      </c>
      <c r="D42" s="7" t="n">
        <v>6</v>
      </c>
      <c r="E42" s="7" t="n">
        <v>95</v>
      </c>
      <c r="F42" s="7" t="n">
        <v>515</v>
      </c>
      <c r="G42" s="7" t="n">
        <v>113</v>
      </c>
      <c r="H42" s="7" t="n">
        <v>1435</v>
      </c>
      <c r="I42" s="7" t="n">
        <v>21193</v>
      </c>
      <c r="J42" s="8" t="n">
        <v>477</v>
      </c>
      <c r="K42" s="113" t="n">
        <f aca="false">B42/H42</f>
        <v>0.045993031358885</v>
      </c>
      <c r="L42" s="8" t="n">
        <v>15939</v>
      </c>
      <c r="M42" s="7" t="n">
        <v>16416</v>
      </c>
      <c r="N42" s="7" t="n">
        <v>821</v>
      </c>
      <c r="O42" s="7" t="n">
        <v>766</v>
      </c>
      <c r="P42" s="7" t="n">
        <v>318</v>
      </c>
      <c r="Q42" s="7" t="n">
        <v>303</v>
      </c>
      <c r="R42" s="10" t="n">
        <f aca="false">AVERAGE(B36:B42)/AVERAGE(B35:B41)</f>
        <v>0.946454413892909</v>
      </c>
      <c r="S42" s="11" t="n">
        <f aca="false">G42/(C42-E42-F42)</f>
        <v>0.0707133917396746</v>
      </c>
      <c r="T42" s="11" t="n">
        <f aca="false">E42/C42</f>
        <v>0.0430253623188406</v>
      </c>
    </row>
    <row r="43" customFormat="false" ht="15" hidden="false" customHeight="false" outlineLevel="0" collapsed="false">
      <c r="A43" s="6" t="n">
        <v>43934</v>
      </c>
      <c r="B43" s="7" t="n">
        <v>69</v>
      </c>
      <c r="C43" s="7" t="n">
        <v>2277</v>
      </c>
      <c r="D43" s="7" t="n">
        <v>3</v>
      </c>
      <c r="E43" s="7" t="n">
        <v>98</v>
      </c>
      <c r="F43" s="7" t="n">
        <v>559</v>
      </c>
      <c r="G43" s="7" t="n">
        <v>116</v>
      </c>
      <c r="H43" s="7" t="n">
        <v>1612</v>
      </c>
      <c r="I43" s="7" t="n">
        <v>22805</v>
      </c>
      <c r="J43" s="8" t="n">
        <v>479</v>
      </c>
      <c r="K43" s="113" t="n">
        <f aca="false">B43/H43</f>
        <v>0.0428039702233251</v>
      </c>
      <c r="L43" s="8" t="n">
        <v>17245</v>
      </c>
      <c r="M43" s="7" t="n">
        <v>17724</v>
      </c>
      <c r="N43" s="7" t="n">
        <v>830</v>
      </c>
      <c r="O43" s="7" t="n">
        <v>790</v>
      </c>
      <c r="P43" s="7" t="n">
        <v>354</v>
      </c>
      <c r="Q43" s="7" t="n">
        <v>303</v>
      </c>
      <c r="R43" s="10" t="n">
        <f aca="false">AVERAGE(B37:B43)/AVERAGE(B36:B42)</f>
        <v>0.992354740061162</v>
      </c>
      <c r="S43" s="11" t="n">
        <f aca="false">G43/(C43-E43-F43)</f>
        <v>0.0716049382716049</v>
      </c>
      <c r="T43" s="11" t="n">
        <f aca="false">E43/C43</f>
        <v>0.0430390865173474</v>
      </c>
    </row>
    <row r="44" customFormat="false" ht="15" hidden="false" customHeight="false" outlineLevel="0" collapsed="false">
      <c r="A44" s="6" t="n">
        <v>43935</v>
      </c>
      <c r="B44" s="7" t="n">
        <v>166</v>
      </c>
      <c r="C44" s="7" t="n">
        <v>2443</v>
      </c>
      <c r="D44" s="7" t="n">
        <v>7</v>
      </c>
      <c r="E44" s="7" t="n">
        <v>105</v>
      </c>
      <c r="F44" s="7" t="n">
        <v>596</v>
      </c>
      <c r="G44" s="7" t="n">
        <v>117</v>
      </c>
      <c r="H44" s="7" t="n">
        <v>1569</v>
      </c>
      <c r="I44" s="7" t="n">
        <v>24374</v>
      </c>
      <c r="J44" s="8" t="n">
        <v>486</v>
      </c>
      <c r="K44" s="113" t="n">
        <f aca="false">B44/H44</f>
        <v>0.105799872530274</v>
      </c>
      <c r="L44" s="8" t="n">
        <v>18415</v>
      </c>
      <c r="M44" s="7" t="n">
        <v>18901</v>
      </c>
      <c r="N44" s="7" t="n">
        <v>833</v>
      </c>
      <c r="O44" s="7" t="n">
        <v>857</v>
      </c>
      <c r="P44" s="7" t="n">
        <v>393</v>
      </c>
      <c r="Q44" s="7" t="n">
        <v>360</v>
      </c>
      <c r="R44" s="10" t="n">
        <f aca="false">AVERAGE(B38:B44)/AVERAGE(B37:B43)</f>
        <v>1.12172573189522</v>
      </c>
      <c r="S44" s="11" t="n">
        <f aca="false">G44/(C44-E44-F44)</f>
        <v>0.0671641791044776</v>
      </c>
      <c r="T44" s="11" t="n">
        <f aca="false">E44/C44</f>
        <v>0.0429799426934097</v>
      </c>
    </row>
    <row r="45" customFormat="false" ht="15" hidden="false" customHeight="false" outlineLevel="0" collapsed="false">
      <c r="A45" s="6" t="n">
        <v>43936</v>
      </c>
      <c r="B45" s="7" t="n">
        <v>128</v>
      </c>
      <c r="C45" s="7" t="n">
        <v>2571</v>
      </c>
      <c r="D45" s="7" t="n">
        <v>7</v>
      </c>
      <c r="E45" s="7" t="n">
        <v>112</v>
      </c>
      <c r="F45" s="7" t="n">
        <v>631</v>
      </c>
      <c r="G45" s="7" t="n">
        <v>121</v>
      </c>
      <c r="H45" s="7" t="n">
        <v>2083</v>
      </c>
      <c r="I45" s="7" t="n">
        <v>26457</v>
      </c>
      <c r="J45" s="8" t="n">
        <v>497</v>
      </c>
      <c r="K45" s="113" t="n">
        <f aca="false">B45/H45</f>
        <v>0.0614498319731157</v>
      </c>
      <c r="L45" s="8" t="n">
        <v>20148</v>
      </c>
      <c r="M45" s="7" t="n">
        <v>20645</v>
      </c>
      <c r="N45" s="7" t="n">
        <v>840</v>
      </c>
      <c r="O45" s="7" t="n">
        <v>903</v>
      </c>
      <c r="P45" s="7" t="n">
        <v>425</v>
      </c>
      <c r="Q45" s="7" t="n">
        <v>403</v>
      </c>
      <c r="R45" s="10" t="n">
        <f aca="false">AVERAGE(B39:B45)/AVERAGE(B38:B44)</f>
        <v>1.06593406593407</v>
      </c>
      <c r="S45" s="11" t="n">
        <f aca="false">G45/(C45-E45-F45)</f>
        <v>0.0661925601750547</v>
      </c>
      <c r="T45" s="11" t="n">
        <f aca="false">E45/C45</f>
        <v>0.043562816024893</v>
      </c>
    </row>
    <row r="46" customFormat="false" ht="15" hidden="false" customHeight="false" outlineLevel="0" collapsed="false">
      <c r="A46" s="6" t="n">
        <v>43937</v>
      </c>
      <c r="B46" s="7" t="n">
        <v>98</v>
      </c>
      <c r="C46" s="7" t="n">
        <v>2669</v>
      </c>
      <c r="D46" s="7" t="n">
        <v>10</v>
      </c>
      <c r="E46" s="7" t="n">
        <v>122</v>
      </c>
      <c r="F46" s="7" t="n">
        <v>666</v>
      </c>
      <c r="G46" s="7" t="n">
        <v>126</v>
      </c>
      <c r="H46" s="7" t="n">
        <v>2193</v>
      </c>
      <c r="I46" s="7" t="n">
        <v>28650</v>
      </c>
      <c r="J46" s="8" t="n">
        <v>508</v>
      </c>
      <c r="K46" s="113" t="n">
        <f aca="false">B46/H46</f>
        <v>0.04468764249886</v>
      </c>
      <c r="L46" s="8" t="n">
        <v>21802</v>
      </c>
      <c r="M46" s="7" t="n">
        <v>22310</v>
      </c>
      <c r="N46" s="7" t="n">
        <v>845</v>
      </c>
      <c r="O46" s="7" t="n">
        <v>951</v>
      </c>
      <c r="P46" s="7" t="n">
        <v>448</v>
      </c>
      <c r="Q46" s="7" t="n">
        <v>425</v>
      </c>
      <c r="R46" s="10" t="n">
        <f aca="false">AVERAGE(B40:B46)/AVERAGE(B39:B45)</f>
        <v>0.998711340206186</v>
      </c>
      <c r="S46" s="11" t="n">
        <f aca="false">G46/(C46-E46-F46)</f>
        <v>0.0669856459330144</v>
      </c>
      <c r="T46" s="11" t="n">
        <f aca="false">E46/C46</f>
        <v>0.0457100037467216</v>
      </c>
    </row>
    <row r="47" customFormat="false" ht="15" hidden="false" customHeight="false" outlineLevel="0" collapsed="false">
      <c r="A47" s="6" t="n">
        <v>43938</v>
      </c>
      <c r="B47" s="7" t="n">
        <v>89</v>
      </c>
      <c r="C47" s="7" t="n">
        <v>2758</v>
      </c>
      <c r="D47" s="7" t="n">
        <v>7</v>
      </c>
      <c r="E47" s="7" t="n">
        <v>129</v>
      </c>
      <c r="F47" s="7" t="n">
        <v>685</v>
      </c>
      <c r="G47" s="7" t="n">
        <v>127</v>
      </c>
      <c r="H47" s="7" t="n">
        <v>2292</v>
      </c>
      <c r="I47" s="7" t="n">
        <v>30942</v>
      </c>
      <c r="J47" s="8" t="n">
        <v>505</v>
      </c>
      <c r="K47" s="113" t="n">
        <f aca="false">B47/H47</f>
        <v>0.0388307155322862</v>
      </c>
      <c r="L47" s="8" t="n">
        <v>23291</v>
      </c>
      <c r="M47" s="7" t="n">
        <v>23796</v>
      </c>
      <c r="N47" s="7" t="n">
        <v>851</v>
      </c>
      <c r="O47" s="7" t="n">
        <v>997</v>
      </c>
      <c r="P47" s="7" t="n">
        <v>474</v>
      </c>
      <c r="Q47" s="7" t="n">
        <v>436</v>
      </c>
      <c r="R47" s="10" t="n">
        <f aca="false">AVERAGE(B41:B47)/AVERAGE(B40:B46)</f>
        <v>1.01032258064516</v>
      </c>
      <c r="S47" s="11" t="n">
        <f aca="false">G47/(C47-E47-F47)</f>
        <v>0.0653292181069959</v>
      </c>
      <c r="T47" s="11" t="n">
        <f aca="false">E47/C47</f>
        <v>0.0467730239303843</v>
      </c>
    </row>
    <row r="48" customFormat="false" ht="15" hidden="false" customHeight="false" outlineLevel="0" collapsed="false">
      <c r="A48" s="6" t="n">
        <v>43939</v>
      </c>
      <c r="B48" s="7" t="n">
        <v>81</v>
      </c>
      <c r="C48" s="7" t="n">
        <v>2839</v>
      </c>
      <c r="D48" s="7" t="n">
        <v>3</v>
      </c>
      <c r="E48" s="7" t="n">
        <v>132</v>
      </c>
      <c r="F48" s="7" t="n">
        <v>709</v>
      </c>
      <c r="G48" s="7" t="n">
        <v>123</v>
      </c>
      <c r="H48" s="7" t="n">
        <v>1770</v>
      </c>
      <c r="I48" s="7" t="n">
        <v>32712</v>
      </c>
      <c r="J48" s="8" t="n">
        <v>503</v>
      </c>
      <c r="K48" s="113" t="n">
        <f aca="false">B48/H48</f>
        <v>0.0457627118644068</v>
      </c>
      <c r="L48" s="8" t="n">
        <v>24756</v>
      </c>
      <c r="M48" s="7" t="n">
        <v>25259</v>
      </c>
      <c r="N48" s="7" t="n">
        <v>856</v>
      </c>
      <c r="O48" s="7" t="n">
        <v>1184</v>
      </c>
      <c r="P48" s="7" t="n">
        <v>496</v>
      </c>
      <c r="Q48" s="7" t="n">
        <v>303</v>
      </c>
      <c r="R48" s="10" t="n">
        <f aca="false">AVERAGE(B42:B48)/AVERAGE(B41:B47)</f>
        <v>0.890166028097063</v>
      </c>
      <c r="S48" s="11" t="n">
        <f aca="false">G48/(C48-E48-F48)</f>
        <v>0.0615615615615616</v>
      </c>
      <c r="T48" s="11" t="n">
        <f aca="false">E48/C48</f>
        <v>0.0464952448045086</v>
      </c>
    </row>
    <row r="49" customFormat="false" ht="15" hidden="false" customHeight="false" outlineLevel="0" collapsed="false">
      <c r="A49" s="6" t="n">
        <v>43940</v>
      </c>
      <c r="B49" s="7" t="n">
        <v>102</v>
      </c>
      <c r="C49" s="7" t="n">
        <v>2941</v>
      </c>
      <c r="D49" s="7" t="n">
        <v>2</v>
      </c>
      <c r="E49" s="7" t="n">
        <v>134</v>
      </c>
      <c r="F49" s="7" t="n">
        <v>737</v>
      </c>
      <c r="G49" s="7" t="n">
        <v>126</v>
      </c>
      <c r="H49" s="7" t="n">
        <v>1856</v>
      </c>
      <c r="I49" s="7" t="n">
        <v>34568</v>
      </c>
      <c r="J49" s="8" t="n">
        <v>536</v>
      </c>
      <c r="K49" s="113" t="n">
        <f aca="false">B49/H49</f>
        <v>0.0549568965517241</v>
      </c>
      <c r="L49" s="8" t="n">
        <v>26122</v>
      </c>
      <c r="M49" s="7" t="n">
        <v>26658</v>
      </c>
      <c r="N49" s="7" t="n">
        <v>858</v>
      </c>
      <c r="O49" s="7" t="n">
        <v>1235</v>
      </c>
      <c r="P49" s="7" t="n">
        <v>538</v>
      </c>
      <c r="Q49" s="7" t="n">
        <v>310</v>
      </c>
      <c r="R49" s="10" t="n">
        <f aca="false">AVERAGE(B43:B49)/AVERAGE(B42:B48)</f>
        <v>1.05164992826399</v>
      </c>
      <c r="S49" s="11" t="n">
        <f aca="false">G49/(C49-E49-F49)</f>
        <v>0.0608695652173913</v>
      </c>
      <c r="T49" s="11" t="n">
        <f aca="false">E49/C49</f>
        <v>0.0455627337640259</v>
      </c>
    </row>
    <row r="50" customFormat="false" ht="15" hidden="false" customHeight="false" outlineLevel="0" collapsed="false">
      <c r="A50" s="6" t="n">
        <v>43941</v>
      </c>
      <c r="B50" s="7" t="n">
        <v>90</v>
      </c>
      <c r="C50" s="7" t="n">
        <v>3031</v>
      </c>
      <c r="D50" s="7" t="n">
        <v>8</v>
      </c>
      <c r="E50" s="7" t="n">
        <v>142</v>
      </c>
      <c r="F50" s="7" t="n">
        <v>840</v>
      </c>
      <c r="G50" s="7" t="n">
        <v>129</v>
      </c>
      <c r="H50" s="7" t="n">
        <v>2043</v>
      </c>
      <c r="I50" s="7" t="n">
        <v>36611</v>
      </c>
      <c r="J50" s="8" t="n">
        <v>566</v>
      </c>
      <c r="K50" s="113" t="n">
        <f aca="false">B50/H50</f>
        <v>0.0440528634361234</v>
      </c>
      <c r="L50" s="8" t="n">
        <v>27732</v>
      </c>
      <c r="M50" s="7" t="n">
        <v>28298</v>
      </c>
      <c r="N50" s="7" t="n">
        <v>863</v>
      </c>
      <c r="O50" s="7" t="n">
        <v>1293</v>
      </c>
      <c r="P50" s="7" t="n">
        <v>576</v>
      </c>
      <c r="Q50" s="7" t="n">
        <v>299</v>
      </c>
      <c r="R50" s="10" t="n">
        <f aca="false">AVERAGE(B44:B50)/AVERAGE(B43:B49)</f>
        <v>1.02864938608458</v>
      </c>
      <c r="S50" s="11" t="n">
        <f aca="false">G50/(C50-E50-F50)</f>
        <v>0.0629575402635432</v>
      </c>
      <c r="T50" s="11" t="n">
        <f aca="false">E50/C50</f>
        <v>0.046849224678324</v>
      </c>
    </row>
    <row r="51" customFormat="false" ht="15" hidden="false" customHeight="false" outlineLevel="0" collapsed="false">
      <c r="A51" s="6" t="n">
        <v>43942</v>
      </c>
      <c r="B51" s="7" t="n">
        <v>113</v>
      </c>
      <c r="C51" s="7" t="n">
        <v>3144</v>
      </c>
      <c r="D51" s="7" t="n">
        <v>9</v>
      </c>
      <c r="E51" s="7" t="n">
        <v>151</v>
      </c>
      <c r="F51" s="7" t="n">
        <v>872</v>
      </c>
      <c r="G51" s="7" t="n">
        <v>131</v>
      </c>
      <c r="H51" s="7" t="n">
        <v>2617</v>
      </c>
      <c r="I51" s="7" t="n">
        <v>39228</v>
      </c>
      <c r="J51" s="8" t="n">
        <v>533</v>
      </c>
      <c r="K51" s="113" t="n">
        <f aca="false">B51/H51</f>
        <v>0.0431792128391288</v>
      </c>
      <c r="L51" s="8" t="n">
        <v>29829</v>
      </c>
      <c r="M51" s="7" t="n">
        <v>30362</v>
      </c>
      <c r="N51" s="7" t="n">
        <v>866</v>
      </c>
      <c r="O51" s="7" t="n">
        <v>1346</v>
      </c>
      <c r="P51" s="7" t="n">
        <v>618</v>
      </c>
      <c r="Q51" s="7" t="n">
        <v>314</v>
      </c>
      <c r="R51" s="10" t="n">
        <f aca="false">AVERAGE(B45:B51)/AVERAGE(B44:B50)</f>
        <v>0.929708222811671</v>
      </c>
      <c r="S51" s="11" t="n">
        <f aca="false">G51/(C51-E51-F51)</f>
        <v>0.0617633191890618</v>
      </c>
      <c r="T51" s="11" t="n">
        <f aca="false">E51/C51</f>
        <v>0.048027989821883</v>
      </c>
    </row>
    <row r="52" customFormat="false" ht="15" hidden="false" customHeight="false" outlineLevel="0" collapsed="false">
      <c r="A52" s="6" t="n">
        <v>43943</v>
      </c>
      <c r="B52" s="7" t="n">
        <v>144</v>
      </c>
      <c r="C52" s="7" t="n">
        <v>3288</v>
      </c>
      <c r="D52" s="7" t="n">
        <v>8</v>
      </c>
      <c r="E52" s="7" t="n">
        <v>159</v>
      </c>
      <c r="F52" s="7" t="n">
        <v>919</v>
      </c>
      <c r="G52" s="7" t="n">
        <v>136</v>
      </c>
      <c r="H52" s="7" t="n">
        <v>2558</v>
      </c>
      <c r="I52" s="7" t="n">
        <v>41786</v>
      </c>
      <c r="J52" s="8" t="n">
        <v>569</v>
      </c>
      <c r="K52" s="113" t="n">
        <f aca="false">B52/H52</f>
        <v>0.0562939796716185</v>
      </c>
      <c r="L52" s="8" t="n">
        <v>31845</v>
      </c>
      <c r="M52" s="7" t="n">
        <v>32414</v>
      </c>
      <c r="N52" s="7" t="n">
        <v>870</v>
      </c>
      <c r="O52" s="7" t="n">
        <v>1408</v>
      </c>
      <c r="P52" s="7" t="n">
        <v>669</v>
      </c>
      <c r="Q52" s="7" t="n">
        <v>341</v>
      </c>
      <c r="R52" s="10" t="n">
        <f aca="false">AVERAGE(B46:B52)/AVERAGE(B45:B51)</f>
        <v>1.0228245363766</v>
      </c>
      <c r="S52" s="11" t="n">
        <f aca="false">G52/(C52-E52-F52)</f>
        <v>0.0615384615384615</v>
      </c>
      <c r="T52" s="11" t="n">
        <f aca="false">E52/C52</f>
        <v>0.0483576642335766</v>
      </c>
    </row>
    <row r="53" customFormat="false" ht="15" hidden="false" customHeight="false" outlineLevel="0" collapsed="false">
      <c r="A53" s="6" t="n">
        <v>43944</v>
      </c>
      <c r="B53" s="7" t="n">
        <v>147</v>
      </c>
      <c r="C53" s="7" t="n">
        <v>3435</v>
      </c>
      <c r="D53" s="7" t="n">
        <v>6</v>
      </c>
      <c r="E53" s="7" t="n">
        <v>165</v>
      </c>
      <c r="F53" s="7" t="n">
        <v>976</v>
      </c>
      <c r="G53" s="7" t="n">
        <v>141</v>
      </c>
      <c r="H53" s="7" t="n">
        <v>2868</v>
      </c>
      <c r="I53" s="7" t="n">
        <v>44654</v>
      </c>
      <c r="J53" s="8" t="n">
        <v>557</v>
      </c>
      <c r="K53" s="113" t="n">
        <f aca="false">B53/H53</f>
        <v>0.051255230125523</v>
      </c>
      <c r="L53" s="8" t="n">
        <v>33874</v>
      </c>
      <c r="M53" s="7" t="n">
        <v>34431</v>
      </c>
      <c r="N53" s="7" t="n">
        <v>875</v>
      </c>
      <c r="O53" s="7" t="n">
        <v>1490</v>
      </c>
      <c r="P53" s="7" t="n">
        <v>722</v>
      </c>
      <c r="Q53" s="7" t="n">
        <v>348</v>
      </c>
      <c r="R53" s="10" t="n">
        <f aca="false">AVERAGE(B47:B53)/AVERAGE(B46:B52)</f>
        <v>1.06834030683403</v>
      </c>
      <c r="S53" s="11" t="n">
        <f aca="false">G53/(C53-E53-F53)</f>
        <v>0.0614646904969486</v>
      </c>
      <c r="T53" s="11" t="n">
        <f aca="false">E53/C53</f>
        <v>0.0480349344978166</v>
      </c>
    </row>
    <row r="54" customFormat="false" ht="15" hidden="false" customHeight="false" outlineLevel="0" collapsed="false">
      <c r="A54" s="6" t="n">
        <v>43945</v>
      </c>
      <c r="B54" s="7" t="n">
        <v>172</v>
      </c>
      <c r="C54" s="7" t="n">
        <v>3607</v>
      </c>
      <c r="D54" s="7" t="n">
        <v>11</v>
      </c>
      <c r="E54" s="7" t="n">
        <v>176</v>
      </c>
      <c r="F54" s="7" t="n">
        <v>1030</v>
      </c>
      <c r="G54" s="7" t="n">
        <v>144</v>
      </c>
      <c r="H54" s="7" t="n">
        <v>2752</v>
      </c>
      <c r="I54" s="7" t="n">
        <v>47406</v>
      </c>
      <c r="J54" s="8" t="n">
        <v>543</v>
      </c>
      <c r="K54" s="113" t="n">
        <f aca="false">B54/H54</f>
        <v>0.0625</v>
      </c>
      <c r="L54" s="8" t="n">
        <v>36067</v>
      </c>
      <c r="M54" s="7" t="n">
        <v>36610</v>
      </c>
      <c r="N54" s="7" t="n">
        <v>887</v>
      </c>
      <c r="O54" s="7" t="n">
        <v>1562</v>
      </c>
      <c r="P54" s="7" t="n">
        <v>755</v>
      </c>
      <c r="Q54" s="7" t="n">
        <v>403</v>
      </c>
      <c r="R54" s="10" t="n">
        <f aca="false">AVERAGE(B48:B54)/AVERAGE(B47:B53)</f>
        <v>1.10835509138381</v>
      </c>
      <c r="S54" s="11" t="n">
        <f aca="false">G54/(C54-E54-F54)</f>
        <v>0.0599750104123282</v>
      </c>
      <c r="T54" s="11" t="n">
        <f aca="false">E54/C54</f>
        <v>0.0487940116440255</v>
      </c>
    </row>
    <row r="55" customFormat="false" ht="15" hidden="false" customHeight="false" outlineLevel="0" collapsed="false">
      <c r="A55" s="6" t="n">
        <v>43946</v>
      </c>
      <c r="B55" s="7" t="n">
        <v>173</v>
      </c>
      <c r="C55" s="7" t="n">
        <v>3780</v>
      </c>
      <c r="D55" s="7" t="n">
        <v>9</v>
      </c>
      <c r="E55" s="7" t="n">
        <v>185</v>
      </c>
      <c r="F55" s="7" t="n">
        <v>1107</v>
      </c>
      <c r="G55" s="7" t="n">
        <v>139</v>
      </c>
      <c r="H55" s="7" t="n">
        <v>2499</v>
      </c>
      <c r="I55" s="7" t="n">
        <v>49905</v>
      </c>
      <c r="J55" s="8" t="n">
        <v>561</v>
      </c>
      <c r="K55" s="113" t="n">
        <f aca="false">B55/H55</f>
        <v>0.0692276910764306</v>
      </c>
      <c r="L55" s="8" t="n">
        <v>37654</v>
      </c>
      <c r="M55" s="7" t="n">
        <v>38215</v>
      </c>
      <c r="N55" s="7" t="n">
        <v>888</v>
      </c>
      <c r="O55" s="7" t="n">
        <v>1641</v>
      </c>
      <c r="P55" s="7" t="n">
        <v>797</v>
      </c>
      <c r="Q55" s="7" t="n">
        <v>454</v>
      </c>
      <c r="R55" s="10" t="n">
        <f aca="false">AVERAGE(B49:B55)/AVERAGE(B48:B54)</f>
        <v>1.10836277974087</v>
      </c>
      <c r="S55" s="11" t="n">
        <f aca="false">G55/(C55-E55-F55)</f>
        <v>0.0558681672025723</v>
      </c>
      <c r="T55" s="11" t="n">
        <f aca="false">E55/C55</f>
        <v>0.0489417989417989</v>
      </c>
    </row>
    <row r="56" customFormat="false" ht="15" hidden="false" customHeight="false" outlineLevel="0" collapsed="false">
      <c r="A56" s="6" t="n">
        <v>43947</v>
      </c>
      <c r="B56" s="7" t="n">
        <v>112</v>
      </c>
      <c r="C56" s="7" t="n">
        <v>3892</v>
      </c>
      <c r="D56" s="7" t="n">
        <v>7</v>
      </c>
      <c r="E56" s="7" t="n">
        <v>192</v>
      </c>
      <c r="F56" s="7" t="n">
        <v>1140</v>
      </c>
      <c r="G56" s="7" t="n">
        <v>151</v>
      </c>
      <c r="H56" s="7" t="n">
        <v>1995</v>
      </c>
      <c r="I56" s="7" t="n">
        <v>51900</v>
      </c>
      <c r="J56" s="8" t="n">
        <v>570</v>
      </c>
      <c r="K56" s="113" t="n">
        <f aca="false">B56/H56</f>
        <v>0.056140350877193</v>
      </c>
      <c r="L56" s="8" t="n">
        <v>39420</v>
      </c>
      <c r="M56" s="7" t="n">
        <v>39990</v>
      </c>
      <c r="N56" s="7" t="n">
        <v>900</v>
      </c>
      <c r="O56" s="7" t="n">
        <v>1684</v>
      </c>
      <c r="P56" s="7" t="n">
        <v>829</v>
      </c>
      <c r="Q56" s="7" t="n">
        <v>479</v>
      </c>
      <c r="R56" s="10" t="n">
        <f aca="false">AVERAGE(B50:B56)/AVERAGE(B49:B55)</f>
        <v>1.01062699256111</v>
      </c>
      <c r="S56" s="11" t="n">
        <f aca="false">G56/(C56-E56-F56)</f>
        <v>0.058984375</v>
      </c>
      <c r="T56" s="11" t="n">
        <f aca="false">E56/C56</f>
        <v>0.0493319630010277</v>
      </c>
    </row>
    <row r="57" customFormat="false" ht="15" hidden="false" customHeight="false" outlineLevel="0" collapsed="false">
      <c r="A57" s="6" t="n">
        <v>43948</v>
      </c>
      <c r="B57" s="7" t="n">
        <v>111</v>
      </c>
      <c r="C57" s="7" t="n">
        <v>4003</v>
      </c>
      <c r="D57" s="7" t="n">
        <v>5</v>
      </c>
      <c r="E57" s="7" t="n">
        <v>197</v>
      </c>
      <c r="F57" s="7" t="n">
        <v>1162</v>
      </c>
      <c r="G57" s="7" t="n">
        <v>155</v>
      </c>
      <c r="H57" s="7" t="n">
        <v>1700</v>
      </c>
      <c r="I57" s="7" t="n">
        <v>53600</v>
      </c>
      <c r="J57" s="8" t="n">
        <v>600</v>
      </c>
      <c r="K57" s="113" t="n">
        <f aca="false">B57/H57</f>
        <v>0.0652941176470588</v>
      </c>
      <c r="L57" s="8" t="n">
        <v>40959</v>
      </c>
      <c r="M57" s="7" t="n">
        <v>41559</v>
      </c>
      <c r="N57" s="7" t="n">
        <v>905</v>
      </c>
      <c r="O57" s="7" t="n">
        <v>1725</v>
      </c>
      <c r="P57" s="7" t="n">
        <v>897</v>
      </c>
      <c r="Q57" s="7" t="n">
        <v>476</v>
      </c>
      <c r="R57" s="10" t="n">
        <f aca="false">AVERAGE(B51:B57)/AVERAGE(B50:B56)</f>
        <v>1.02208201892744</v>
      </c>
      <c r="S57" s="11" t="n">
        <f aca="false">G57/(C57-E57-F57)</f>
        <v>0.0586232980332829</v>
      </c>
      <c r="T57" s="11" t="n">
        <f aca="false">E57/C57</f>
        <v>0.0492130901823632</v>
      </c>
    </row>
    <row r="58" customFormat="false" ht="15" hidden="false" customHeight="false" outlineLevel="0" collapsed="false">
      <c r="A58" s="6" t="n">
        <v>43949</v>
      </c>
      <c r="B58" s="7" t="n">
        <v>124</v>
      </c>
      <c r="C58" s="7" t="n">
        <v>4127</v>
      </c>
      <c r="D58" s="7" t="n">
        <v>10</v>
      </c>
      <c r="E58" s="7" t="n">
        <v>207</v>
      </c>
      <c r="F58" s="7" t="n">
        <v>1192</v>
      </c>
      <c r="G58" s="7" t="n">
        <v>154</v>
      </c>
      <c r="H58" s="7" t="n">
        <v>2458</v>
      </c>
      <c r="I58" s="7" t="n">
        <v>56058</v>
      </c>
      <c r="J58" s="8" t="n">
        <v>612</v>
      </c>
      <c r="K58" s="113" t="n">
        <f aca="false">B58/H58</f>
        <v>0.0504475183075671</v>
      </c>
      <c r="L58" s="8" t="n">
        <v>42710</v>
      </c>
      <c r="M58" s="7" t="n">
        <v>43322</v>
      </c>
      <c r="N58" s="7" t="n">
        <v>909</v>
      </c>
      <c r="O58" s="7" t="n">
        <v>1766</v>
      </c>
      <c r="P58" s="7" t="n">
        <v>984</v>
      </c>
      <c r="Q58" s="7" t="n">
        <v>468</v>
      </c>
      <c r="R58" s="10" t="n">
        <f aca="false">AVERAGE(B52:B58)/AVERAGE(B51:B57)</f>
        <v>1.01131687242798</v>
      </c>
      <c r="S58" s="11" t="n">
        <f aca="false">G58/(C58-E58-F58)</f>
        <v>0.0564516129032258</v>
      </c>
      <c r="T58" s="11" t="n">
        <f aca="false">E58/C58</f>
        <v>0.0501574993942331</v>
      </c>
    </row>
    <row r="59" customFormat="false" ht="15" hidden="false" customHeight="false" outlineLevel="0" collapsed="false">
      <c r="A59" s="6" t="n">
        <v>43950</v>
      </c>
      <c r="B59" s="7" t="n">
        <v>158</v>
      </c>
      <c r="C59" s="7" t="n">
        <v>4285</v>
      </c>
      <c r="D59" s="7" t="n">
        <v>7</v>
      </c>
      <c r="E59" s="7" t="n">
        <v>214</v>
      </c>
      <c r="F59" s="7" t="n">
        <v>1256</v>
      </c>
      <c r="G59" s="7" t="n">
        <v>157</v>
      </c>
      <c r="H59" s="7" t="n">
        <v>2627</v>
      </c>
      <c r="I59" s="7" t="n">
        <v>58685</v>
      </c>
      <c r="J59" s="8" t="n">
        <v>618</v>
      </c>
      <c r="K59" s="113" t="n">
        <f aca="false">B59/H59</f>
        <v>0.0601446516939475</v>
      </c>
      <c r="L59" s="8" t="n">
        <v>44828</v>
      </c>
      <c r="M59" s="7" t="n">
        <v>45446</v>
      </c>
      <c r="N59" s="7" t="n">
        <v>912</v>
      </c>
      <c r="O59" s="7" t="n">
        <v>1835</v>
      </c>
      <c r="P59" s="7" t="n">
        <v>1041</v>
      </c>
      <c r="Q59" s="7" t="n">
        <v>497</v>
      </c>
      <c r="R59" s="10" t="n">
        <f aca="false">AVERAGE(B53:B59)/AVERAGE(B52:B58)</f>
        <v>1.01424211597152</v>
      </c>
      <c r="S59" s="11" t="n">
        <f aca="false">G59/(C59-E59-F59)</f>
        <v>0.0557726465364121</v>
      </c>
      <c r="T59" s="11" t="n">
        <f aca="false">E59/C59</f>
        <v>0.0499416569428238</v>
      </c>
    </row>
    <row r="60" customFormat="false" ht="15" hidden="false" customHeight="false" outlineLevel="0" collapsed="false">
      <c r="A60" s="6" t="n">
        <v>43951</v>
      </c>
      <c r="B60" s="7" t="n">
        <v>143</v>
      </c>
      <c r="C60" s="7" t="n">
        <v>4428</v>
      </c>
      <c r="D60" s="7" t="n">
        <v>4</v>
      </c>
      <c r="E60" s="7" t="n">
        <v>218</v>
      </c>
      <c r="F60" s="7" t="n">
        <v>1292</v>
      </c>
      <c r="G60" s="7" t="n">
        <v>157</v>
      </c>
      <c r="H60" s="7" t="n">
        <v>2845</v>
      </c>
      <c r="I60" s="7" t="n">
        <v>61530</v>
      </c>
      <c r="J60" s="8" t="n">
        <v>638</v>
      </c>
      <c r="K60" s="113" t="n">
        <f aca="false">B60/H60</f>
        <v>0.0502636203866432</v>
      </c>
      <c r="L60" s="8" t="n">
        <v>46829</v>
      </c>
      <c r="M60" s="7" t="n">
        <v>47467</v>
      </c>
      <c r="N60" s="7" t="n">
        <v>915</v>
      </c>
      <c r="O60" s="7" t="n">
        <v>1904</v>
      </c>
      <c r="P60" s="7" t="n">
        <v>1149</v>
      </c>
      <c r="Q60" s="7" t="n">
        <v>460</v>
      </c>
      <c r="R60" s="10" t="n">
        <f aca="false">AVERAGE(B54:B60)/AVERAGE(B53:B59)</f>
        <v>0.995987963891675</v>
      </c>
      <c r="S60" s="11" t="n">
        <f aca="false">G60/(C60-E60-F60)</f>
        <v>0.0538039753255655</v>
      </c>
      <c r="T60" s="11" t="n">
        <f aca="false">E60/C60</f>
        <v>0.0492321589882566</v>
      </c>
    </row>
    <row r="61" customFormat="false" ht="15" hidden="false" customHeight="false" outlineLevel="0" collapsed="false">
      <c r="A61" s="6" t="n">
        <v>43952</v>
      </c>
      <c r="B61" s="7" t="n">
        <v>105</v>
      </c>
      <c r="C61" s="7" t="n">
        <v>4532</v>
      </c>
      <c r="D61" s="7" t="n">
        <v>7</v>
      </c>
      <c r="E61" s="7" t="n">
        <v>225</v>
      </c>
      <c r="F61" s="7" t="n">
        <v>1320</v>
      </c>
      <c r="G61" s="7" t="n">
        <v>164</v>
      </c>
      <c r="H61" s="7" t="n">
        <v>2336</v>
      </c>
      <c r="I61" s="7" t="n">
        <v>63866</v>
      </c>
      <c r="J61" s="8" t="n">
        <v>656</v>
      </c>
      <c r="K61" s="113" t="n">
        <f aca="false">B61/H61</f>
        <v>0.0449486301369863</v>
      </c>
      <c r="L61" s="8" t="n">
        <v>48591</v>
      </c>
      <c r="M61" s="7" t="n">
        <v>49247</v>
      </c>
      <c r="N61" s="7" t="n">
        <v>916</v>
      </c>
      <c r="O61" s="7" t="n">
        <v>1949</v>
      </c>
      <c r="P61" s="7" t="n">
        <v>1224</v>
      </c>
      <c r="Q61" s="7" t="n">
        <v>443</v>
      </c>
      <c r="R61" s="10" t="n">
        <f aca="false">AVERAGE(B55:B61)/AVERAGE(B54:B60)</f>
        <v>0.932527693856999</v>
      </c>
      <c r="S61" s="11" t="n">
        <f aca="false">G61/(C61-E61-F61)</f>
        <v>0.0549045865416806</v>
      </c>
      <c r="T61" s="11" t="n">
        <f aca="false">E61/C61</f>
        <v>0.0496469549867608</v>
      </c>
    </row>
    <row r="62" customFormat="false" ht="15" hidden="false" customHeight="false" outlineLevel="0" collapsed="false">
      <c r="A62" s="6" t="n">
        <v>43953</v>
      </c>
      <c r="B62" s="7" t="n">
        <v>149</v>
      </c>
      <c r="C62" s="7" t="n">
        <v>4681</v>
      </c>
      <c r="D62" s="7" t="n">
        <v>12</v>
      </c>
      <c r="E62" s="7" t="n">
        <v>237</v>
      </c>
      <c r="F62" s="7" t="n">
        <v>1354</v>
      </c>
      <c r="G62" s="7" t="n">
        <v>164</v>
      </c>
      <c r="H62" s="7" t="n">
        <v>1947</v>
      </c>
      <c r="I62" s="7" t="n">
        <v>65813</v>
      </c>
      <c r="J62" s="8" t="n">
        <v>681</v>
      </c>
      <c r="K62" s="113" t="n">
        <f aca="false">B62/H62</f>
        <v>0.0765279917822291</v>
      </c>
      <c r="L62" s="8" t="n">
        <v>50098</v>
      </c>
      <c r="M62" s="7" t="n">
        <v>50779</v>
      </c>
      <c r="N62" s="7" t="n">
        <v>917</v>
      </c>
      <c r="O62" s="7" t="n">
        <v>2012</v>
      </c>
      <c r="P62" s="7" t="n">
        <v>1267</v>
      </c>
      <c r="Q62" s="7" t="n">
        <v>485</v>
      </c>
      <c r="R62" s="10" t="n">
        <f aca="false">AVERAGE(B56:B62)/AVERAGE(B55:B61)</f>
        <v>0.974082073434125</v>
      </c>
      <c r="S62" s="11" t="n">
        <f aca="false">G62/(C62-E62-F62)</f>
        <v>0.0530744336569579</v>
      </c>
      <c r="T62" s="11" t="n">
        <f aca="false">E62/C62</f>
        <v>0.0506302072206793</v>
      </c>
    </row>
    <row r="63" customFormat="false" ht="15" hidden="false" customHeight="false" outlineLevel="0" collapsed="false">
      <c r="A63" s="6" t="n">
        <v>43954</v>
      </c>
      <c r="B63" s="7" t="n">
        <v>103</v>
      </c>
      <c r="C63" s="7" t="n">
        <v>4784</v>
      </c>
      <c r="D63" s="7" t="n">
        <v>9</v>
      </c>
      <c r="E63" s="7" t="n">
        <v>246</v>
      </c>
      <c r="F63" s="7" t="n">
        <v>1442</v>
      </c>
      <c r="G63" s="7" t="n">
        <v>146</v>
      </c>
      <c r="H63" s="7" t="n">
        <v>1497</v>
      </c>
      <c r="I63" s="7" t="n">
        <v>67920</v>
      </c>
      <c r="J63" s="8" t="n">
        <v>674</v>
      </c>
      <c r="K63" s="113" t="n">
        <f aca="false">B63/H63</f>
        <v>0.0688042752171009</v>
      </c>
      <c r="L63" s="8" t="n">
        <v>51590</v>
      </c>
      <c r="M63" s="7" t="n">
        <v>52264</v>
      </c>
      <c r="N63" s="7" t="n">
        <v>920</v>
      </c>
      <c r="O63" s="7" t="n">
        <v>2076</v>
      </c>
      <c r="P63" s="7" t="n">
        <v>1314</v>
      </c>
      <c r="Q63" s="7" t="n">
        <v>473</v>
      </c>
      <c r="R63" s="10" t="n">
        <f aca="false">AVERAGE(B57:B63)/AVERAGE(B56:B62)</f>
        <v>0.990022172949002</v>
      </c>
      <c r="S63" s="11" t="n">
        <f aca="false">G63/(C63-E63-F63)</f>
        <v>0.0471576227390181</v>
      </c>
      <c r="T63" s="11" t="n">
        <f aca="false">E63/C63</f>
        <v>0.0514214046822742</v>
      </c>
    </row>
    <row r="64" customFormat="false" ht="15" hidden="false" customHeight="false" outlineLevel="0" collapsed="false">
      <c r="A64" s="6" t="n">
        <v>43955</v>
      </c>
      <c r="B64" s="7" t="n">
        <v>104</v>
      </c>
      <c r="C64" s="7" t="n">
        <v>4887</v>
      </c>
      <c r="D64" s="7" t="n">
        <v>14</v>
      </c>
      <c r="E64" s="7" t="n">
        <v>260</v>
      </c>
      <c r="F64" s="7" t="n">
        <v>1472</v>
      </c>
      <c r="G64" s="7" t="n">
        <v>148</v>
      </c>
      <c r="H64" s="7" t="n">
        <v>1798</v>
      </c>
      <c r="I64" s="7" t="n">
        <v>69718</v>
      </c>
      <c r="J64" s="8" t="n">
        <v>692</v>
      </c>
      <c r="K64" s="113" t="n">
        <f aca="false">B64/H64</f>
        <v>0.0578420467185762</v>
      </c>
      <c r="L64" s="8" t="n">
        <v>53203</v>
      </c>
      <c r="M64" s="7" t="n">
        <v>53895</v>
      </c>
      <c r="N64" s="7" t="n">
        <v>924</v>
      </c>
      <c r="O64" s="7" t="n">
        <v>2136</v>
      </c>
      <c r="P64" s="7" t="n">
        <v>1378</v>
      </c>
      <c r="Q64" s="7" t="n">
        <v>450</v>
      </c>
      <c r="R64" s="10" t="n">
        <f aca="false">AVERAGE(B58:B64)/AVERAGE(B57:B63)</f>
        <v>0.992161254199328</v>
      </c>
      <c r="S64" s="11" t="n">
        <f aca="false">G64/(C64-E64-F64)</f>
        <v>0.0469096671949287</v>
      </c>
      <c r="T64" s="11" t="n">
        <f aca="false">E64/C64</f>
        <v>0.0532023736443626</v>
      </c>
    </row>
    <row r="65" customFormat="false" ht="15" hidden="false" customHeight="false" outlineLevel="0" collapsed="false">
      <c r="A65" s="6" t="n">
        <v>43956</v>
      </c>
      <c r="B65" s="7" t="n">
        <v>134</v>
      </c>
      <c r="C65" s="7" t="n">
        <v>5020</v>
      </c>
      <c r="D65" s="7" t="n">
        <v>4</v>
      </c>
      <c r="E65" s="7" t="n">
        <v>264</v>
      </c>
      <c r="F65" s="7" t="n">
        <v>1524</v>
      </c>
      <c r="G65" s="7" t="n">
        <v>143</v>
      </c>
      <c r="H65" s="7" t="n">
        <v>2597</v>
      </c>
      <c r="I65" s="7" t="n">
        <v>72315</v>
      </c>
      <c r="J65" s="8" t="n">
        <v>666</v>
      </c>
      <c r="K65" s="113" t="n">
        <f aca="false">B65/H65</f>
        <v>0.0515979976896419</v>
      </c>
      <c r="L65" s="8" t="n">
        <v>55227</v>
      </c>
      <c r="M65" s="7" t="n">
        <v>55893</v>
      </c>
      <c r="N65" s="7" t="n">
        <v>929</v>
      </c>
      <c r="O65" s="7" t="n">
        <v>2204</v>
      </c>
      <c r="P65" s="7" t="n">
        <v>1446</v>
      </c>
      <c r="Q65" s="7" t="n">
        <v>442</v>
      </c>
      <c r="R65" s="10" t="n">
        <f aca="false">AVERAGE(B59:B65)/AVERAGE(B58:B64)</f>
        <v>1.01128668171558</v>
      </c>
      <c r="S65" s="11" t="n">
        <f aca="false">G65/(C65-E65-F65)</f>
        <v>0.0442450495049505</v>
      </c>
      <c r="T65" s="11" t="n">
        <f aca="false">E65/C65</f>
        <v>0.052589641434263</v>
      </c>
    </row>
    <row r="66" customFormat="false" ht="15" hidden="false" customHeight="false" outlineLevel="0" collapsed="false">
      <c r="A66" s="6" t="n">
        <v>43957</v>
      </c>
      <c r="B66" s="7" t="n">
        <v>188</v>
      </c>
      <c r="C66" s="7" t="n">
        <v>5208</v>
      </c>
      <c r="D66" s="7" t="n">
        <v>9</v>
      </c>
      <c r="E66" s="7" t="n">
        <v>273</v>
      </c>
      <c r="F66" s="7" t="n">
        <v>1601</v>
      </c>
      <c r="G66" s="7" t="n">
        <v>151</v>
      </c>
      <c r="H66" s="7" t="n">
        <v>2883</v>
      </c>
      <c r="I66" s="7" t="n">
        <v>75198</v>
      </c>
      <c r="J66" s="8" t="n">
        <v>652</v>
      </c>
      <c r="K66" s="113" t="n">
        <f aca="false">B66/H66</f>
        <v>0.0652098508498092</v>
      </c>
      <c r="L66" s="8" t="n">
        <v>57176</v>
      </c>
      <c r="M66" s="7" t="n">
        <v>57828</v>
      </c>
      <c r="N66" s="7" t="n">
        <v>927</v>
      </c>
      <c r="O66" s="7" t="n">
        <v>2292</v>
      </c>
      <c r="P66" s="7" t="n">
        <v>1510</v>
      </c>
      <c r="Q66" s="7" t="n">
        <v>479</v>
      </c>
      <c r="R66" s="10" t="n">
        <f aca="false">AVERAGE(B60:B66)/AVERAGE(B59:B65)</f>
        <v>1.03348214285714</v>
      </c>
      <c r="S66" s="11" t="n">
        <f aca="false">G66/(C66-E66-F66)</f>
        <v>0.0452909418116377</v>
      </c>
      <c r="T66" s="11" t="n">
        <f aca="false">E66/C66</f>
        <v>0.0524193548387097</v>
      </c>
    </row>
    <row r="67" customFormat="false" ht="15" hidden="false" customHeight="false" outlineLevel="0" collapsed="false">
      <c r="A67" s="6" t="n">
        <v>43958</v>
      </c>
      <c r="B67" s="7" t="n">
        <v>163</v>
      </c>
      <c r="C67" s="7" t="n">
        <v>5371</v>
      </c>
      <c r="D67" s="7" t="n">
        <v>9</v>
      </c>
      <c r="E67" s="7" t="n">
        <v>282</v>
      </c>
      <c r="F67" s="7" t="n">
        <v>1601</v>
      </c>
      <c r="G67" s="7" t="n">
        <v>151</v>
      </c>
      <c r="H67" s="7" t="n">
        <v>2703</v>
      </c>
      <c r="I67" s="7" t="n">
        <v>77901</v>
      </c>
      <c r="J67" s="8" t="n">
        <v>688</v>
      </c>
      <c r="K67" s="113" t="n">
        <f aca="false">B67/H67</f>
        <v>0.0603033666296707</v>
      </c>
      <c r="L67" s="8" t="n">
        <v>59080</v>
      </c>
      <c r="M67" s="7" t="n">
        <v>59768</v>
      </c>
      <c r="N67" s="7" t="n">
        <v>929</v>
      </c>
      <c r="O67" s="7" t="n">
        <v>2374</v>
      </c>
      <c r="P67" s="7" t="n">
        <v>1595</v>
      </c>
      <c r="Q67" s="7" t="n">
        <v>473</v>
      </c>
      <c r="R67" s="10" t="n">
        <f aca="false">AVERAGE(B61:B67)/AVERAGE(B60:B66)</f>
        <v>1.02159827213823</v>
      </c>
      <c r="S67" s="11" t="n">
        <f aca="false">G67/(C67-E67-F67)</f>
        <v>0.0432912844036697</v>
      </c>
      <c r="T67" s="11" t="n">
        <f aca="false">E67/C67</f>
        <v>0.052504189164029</v>
      </c>
    </row>
    <row r="68" customFormat="false" ht="15" hidden="false" customHeight="false" outlineLevel="0" collapsed="false">
      <c r="A68" s="6" t="n">
        <v>43959</v>
      </c>
      <c r="B68" s="7" t="n">
        <v>240</v>
      </c>
      <c r="C68" s="7" t="n">
        <v>5611</v>
      </c>
      <c r="D68" s="7" t="n">
        <v>11</v>
      </c>
      <c r="E68" s="7" t="n">
        <v>293</v>
      </c>
      <c r="F68" s="7" t="n">
        <v>1728</v>
      </c>
      <c r="G68" s="7" t="n">
        <v>157</v>
      </c>
      <c r="H68" s="7" t="n">
        <v>2828</v>
      </c>
      <c r="I68" s="7" t="n">
        <v>80729</v>
      </c>
      <c r="J68" s="8" t="n">
        <v>678</v>
      </c>
      <c r="K68" s="113" t="n">
        <f aca="false">B68/H68</f>
        <v>0.0848656294200849</v>
      </c>
      <c r="L68" s="8" t="n">
        <v>61025</v>
      </c>
      <c r="M68" s="7" t="n">
        <v>61703</v>
      </c>
      <c r="N68" s="7" t="n">
        <v>931</v>
      </c>
      <c r="O68" s="7" t="n">
        <v>2469</v>
      </c>
      <c r="P68" s="7" t="n">
        <v>1644</v>
      </c>
      <c r="Q68" s="7" t="n">
        <v>567</v>
      </c>
      <c r="R68" s="10" t="n">
        <f aca="false">AVERAGE(B62:B68)/AVERAGE(B61:B67)</f>
        <v>1.14270613107822</v>
      </c>
      <c r="S68" s="11" t="n">
        <f aca="false">G68/(C68-E68-F68)</f>
        <v>0.0437325905292479</v>
      </c>
      <c r="T68" s="11" t="n">
        <f aca="false">E68/C68</f>
        <v>0.0522188558189271</v>
      </c>
    </row>
    <row r="69" customFormat="false" ht="15" hidden="false" customHeight="false" outlineLevel="0" collapsed="false">
      <c r="A69" s="6" t="n">
        <v>43960</v>
      </c>
      <c r="B69" s="7" t="n">
        <v>165</v>
      </c>
      <c r="C69" s="7" t="n">
        <v>5776</v>
      </c>
      <c r="D69" s="7" t="n">
        <v>7</v>
      </c>
      <c r="E69" s="7" t="n">
        <v>300</v>
      </c>
      <c r="F69" s="7" t="n">
        <v>1757</v>
      </c>
      <c r="G69" s="7" t="n">
        <v>160</v>
      </c>
      <c r="H69" s="7" t="n">
        <v>2289</v>
      </c>
      <c r="I69" s="7" t="n">
        <v>83018</v>
      </c>
      <c r="J69" s="8" t="n">
        <v>698</v>
      </c>
      <c r="K69" s="113" t="n">
        <f aca="false">B69/H69</f>
        <v>0.072083879423329</v>
      </c>
      <c r="L69" s="8" t="n">
        <v>62760</v>
      </c>
      <c r="M69" s="7" t="n">
        <v>63458</v>
      </c>
      <c r="N69" s="7" t="n">
        <v>930</v>
      </c>
      <c r="O69" s="7" t="n">
        <v>2530</v>
      </c>
      <c r="P69" s="7" t="n">
        <v>1703</v>
      </c>
      <c r="Q69" s="7" t="n">
        <v>600</v>
      </c>
      <c r="R69" s="10" t="n">
        <f aca="false">AVERAGE(B63:B69)/AVERAGE(B62:B68)</f>
        <v>1.01480111008326</v>
      </c>
      <c r="S69" s="11" t="n">
        <f aca="false">G69/(C69-E69-F69)</f>
        <v>0.043022317827373</v>
      </c>
      <c r="T69" s="11" t="n">
        <f aca="false">E69/C69</f>
        <v>0.0519390581717452</v>
      </c>
    </row>
    <row r="70" customFormat="false" ht="15" hidden="false" customHeight="false" outlineLevel="0" collapsed="false">
      <c r="A70" s="6" t="n">
        <v>43961</v>
      </c>
      <c r="B70" s="7" t="n">
        <v>258</v>
      </c>
      <c r="C70" s="7" t="n">
        <v>6034</v>
      </c>
      <c r="D70" s="7" t="n">
        <v>5</v>
      </c>
      <c r="E70" s="7" t="n">
        <v>305</v>
      </c>
      <c r="F70" s="7" t="n">
        <v>1837</v>
      </c>
      <c r="G70" s="7" t="n">
        <v>164</v>
      </c>
      <c r="H70" s="7" t="n">
        <v>2140</v>
      </c>
      <c r="I70" s="7" t="n">
        <v>85158</v>
      </c>
      <c r="J70" s="8" t="n">
        <v>713</v>
      </c>
      <c r="K70" s="113" t="n">
        <f aca="false">B70/H70</f>
        <v>0.120560747663551</v>
      </c>
      <c r="L70" s="8" t="n">
        <v>64104</v>
      </c>
      <c r="M70" s="7" t="n">
        <v>64817</v>
      </c>
      <c r="N70" s="7" t="n">
        <v>929</v>
      </c>
      <c r="O70" s="7" t="n">
        <v>2667</v>
      </c>
      <c r="P70" s="7" t="n">
        <v>1768</v>
      </c>
      <c r="Q70" s="7" t="n">
        <v>670</v>
      </c>
      <c r="R70" s="10" t="n">
        <f aca="false">AVERAGE(B64:B70)/AVERAGE(B63:B69)</f>
        <v>1.14129443938013</v>
      </c>
      <c r="S70" s="11" t="n">
        <f aca="false">G70/(C70-E70-F70)</f>
        <v>0.0421377183967112</v>
      </c>
      <c r="T70" s="11" t="n">
        <f aca="false">E70/C70</f>
        <v>0.0505469008949287</v>
      </c>
    </row>
    <row r="71" customFormat="false" ht="15" hidden="false" customHeight="false" outlineLevel="0" collapsed="false">
      <c r="A71" s="6" t="n">
        <v>43962</v>
      </c>
      <c r="B71" s="7" t="n">
        <v>244</v>
      </c>
      <c r="C71" s="7" t="n">
        <v>6278</v>
      </c>
      <c r="D71" s="7" t="n">
        <v>9</v>
      </c>
      <c r="E71" s="7" t="n">
        <v>314</v>
      </c>
      <c r="F71" s="7" t="n">
        <v>1862</v>
      </c>
      <c r="G71" s="7" t="n">
        <v>170</v>
      </c>
      <c r="H71" s="7" t="n">
        <v>2389</v>
      </c>
      <c r="I71" s="7" t="n">
        <v>87547</v>
      </c>
      <c r="J71" s="8" t="n">
        <v>733</v>
      </c>
      <c r="K71" s="113" t="n">
        <f aca="false">B71/H71</f>
        <v>0.102134784428631</v>
      </c>
      <c r="L71" s="8" t="n">
        <v>65976</v>
      </c>
      <c r="M71" s="7" t="n">
        <v>66709</v>
      </c>
      <c r="N71" s="7" t="n">
        <v>929</v>
      </c>
      <c r="O71" s="7" t="n">
        <v>2800</v>
      </c>
      <c r="P71" s="7" t="n">
        <v>1833</v>
      </c>
      <c r="Q71" s="7" t="n">
        <v>716</v>
      </c>
      <c r="R71" s="10" t="n">
        <f aca="false">AVERAGE(B65:B71)/AVERAGE(B64:B70)</f>
        <v>1.11182108626198</v>
      </c>
      <c r="S71" s="11" t="n">
        <f aca="false">G71/(C71-E71-F71)</f>
        <v>0.0414431984397855</v>
      </c>
      <c r="T71" s="11" t="n">
        <f aca="false">E71/C71</f>
        <v>0.0500159286396942</v>
      </c>
    </row>
    <row r="72" customFormat="false" ht="15" hidden="false" customHeight="false" outlineLevel="0" collapsed="false">
      <c r="A72" s="6" t="n">
        <v>43963</v>
      </c>
      <c r="B72" s="7" t="n">
        <v>285</v>
      </c>
      <c r="C72" s="7" t="n">
        <v>6563</v>
      </c>
      <c r="D72" s="7" t="n">
        <v>5</v>
      </c>
      <c r="E72" s="7" t="n">
        <v>319</v>
      </c>
      <c r="F72" s="7" t="n">
        <v>2266</v>
      </c>
      <c r="G72" s="7" t="n">
        <v>147</v>
      </c>
      <c r="H72" s="7" t="n">
        <v>2927</v>
      </c>
      <c r="I72" s="7" t="n">
        <v>90474</v>
      </c>
      <c r="J72" s="8" t="n">
        <v>689</v>
      </c>
      <c r="K72" s="113" t="n">
        <f aca="false">B72/H72</f>
        <v>0.0973693201229928</v>
      </c>
      <c r="L72" s="8" t="n">
        <v>68237</v>
      </c>
      <c r="M72" s="7" t="n">
        <v>68926</v>
      </c>
      <c r="N72" s="7" t="n">
        <v>932</v>
      </c>
      <c r="O72" s="7" t="n">
        <v>2973</v>
      </c>
      <c r="P72" s="7" t="n">
        <v>1923</v>
      </c>
      <c r="Q72" s="7" t="n">
        <v>735</v>
      </c>
      <c r="R72" s="10" t="n">
        <f aca="false">AVERAGE(B66:B72)/AVERAGE(B65:B71)</f>
        <v>1.10847701149425</v>
      </c>
      <c r="S72" s="11" t="n">
        <f aca="false">G72/(C72-E72-F72)</f>
        <v>0.0369532428355958</v>
      </c>
      <c r="T72" s="11" t="n">
        <f aca="false">E72/C72</f>
        <v>0.0486058205089136</v>
      </c>
    </row>
    <row r="73" customFormat="false" ht="15" hidden="false" customHeight="false" outlineLevel="0" collapsed="false">
      <c r="A73" s="6" t="n">
        <v>43964</v>
      </c>
      <c r="B73" s="7" t="n">
        <v>316</v>
      </c>
      <c r="C73" s="7" t="n">
        <v>6879</v>
      </c>
      <c r="D73" s="7" t="n">
        <v>10</v>
      </c>
      <c r="E73" s="7" t="n">
        <v>329</v>
      </c>
      <c r="F73" s="7" t="n">
        <v>2385</v>
      </c>
      <c r="G73" s="7" t="n">
        <v>147</v>
      </c>
      <c r="H73" s="7" t="n">
        <v>3199</v>
      </c>
      <c r="I73" s="7" t="n">
        <v>93673</v>
      </c>
      <c r="J73" s="8" t="n">
        <v>712</v>
      </c>
      <c r="K73" s="113" t="n">
        <f aca="false">B73/H73</f>
        <v>0.0987808690215692</v>
      </c>
      <c r="L73" s="8" t="n">
        <v>70497</v>
      </c>
      <c r="M73" s="7" t="n">
        <v>71209</v>
      </c>
      <c r="N73" s="7" t="n">
        <v>936</v>
      </c>
      <c r="O73" s="7" t="n">
        <v>3109</v>
      </c>
      <c r="P73" s="7" t="n">
        <v>2036</v>
      </c>
      <c r="Q73" s="7" t="n">
        <v>798</v>
      </c>
      <c r="R73" s="10" t="n">
        <f aca="false">AVERAGE(B67:B73)/AVERAGE(B66:B72)</f>
        <v>1.08295528191834</v>
      </c>
      <c r="S73" s="11" t="n">
        <f aca="false">G73/(C73-E73-F73)</f>
        <v>0.0352941176470588</v>
      </c>
      <c r="T73" s="11" t="n">
        <f aca="false">E73/C73</f>
        <v>0.0478267189998546</v>
      </c>
    </row>
    <row r="74" customFormat="false" ht="15" hidden="false" customHeight="false" outlineLevel="0" collapsed="false">
      <c r="A74" s="6" t="n">
        <v>43965</v>
      </c>
      <c r="B74" s="7" t="n">
        <v>255</v>
      </c>
      <c r="C74" s="7" t="n">
        <v>7134</v>
      </c>
      <c r="D74" s="7" t="n">
        <v>24</v>
      </c>
      <c r="E74" s="7" t="n">
        <v>353</v>
      </c>
      <c r="F74" s="7" t="n">
        <v>2497</v>
      </c>
      <c r="G74" s="7" t="n">
        <v>149</v>
      </c>
      <c r="H74" s="7" t="n">
        <v>3220</v>
      </c>
      <c r="I74" s="7" t="n">
        <v>96893</v>
      </c>
      <c r="J74" s="8" t="n">
        <v>737</v>
      </c>
      <c r="K74" s="113" t="n">
        <f aca="false">B74/H74</f>
        <v>0.0791925465838509</v>
      </c>
      <c r="L74" s="8" t="n">
        <v>72972</v>
      </c>
      <c r="M74" s="7" t="n">
        <v>73709</v>
      </c>
      <c r="N74" s="7" t="n">
        <v>935</v>
      </c>
      <c r="O74" s="7" t="n">
        <v>3225</v>
      </c>
      <c r="P74" s="7" t="n">
        <v>2169</v>
      </c>
      <c r="Q74" s="7" t="n">
        <v>806</v>
      </c>
      <c r="R74" s="10" t="n">
        <f aca="false">AVERAGE(B68:B74)/AVERAGE(B67:B73)</f>
        <v>1.05505685218432</v>
      </c>
      <c r="S74" s="11" t="n">
        <f aca="false">G74/(C74-E74-F74)</f>
        <v>0.034780578898226</v>
      </c>
      <c r="T74" s="11" t="n">
        <f aca="false">E74/C74</f>
        <v>0.0494813568825343</v>
      </c>
    </row>
    <row r="75" customFormat="false" ht="15" hidden="false" customHeight="false" outlineLevel="0" collapsed="false">
      <c r="A75" s="6" t="n">
        <v>43966</v>
      </c>
      <c r="B75" s="7" t="n">
        <v>345</v>
      </c>
      <c r="C75" s="7" t="n">
        <v>7479</v>
      </c>
      <c r="D75" s="7" t="n">
        <v>3</v>
      </c>
      <c r="E75" s="7" t="n">
        <v>356</v>
      </c>
      <c r="F75" s="7" t="n">
        <v>2534</v>
      </c>
      <c r="G75" s="7" t="n">
        <v>151</v>
      </c>
      <c r="H75" s="7" t="n">
        <v>3469</v>
      </c>
      <c r="I75" s="7" t="n">
        <v>100362</v>
      </c>
      <c r="J75" s="8" t="n">
        <v>610</v>
      </c>
      <c r="K75" s="113" t="n">
        <f aca="false">B75/H75</f>
        <v>0.0994522917267224</v>
      </c>
      <c r="L75" s="8" t="n">
        <v>75647</v>
      </c>
      <c r="M75" s="7" t="n">
        <v>76257</v>
      </c>
      <c r="N75" s="7" t="n">
        <v>937</v>
      </c>
      <c r="O75" s="7" t="n">
        <v>3367</v>
      </c>
      <c r="P75" s="7" t="n">
        <v>2272</v>
      </c>
      <c r="Q75" s="7" t="n">
        <v>903</v>
      </c>
      <c r="R75" s="10" t="n">
        <f aca="false">AVERAGE(B69:B75)/AVERAGE(B68:B74)</f>
        <v>1.05955757231991</v>
      </c>
      <c r="S75" s="11" t="n">
        <f aca="false">G75/(C75-E75-F75)</f>
        <v>0.0329047722815428</v>
      </c>
      <c r="T75" s="11" t="n">
        <f aca="false">E75/C75</f>
        <v>0.047599946516914</v>
      </c>
    </row>
    <row r="76" customFormat="false" ht="15" hidden="false" customHeight="false" outlineLevel="0" collapsed="false">
      <c r="A76" s="6" t="n">
        <v>43967</v>
      </c>
      <c r="B76" s="7" t="n">
        <v>327</v>
      </c>
      <c r="C76" s="7" t="n">
        <v>7805</v>
      </c>
      <c r="D76" s="7" t="n">
        <v>7</v>
      </c>
      <c r="E76" s="7" t="n">
        <v>363</v>
      </c>
      <c r="F76" s="7" t="n">
        <v>2569</v>
      </c>
      <c r="G76" s="7" t="n">
        <v>154</v>
      </c>
      <c r="H76" s="7" t="n">
        <v>2858</v>
      </c>
      <c r="I76" s="7" t="n">
        <v>103220</v>
      </c>
      <c r="J76" s="8" t="n">
        <v>626</v>
      </c>
      <c r="K76" s="113" t="n">
        <f aca="false">B76/H76</f>
        <v>0.114415675297411</v>
      </c>
      <c r="L76" s="8" t="n">
        <v>77581</v>
      </c>
      <c r="M76" s="7" t="n">
        <v>78207</v>
      </c>
      <c r="N76" s="7" t="n">
        <v>987</v>
      </c>
      <c r="O76" s="7" t="n">
        <v>3482</v>
      </c>
      <c r="P76" s="7" t="n">
        <v>2372</v>
      </c>
      <c r="Q76" s="7" t="n">
        <v>964</v>
      </c>
      <c r="R76" s="10" t="n">
        <f aca="false">AVERAGE(B70:B76)/AVERAGE(B69:B75)</f>
        <v>1.08672376873662</v>
      </c>
      <c r="S76" s="11" t="n">
        <f aca="false">G76/(C76-E76-F76)</f>
        <v>0.0316027088036117</v>
      </c>
      <c r="T76" s="11" t="n">
        <f aca="false">E76/C76</f>
        <v>0.0465086483023703</v>
      </c>
    </row>
    <row r="77" customFormat="false" ht="15" hidden="false" customHeight="false" outlineLevel="0" collapsed="false">
      <c r="A77" s="6" t="n">
        <v>43968</v>
      </c>
      <c r="B77" s="7" t="n">
        <v>263</v>
      </c>
      <c r="C77" s="7" t="n">
        <v>8086</v>
      </c>
      <c r="D77" s="7" t="n">
        <v>10</v>
      </c>
      <c r="E77" s="7" t="n">
        <v>373</v>
      </c>
      <c r="F77" s="7" t="n">
        <v>2625</v>
      </c>
      <c r="G77" s="7" t="n">
        <v>159</v>
      </c>
      <c r="H77" s="7" t="n">
        <v>2609</v>
      </c>
      <c r="I77" s="7" t="n">
        <v>105829</v>
      </c>
      <c r="J77" s="8" t="n">
        <v>640</v>
      </c>
      <c r="K77" s="113" t="n">
        <f aca="false">B77/H77</f>
        <v>0.100804906094289</v>
      </c>
      <c r="L77" s="8" t="n">
        <v>79462</v>
      </c>
      <c r="M77" s="7" t="n">
        <v>80102</v>
      </c>
      <c r="N77" s="7" t="n">
        <v>939</v>
      </c>
      <c r="O77" s="7" t="n">
        <v>3561</v>
      </c>
      <c r="P77" s="7" t="n">
        <v>2468</v>
      </c>
      <c r="Q77" s="7" t="n">
        <v>1100</v>
      </c>
      <c r="R77" s="10" t="n">
        <f aca="false">AVERAGE(B71:B77)/AVERAGE(B70:B76)</f>
        <v>1.00246305418719</v>
      </c>
      <c r="S77" s="11" t="n">
        <f aca="false">G77/(C77-E77-F77)</f>
        <v>0.03125</v>
      </c>
      <c r="T77" s="11" t="n">
        <f aca="false">E77/C77</f>
        <v>0.0461291120455108</v>
      </c>
    </row>
    <row r="78" customFormat="false" ht="15" hidden="false" customHeight="false" outlineLevel="0" collapsed="false">
      <c r="A78" s="6" t="n">
        <v>43969</v>
      </c>
      <c r="B78" s="7" t="n">
        <v>303</v>
      </c>
      <c r="C78" s="7" t="n">
        <v>8371</v>
      </c>
      <c r="D78" s="7" t="n">
        <v>9</v>
      </c>
      <c r="E78" s="7" t="n">
        <v>382</v>
      </c>
      <c r="F78" s="7" t="n">
        <v>2872</v>
      </c>
      <c r="G78" s="7" t="n">
        <v>156</v>
      </c>
      <c r="H78" s="7" t="n">
        <v>2805</v>
      </c>
      <c r="I78" s="7" t="n">
        <v>108634</v>
      </c>
      <c r="J78" s="8" t="n">
        <v>657</v>
      </c>
      <c r="K78" s="113" t="n">
        <f aca="false">B78/H78</f>
        <v>0.108021390374332</v>
      </c>
      <c r="L78" s="8" t="n">
        <v>81466</v>
      </c>
      <c r="M78" s="7" t="n">
        <v>82123</v>
      </c>
      <c r="N78" s="7" t="n">
        <v>939</v>
      </c>
      <c r="O78" s="7" t="n">
        <v>3718</v>
      </c>
      <c r="P78" s="7" t="n">
        <v>2607</v>
      </c>
      <c r="Q78" s="7" t="n">
        <v>1107</v>
      </c>
      <c r="R78" s="10" t="n">
        <f aca="false">AVERAGE(B72:B78)/AVERAGE(B71:B77)</f>
        <v>1.02899262899263</v>
      </c>
      <c r="S78" s="11" t="n">
        <f aca="false">G78/(C78-E78-F78)</f>
        <v>0.0304866132499511</v>
      </c>
      <c r="T78" s="11" t="n">
        <f aca="false">E78/C78</f>
        <v>0.0456337355154701</v>
      </c>
    </row>
    <row r="79" customFormat="false" ht="15" hidden="false" customHeight="false" outlineLevel="0" collapsed="false">
      <c r="A79" s="6" t="n">
        <v>43970</v>
      </c>
      <c r="B79" s="7" t="n">
        <v>438</v>
      </c>
      <c r="C79" s="7" t="n">
        <v>8809</v>
      </c>
      <c r="D79" s="7" t="n">
        <v>11</v>
      </c>
      <c r="E79" s="7" t="n">
        <v>393</v>
      </c>
      <c r="F79" s="7" t="n">
        <v>2933</v>
      </c>
      <c r="G79" s="7" t="n">
        <v>161</v>
      </c>
      <c r="H79" s="7" t="n">
        <v>3736</v>
      </c>
      <c r="I79" s="7" t="n">
        <v>112370</v>
      </c>
      <c r="J79" s="8" t="n">
        <v>681</v>
      </c>
      <c r="K79" s="113" t="n">
        <f aca="false">B79/H79</f>
        <v>0.117237687366167</v>
      </c>
      <c r="L79" s="8" t="n">
        <v>84449</v>
      </c>
      <c r="M79" s="7" t="n">
        <v>85130</v>
      </c>
      <c r="N79" s="7" t="n">
        <v>940</v>
      </c>
      <c r="O79" s="7" t="n">
        <v>3879</v>
      </c>
      <c r="P79" s="7" t="n">
        <v>2758</v>
      </c>
      <c r="Q79" s="7" t="n">
        <v>1232</v>
      </c>
      <c r="R79" s="10" t="n">
        <f aca="false">AVERAGE(B73:B79)/AVERAGE(B72:B78)</f>
        <v>1.0730659025788</v>
      </c>
      <c r="S79" s="11" t="n">
        <f aca="false">G79/(C79-E79-F79)</f>
        <v>0.0293634871420755</v>
      </c>
      <c r="T79" s="11" t="n">
        <f aca="false">E79/C79</f>
        <v>0.0446134635032353</v>
      </c>
    </row>
    <row r="80" customFormat="false" ht="15" hidden="false" customHeight="false" outlineLevel="0" collapsed="false">
      <c r="A80" s="6" t="n">
        <v>43971</v>
      </c>
      <c r="B80" s="7" t="n">
        <v>474</v>
      </c>
      <c r="C80" s="7" t="n">
        <v>9283</v>
      </c>
      <c r="D80" s="7" t="n">
        <v>10</v>
      </c>
      <c r="E80" s="7" t="n">
        <v>403</v>
      </c>
      <c r="F80" s="7" t="n">
        <v>3032</v>
      </c>
      <c r="G80" s="7" t="n">
        <v>171</v>
      </c>
      <c r="H80" s="7" t="n">
        <v>4319</v>
      </c>
      <c r="I80" s="7" t="n">
        <v>116689</v>
      </c>
      <c r="J80" s="8" t="n">
        <v>705</v>
      </c>
      <c r="K80" s="113" t="n">
        <f aca="false">B80/H80</f>
        <v>0.109747626765455</v>
      </c>
      <c r="L80" s="8" t="n">
        <v>87447</v>
      </c>
      <c r="M80" s="7" t="n">
        <v>88152</v>
      </c>
      <c r="N80" s="7" t="n">
        <v>945</v>
      </c>
      <c r="O80" s="7" t="n">
        <v>4068</v>
      </c>
      <c r="P80" s="7" t="n">
        <v>2919</v>
      </c>
      <c r="Q80" s="7" t="n">
        <v>1351</v>
      </c>
      <c r="R80" s="10" t="n">
        <f aca="false">AVERAGE(B74:B80)/AVERAGE(B73:B79)</f>
        <v>1.07031597685803</v>
      </c>
      <c r="S80" s="11" t="n">
        <f aca="false">G80/(C80-E80-F80)</f>
        <v>0.0292407660738714</v>
      </c>
      <c r="T80" s="11" t="n">
        <f aca="false">E80/C80</f>
        <v>0.0434126898631908</v>
      </c>
    </row>
    <row r="81" customFormat="false" ht="15" hidden="false" customHeight="false" outlineLevel="0" collapsed="false">
      <c r="A81" s="6" t="n">
        <v>43972</v>
      </c>
      <c r="B81" s="7" t="n">
        <v>648</v>
      </c>
      <c r="C81" s="7" t="n">
        <v>9931</v>
      </c>
      <c r="D81" s="7" t="n">
        <v>13</v>
      </c>
      <c r="E81" s="7" t="n">
        <v>416</v>
      </c>
      <c r="F81" s="7" t="n">
        <v>3062</v>
      </c>
      <c r="G81" s="7" t="n">
        <v>172</v>
      </c>
      <c r="H81" s="7" t="n">
        <v>4589</v>
      </c>
      <c r="I81" s="7" t="n">
        <v>121278</v>
      </c>
      <c r="J81" s="8" t="n">
        <v>731</v>
      </c>
      <c r="K81" s="113" t="n">
        <f aca="false">B81/H81</f>
        <v>0.141207234691654</v>
      </c>
      <c r="L81" s="8" t="n">
        <v>90667</v>
      </c>
      <c r="M81" s="7" t="n">
        <v>91398</v>
      </c>
      <c r="N81" s="7" t="n">
        <v>947</v>
      </c>
      <c r="O81" s="7" t="n">
        <v>4334</v>
      </c>
      <c r="P81" s="7" t="n">
        <v>3154</v>
      </c>
      <c r="Q81" s="7" t="n">
        <v>1496</v>
      </c>
      <c r="R81" s="10" t="n">
        <f aca="false">AVERAGE(B75:B81)/AVERAGE(B74:B80)</f>
        <v>1.16340956340956</v>
      </c>
      <c r="S81" s="11" t="n">
        <f aca="false">G81/(C81-E81-F81)</f>
        <v>0.0266542693320936</v>
      </c>
      <c r="T81" s="11" t="n">
        <f aca="false">E81/C81</f>
        <v>0.0418890343369248</v>
      </c>
    </row>
    <row r="82" customFormat="false" ht="15" hidden="false" customHeight="false" outlineLevel="0" collapsed="false">
      <c r="A82" s="6" t="n">
        <v>43973</v>
      </c>
      <c r="B82" s="7" t="n">
        <v>718</v>
      </c>
      <c r="C82" s="7" t="n">
        <v>10649</v>
      </c>
      <c r="D82" s="7" t="n">
        <v>18</v>
      </c>
      <c r="E82" s="7" t="n">
        <v>433</v>
      </c>
      <c r="F82" s="7" t="n">
        <v>3530</v>
      </c>
      <c r="G82" s="7" t="n">
        <v>173</v>
      </c>
      <c r="H82" s="7" t="n">
        <v>4615</v>
      </c>
      <c r="I82" s="7" t="n">
        <v>125893</v>
      </c>
      <c r="J82" s="8" t="n">
        <v>754</v>
      </c>
      <c r="K82" s="113" t="n">
        <f aca="false">B82/H82</f>
        <v>0.15557963163597</v>
      </c>
      <c r="L82" s="8" t="n">
        <v>93528</v>
      </c>
      <c r="M82" s="7" t="n">
        <v>94282</v>
      </c>
      <c r="N82" s="7" t="n">
        <v>948</v>
      </c>
      <c r="O82" s="7" t="n">
        <v>4648</v>
      </c>
      <c r="P82" s="7" t="n">
        <v>3314</v>
      </c>
      <c r="Q82" s="7" t="n">
        <v>1739</v>
      </c>
      <c r="R82" s="10" t="n">
        <f aca="false">AVERAGE(B76:B82)/AVERAGE(B75:B81)</f>
        <v>1.13330950679056</v>
      </c>
      <c r="S82" s="11" t="n">
        <f aca="false">G82/(C82-E82-F82)</f>
        <v>0.0258749626084355</v>
      </c>
      <c r="T82" s="11" t="n">
        <f aca="false">E82/C82</f>
        <v>0.0406610949384919</v>
      </c>
    </row>
    <row r="83" customFormat="false" ht="15" hidden="false" customHeight="false" outlineLevel="0" collapsed="false">
      <c r="A83" s="6" t="n">
        <v>43974</v>
      </c>
      <c r="B83" s="7" t="n">
        <v>704</v>
      </c>
      <c r="C83" s="7" t="n">
        <v>11353</v>
      </c>
      <c r="D83" s="7" t="n">
        <v>12</v>
      </c>
      <c r="E83" s="7" t="n">
        <v>445</v>
      </c>
      <c r="F83" s="7" t="n">
        <v>3732</v>
      </c>
      <c r="G83" s="7" t="n">
        <v>181</v>
      </c>
      <c r="H83" s="7" t="n">
        <v>3525</v>
      </c>
      <c r="I83" s="7" t="n">
        <v>129418</v>
      </c>
      <c r="J83" s="8" t="n">
        <v>773</v>
      </c>
      <c r="K83" s="113" t="n">
        <f aca="false">B83/H83</f>
        <v>0.199716312056738</v>
      </c>
      <c r="L83" s="8" t="n">
        <v>95859</v>
      </c>
      <c r="M83" s="7" t="n">
        <v>96632</v>
      </c>
      <c r="N83" s="7" t="n">
        <v>951</v>
      </c>
      <c r="O83" s="7" t="n">
        <v>4955</v>
      </c>
      <c r="P83" s="7" t="n">
        <v>3540</v>
      </c>
      <c r="Q83" s="7" t="n">
        <v>1907</v>
      </c>
      <c r="R83" s="10" t="n">
        <f aca="false">AVERAGE(B77:B83)/AVERAGE(B76:B82)</f>
        <v>1.11888994008199</v>
      </c>
      <c r="S83" s="11" t="n">
        <f aca="false">G83/(C83-E83-F83)</f>
        <v>0.0252229654403567</v>
      </c>
      <c r="T83" s="11" t="n">
        <f aca="false">E83/C83</f>
        <v>0.0391966881000617</v>
      </c>
    </row>
    <row r="84" customFormat="false" ht="15" hidden="false" customHeight="false" outlineLevel="0" collapsed="false">
      <c r="A84" s="6" t="n">
        <v>43975</v>
      </c>
      <c r="B84" s="7" t="n">
        <v>723</v>
      </c>
      <c r="C84" s="7" t="n">
        <v>12076</v>
      </c>
      <c r="D84" s="7" t="n">
        <v>8</v>
      </c>
      <c r="E84" s="7" t="n">
        <v>452</v>
      </c>
      <c r="F84" s="7" t="n">
        <v>3999</v>
      </c>
      <c r="G84" s="7" t="n">
        <v>181</v>
      </c>
      <c r="H84" s="7" t="n">
        <v>4050</v>
      </c>
      <c r="I84" s="7" t="n">
        <v>133468</v>
      </c>
      <c r="J84" s="8" t="n">
        <v>793</v>
      </c>
      <c r="K84" s="113" t="n">
        <f aca="false">B84/H84</f>
        <v>0.178518518518519</v>
      </c>
      <c r="L84" s="8" t="n">
        <v>98352</v>
      </c>
      <c r="M84" s="7" t="n">
        <v>99145</v>
      </c>
      <c r="N84" s="7" t="n">
        <v>955</v>
      </c>
      <c r="O84" s="7" t="n">
        <v>5302</v>
      </c>
      <c r="P84" s="7" t="n">
        <v>3766</v>
      </c>
      <c r="Q84" s="7" t="n">
        <v>2053</v>
      </c>
      <c r="R84" s="10" t="n">
        <f aca="false">AVERAGE(B78:B84)/AVERAGE(B77:B83)</f>
        <v>1.12965050732807</v>
      </c>
      <c r="S84" s="11" t="n">
        <f aca="false">G84/(C84-E84-F84)</f>
        <v>0.0237377049180328</v>
      </c>
      <c r="T84" s="11" t="n">
        <f aca="false">E84/C84</f>
        <v>0.0374296124544551</v>
      </c>
    </row>
    <row r="85" customFormat="false" ht="15" hidden="false" customHeight="false" outlineLevel="0" collapsed="false">
      <c r="A85" s="6" t="n">
        <v>43976</v>
      </c>
      <c r="B85" s="7" t="n">
        <v>552</v>
      </c>
      <c r="C85" s="7" t="n">
        <v>12628</v>
      </c>
      <c r="D85" s="7" t="n">
        <v>15</v>
      </c>
      <c r="E85" s="7" t="n">
        <v>467</v>
      </c>
      <c r="F85" s="7" t="n">
        <v>4167</v>
      </c>
      <c r="G85" s="7" t="n">
        <v>203</v>
      </c>
      <c r="H85" s="7" t="n">
        <v>3194</v>
      </c>
      <c r="I85" s="7" t="n">
        <v>136662</v>
      </c>
      <c r="J85" s="8" t="n">
        <v>709</v>
      </c>
      <c r="K85" s="113" t="n">
        <f aca="false">B85/H85</f>
        <v>0.172824045084533</v>
      </c>
      <c r="L85" s="8" t="n">
        <v>100639</v>
      </c>
      <c r="M85" s="7" t="n">
        <v>101348</v>
      </c>
      <c r="N85" s="7" t="n">
        <v>956</v>
      </c>
      <c r="O85" s="7" t="n">
        <v>5563</v>
      </c>
      <c r="P85" s="7" t="n">
        <v>4057</v>
      </c>
      <c r="Q85" s="7" t="n">
        <v>2039</v>
      </c>
      <c r="R85" s="10" t="n">
        <f aca="false">AVERAGE(B79:B85)/AVERAGE(B78:B84)</f>
        <v>1.06212574850299</v>
      </c>
      <c r="S85" s="11" t="n">
        <f aca="false">G85/(C85-E85-F85)</f>
        <v>0.0253940455341506</v>
      </c>
      <c r="T85" s="11" t="n">
        <f aca="false">E85/C85</f>
        <v>0.0369813113715553</v>
      </c>
    </row>
    <row r="86" customFormat="false" ht="15" hidden="false" customHeight="false" outlineLevel="0" collapsed="false">
      <c r="A86" s="6" t="n">
        <v>43977</v>
      </c>
      <c r="B86" s="7" t="n">
        <v>600</v>
      </c>
      <c r="C86" s="7" t="n">
        <v>13228</v>
      </c>
      <c r="D86" s="7" t="n">
        <v>23</v>
      </c>
      <c r="E86" s="7" t="n">
        <v>490</v>
      </c>
      <c r="F86" s="7" t="n">
        <v>4349</v>
      </c>
      <c r="G86" s="7" t="n">
        <v>250</v>
      </c>
      <c r="H86" s="7" t="n">
        <v>3556</v>
      </c>
      <c r="I86" s="7" t="n">
        <v>140218</v>
      </c>
      <c r="J86" s="8" t="n">
        <v>727</v>
      </c>
      <c r="K86" s="113" t="n">
        <f aca="false">B86/H86</f>
        <v>0.168728908886389</v>
      </c>
      <c r="L86" s="8" t="n">
        <v>103173</v>
      </c>
      <c r="M86" s="7" t="n">
        <v>103900</v>
      </c>
      <c r="N86" s="12" t="n">
        <v>959</v>
      </c>
      <c r="O86" s="12" t="n">
        <v>5813</v>
      </c>
      <c r="P86" s="12" t="n">
        <v>4354</v>
      </c>
      <c r="Q86" s="12" t="n">
        <v>2102</v>
      </c>
      <c r="R86" s="10" t="n">
        <f aca="false">AVERAGE(B80:B86)/AVERAGE(B79:B85)</f>
        <v>1.03805496828753</v>
      </c>
      <c r="S86" s="11" t="n">
        <f aca="false">G86/(C86-E86-F86)</f>
        <v>0.0298009297890094</v>
      </c>
      <c r="T86" s="11" t="n">
        <f aca="false">E86/C86</f>
        <v>0.0370426368309646</v>
      </c>
    </row>
    <row r="87" customFormat="false" ht="15" hidden="false" customHeight="false" outlineLevel="0" collapsed="false">
      <c r="A87" s="6" t="n">
        <v>43978</v>
      </c>
      <c r="B87" s="7" t="n">
        <v>706</v>
      </c>
      <c r="C87" s="7" t="n">
        <v>13933</v>
      </c>
      <c r="D87" s="7" t="n">
        <v>10</v>
      </c>
      <c r="E87" s="7" t="n">
        <v>500</v>
      </c>
      <c r="F87" s="7" t="n">
        <v>4617</v>
      </c>
      <c r="G87" s="7" t="n">
        <v>254</v>
      </c>
      <c r="H87" s="7" t="n">
        <v>4863</v>
      </c>
      <c r="I87" s="7" t="n">
        <v>145081</v>
      </c>
      <c r="J87" s="8" t="n">
        <v>642</v>
      </c>
      <c r="K87" s="113" t="n">
        <f aca="false">B87/H87</f>
        <v>0.145177873740489</v>
      </c>
      <c r="L87" s="8" t="n">
        <v>106456</v>
      </c>
      <c r="M87" s="7" t="n">
        <v>107098</v>
      </c>
      <c r="N87" s="7" t="n">
        <v>961</v>
      </c>
      <c r="O87" s="7" t="n">
        <v>6091</v>
      </c>
      <c r="P87" s="7" t="n">
        <v>4694</v>
      </c>
      <c r="Q87" s="7" t="n">
        <v>2187</v>
      </c>
      <c r="R87" s="10" t="n">
        <f aca="false">AVERAGE(B81:B87)/AVERAGE(B80:B86)</f>
        <v>1.05250056573885</v>
      </c>
      <c r="S87" s="11" t="n">
        <f aca="false">G87/(C87-E87-F87)</f>
        <v>0.0288112522686025</v>
      </c>
      <c r="T87" s="11" t="n">
        <f aca="false">E87/C87</f>
        <v>0.0358860259814828</v>
      </c>
    </row>
    <row r="88" customFormat="false" ht="15" hidden="false" customHeight="false" outlineLevel="0" collapsed="false">
      <c r="A88" s="6" t="n">
        <v>43979</v>
      </c>
      <c r="B88" s="7" t="n">
        <v>769</v>
      </c>
      <c r="C88" s="7" t="n">
        <v>14702</v>
      </c>
      <c r="D88" s="7" t="n">
        <v>8</v>
      </c>
      <c r="E88" s="7" t="n">
        <v>508</v>
      </c>
      <c r="F88" s="7" t="n">
        <v>4788</v>
      </c>
      <c r="G88" s="7" t="n">
        <v>259</v>
      </c>
      <c r="H88" s="7" t="n">
        <v>5405</v>
      </c>
      <c r="I88" s="7" t="n">
        <v>150486</v>
      </c>
      <c r="J88" s="8" t="n">
        <v>664</v>
      </c>
      <c r="K88" s="113" t="n">
        <f aca="false">B88/H88</f>
        <v>0.142275670675301</v>
      </c>
      <c r="L88" s="8" t="n">
        <v>110132</v>
      </c>
      <c r="M88" s="5" t="n">
        <v>110796</v>
      </c>
      <c r="N88" s="7" t="n">
        <v>967</v>
      </c>
      <c r="O88" s="7" t="n">
        <v>6450</v>
      </c>
      <c r="P88" s="7" t="n">
        <v>5051</v>
      </c>
      <c r="Q88" s="7" t="n">
        <v>2234</v>
      </c>
      <c r="R88" s="10" t="n">
        <f aca="false">AVERAGE(B82:B88)/AVERAGE(B81:B87)</f>
        <v>1.02601591055687</v>
      </c>
      <c r="S88" s="11" t="n">
        <f aca="false">G88/(C88-E88-F88)</f>
        <v>0.0275356155645333</v>
      </c>
      <c r="T88" s="11" t="n">
        <f aca="false">E88/C88</f>
        <v>0.0345531220242144</v>
      </c>
    </row>
    <row r="89" customFormat="false" ht="15" hidden="false" customHeight="false" outlineLevel="0" collapsed="false">
      <c r="A89" s="6" t="n">
        <v>43980</v>
      </c>
      <c r="B89" s="5" t="n">
        <v>717</v>
      </c>
      <c r="C89" s="5" t="n">
        <v>15419</v>
      </c>
      <c r="D89" s="5" t="n">
        <v>12</v>
      </c>
      <c r="E89" s="7" t="n">
        <v>520</v>
      </c>
      <c r="F89" s="7" t="n">
        <v>5100</v>
      </c>
      <c r="G89" s="7" t="n">
        <v>244</v>
      </c>
      <c r="H89" s="5" t="n">
        <v>4921</v>
      </c>
      <c r="I89" s="5" t="n">
        <v>155400</v>
      </c>
      <c r="J89" s="13" t="n">
        <v>798</v>
      </c>
      <c r="K89" s="113" t="n">
        <f aca="false">B89/H89</f>
        <v>0.145702093070514</v>
      </c>
      <c r="L89" s="13" t="n">
        <v>113314</v>
      </c>
      <c r="M89" s="5" t="n">
        <v>114112</v>
      </c>
      <c r="N89" s="5" t="n">
        <v>968</v>
      </c>
      <c r="O89" s="5" t="n">
        <v>6727</v>
      </c>
      <c r="P89" s="5" t="n">
        <v>5408</v>
      </c>
      <c r="Q89" s="5" t="n">
        <v>2316</v>
      </c>
      <c r="R89" s="10" t="n">
        <f aca="false">AVERAGE(B83:B89)/AVERAGE(B82:B88)</f>
        <v>0.999790444258173</v>
      </c>
      <c r="S89" s="11" t="n">
        <f aca="false">G89/(C89-E89-F89)</f>
        <v>0.0249005000510256</v>
      </c>
      <c r="T89" s="11" t="n">
        <f aca="false">E89/C89</f>
        <v>0.0337246254620922</v>
      </c>
    </row>
    <row r="90" customFormat="false" ht="15" hidden="false" customHeight="false" outlineLevel="0" collapsed="false">
      <c r="A90" s="6" t="n">
        <v>43981</v>
      </c>
      <c r="B90" s="7" t="n">
        <v>795</v>
      </c>
      <c r="C90" s="7" t="n">
        <v>16214</v>
      </c>
      <c r="D90" s="7" t="n">
        <v>8</v>
      </c>
      <c r="E90" s="7" t="n">
        <v>528</v>
      </c>
      <c r="F90" s="7" t="n">
        <v>5336</v>
      </c>
      <c r="G90" s="7" t="n">
        <v>256</v>
      </c>
      <c r="H90" s="5" t="n">
        <v>4663</v>
      </c>
      <c r="I90" s="5" t="n">
        <v>160070</v>
      </c>
      <c r="J90" s="13" t="n">
        <v>819</v>
      </c>
      <c r="K90" s="113" t="n">
        <f aca="false">B90/H90</f>
        <v>0.170491100150118</v>
      </c>
      <c r="L90" s="13" t="n">
        <v>116215</v>
      </c>
      <c r="M90" s="5" t="n">
        <v>117034</v>
      </c>
      <c r="N90" s="7" t="n">
        <v>969</v>
      </c>
      <c r="O90" s="7" t="n">
        <v>7030</v>
      </c>
      <c r="P90" s="7" t="n">
        <v>5724</v>
      </c>
      <c r="Q90" s="5" t="n">
        <v>2491</v>
      </c>
      <c r="R90" s="10" t="n">
        <f aca="false">AVERAGE(B84:B90)/AVERAGE(B83:B89)</f>
        <v>1.01907356948229</v>
      </c>
      <c r="S90" s="11" t="n">
        <f aca="false">G90/(C90-E90-F90)</f>
        <v>0.0247342995169082</v>
      </c>
      <c r="T90" s="11" t="n">
        <f aca="false">E90/C90</f>
        <v>0.0325644504748982</v>
      </c>
    </row>
    <row r="91" customFormat="false" ht="15" hidden="false" customHeight="false" outlineLevel="0" collapsed="false">
      <c r="A91" s="6" t="n">
        <v>43982</v>
      </c>
      <c r="B91" s="7" t="n">
        <v>637</v>
      </c>
      <c r="C91" s="7" t="n">
        <v>16851</v>
      </c>
      <c r="D91" s="7" t="n">
        <v>11</v>
      </c>
      <c r="E91" s="7" t="n">
        <v>539</v>
      </c>
      <c r="F91" s="7" t="n">
        <v>5521</v>
      </c>
      <c r="G91" s="7" t="n">
        <v>272</v>
      </c>
      <c r="H91" s="5" t="n">
        <v>4014</v>
      </c>
      <c r="I91" s="5" t="n">
        <v>164084</v>
      </c>
      <c r="J91" s="13" t="n">
        <v>837.570999999996</v>
      </c>
      <c r="K91" s="113" t="n">
        <f aca="false">B91/H91</f>
        <v>0.15869456900847</v>
      </c>
      <c r="L91" s="13" t="n">
        <v>118815.429</v>
      </c>
      <c r="M91" s="5" t="n">
        <v>119653</v>
      </c>
      <c r="N91" s="5" t="n">
        <v>970</v>
      </c>
      <c r="O91" s="5" t="n">
        <v>7308</v>
      </c>
      <c r="P91" s="5" t="n">
        <v>5975</v>
      </c>
      <c r="Q91" s="5" t="n">
        <v>2598</v>
      </c>
      <c r="R91" s="10" t="n">
        <f aca="false">AVERAGE(B85:B91)/AVERAGE(B84:B90)</f>
        <v>0.982311805841218</v>
      </c>
      <c r="S91" s="11" t="n">
        <f aca="false">G91/(C91-E91-F91)</f>
        <v>0.025206190343805</v>
      </c>
      <c r="T91" s="11" t="n">
        <f aca="false">E91/C91</f>
        <v>0.0319862322710818</v>
      </c>
    </row>
    <row r="92" customFormat="false" ht="15" hidden="false" customHeight="false" outlineLevel="0" collapsed="false">
      <c r="A92" s="6" t="n">
        <v>43983</v>
      </c>
      <c r="B92" s="7" t="n">
        <v>564</v>
      </c>
      <c r="C92" s="7" t="n">
        <v>17415</v>
      </c>
      <c r="D92" s="7" t="n">
        <v>17</v>
      </c>
      <c r="E92" s="7" t="n">
        <v>556</v>
      </c>
      <c r="F92" s="7" t="n">
        <v>5709</v>
      </c>
      <c r="G92" s="7" t="n">
        <v>271</v>
      </c>
      <c r="H92" s="5" t="n">
        <v>3715</v>
      </c>
      <c r="I92" s="5" t="n">
        <v>167799</v>
      </c>
      <c r="J92" s="13" t="n">
        <v>732</v>
      </c>
      <c r="K92" s="113" t="n">
        <f aca="false">B92/H92</f>
        <v>0.151816958277254</v>
      </c>
      <c r="L92" s="13" t="n">
        <v>121411</v>
      </c>
      <c r="M92" s="5" t="n">
        <v>122143</v>
      </c>
      <c r="N92" s="7" t="n">
        <v>974</v>
      </c>
      <c r="O92" s="7" t="n">
        <v>7532</v>
      </c>
      <c r="P92" s="7" t="n">
        <v>6263</v>
      </c>
      <c r="Q92" s="7" t="n">
        <v>2646</v>
      </c>
      <c r="R92" s="10" t="n">
        <f aca="false">AVERAGE(B86:B92)/AVERAGE(B85:B91)</f>
        <v>1.00251256281407</v>
      </c>
      <c r="S92" s="11" t="n">
        <f aca="false">G92/(C92-E92-F92)</f>
        <v>0.024304932735426</v>
      </c>
      <c r="T92" s="11" t="n">
        <f aca="false">E92/C92</f>
        <v>0.0319265001435544</v>
      </c>
    </row>
    <row r="93" customFormat="false" ht="15" hidden="false" customHeight="false" outlineLevel="0" collapsed="false">
      <c r="A93" s="6" t="n">
        <v>43984</v>
      </c>
      <c r="B93" s="7" t="n">
        <v>904</v>
      </c>
      <c r="C93" s="7" t="n">
        <v>18319</v>
      </c>
      <c r="D93" s="7" t="n">
        <v>13</v>
      </c>
      <c r="E93" s="7" t="n">
        <v>569</v>
      </c>
      <c r="F93" s="7" t="n">
        <v>5896</v>
      </c>
      <c r="G93" s="7" t="n">
        <v>288</v>
      </c>
      <c r="H93" s="5" t="n">
        <v>5148</v>
      </c>
      <c r="I93" s="5" t="n">
        <v>172947</v>
      </c>
      <c r="J93" s="13" t="n">
        <v>879</v>
      </c>
      <c r="K93" s="113" t="n">
        <f aca="false">B93/H93</f>
        <v>0.175602175602176</v>
      </c>
      <c r="L93" s="13" t="n">
        <v>124692</v>
      </c>
      <c r="M93" s="5" t="n">
        <v>125571</v>
      </c>
      <c r="N93" s="7" t="n">
        <v>974</v>
      </c>
      <c r="O93" s="5" t="n">
        <v>7854</v>
      </c>
      <c r="P93" s="5" t="n">
        <v>6596</v>
      </c>
      <c r="Q93" s="5" t="n">
        <v>2895</v>
      </c>
      <c r="R93" s="10" t="n">
        <f aca="false">AVERAGE(B87:B93)/AVERAGE(B86:B92)</f>
        <v>1.06349206349206</v>
      </c>
      <c r="S93" s="11" t="n">
        <f aca="false">G93/(C93-E93-F93)</f>
        <v>0.0242955964231483</v>
      </c>
      <c r="T93" s="11" t="n">
        <f aca="false">E93/C93</f>
        <v>0.0310606474152519</v>
      </c>
    </row>
    <row r="94" customFormat="false" ht="15" hidden="false" customHeight="false" outlineLevel="0" collapsed="false">
      <c r="A94" s="6" t="n">
        <v>43985</v>
      </c>
      <c r="B94" s="7" t="n">
        <v>949</v>
      </c>
      <c r="C94" s="7" t="n">
        <v>19268</v>
      </c>
      <c r="D94" s="5" t="n">
        <v>14</v>
      </c>
      <c r="E94" s="5" t="n">
        <v>583</v>
      </c>
      <c r="F94" s="7" t="n">
        <v>5993</v>
      </c>
      <c r="G94" s="7" t="n">
        <v>293</v>
      </c>
      <c r="H94" s="5" t="n">
        <v>5501</v>
      </c>
      <c r="I94" s="5" t="n">
        <v>178448</v>
      </c>
      <c r="J94" s="13" t="n">
        <v>902</v>
      </c>
      <c r="K94" s="113" t="n">
        <f aca="false">B94/H94</f>
        <v>0.172514088347573</v>
      </c>
      <c r="L94" s="13" t="n">
        <v>128031</v>
      </c>
      <c r="M94" s="5" t="n">
        <v>128933</v>
      </c>
      <c r="N94" s="7" t="n">
        <v>977</v>
      </c>
      <c r="O94" s="7" t="n">
        <v>8217</v>
      </c>
      <c r="P94" s="7" t="n">
        <v>6941</v>
      </c>
      <c r="Q94" s="5" t="n">
        <v>3133</v>
      </c>
      <c r="R94" s="10" t="n">
        <f aca="false">AVERAGE(B88:B94)/AVERAGE(B87:B93)</f>
        <v>1.04772191673213</v>
      </c>
      <c r="S94" s="11" t="n">
        <f aca="false">G94/(C94-E94-F94)</f>
        <v>0.0230854081311062</v>
      </c>
      <c r="T94" s="11" t="n">
        <f aca="false">E94/C94</f>
        <v>0.030257421631721</v>
      </c>
    </row>
    <row r="95" customFormat="false" ht="15" hidden="false" customHeight="false" outlineLevel="0" collapsed="false">
      <c r="A95" s="6" t="n">
        <v>43986</v>
      </c>
      <c r="B95" s="7" t="n">
        <v>929</v>
      </c>
      <c r="C95" s="5" t="n">
        <v>20197</v>
      </c>
      <c r="D95" s="13" t="n">
        <v>25</v>
      </c>
      <c r="E95" s="14" t="n">
        <v>608</v>
      </c>
      <c r="F95" s="7" t="n">
        <v>6088</v>
      </c>
      <c r="G95" s="7" t="n">
        <v>248</v>
      </c>
      <c r="H95" s="5" t="n">
        <v>5414</v>
      </c>
      <c r="I95" s="5" t="n">
        <v>183862</v>
      </c>
      <c r="J95" s="13" t="n">
        <v>794</v>
      </c>
      <c r="K95" s="113" t="n">
        <f aca="false">B95/H95</f>
        <v>0.171592168452161</v>
      </c>
      <c r="L95" s="13" t="n">
        <v>131608</v>
      </c>
      <c r="M95" s="5" t="n">
        <v>132402</v>
      </c>
      <c r="N95" s="7" t="n">
        <v>978</v>
      </c>
      <c r="O95" s="5" t="n">
        <v>8541</v>
      </c>
      <c r="P95" s="5" t="n">
        <v>7349</v>
      </c>
      <c r="Q95" s="5" t="n">
        <v>3329</v>
      </c>
      <c r="R95" s="10" t="n">
        <f aca="false">AVERAGE(B89:B95)/AVERAGE(B88:B94)</f>
        <v>1.02999062792877</v>
      </c>
      <c r="S95" s="11" t="n">
        <f aca="false">G95/(C95-E95-F95)</f>
        <v>0.018369009702985</v>
      </c>
      <c r="T95" s="11" t="n">
        <f aca="false">E95/C95</f>
        <v>0.0301034807149577</v>
      </c>
    </row>
    <row r="96" customFormat="false" ht="15" hidden="false" customHeight="false" outlineLevel="0" collapsed="false">
      <c r="A96" s="6" t="n">
        <v>43987</v>
      </c>
      <c r="B96" s="7" t="n">
        <v>840</v>
      </c>
      <c r="C96" s="7" t="n">
        <v>21037</v>
      </c>
      <c r="D96" s="7" t="n">
        <v>24</v>
      </c>
      <c r="E96" s="5" t="n">
        <v>632</v>
      </c>
      <c r="F96" s="7" t="n">
        <v>6180</v>
      </c>
      <c r="G96" s="7" t="n">
        <v>249</v>
      </c>
      <c r="H96" s="5" t="n">
        <v>5416</v>
      </c>
      <c r="I96" s="5" t="n">
        <v>189278</v>
      </c>
      <c r="J96" s="13" t="n">
        <v>812</v>
      </c>
      <c r="K96" s="113" t="n">
        <f aca="false">B96/H96</f>
        <v>0.155096011816839</v>
      </c>
      <c r="L96" s="13" t="n">
        <v>134642</v>
      </c>
      <c r="M96" s="5" t="n">
        <v>135454</v>
      </c>
      <c r="N96" s="15" t="n">
        <v>980</v>
      </c>
      <c r="O96" s="15" t="n">
        <v>8883</v>
      </c>
      <c r="P96" s="15" t="n">
        <v>7770</v>
      </c>
      <c r="Q96" s="15" t="n">
        <v>3404</v>
      </c>
      <c r="R96" s="10" t="n">
        <f aca="false">AVERAGE(B90:B96)/AVERAGE(B89:B95)</f>
        <v>1.02238398544131</v>
      </c>
      <c r="S96" s="11" t="n">
        <f aca="false">G96/(C96-E96-F96)</f>
        <v>0.0175043936731107</v>
      </c>
      <c r="T96" s="11" t="n">
        <f aca="false">E96/C96</f>
        <v>0.0300423064125113</v>
      </c>
    </row>
    <row r="97" customFormat="false" ht="15" hidden="false" customHeight="false" outlineLevel="0" collapsed="false">
      <c r="A97" s="6" t="n">
        <v>43988</v>
      </c>
      <c r="B97" s="7" t="n">
        <v>983</v>
      </c>
      <c r="C97" s="7" t="n">
        <v>22020</v>
      </c>
      <c r="D97" s="5" t="n">
        <v>16</v>
      </c>
      <c r="E97" s="5" t="n">
        <v>648</v>
      </c>
      <c r="F97" s="7" t="n">
        <v>6909</v>
      </c>
      <c r="G97" s="7" t="n">
        <v>247</v>
      </c>
      <c r="H97" s="5" t="n">
        <v>4635</v>
      </c>
      <c r="I97" s="5" t="n">
        <v>193923</v>
      </c>
      <c r="J97" s="13" t="n">
        <v>832</v>
      </c>
      <c r="K97" s="113" t="n">
        <f aca="false">B97/H97</f>
        <v>0.212081984897519</v>
      </c>
      <c r="L97" s="13" t="n">
        <v>137840</v>
      </c>
      <c r="M97" s="5" t="n">
        <v>138672</v>
      </c>
      <c r="N97" s="5" t="n">
        <v>983</v>
      </c>
      <c r="O97" s="5" t="n">
        <v>9219</v>
      </c>
      <c r="P97" s="5" t="n">
        <v>8141</v>
      </c>
      <c r="Q97" s="5" t="n">
        <v>3677</v>
      </c>
      <c r="R97" s="10" t="n">
        <f aca="false">AVERAGE(B91:B97)/AVERAGE(B90:B96)</f>
        <v>1.03346386614454</v>
      </c>
      <c r="S97" s="11" t="n">
        <f aca="false">G97/(C97-E97-F97)</f>
        <v>0.0170780612597663</v>
      </c>
      <c r="T97" s="11" t="n">
        <f aca="false">E97/C97</f>
        <v>0.0294277929155313</v>
      </c>
    </row>
    <row r="98" customFormat="false" ht="15" hidden="false" customHeight="false" outlineLevel="0" collapsed="false">
      <c r="A98" s="6" t="n">
        <v>43989</v>
      </c>
      <c r="B98" s="7" t="n">
        <v>774</v>
      </c>
      <c r="C98" s="7" t="n">
        <v>22794</v>
      </c>
      <c r="D98" s="5" t="n">
        <v>15</v>
      </c>
      <c r="E98" s="5" t="n">
        <v>664</v>
      </c>
      <c r="F98" s="7" t="n">
        <v>7305</v>
      </c>
      <c r="G98" s="7" t="n">
        <v>235</v>
      </c>
      <c r="H98" s="5" t="n">
        <v>4607</v>
      </c>
      <c r="I98" s="5" t="n">
        <v>198520</v>
      </c>
      <c r="J98" s="13" t="n">
        <v>847.494000000006</v>
      </c>
      <c r="K98" s="113" t="n">
        <f aca="false">B98/H98</f>
        <v>0.168005209463859</v>
      </c>
      <c r="L98" s="13" t="n">
        <v>140401.506</v>
      </c>
      <c r="M98" s="5" t="n">
        <v>141249</v>
      </c>
      <c r="N98" s="5" t="n">
        <v>985</v>
      </c>
      <c r="O98" s="5" t="n">
        <v>9476</v>
      </c>
      <c r="P98" s="5" t="n">
        <v>8441</v>
      </c>
      <c r="Q98" s="5" t="n">
        <v>3892</v>
      </c>
      <c r="R98" s="10" t="n">
        <f aca="false">AVERAGE(B92:B98)/AVERAGE(B91:B97)</f>
        <v>1.02359627971064</v>
      </c>
      <c r="S98" s="11" t="n">
        <f aca="false">G98/(C98-E98-F98)</f>
        <v>0.0158516020236088</v>
      </c>
      <c r="T98" s="11" t="n">
        <f aca="false">E98/C98</f>
        <v>0.0291304729314732</v>
      </c>
    </row>
    <row r="99" customFormat="false" ht="15" hidden="false" customHeight="false" outlineLevel="0" collapsed="false">
      <c r="A99" s="6" t="n">
        <v>43990</v>
      </c>
      <c r="B99" s="16" t="n">
        <v>826</v>
      </c>
      <c r="C99" s="16" t="n">
        <v>23620</v>
      </c>
      <c r="D99" s="5" t="n">
        <v>29</v>
      </c>
      <c r="E99" s="5" t="n">
        <v>693</v>
      </c>
      <c r="F99" s="7" t="n">
        <v>7568</v>
      </c>
      <c r="G99" s="7" t="n">
        <v>265</v>
      </c>
      <c r="H99" s="5" t="n">
        <v>4531</v>
      </c>
      <c r="I99" s="5" t="n">
        <v>203810</v>
      </c>
      <c r="J99" s="13" t="n">
        <v>866</v>
      </c>
      <c r="K99" s="113" t="n">
        <f aca="false">B99/H99</f>
        <v>0.182299713087619</v>
      </c>
      <c r="L99" s="13" t="n">
        <v>143482</v>
      </c>
      <c r="M99" s="5" t="n">
        <v>144348</v>
      </c>
      <c r="N99" s="5" t="n">
        <v>986</v>
      </c>
      <c r="O99" s="17" t="n">
        <v>9822</v>
      </c>
      <c r="P99" s="17" t="n">
        <v>8919</v>
      </c>
      <c r="Q99" s="5" t="n">
        <v>3893</v>
      </c>
      <c r="R99" s="10" t="n">
        <f aca="false">AVERAGE(B93:B99)/AVERAGE(B92:B98)</f>
        <v>1.04408547871445</v>
      </c>
      <c r="S99" s="11" t="n">
        <f aca="false">G99/(C99-E99-F99)</f>
        <v>0.0172537274562146</v>
      </c>
      <c r="T99" s="11" t="n">
        <f aca="false">E99/C99</f>
        <v>0.0293395427603726</v>
      </c>
    </row>
    <row r="100" customFormat="false" ht="15" hidden="false" customHeight="false" outlineLevel="0" collapsed="false">
      <c r="A100" s="6" t="n">
        <v>43991</v>
      </c>
      <c r="B100" s="16" t="n">
        <v>1141</v>
      </c>
      <c r="C100" s="16" t="n">
        <v>24761</v>
      </c>
      <c r="D100" s="5" t="n">
        <v>24</v>
      </c>
      <c r="E100" s="17" t="n">
        <v>717</v>
      </c>
      <c r="F100" s="7" t="n">
        <v>7991</v>
      </c>
      <c r="G100" s="7" t="n">
        <v>263</v>
      </c>
      <c r="H100" s="5" t="n">
        <v>5468</v>
      </c>
      <c r="I100" s="5" t="n">
        <v>208519</v>
      </c>
      <c r="J100" s="13" t="n">
        <v>739</v>
      </c>
      <c r="K100" s="113" t="n">
        <f aca="false">B100/H100</f>
        <v>0.208668617410388</v>
      </c>
      <c r="L100" s="13" t="n">
        <v>147178</v>
      </c>
      <c r="M100" s="5" t="n">
        <v>147917</v>
      </c>
      <c r="N100" s="17" t="n">
        <v>992</v>
      </c>
      <c r="O100" s="17" t="n">
        <v>10260</v>
      </c>
      <c r="P100" s="17" t="n">
        <v>9406</v>
      </c>
      <c r="Q100" s="5" t="n">
        <v>4103</v>
      </c>
      <c r="R100" s="10" t="n">
        <f aca="false">AVERAGE(B94:B100)/AVERAGE(B93:B99)</f>
        <v>1.03819500402901</v>
      </c>
      <c r="S100" s="11" t="n">
        <f aca="false">G100/(C100-E100-F100)</f>
        <v>0.0163832305488071</v>
      </c>
      <c r="T100" s="11" t="n">
        <f aca="false">E100/C100</f>
        <v>0.0289568272686887</v>
      </c>
    </row>
    <row r="101" customFormat="false" ht="15" hidden="false" customHeight="false" outlineLevel="0" collapsed="false">
      <c r="A101" s="6" t="n">
        <v>43992</v>
      </c>
      <c r="B101" s="16" t="n">
        <v>1226</v>
      </c>
      <c r="C101" s="5" t="n">
        <v>25987</v>
      </c>
      <c r="D101" s="5" t="n">
        <v>18</v>
      </c>
      <c r="E101" s="17" t="n">
        <v>735</v>
      </c>
      <c r="F101" s="7" t="n">
        <v>8332</v>
      </c>
      <c r="G101" s="7" t="n">
        <v>325</v>
      </c>
      <c r="H101" s="5" t="n">
        <v>6288</v>
      </c>
      <c r="I101" s="5" t="n">
        <v>214807</v>
      </c>
      <c r="J101" s="13" t="n">
        <v>757</v>
      </c>
      <c r="K101" s="113" t="n">
        <f aca="false">B101/H101</f>
        <v>0.194974554707379</v>
      </c>
      <c r="L101" s="13" t="n">
        <v>150755</v>
      </c>
      <c r="M101" s="5" t="n">
        <v>151512</v>
      </c>
      <c r="N101" s="5" t="n">
        <v>996</v>
      </c>
      <c r="O101" s="5" t="n">
        <v>10657</v>
      </c>
      <c r="P101" s="5" t="n">
        <v>9948</v>
      </c>
      <c r="Q101" s="5" t="n">
        <v>4386</v>
      </c>
      <c r="R101" s="10" t="n">
        <f aca="false">AVERAGE(B95:B101)/AVERAGE(B94:B100)</f>
        <v>1.04299906861223</v>
      </c>
      <c r="S101" s="11" t="n">
        <f aca="false">G101/(C101-E101-F101)</f>
        <v>0.0192080378250591</v>
      </c>
      <c r="T101" s="11" t="n">
        <f aca="false">E101/C101</f>
        <v>0.0282833724554585</v>
      </c>
    </row>
    <row r="102" customFormat="false" ht="15" hidden="false" customHeight="false" outlineLevel="0" collapsed="false">
      <c r="A102" s="6" t="n">
        <v>43993</v>
      </c>
      <c r="B102" s="16" t="n">
        <v>1386</v>
      </c>
      <c r="C102" s="5" t="n">
        <v>27373</v>
      </c>
      <c r="D102" s="5" t="n">
        <v>30</v>
      </c>
      <c r="E102" s="17" t="n">
        <v>765</v>
      </c>
      <c r="F102" s="7" t="n">
        <v>8743</v>
      </c>
      <c r="G102" s="7" t="n">
        <v>295</v>
      </c>
      <c r="H102" s="5" t="n">
        <v>6498</v>
      </c>
      <c r="I102" s="5" t="n">
        <v>221305</v>
      </c>
      <c r="J102" s="13" t="n">
        <v>777</v>
      </c>
      <c r="K102" s="113" t="n">
        <f aca="false">B102/H102</f>
        <v>0.213296398891967</v>
      </c>
      <c r="L102" s="13" t="n">
        <v>154725</v>
      </c>
      <c r="M102" s="5" t="n">
        <v>155502</v>
      </c>
      <c r="N102" s="5" t="n">
        <v>999</v>
      </c>
      <c r="O102" s="5" t="n">
        <v>11091</v>
      </c>
      <c r="P102" s="5" t="n">
        <v>10542</v>
      </c>
      <c r="Q102" s="5" t="n">
        <v>4741</v>
      </c>
      <c r="R102" s="10" t="n">
        <f aca="false">AVERAGE(B96:B102)/AVERAGE(B95:B101)</f>
        <v>1.06801607382051</v>
      </c>
      <c r="S102" s="11" t="n">
        <f aca="false">G102/(C102-E102-F102)</f>
        <v>0.0165127343968654</v>
      </c>
      <c r="T102" s="11" t="n">
        <f aca="false">E102/C102</f>
        <v>0.0279472472874731</v>
      </c>
    </row>
    <row r="103" customFormat="false" ht="15" hidden="false" customHeight="false" outlineLevel="0" collapsed="false">
      <c r="A103" s="6" t="n">
        <v>43994</v>
      </c>
      <c r="B103" s="16" t="n">
        <v>1391</v>
      </c>
      <c r="C103" s="5" t="n">
        <v>28764</v>
      </c>
      <c r="D103" s="5" t="n">
        <v>20</v>
      </c>
      <c r="E103" s="17" t="n">
        <v>785</v>
      </c>
      <c r="F103" s="7" t="n">
        <v>9083</v>
      </c>
      <c r="G103" s="7" t="n">
        <v>280</v>
      </c>
      <c r="H103" s="5" t="n">
        <v>7019</v>
      </c>
      <c r="I103" s="5" t="n">
        <v>228324</v>
      </c>
      <c r="J103" s="13" t="n">
        <v>797</v>
      </c>
      <c r="K103" s="113" t="n">
        <f aca="false">B103/H103</f>
        <v>0.198176378401482</v>
      </c>
      <c r="L103" s="18" t="n">
        <v>158691</v>
      </c>
      <c r="M103" s="5" t="n">
        <v>159488</v>
      </c>
      <c r="N103" s="5" t="n">
        <v>1005</v>
      </c>
      <c r="O103" s="5" t="n">
        <v>11529</v>
      </c>
      <c r="P103" s="5" t="n">
        <v>11161</v>
      </c>
      <c r="Q103" s="5" t="n">
        <v>5069</v>
      </c>
      <c r="R103" s="10" t="n">
        <f aca="false">AVERAGE(B97:B103)/AVERAGE(B96:B102)</f>
        <v>1.07678372352285</v>
      </c>
      <c r="S103" s="11" t="n">
        <f aca="false">G103/(C103-E103-F103)</f>
        <v>0.0148179508890771</v>
      </c>
      <c r="T103" s="11" t="n">
        <f aca="false">E103/C103</f>
        <v>0.0272910582672785</v>
      </c>
    </row>
    <row r="104" customFormat="false" ht="15" hidden="false" customHeight="false" outlineLevel="0" collapsed="false">
      <c r="A104" s="6" t="n">
        <v>43995</v>
      </c>
      <c r="B104" s="19" t="n">
        <v>1531</v>
      </c>
      <c r="C104" s="5" t="n">
        <v>30295</v>
      </c>
      <c r="D104" s="5" t="n">
        <v>30</v>
      </c>
      <c r="E104" s="5" t="n">
        <v>815</v>
      </c>
      <c r="F104" s="15" t="n">
        <v>9564</v>
      </c>
      <c r="G104" s="15" t="n">
        <v>293</v>
      </c>
      <c r="H104" s="5" t="n">
        <v>6046</v>
      </c>
      <c r="I104" s="5" t="n">
        <v>234370</v>
      </c>
      <c r="J104" s="13" t="n">
        <v>815</v>
      </c>
      <c r="K104" s="113" t="n">
        <f aca="false">B104/H104</f>
        <v>0.253225272907708</v>
      </c>
      <c r="L104" s="18" t="n">
        <v>162346</v>
      </c>
      <c r="M104" s="5" t="n">
        <v>163161</v>
      </c>
      <c r="N104" s="5" t="n">
        <v>1011</v>
      </c>
      <c r="O104" s="5" t="n">
        <v>11950</v>
      </c>
      <c r="P104" s="5" t="n">
        <v>11707</v>
      </c>
      <c r="Q104" s="5" t="n">
        <v>5627</v>
      </c>
      <c r="R104" s="10" t="n">
        <f aca="false">AVERAGE(B98:B104)/AVERAGE(B97:B103)</f>
        <v>1.07092015012295</v>
      </c>
      <c r="S104" s="11" t="n">
        <f aca="false">G104/(C104-E104-F104)</f>
        <v>0.0147117895159671</v>
      </c>
      <c r="T104" s="11" t="n">
        <f aca="false">E104/C104</f>
        <v>0.026902129064202</v>
      </c>
    </row>
    <row r="105" customFormat="false" ht="15" hidden="false" customHeight="false" outlineLevel="0" collapsed="false">
      <c r="A105" s="6" t="n">
        <v>43996</v>
      </c>
      <c r="B105" s="16" t="n">
        <v>1282</v>
      </c>
      <c r="C105" s="5" t="n">
        <v>31577</v>
      </c>
      <c r="D105" s="5" t="n">
        <v>18</v>
      </c>
      <c r="E105" s="5" t="n">
        <v>833</v>
      </c>
      <c r="F105" s="15" t="n">
        <v>9891</v>
      </c>
      <c r="G105" s="20" t="n">
        <v>316</v>
      </c>
      <c r="H105" s="5" t="n">
        <v>5571</v>
      </c>
      <c r="I105" s="5" t="n">
        <v>239941</v>
      </c>
      <c r="J105" s="13" t="n">
        <v>832</v>
      </c>
      <c r="K105" s="113" t="n">
        <f aca="false">B105/H105</f>
        <v>0.230120265661461</v>
      </c>
      <c r="L105" s="13" t="n">
        <v>165611</v>
      </c>
      <c r="M105" s="5" t="n">
        <v>166443</v>
      </c>
      <c r="N105" s="17" t="n">
        <v>1022</v>
      </c>
      <c r="O105" s="17" t="n">
        <v>12386</v>
      </c>
      <c r="P105" s="17" t="n">
        <v>12167</v>
      </c>
      <c r="Q105" s="5" t="n">
        <v>6002</v>
      </c>
      <c r="R105" s="10" t="n">
        <f aca="false">AVERAGE(B99:B105)/AVERAGE(B98:B104)</f>
        <v>1.06138972809668</v>
      </c>
      <c r="S105" s="11" t="n">
        <f aca="false">G105/(C105-E105-F105)</f>
        <v>0.0151536949120031</v>
      </c>
      <c r="T105" s="11" t="n">
        <f aca="false">E105/C105</f>
        <v>0.0263799600975393</v>
      </c>
    </row>
    <row r="106" customFormat="false" ht="15" hidden="false" customHeight="false" outlineLevel="0" collapsed="false">
      <c r="A106" s="6" t="n">
        <v>43997</v>
      </c>
      <c r="B106" s="16" t="n">
        <v>1208</v>
      </c>
      <c r="C106" s="5" t="n">
        <v>32785</v>
      </c>
      <c r="D106" s="5" t="n">
        <v>21</v>
      </c>
      <c r="E106" s="5" t="n">
        <v>854</v>
      </c>
      <c r="F106" s="15" t="n">
        <v>10164</v>
      </c>
      <c r="G106" s="21" t="n">
        <v>324</v>
      </c>
      <c r="H106" s="5" t="n">
        <v>5118</v>
      </c>
      <c r="I106" s="5" t="n">
        <v>245059</v>
      </c>
      <c r="J106" s="13" t="n">
        <v>847</v>
      </c>
      <c r="K106" s="113" t="n">
        <f aca="false">B106/H106</f>
        <v>0.236029699101211</v>
      </c>
      <c r="L106" s="13" t="n">
        <v>168596</v>
      </c>
      <c r="M106" s="5" t="n">
        <v>169443</v>
      </c>
      <c r="N106" s="17" t="n">
        <v>1028</v>
      </c>
      <c r="O106" s="17" t="n">
        <v>12835</v>
      </c>
      <c r="P106" s="17" t="n">
        <v>12828</v>
      </c>
      <c r="Q106" s="5" t="n">
        <v>6094</v>
      </c>
      <c r="R106" s="10" t="n">
        <f aca="false">AVERAGE(B100:B106)/AVERAGE(B99:B105)</f>
        <v>1.04349311169304</v>
      </c>
      <c r="S106" s="11" t="n">
        <f aca="false">G106/(C106-E106-F106)</f>
        <v>0.0148849175357192</v>
      </c>
      <c r="T106" s="11" t="n">
        <f aca="false">E106/C106</f>
        <v>0.0260484977886228</v>
      </c>
    </row>
    <row r="107" customFormat="false" ht="15" hidden="false" customHeight="false" outlineLevel="0" collapsed="false">
      <c r="A107" s="6" t="n">
        <v>43998</v>
      </c>
      <c r="B107" s="16" t="n">
        <v>1374</v>
      </c>
      <c r="C107" s="5" t="n">
        <v>34159</v>
      </c>
      <c r="D107" s="5" t="n">
        <v>24</v>
      </c>
      <c r="E107" s="17" t="n">
        <v>878</v>
      </c>
      <c r="F107" s="15" t="n">
        <v>10512</v>
      </c>
      <c r="G107" s="21" t="n">
        <v>345</v>
      </c>
      <c r="H107" s="17" t="n">
        <v>5556</v>
      </c>
      <c r="I107" s="17" t="n">
        <v>250615</v>
      </c>
      <c r="J107" s="13" t="n">
        <v>863</v>
      </c>
      <c r="K107" s="113" t="n">
        <f aca="false">B107/H107</f>
        <v>0.247300215982721</v>
      </c>
      <c r="L107" s="13" t="n">
        <v>171855</v>
      </c>
      <c r="M107" s="5" t="n">
        <v>172718</v>
      </c>
      <c r="N107" s="17" t="n">
        <v>1030</v>
      </c>
      <c r="O107" s="17" t="n">
        <v>13340</v>
      </c>
      <c r="P107" s="17" t="n">
        <v>13602</v>
      </c>
      <c r="Q107" s="5" t="n">
        <v>6187</v>
      </c>
      <c r="R107" s="10" t="n">
        <f aca="false">AVERAGE(B101:B107)/AVERAGE(B100:B106)</f>
        <v>1.02542280414621</v>
      </c>
      <c r="S107" s="11" t="n">
        <f aca="false">G107/(C107-E107-F107)</f>
        <v>0.015152180596425</v>
      </c>
      <c r="T107" s="11" t="n">
        <f aca="false">E107/C107</f>
        <v>0.0257033285517726</v>
      </c>
    </row>
    <row r="108" customFormat="false" ht="15" hidden="false" customHeight="false" outlineLevel="0" collapsed="false">
      <c r="A108" s="6" t="n">
        <v>43999</v>
      </c>
      <c r="B108" s="22" t="n">
        <v>1393</v>
      </c>
      <c r="C108" s="22" t="n">
        <v>35552</v>
      </c>
      <c r="D108" s="5" t="n">
        <v>35</v>
      </c>
      <c r="E108" s="17" t="n">
        <v>913</v>
      </c>
      <c r="F108" s="15" t="n">
        <v>10721</v>
      </c>
      <c r="G108" s="21" t="n">
        <v>353</v>
      </c>
      <c r="H108" s="5" t="n">
        <v>6477</v>
      </c>
      <c r="I108" s="5" t="n">
        <v>257092</v>
      </c>
      <c r="J108" s="13" t="n">
        <v>882</v>
      </c>
      <c r="K108" s="113" t="n">
        <f aca="false">B108/H108</f>
        <v>0.215068704647213</v>
      </c>
      <c r="L108" s="13" t="n">
        <v>175554</v>
      </c>
      <c r="M108" s="5" t="n">
        <v>176436</v>
      </c>
      <c r="N108" s="17" t="n">
        <v>1036</v>
      </c>
      <c r="O108" s="17" t="n">
        <v>13805</v>
      </c>
      <c r="P108" s="17" t="n">
        <v>14433</v>
      </c>
      <c r="Q108" s="5" t="n">
        <v>6278</v>
      </c>
      <c r="R108" s="10" t="n">
        <f aca="false">AVERAGE(B102:B108)/AVERAGE(B101:B107)</f>
        <v>1.01776973824218</v>
      </c>
      <c r="S108" s="11" t="n">
        <f aca="false">G108/(C108-E108-F108)</f>
        <v>0.0147587590935697</v>
      </c>
      <c r="T108" s="11" t="n">
        <f aca="false">E108/C108</f>
        <v>0.0256806930693069</v>
      </c>
    </row>
    <row r="109" customFormat="false" ht="15" hidden="false" customHeight="false" outlineLevel="0" collapsed="false">
      <c r="A109" s="6" t="n">
        <v>44000</v>
      </c>
      <c r="B109" s="16" t="n">
        <v>1958</v>
      </c>
      <c r="C109" s="22" t="n">
        <v>37510</v>
      </c>
      <c r="D109" s="5" t="n">
        <v>35</v>
      </c>
      <c r="E109" s="17" t="n">
        <v>948</v>
      </c>
      <c r="F109" s="23" t="n">
        <v>11851</v>
      </c>
      <c r="G109" s="5" t="n">
        <v>364</v>
      </c>
      <c r="H109" s="5" t="n">
        <v>7512</v>
      </c>
      <c r="I109" s="5" t="n">
        <v>264604</v>
      </c>
      <c r="J109" s="13" t="n">
        <v>906</v>
      </c>
      <c r="K109" s="113" t="n">
        <f aca="false">B109/H109</f>
        <v>0.260649627263046</v>
      </c>
      <c r="L109" s="13" t="n">
        <v>180447</v>
      </c>
      <c r="M109" s="5" t="n">
        <v>181353</v>
      </c>
      <c r="N109" s="17" t="n">
        <v>1049</v>
      </c>
      <c r="O109" s="17" t="n">
        <v>14420</v>
      </c>
      <c r="P109" s="17" t="n">
        <v>15347</v>
      </c>
      <c r="Q109" s="5" t="n">
        <v>6694</v>
      </c>
      <c r="R109" s="10" t="n">
        <f aca="false">AVERAGE(B103:B109)/AVERAGE(B102:B108)</f>
        <v>1.0598013591218</v>
      </c>
      <c r="S109" s="11" t="n">
        <f aca="false">G109/(C109-E109-F109)</f>
        <v>0.0147302820606208</v>
      </c>
      <c r="T109" s="11" t="n">
        <f aca="false">E109/C109</f>
        <v>0.0252732604638763</v>
      </c>
    </row>
    <row r="110" customFormat="false" ht="15" hidden="false" customHeight="false" outlineLevel="0" collapsed="false">
      <c r="A110" s="6" t="n">
        <v>44001</v>
      </c>
      <c r="B110" s="16" t="n">
        <v>2060</v>
      </c>
      <c r="C110" s="22" t="n">
        <v>39570</v>
      </c>
      <c r="D110" s="5" t="n">
        <v>31</v>
      </c>
      <c r="E110" s="17" t="n">
        <v>979</v>
      </c>
      <c r="F110" s="23" t="n">
        <v>12206</v>
      </c>
      <c r="G110" s="5" t="n">
        <v>364</v>
      </c>
      <c r="H110" s="5" t="n">
        <v>8625</v>
      </c>
      <c r="I110" s="5" t="n">
        <v>273229</v>
      </c>
      <c r="J110" s="13" t="n">
        <v>931</v>
      </c>
      <c r="K110" s="113" t="n">
        <f aca="false">B110/H110</f>
        <v>0.238840579710145</v>
      </c>
      <c r="L110" s="13" t="n">
        <v>185302</v>
      </c>
      <c r="M110" s="5" t="n">
        <v>186233</v>
      </c>
      <c r="N110" s="17" t="n">
        <v>1044</v>
      </c>
      <c r="O110" s="17" t="n">
        <v>15003</v>
      </c>
      <c r="P110" s="17" t="n">
        <v>16383</v>
      </c>
      <c r="Q110" s="5" t="n">
        <v>7140</v>
      </c>
      <c r="R110" s="10" t="n">
        <f aca="false">AVERAGE(B104:B110)/AVERAGE(B103:B109)</f>
        <v>1.06599585676236</v>
      </c>
      <c r="S110" s="11" t="n">
        <f aca="false">G110/(C110-E110-F110)</f>
        <v>0.0137957172635967</v>
      </c>
      <c r="T110" s="11" t="n">
        <f aca="false">E110/C110</f>
        <v>0.0247409653778115</v>
      </c>
    </row>
    <row r="111" customFormat="false" ht="15" hidden="false" customHeight="false" outlineLevel="0" collapsed="false">
      <c r="A111" s="6" t="n">
        <v>44002</v>
      </c>
      <c r="B111" s="16" t="n">
        <v>1634</v>
      </c>
      <c r="C111" s="24" t="n">
        <v>41204</v>
      </c>
      <c r="D111" s="17" t="n">
        <v>12</v>
      </c>
      <c r="E111" s="17" t="n">
        <v>991</v>
      </c>
      <c r="F111" s="23" t="n">
        <v>12728</v>
      </c>
      <c r="G111" s="5" t="n">
        <v>381</v>
      </c>
      <c r="H111" s="5" t="n">
        <v>6443</v>
      </c>
      <c r="I111" s="5" t="n">
        <v>279672</v>
      </c>
      <c r="J111" s="13" t="n">
        <v>950</v>
      </c>
      <c r="K111" s="113" t="n">
        <f aca="false">B111/H111</f>
        <v>0.253608567437529</v>
      </c>
      <c r="L111" s="13" t="n">
        <v>188951</v>
      </c>
      <c r="M111" s="5" t="n">
        <v>189901</v>
      </c>
      <c r="N111" s="5" t="n">
        <v>1046</v>
      </c>
      <c r="O111" s="5" t="n">
        <v>15528</v>
      </c>
      <c r="P111" s="5" t="n">
        <v>17095</v>
      </c>
      <c r="Q111" s="5" t="n">
        <v>7535</v>
      </c>
      <c r="R111" s="10" t="n">
        <f aca="false">AVERAGE(B105:B111)/AVERAGE(B104:B110)</f>
        <v>1.00953174162502</v>
      </c>
      <c r="S111" s="11" t="n">
        <f aca="false">G111/(C111-E111-F111)</f>
        <v>0.013862106603602</v>
      </c>
      <c r="T111" s="11" t="n">
        <f aca="false">E111/C111</f>
        <v>0.0240510630035919</v>
      </c>
    </row>
    <row r="112" customFormat="false" ht="15" hidden="false" customHeight="false" outlineLevel="0" collapsed="false">
      <c r="A112" s="6" t="n">
        <v>44003</v>
      </c>
      <c r="B112" s="16" t="n">
        <v>1581</v>
      </c>
      <c r="C112" s="22" t="n">
        <v>42785</v>
      </c>
      <c r="D112" s="17" t="n">
        <v>19</v>
      </c>
      <c r="E112" s="5" t="n">
        <v>1011</v>
      </c>
      <c r="F112" s="23" t="n">
        <v>13153</v>
      </c>
      <c r="G112" s="5" t="n">
        <v>397</v>
      </c>
      <c r="H112" s="5" t="n">
        <v>5719</v>
      </c>
      <c r="I112" s="13" t="n">
        <v>285391</v>
      </c>
      <c r="J112" s="13" t="n">
        <v>773.268000000011</v>
      </c>
      <c r="K112" s="113" t="n">
        <f aca="false">B112/H112</f>
        <v>0.276446931281693</v>
      </c>
      <c r="L112" s="13" t="n">
        <v>192543.732</v>
      </c>
      <c r="M112" s="5" t="n">
        <v>193317</v>
      </c>
      <c r="N112" s="5" t="n">
        <v>1047</v>
      </c>
      <c r="O112" s="5" t="n">
        <v>16101</v>
      </c>
      <c r="P112" s="5" t="n">
        <v>17750</v>
      </c>
      <c r="Q112" s="5" t="n">
        <v>7887</v>
      </c>
      <c r="R112" s="10" t="n">
        <f aca="false">AVERAGE(B106:B112)/AVERAGE(B105:B111)</f>
        <v>1.02740856173801</v>
      </c>
      <c r="S112" s="11" t="n">
        <f aca="false">G112/(C112-E112-F112)</f>
        <v>0.0138709339296321</v>
      </c>
      <c r="T112" s="11" t="n">
        <f aca="false">E112/C112</f>
        <v>0.0236297767909314</v>
      </c>
    </row>
    <row r="113" customFormat="false" ht="15" hidden="false" customHeight="false" outlineLevel="0" collapsed="false">
      <c r="A113" s="6" t="n">
        <v>44004</v>
      </c>
      <c r="B113" s="16" t="n">
        <v>2146</v>
      </c>
      <c r="C113" s="24" t="n">
        <v>44931</v>
      </c>
      <c r="D113" s="5" t="n">
        <v>32</v>
      </c>
      <c r="E113" s="5" t="n">
        <f aca="false">E112+D113</f>
        <v>1043</v>
      </c>
      <c r="F113" s="23" t="n">
        <v>13576</v>
      </c>
      <c r="G113" s="5" t="n">
        <v>414</v>
      </c>
      <c r="H113" s="5" t="n">
        <v>7120</v>
      </c>
      <c r="I113" s="13" t="n">
        <v>292511</v>
      </c>
      <c r="J113" s="8" t="n">
        <v>790</v>
      </c>
      <c r="K113" s="113" t="n">
        <f aca="false">B113/H113</f>
        <v>0.301404494382022</v>
      </c>
      <c r="L113" s="8" t="n">
        <v>196839</v>
      </c>
      <c r="M113" s="5" t="n">
        <v>197629</v>
      </c>
      <c r="N113" s="22" t="n">
        <v>1050</v>
      </c>
      <c r="O113" s="22" t="n">
        <v>16924</v>
      </c>
      <c r="P113" s="22" t="n">
        <v>18537</v>
      </c>
      <c r="Q113" s="22" t="n">
        <f aca="false">44931-P113-O113-N113</f>
        <v>8420</v>
      </c>
      <c r="R113" s="10" t="n">
        <f aca="false">AVERAGE(B107:B113)/AVERAGE(B106:B112)</f>
        <v>1.08369022127052</v>
      </c>
      <c r="S113" s="11" t="n">
        <f aca="false">G113/(C113-E113-F113)</f>
        <v>0.0136579572446556</v>
      </c>
      <c r="T113" s="11" t="n">
        <f aca="false">E113/C113</f>
        <v>0.023213371614253</v>
      </c>
    </row>
    <row r="114" customFormat="false" ht="15" hidden="false" customHeight="false" outlineLevel="0" collapsed="false">
      <c r="A114" s="6" t="n">
        <v>44005</v>
      </c>
      <c r="B114" s="22" t="n">
        <v>2285</v>
      </c>
      <c r="C114" s="22" t="n">
        <f aca="false">C113+B114</f>
        <v>47216</v>
      </c>
      <c r="D114" s="5" t="n">
        <v>35</v>
      </c>
      <c r="E114" s="5" t="n">
        <f aca="false">E113+D114</f>
        <v>1078</v>
      </c>
      <c r="F114" s="23" t="n">
        <v>13816</v>
      </c>
      <c r="G114" s="5" t="n">
        <v>433</v>
      </c>
      <c r="H114" s="5" t="n">
        <v>7832</v>
      </c>
      <c r="I114" s="22" t="n">
        <v>300343</v>
      </c>
      <c r="J114" s="8" t="n">
        <v>812</v>
      </c>
      <c r="K114" s="113" t="n">
        <f aca="false">B114/H114</f>
        <v>0.291751787538304</v>
      </c>
      <c r="L114" s="25" t="n">
        <v>202380</v>
      </c>
      <c r="M114" s="22" t="n">
        <v>203192</v>
      </c>
      <c r="N114" s="17" t="n">
        <v>1052</v>
      </c>
      <c r="O114" s="22" t="n">
        <v>17655</v>
      </c>
      <c r="P114" s="22" t="n">
        <v>19603</v>
      </c>
      <c r="Q114" s="22" t="n">
        <v>8906</v>
      </c>
      <c r="R114" s="10" t="n">
        <f aca="false">AVERAGE(B108:B114)/AVERAGE(B107:B113)</f>
        <v>1.07500411658159</v>
      </c>
      <c r="S114" s="11" t="n">
        <f aca="false">G114/(C114-E114-F114)</f>
        <v>0.0133964482395891</v>
      </c>
      <c r="T114" s="11" t="n">
        <f aca="false">E114/C114</f>
        <v>0.0228312436462216</v>
      </c>
    </row>
    <row r="115" customFormat="false" ht="15" hidden="false" customHeight="false" outlineLevel="0" collapsed="false">
      <c r="A115" s="6" t="n">
        <v>44006</v>
      </c>
      <c r="B115" s="16" t="n">
        <v>2635</v>
      </c>
      <c r="C115" s="22" t="n">
        <v>49851</v>
      </c>
      <c r="D115" s="5" t="n">
        <v>38</v>
      </c>
      <c r="E115" s="5" t="n">
        <v>1116</v>
      </c>
      <c r="F115" s="23" t="n">
        <v>14788</v>
      </c>
      <c r="G115" s="5" t="n">
        <v>457</v>
      </c>
      <c r="H115" s="5" t="n">
        <v>9258</v>
      </c>
      <c r="I115" s="5" t="n">
        <v>309601</v>
      </c>
      <c r="J115" s="8" t="n">
        <v>832.928000000014</v>
      </c>
      <c r="K115" s="113" t="n">
        <f aca="false">B115/H115</f>
        <v>0.284618708144308</v>
      </c>
      <c r="L115" s="8" t="n">
        <v>207399.072</v>
      </c>
      <c r="M115" s="7" t="n">
        <v>208232</v>
      </c>
      <c r="N115" s="16" t="n">
        <v>1060</v>
      </c>
      <c r="O115" s="16" t="n">
        <v>18460</v>
      </c>
      <c r="P115" s="16" t="n">
        <v>20816</v>
      </c>
      <c r="Q115" s="7" t="n">
        <v>9515</v>
      </c>
      <c r="R115" s="10" t="n">
        <f aca="false">AVERAGE(B109:B115)/AVERAGE(B108:B114)</f>
        <v>1.09512139082485</v>
      </c>
      <c r="S115" s="11" t="n">
        <f aca="false">G115/(C115-E115-F115)</f>
        <v>0.0134621616048546</v>
      </c>
      <c r="T115" s="11" t="n">
        <f aca="false">E115/C115</f>
        <v>0.0223867124029608</v>
      </c>
    </row>
    <row r="116" customFormat="false" ht="15" hidden="false" customHeight="false" outlineLevel="0" collapsed="false">
      <c r="A116" s="6" t="n">
        <v>44007</v>
      </c>
      <c r="B116" s="22" t="n">
        <v>2606</v>
      </c>
      <c r="C116" s="24" t="n">
        <v>52457</v>
      </c>
      <c r="D116" s="5" t="n">
        <v>34</v>
      </c>
      <c r="E116" s="5" t="n">
        <v>1150</v>
      </c>
      <c r="F116" s="23" t="n">
        <v>18416</v>
      </c>
      <c r="G116" s="5" t="n">
        <v>472</v>
      </c>
      <c r="H116" s="5" t="n">
        <v>9120</v>
      </c>
      <c r="I116" s="5" t="n">
        <v>318721</v>
      </c>
      <c r="J116" s="13" t="n">
        <v>852</v>
      </c>
      <c r="K116" s="113" t="n">
        <f aca="false">B116/H116</f>
        <v>0.285745614035088</v>
      </c>
      <c r="L116" s="13" t="n">
        <v>212323</v>
      </c>
      <c r="M116" s="5" t="n">
        <v>213175</v>
      </c>
      <c r="N116" s="5" t="n">
        <v>1061</v>
      </c>
      <c r="O116" s="5" t="n">
        <v>19202</v>
      </c>
      <c r="P116" s="5" t="n">
        <v>22078</v>
      </c>
      <c r="Q116" s="5" t="n">
        <v>10116</v>
      </c>
      <c r="R116" s="10" t="n">
        <f aca="false">AVERAGE(B110:B116)/AVERAGE(B109:B115)</f>
        <v>1.04531785439541</v>
      </c>
      <c r="S116" s="11" t="n">
        <f aca="false">G116/(C116-E116-F116)</f>
        <v>0.0143504302088717</v>
      </c>
      <c r="T116" s="11" t="n">
        <f aca="false">E116/C116</f>
        <v>0.0219227176544598</v>
      </c>
    </row>
    <row r="117" customFormat="false" ht="15" hidden="false" customHeight="false" outlineLevel="0" collapsed="false">
      <c r="A117" s="6" t="n">
        <v>44008</v>
      </c>
      <c r="B117" s="16" t="n">
        <v>2886</v>
      </c>
      <c r="C117" s="5" t="n">
        <v>55343</v>
      </c>
      <c r="D117" s="17" t="n">
        <v>34</v>
      </c>
      <c r="E117" s="17" t="n">
        <v>1184</v>
      </c>
      <c r="F117" s="23" t="n">
        <v>19143</v>
      </c>
      <c r="G117" s="5" t="n">
        <v>507</v>
      </c>
      <c r="H117" s="5" t="n">
        <v>10315</v>
      </c>
      <c r="I117" s="5" t="n">
        <v>329036</v>
      </c>
      <c r="J117" s="13" t="n">
        <v>874</v>
      </c>
      <c r="K117" s="113" t="n">
        <f aca="false">B117/H117</f>
        <v>0.279786718371304</v>
      </c>
      <c r="L117" s="13" t="n">
        <v>217766</v>
      </c>
      <c r="M117" s="5" t="n">
        <v>218640</v>
      </c>
      <c r="N117" s="17" t="n">
        <v>1061</v>
      </c>
      <c r="O117" s="17" t="n">
        <v>20095</v>
      </c>
      <c r="P117" s="17" t="n">
        <v>23464</v>
      </c>
      <c r="Q117" s="5" t="n">
        <v>10723</v>
      </c>
      <c r="R117" s="10" t="n">
        <f aca="false">AVERAGE(B111:B117)/AVERAGE(B110:B116)</f>
        <v>1.05526192546999</v>
      </c>
      <c r="S117" s="11" t="n">
        <f aca="false">G117/(C117-E117-F117)</f>
        <v>0.0144790952707334</v>
      </c>
      <c r="T117" s="11" t="n">
        <f aca="false">E117/C117</f>
        <v>0.0213938528811232</v>
      </c>
    </row>
    <row r="118" customFormat="false" ht="15" hidden="false" customHeight="false" outlineLevel="0" collapsed="false">
      <c r="A118" s="6" t="n">
        <v>44009</v>
      </c>
      <c r="B118" s="24" t="n">
        <v>2401</v>
      </c>
      <c r="C118" s="22" t="n">
        <v>57744</v>
      </c>
      <c r="D118" s="5" t="n">
        <v>23</v>
      </c>
      <c r="E118" s="17" t="n">
        <v>1207</v>
      </c>
      <c r="F118" s="23" t="n">
        <v>20134</v>
      </c>
      <c r="G118" s="5" t="n">
        <v>542</v>
      </c>
      <c r="H118" s="5" t="n">
        <v>7915</v>
      </c>
      <c r="I118" s="5" t="n">
        <v>336951</v>
      </c>
      <c r="J118" s="13" t="n">
        <v>892.883999999991</v>
      </c>
      <c r="K118" s="113" t="n">
        <f aca="false">B118/H118</f>
        <v>0.303348073278585</v>
      </c>
      <c r="L118" s="13" t="n">
        <v>222328.116</v>
      </c>
      <c r="M118" s="5" t="n">
        <v>223221</v>
      </c>
      <c r="N118" s="17" t="n">
        <v>1062</v>
      </c>
      <c r="O118" s="5" t="n">
        <v>20807</v>
      </c>
      <c r="P118" s="5" t="n">
        <v>24743</v>
      </c>
      <c r="Q118" s="5" t="n">
        <v>11132</v>
      </c>
      <c r="R118" s="10" t="n">
        <f aca="false">AVERAGE(B112:B118)/AVERAGE(B111:B117)</f>
        <v>1.04862740125531</v>
      </c>
      <c r="S118" s="11" t="n">
        <f aca="false">G118/(C118-E118-F118)</f>
        <v>0.0148888827843859</v>
      </c>
      <c r="T118" s="11" t="n">
        <f aca="false">E118/C118</f>
        <v>0.0209026045996121</v>
      </c>
    </row>
    <row r="119" customFormat="false" ht="15" hidden="false" customHeight="false" outlineLevel="0" collapsed="false">
      <c r="A119" s="6" t="n">
        <v>44010</v>
      </c>
      <c r="B119" s="16" t="n">
        <v>2189</v>
      </c>
      <c r="C119" s="22" t="n">
        <f aca="false">C118+B119</f>
        <v>59933</v>
      </c>
      <c r="D119" s="5" t="n">
        <v>26</v>
      </c>
      <c r="E119" s="5" t="n">
        <f aca="false">E118+D119</f>
        <v>1233</v>
      </c>
      <c r="F119" s="23" t="n">
        <v>21138</v>
      </c>
      <c r="G119" s="5" t="n">
        <v>535</v>
      </c>
      <c r="H119" s="5" t="n">
        <v>7458</v>
      </c>
      <c r="I119" s="5" t="n">
        <v>344409</v>
      </c>
      <c r="J119" s="13" t="n">
        <v>908</v>
      </c>
      <c r="K119" s="113" t="n">
        <f aca="false">B119/H119</f>
        <v>0.293510324483776</v>
      </c>
      <c r="L119" s="13" t="n">
        <v>226138</v>
      </c>
      <c r="M119" s="5" t="n">
        <v>227046</v>
      </c>
      <c r="N119" s="5" t="n">
        <v>1063</v>
      </c>
      <c r="O119" s="5" t="n">
        <v>21599</v>
      </c>
      <c r="P119" s="5" t="n">
        <v>25600</v>
      </c>
      <c r="Q119" s="5" t="n">
        <f aca="false">59933-P119-O119-N119</f>
        <v>11671</v>
      </c>
      <c r="R119" s="10" t="n">
        <f aca="false">AVERAGE(B113:B119)/AVERAGE(B112:B118)</f>
        <v>1.03675937122128</v>
      </c>
      <c r="S119" s="11" t="n">
        <f aca="false">G119/(C119-E119-F119)</f>
        <v>0.0142431180448325</v>
      </c>
      <c r="T119" s="11" t="n">
        <f aca="false">E119/C119</f>
        <v>0.0205729731533546</v>
      </c>
    </row>
    <row r="120" customFormat="false" ht="15" hidden="false" customHeight="false" outlineLevel="0" collapsed="false">
      <c r="A120" s="6" t="n">
        <v>44011</v>
      </c>
      <c r="B120" s="24" t="n">
        <v>2335</v>
      </c>
      <c r="C120" s="22" t="n">
        <f aca="false">C119+B120</f>
        <v>62268</v>
      </c>
      <c r="D120" s="5" t="n">
        <v>48</v>
      </c>
      <c r="E120" s="5" t="n">
        <f aca="false">E119+D120</f>
        <v>1281</v>
      </c>
      <c r="F120" s="23" t="n">
        <v>22028</v>
      </c>
      <c r="G120" s="5" t="n">
        <v>555</v>
      </c>
      <c r="H120" s="5" t="n">
        <v>7933</v>
      </c>
      <c r="I120" s="5" t="n">
        <v>350402</v>
      </c>
      <c r="J120" s="13" t="n">
        <v>928</v>
      </c>
      <c r="K120" s="113" t="n">
        <f aca="false">B120/H120</f>
        <v>0.294340098323459</v>
      </c>
      <c r="L120" s="13" t="n">
        <f aca="false">M120-J120</f>
        <v>231088</v>
      </c>
      <c r="M120" s="5" t="n">
        <v>232016</v>
      </c>
      <c r="N120" s="5" t="n">
        <v>1064</v>
      </c>
      <c r="O120" s="5" t="n">
        <v>22481</v>
      </c>
      <c r="P120" s="5" t="n">
        <v>27136</v>
      </c>
      <c r="Q120" s="5" t="n">
        <v>11587</v>
      </c>
      <c r="R120" s="10" t="n">
        <f aca="false">AVERAGE(B114:B120)/AVERAGE(B113:B119)</f>
        <v>1.01102169349195</v>
      </c>
      <c r="S120" s="11" t="n">
        <f aca="false">G120/(C120-E120-F120)</f>
        <v>0.0142457455273493</v>
      </c>
      <c r="T120" s="11" t="n">
        <f aca="false">E120/C120</f>
        <v>0.02057236461746</v>
      </c>
    </row>
    <row r="121" customFormat="false" ht="15" hidden="false" customHeight="false" outlineLevel="0" collapsed="false">
      <c r="A121" s="6" t="n">
        <v>44012</v>
      </c>
      <c r="B121" s="22" t="n">
        <v>2262</v>
      </c>
      <c r="C121" s="22" t="n">
        <v>64530</v>
      </c>
      <c r="D121" s="5" t="n">
        <v>27</v>
      </c>
      <c r="E121" s="5" t="n">
        <v>1307</v>
      </c>
      <c r="F121" s="23" t="n">
        <v>23040</v>
      </c>
      <c r="G121" s="5" t="n">
        <v>576</v>
      </c>
      <c r="H121" s="5" t="n">
        <v>10506</v>
      </c>
      <c r="I121" s="5" t="n">
        <v>362908</v>
      </c>
      <c r="J121" s="13" t="n">
        <v>946</v>
      </c>
      <c r="K121" s="113" t="n">
        <f aca="false">B121/H121</f>
        <v>0.215305539691605</v>
      </c>
      <c r="L121" s="13" t="n">
        <f aca="false">M121-J121</f>
        <v>235617</v>
      </c>
      <c r="M121" s="5" t="n">
        <v>236563</v>
      </c>
      <c r="N121" s="22" t="n">
        <v>1065</v>
      </c>
      <c r="O121" s="5" t="n">
        <v>23565</v>
      </c>
      <c r="P121" s="22" t="n">
        <v>28732</v>
      </c>
      <c r="Q121" s="22" t="n">
        <f aca="false">64530-P121-O121-N121</f>
        <v>11168</v>
      </c>
      <c r="R121" s="10" t="n">
        <f aca="false">AVERAGE(B115:B121)/AVERAGE(B114:B120)</f>
        <v>0.998673357558978</v>
      </c>
      <c r="S121" s="11" t="n">
        <f aca="false">G121/(C121-E121-F121)</f>
        <v>0.0143344200283702</v>
      </c>
      <c r="T121" s="11" t="n">
        <f aca="false">E121/C121</f>
        <v>0.0202541453587479</v>
      </c>
    </row>
    <row r="122" customFormat="false" ht="15" hidden="false" customHeight="false" outlineLevel="0" collapsed="false">
      <c r="A122" s="6" t="n">
        <v>44013</v>
      </c>
      <c r="B122" s="24" t="n">
        <v>2667</v>
      </c>
      <c r="C122" s="22" t="n">
        <f aca="false">C121+B122</f>
        <v>67197</v>
      </c>
      <c r="D122" s="5" t="n">
        <v>44</v>
      </c>
      <c r="E122" s="5" t="n">
        <f aca="false">E121+D122</f>
        <v>1351</v>
      </c>
      <c r="F122" s="23" t="n">
        <v>24186</v>
      </c>
      <c r="G122" s="5" t="n">
        <v>594</v>
      </c>
      <c r="H122" s="5" t="n">
        <v>9200</v>
      </c>
      <c r="I122" s="5" t="n">
        <v>372108</v>
      </c>
      <c r="J122" s="13" t="n">
        <v>966</v>
      </c>
      <c r="K122" s="113" t="n">
        <f aca="false">B122/H122</f>
        <v>0.289891304347826</v>
      </c>
      <c r="L122" s="13" t="n">
        <v>240610</v>
      </c>
      <c r="M122" s="5" t="n">
        <v>246576</v>
      </c>
      <c r="N122" s="17" t="n">
        <v>1066</v>
      </c>
      <c r="O122" s="17" t="n">
        <v>24124</v>
      </c>
      <c r="P122" s="17" t="n">
        <v>30493</v>
      </c>
      <c r="Q122" s="5" t="n">
        <f aca="false">67197-P122-O122-N122</f>
        <v>11514</v>
      </c>
      <c r="R122" s="10" t="n">
        <f aca="false">AVERAGE(B116:B122)/AVERAGE(B115:B121)</f>
        <v>1.00184821531708</v>
      </c>
      <c r="S122" s="11" t="n">
        <f aca="false">G122/(C122-E122-F122)</f>
        <v>0.014258281325012</v>
      </c>
      <c r="T122" s="11" t="n">
        <f aca="false">E122/C122</f>
        <v>0.0201050642141762</v>
      </c>
    </row>
    <row r="123" customFormat="false" ht="15" hidden="false" customHeight="false" outlineLevel="0" collapsed="false">
      <c r="A123" s="6" t="n">
        <v>44014</v>
      </c>
      <c r="B123" s="24" t="n">
        <v>2744</v>
      </c>
      <c r="C123" s="22" t="n">
        <f aca="false">C122+B123</f>
        <v>69941</v>
      </c>
      <c r="D123" s="5" t="n">
        <v>34</v>
      </c>
      <c r="E123" s="5" t="n">
        <f aca="false">D123+E122</f>
        <v>1385</v>
      </c>
      <c r="F123" s="23" t="n">
        <v>25224</v>
      </c>
      <c r="G123" s="5" t="n">
        <v>620</v>
      </c>
      <c r="H123" s="5" t="n">
        <v>9323</v>
      </c>
      <c r="I123" s="5" t="n">
        <v>381431</v>
      </c>
      <c r="J123" s="13" t="n">
        <f aca="false">M123-L123</f>
        <v>737.556000000011</v>
      </c>
      <c r="K123" s="113" t="n">
        <f aca="false">B123/H123</f>
        <v>0.294325860774429</v>
      </c>
      <c r="L123" s="13" t="n">
        <f aca="false">M123*0.997</f>
        <v>245114.444</v>
      </c>
      <c r="M123" s="5" t="n">
        <v>245852</v>
      </c>
      <c r="N123" s="5" t="n">
        <v>1067</v>
      </c>
      <c r="O123" s="5" t="n">
        <v>24969</v>
      </c>
      <c r="P123" s="5" t="n">
        <v>32144</v>
      </c>
      <c r="Q123" s="5" t="n">
        <f aca="false">69941-P123-O123-N123</f>
        <v>11761</v>
      </c>
      <c r="R123" s="10" t="n">
        <f aca="false">AVERAGE(B117:B123)/AVERAGE(B116:B122)</f>
        <v>1.00795572466275</v>
      </c>
      <c r="S123" s="11" t="n">
        <f aca="false">G123/(C123-E123-F123)</f>
        <v>0.0143081325579249</v>
      </c>
      <c r="T123" s="11" t="n">
        <f aca="false">E123/C123</f>
        <v>0.0198024048841166</v>
      </c>
    </row>
    <row r="124" customFormat="false" ht="16.5" hidden="false" customHeight="true" outlineLevel="0" collapsed="false">
      <c r="A124" s="6" t="n">
        <v>44015</v>
      </c>
      <c r="B124" s="26" t="n">
        <v>2845</v>
      </c>
      <c r="C124" s="27" t="n">
        <f aca="false">C123+B124</f>
        <v>72786</v>
      </c>
      <c r="D124" s="7" t="n">
        <v>52</v>
      </c>
      <c r="E124" s="7" t="n">
        <f aca="false">E123+D124</f>
        <v>1437</v>
      </c>
      <c r="F124" s="27" t="n">
        <v>25930</v>
      </c>
      <c r="G124" s="7" t="n">
        <v>637</v>
      </c>
      <c r="H124" s="5" t="n">
        <v>8951</v>
      </c>
      <c r="I124" s="5" t="n">
        <v>390382</v>
      </c>
      <c r="J124" s="13" t="n">
        <v>751</v>
      </c>
      <c r="K124" s="113" t="n">
        <f aca="false">B124/H124</f>
        <v>0.317841581946151</v>
      </c>
      <c r="L124" s="13" t="n">
        <v>249794</v>
      </c>
      <c r="M124" s="5" t="n">
        <f aca="false">L124+J124</f>
        <v>250545</v>
      </c>
      <c r="N124" s="17" t="n">
        <v>1068</v>
      </c>
      <c r="O124" s="17" t="n">
        <v>25848</v>
      </c>
      <c r="P124" s="17" t="n">
        <v>33867</v>
      </c>
      <c r="Q124" s="5" t="n">
        <f aca="false">72786-P124-O124-N124</f>
        <v>12003</v>
      </c>
      <c r="R124" s="10" t="n">
        <f aca="false">AVERAGE(B118:B124)/AVERAGE(B117:B123)</f>
        <v>0.997654998856097</v>
      </c>
      <c r="S124" s="11" t="n">
        <f aca="false">G124/(C124-E124-F124)</f>
        <v>0.0140249675246042</v>
      </c>
      <c r="T124" s="11" t="n">
        <f aca="false">E124/C124</f>
        <v>0.0197428076827961</v>
      </c>
    </row>
    <row r="125" customFormat="false" ht="15" hidden="false" customHeight="false" outlineLevel="0" collapsed="false">
      <c r="A125" s="6" t="n">
        <v>44016</v>
      </c>
      <c r="B125" s="26" t="n">
        <v>2590</v>
      </c>
      <c r="C125" s="27" t="n">
        <f aca="false">C124+B125</f>
        <v>75376</v>
      </c>
      <c r="D125" s="7" t="n">
        <v>44</v>
      </c>
      <c r="E125" s="7" t="n">
        <f aca="false">E124+D125</f>
        <v>1481</v>
      </c>
      <c r="F125" s="27" t="n">
        <v>27597</v>
      </c>
      <c r="G125" s="7" t="n">
        <v>658</v>
      </c>
      <c r="H125" s="5" t="n">
        <v>9072</v>
      </c>
      <c r="I125" s="5" t="n">
        <v>399454</v>
      </c>
      <c r="J125" s="13" t="n">
        <v>765</v>
      </c>
      <c r="K125" s="113" t="n">
        <f aca="false">B125/H125</f>
        <v>0.285493827160494</v>
      </c>
      <c r="L125" s="13" t="n">
        <v>254498</v>
      </c>
      <c r="M125" s="5" t="n">
        <v>255263</v>
      </c>
      <c r="N125" s="5" t="n">
        <v>1069</v>
      </c>
      <c r="O125" s="5" t="n">
        <v>26548</v>
      </c>
      <c r="P125" s="5" t="n">
        <v>35186</v>
      </c>
      <c r="Q125" s="5" t="n">
        <f aca="false">75376-P125-O125-N125</f>
        <v>12573</v>
      </c>
      <c r="R125" s="7" t="n">
        <f aca="false">AVERAGE(B119:B125)/AVERAGE(B118:B124)</f>
        <v>1.01083529209425</v>
      </c>
      <c r="S125" s="11" t="n">
        <f aca="false">G125/(C125-E125-F125)</f>
        <v>0.0142122769882068</v>
      </c>
      <c r="T125" s="11" t="n">
        <f aca="false">E125/C125</f>
        <v>0.0196481638717894</v>
      </c>
    </row>
    <row r="126" customFormat="false" ht="15" hidden="false" customHeight="false" outlineLevel="0" collapsed="false">
      <c r="A126" s="6" t="n">
        <v>44017</v>
      </c>
      <c r="B126" s="24" t="n">
        <v>2439</v>
      </c>
      <c r="C126" s="5" t="n">
        <v>77815</v>
      </c>
      <c r="D126" s="5" t="n">
        <v>26</v>
      </c>
      <c r="E126" s="5" t="n">
        <f aca="false">E125+D126</f>
        <v>1507</v>
      </c>
      <c r="F126" s="27" t="n">
        <v>28531</v>
      </c>
      <c r="G126" s="7" t="n">
        <v>676</v>
      </c>
      <c r="H126" s="5" t="n">
        <v>6756</v>
      </c>
      <c r="I126" s="5" t="n">
        <v>406210</v>
      </c>
      <c r="J126" s="13" t="n">
        <v>776</v>
      </c>
      <c r="K126" s="113" t="n">
        <f aca="false">B126/H126</f>
        <v>0.36101243339254</v>
      </c>
      <c r="L126" s="13" t="n">
        <v>258025</v>
      </c>
      <c r="M126" s="5" t="n">
        <v>258801</v>
      </c>
      <c r="N126" s="17" t="n">
        <v>1072</v>
      </c>
      <c r="O126" s="17" t="n">
        <v>27239</v>
      </c>
      <c r="P126" s="17" t="n">
        <v>36235</v>
      </c>
      <c r="Q126" s="5" t="n">
        <f aca="false">77815-P126-O126-N126</f>
        <v>13269</v>
      </c>
      <c r="R126" s="7" t="n">
        <f aca="false">AVERAGE(B120:B126)/AVERAGE(B119:B125)</f>
        <v>1.01417876588022</v>
      </c>
      <c r="S126" s="11" t="n">
        <f aca="false">G126/(C126-E126-F126)</f>
        <v>0.01414906754296</v>
      </c>
      <c r="T126" s="11" t="n">
        <f aca="false">E126/C126</f>
        <v>0.019366446057958</v>
      </c>
    </row>
    <row r="127" customFormat="false" ht="15" hidden="false" customHeight="false" outlineLevel="0" collapsed="false">
      <c r="A127" s="6" t="n">
        <v>44018</v>
      </c>
      <c r="B127" s="5" t="n">
        <v>2632</v>
      </c>
      <c r="C127" s="5" t="n">
        <v>80447</v>
      </c>
      <c r="D127" s="5" t="n">
        <v>75</v>
      </c>
      <c r="E127" s="5" t="n">
        <v>1582</v>
      </c>
      <c r="F127" s="27" t="n">
        <v>30095</v>
      </c>
      <c r="G127" s="7" t="n">
        <v>688</v>
      </c>
      <c r="H127" s="5" t="n">
        <v>8487</v>
      </c>
      <c r="I127" s="28" t="n">
        <v>414697</v>
      </c>
      <c r="J127" s="13" t="n">
        <v>789</v>
      </c>
      <c r="K127" s="113" t="n">
        <f aca="false">B127/H127</f>
        <v>0.310121362083186</v>
      </c>
      <c r="L127" s="13" t="n">
        <f aca="false">M127-J127</f>
        <v>262367</v>
      </c>
      <c r="M127" s="5" t="n">
        <v>263156</v>
      </c>
      <c r="N127" s="5" t="n">
        <v>1073</v>
      </c>
      <c r="O127" s="5" t="n">
        <v>27991</v>
      </c>
      <c r="P127" s="5" t="n">
        <v>38006</v>
      </c>
      <c r="Q127" s="5" t="n">
        <f aca="false">80447-P127-O127-N127</f>
        <v>13377</v>
      </c>
      <c r="R127" s="7" t="n">
        <f aca="false">AVERAGE(B121:B127)/AVERAGE(B120:B126)</f>
        <v>1.01660888043843</v>
      </c>
      <c r="S127" s="11" t="n">
        <f aca="false">G127/(C127-E127-F127)</f>
        <v>0.0141070330120976</v>
      </c>
      <c r="T127" s="11" t="n">
        <f aca="false">E127/C127</f>
        <v>0.0196651211356545</v>
      </c>
    </row>
    <row r="128" customFormat="false" ht="15" hidden="false" customHeight="false" outlineLevel="0" collapsed="false">
      <c r="A128" s="6" t="n">
        <v>44019</v>
      </c>
      <c r="B128" s="5" t="n">
        <v>2979</v>
      </c>
      <c r="C128" s="5" t="n">
        <v>83426</v>
      </c>
      <c r="D128" s="5" t="n">
        <v>62</v>
      </c>
      <c r="E128" s="17" t="n">
        <v>1644</v>
      </c>
      <c r="F128" s="27" t="n">
        <v>36502</v>
      </c>
      <c r="G128" s="5" t="n">
        <v>646</v>
      </c>
      <c r="H128" s="5" t="n">
        <v>9805</v>
      </c>
      <c r="I128" s="28" t="n">
        <v>423782</v>
      </c>
      <c r="J128" s="13" t="n">
        <v>803</v>
      </c>
      <c r="K128" s="113" t="n">
        <f aca="false">B128/H128</f>
        <v>0.303824579296277</v>
      </c>
      <c r="L128" s="13" t="n">
        <v>266938</v>
      </c>
      <c r="M128" s="5" t="n">
        <v>267741</v>
      </c>
      <c r="N128" s="17" t="n">
        <v>1074</v>
      </c>
      <c r="O128" s="17" t="n">
        <v>28792</v>
      </c>
      <c r="P128" s="17" t="n">
        <v>39718</v>
      </c>
      <c r="Q128" s="5" t="n">
        <f aca="false">83426-P128-O128-N128</f>
        <v>13842</v>
      </c>
      <c r="R128" s="7" t="n">
        <f aca="false">AVERAGE(B122:B128)/AVERAGE(B121:B127)</f>
        <v>1.03944111337257</v>
      </c>
      <c r="S128" s="11" t="n">
        <f aca="false">G128/(C128-E128-F128)</f>
        <v>0.0142667844522968</v>
      </c>
      <c r="T128" s="11" t="n">
        <f aca="false">E128/C128</f>
        <v>0.0197060868314434</v>
      </c>
    </row>
    <row r="129" customFormat="false" ht="15" hidden="false" customHeight="false" outlineLevel="0" collapsed="false">
      <c r="A129" s="6" t="n">
        <v>44020</v>
      </c>
      <c r="B129" s="5" t="n">
        <v>3604</v>
      </c>
      <c r="C129" s="17" t="n">
        <v>87030</v>
      </c>
      <c r="D129" s="5" t="n">
        <v>51</v>
      </c>
      <c r="E129" s="29" t="n">
        <v>1695</v>
      </c>
      <c r="F129" s="27" t="n">
        <v>38313</v>
      </c>
      <c r="G129" s="5" t="n">
        <v>671</v>
      </c>
      <c r="H129" s="5" t="n">
        <v>10910</v>
      </c>
      <c r="I129" s="28" t="n">
        <v>434692</v>
      </c>
      <c r="J129" s="13" t="n">
        <v>819</v>
      </c>
      <c r="K129" s="113" t="n">
        <f aca="false">B129/H129</f>
        <v>0.330339138405133</v>
      </c>
      <c r="L129" s="13" t="n">
        <v>272349</v>
      </c>
      <c r="M129" s="5" t="n">
        <v>273168</v>
      </c>
      <c r="N129" s="17" t="n">
        <v>1074</v>
      </c>
      <c r="O129" s="17" t="n">
        <v>29747</v>
      </c>
      <c r="P129" s="17" t="n">
        <v>41495</v>
      </c>
      <c r="Q129" s="5" t="n">
        <f aca="false">87030-P129-O129-N129</f>
        <v>14714</v>
      </c>
      <c r="R129" s="7" t="n">
        <f aca="false">AVERAGE(B123:B129)/AVERAGE(B122:B128)</f>
        <v>1.04958721422523</v>
      </c>
      <c r="S129" s="11" t="n">
        <f aca="false">G129/(C129-E129-F129)</f>
        <v>0.0142699162094339</v>
      </c>
      <c r="T129" s="11" t="n">
        <f aca="false">E129/C129</f>
        <v>0.0194760427438814</v>
      </c>
    </row>
    <row r="130" customFormat="false" ht="15" hidden="false" customHeight="false" outlineLevel="0" collapsed="false">
      <c r="A130" s="6" t="n">
        <v>44021</v>
      </c>
      <c r="B130" s="17" t="n">
        <v>3663</v>
      </c>
      <c r="C130" s="17" t="n">
        <v>90693</v>
      </c>
      <c r="D130" s="5" t="n">
        <v>26</v>
      </c>
      <c r="E130" s="17" t="n">
        <v>1721</v>
      </c>
      <c r="F130" s="27" t="n">
        <v>38984</v>
      </c>
      <c r="G130" s="5" t="n">
        <v>662</v>
      </c>
      <c r="H130" s="5" t="n">
        <v>11041</v>
      </c>
      <c r="I130" s="28" t="n">
        <v>445733</v>
      </c>
      <c r="J130" s="13" t="n">
        <v>836</v>
      </c>
      <c r="K130" s="113" t="n">
        <f aca="false">B130/H130</f>
        <v>0.331763427225795</v>
      </c>
      <c r="L130" s="13" t="n">
        <v>277811</v>
      </c>
      <c r="M130" s="5" t="n">
        <v>278647</v>
      </c>
      <c r="N130" s="17" t="n">
        <v>1076</v>
      </c>
      <c r="O130" s="17" t="n">
        <v>30597</v>
      </c>
      <c r="P130" s="17" t="n">
        <v>43374</v>
      </c>
      <c r="Q130" s="5" t="n">
        <f aca="false">90693-P130-O130-N130</f>
        <v>15646</v>
      </c>
      <c r="R130" s="7" t="n">
        <f aca="false">AVERAGE(B124:B130)/AVERAGE(B123:B129)</f>
        <v>1.04633691322543</v>
      </c>
      <c r="S130" s="11" t="n">
        <f aca="false">G130/(C130-E130-F130)</f>
        <v>0.0132431783628071</v>
      </c>
      <c r="T130" s="11" t="n">
        <f aca="false">E130/C130</f>
        <v>0.018976106204448</v>
      </c>
    </row>
    <row r="131" customFormat="false" ht="15" hidden="false" customHeight="false" outlineLevel="0" collapsed="false">
      <c r="A131" s="6" t="n">
        <v>44022</v>
      </c>
      <c r="B131" s="17" t="n">
        <v>3367</v>
      </c>
      <c r="C131" s="5" t="n">
        <v>94060</v>
      </c>
      <c r="D131" s="5" t="n">
        <v>54</v>
      </c>
      <c r="E131" s="17" t="n">
        <v>1775</v>
      </c>
      <c r="F131" s="27" t="n">
        <v>41408</v>
      </c>
      <c r="G131" s="5" t="n">
        <v>686</v>
      </c>
      <c r="H131" s="5" t="n">
        <v>10309</v>
      </c>
      <c r="I131" s="28" t="n">
        <v>456042</v>
      </c>
      <c r="J131" s="13" t="n">
        <v>851</v>
      </c>
      <c r="K131" s="113" t="n">
        <f aca="false">B131/H131</f>
        <v>0.326607818411097</v>
      </c>
      <c r="L131" s="13" t="n">
        <v>283021</v>
      </c>
      <c r="M131" s="5" t="n">
        <f aca="false">L131+J131</f>
        <v>283872</v>
      </c>
      <c r="N131" s="5" t="n">
        <v>1078</v>
      </c>
      <c r="O131" s="5" t="n">
        <v>31739</v>
      </c>
      <c r="P131" s="5" t="n">
        <v>45328</v>
      </c>
      <c r="Q131" s="5" t="n">
        <v>15915</v>
      </c>
      <c r="R131" s="7" t="n">
        <f aca="false">AVERAGE(B125:B131)/AVERAGE(B124:B130)</f>
        <v>1.02515420200463</v>
      </c>
      <c r="S131" s="11" t="n">
        <f aca="false">G131/(C131-E131-F131)</f>
        <v>0.0134834994201702</v>
      </c>
      <c r="T131" s="11" t="n">
        <f aca="false">E131/C131</f>
        <v>0.0188709334467361</v>
      </c>
    </row>
    <row r="132" customFormat="false" ht="15" hidden="false" customHeight="false" outlineLevel="0" collapsed="false">
      <c r="A132" s="6" t="n">
        <v>44023</v>
      </c>
      <c r="B132" s="17" t="n">
        <v>3449</v>
      </c>
      <c r="C132" s="17" t="n">
        <v>97509</v>
      </c>
      <c r="D132" s="5" t="n">
        <v>36</v>
      </c>
      <c r="E132" s="17" t="n">
        <v>1811</v>
      </c>
      <c r="F132" s="27" t="n">
        <v>42694</v>
      </c>
      <c r="G132" s="5" t="n">
        <v>701</v>
      </c>
      <c r="H132" s="5" t="n">
        <v>10266</v>
      </c>
      <c r="I132" s="5" t="n">
        <v>466308</v>
      </c>
      <c r="J132" s="13" t="n">
        <v>867</v>
      </c>
      <c r="K132" s="113" t="n">
        <f aca="false">B132/H132</f>
        <v>0.335963374245081</v>
      </c>
      <c r="L132" s="13" t="n">
        <v>288165</v>
      </c>
      <c r="M132" s="5" t="n">
        <f aca="false">L132+J132</f>
        <v>289032</v>
      </c>
      <c r="N132" s="17" t="n">
        <v>1080</v>
      </c>
      <c r="O132" s="17" t="n">
        <v>32616</v>
      </c>
      <c r="P132" s="17" t="n">
        <v>46824</v>
      </c>
      <c r="Q132" s="17" t="n">
        <v>16989</v>
      </c>
      <c r="R132" s="7" t="n">
        <f aca="false">AVERAGE(B126:B132)/AVERAGE(B125:B131)</f>
        <v>1.04037792610699</v>
      </c>
      <c r="S132" s="11" t="n">
        <f aca="false">G132/(C132-E132-F132)</f>
        <v>0.0132254169496642</v>
      </c>
      <c r="T132" s="11" t="n">
        <f aca="false">E132/C132</f>
        <v>0.0185726445763981</v>
      </c>
    </row>
    <row r="133" customFormat="false" ht="15" hidden="false" customHeight="false" outlineLevel="0" collapsed="false">
      <c r="A133" s="6" t="n">
        <v>44024</v>
      </c>
      <c r="B133" s="17" t="n">
        <v>2657</v>
      </c>
      <c r="C133" s="17" t="n">
        <v>100166</v>
      </c>
      <c r="D133" s="17" t="n">
        <v>34</v>
      </c>
      <c r="E133" s="17" t="n">
        <v>1845</v>
      </c>
      <c r="F133" s="27" t="n">
        <v>44173</v>
      </c>
      <c r="G133" s="5" t="n">
        <v>735</v>
      </c>
      <c r="H133" s="5" t="n">
        <v>8114</v>
      </c>
      <c r="I133" s="5" t="n">
        <v>474422</v>
      </c>
      <c r="J133" s="13" t="n">
        <v>879</v>
      </c>
      <c r="K133" s="113" t="n">
        <f aca="false">B133/H133</f>
        <v>0.327458713334977</v>
      </c>
      <c r="L133" s="13" t="n">
        <v>292418</v>
      </c>
      <c r="M133" s="5" t="n">
        <f aca="false">L133+J133</f>
        <v>293297</v>
      </c>
      <c r="N133" s="17" t="n">
        <v>1081</v>
      </c>
      <c r="O133" s="17" t="n">
        <v>33376</v>
      </c>
      <c r="P133" s="17" t="n">
        <v>48213</v>
      </c>
      <c r="Q133" s="5" t="n">
        <f aca="false">100166-P133-O133-N133</f>
        <v>17496</v>
      </c>
      <c r="R133" s="7" t="n">
        <f aca="false">AVERAGE(B127:B133)/AVERAGE(B126:B132)</f>
        <v>1.0098495459269</v>
      </c>
      <c r="S133" s="11" t="n">
        <f aca="false">G133/(C133-E133-F133)</f>
        <v>0.0135739085469454</v>
      </c>
      <c r="T133" s="11" t="n">
        <f aca="false">E133/C133</f>
        <v>0.0184194237565641</v>
      </c>
    </row>
    <row r="134" customFormat="false" ht="15" hidden="false" customHeight="false" outlineLevel="0" collapsed="false">
      <c r="A134" s="6" t="n">
        <v>44025</v>
      </c>
      <c r="B134" s="5" t="n">
        <v>3099</v>
      </c>
      <c r="C134" s="5" t="n">
        <v>103265</v>
      </c>
      <c r="D134" s="5" t="n">
        <v>58</v>
      </c>
      <c r="E134" s="5" t="n">
        <v>1903</v>
      </c>
      <c r="F134" s="27" t="n">
        <v>45467</v>
      </c>
      <c r="G134" s="5" t="n">
        <v>752</v>
      </c>
      <c r="H134" s="5" t="n">
        <v>9377</v>
      </c>
      <c r="I134" s="5" t="n">
        <v>483799</v>
      </c>
      <c r="J134" s="13" t="n">
        <v>894</v>
      </c>
      <c r="K134" s="113" t="n">
        <f aca="false">B134/H134</f>
        <v>0.330489495574277</v>
      </c>
      <c r="L134" s="13" t="n">
        <f aca="false">M134-J134</f>
        <v>297192</v>
      </c>
      <c r="M134" s="5" t="n">
        <v>298086</v>
      </c>
      <c r="N134" s="5" t="n">
        <v>1082</v>
      </c>
      <c r="O134" s="5" t="n">
        <v>34293</v>
      </c>
      <c r="P134" s="5" t="n">
        <v>50637</v>
      </c>
      <c r="Q134" s="5" t="n">
        <f aca="false">103265-P134-O134-N134</f>
        <v>17253</v>
      </c>
      <c r="R134" s="7" t="n">
        <f aca="false">AVERAGE(B128:B134)/AVERAGE(B127:B133)</f>
        <v>1.02089391973514</v>
      </c>
      <c r="S134" s="11" t="n">
        <f aca="false">G134/(C134-E134-F134)</f>
        <v>0.0134537972985061</v>
      </c>
      <c r="T134" s="11" t="n">
        <f aca="false">E134/C134</f>
        <v>0.018428315498959</v>
      </c>
    </row>
    <row r="135" customFormat="false" ht="15" hidden="false" customHeight="false" outlineLevel="0" collapsed="false">
      <c r="A135" s="6" t="n">
        <v>44026</v>
      </c>
      <c r="B135" s="5" t="n">
        <v>3645</v>
      </c>
      <c r="C135" s="17" t="n">
        <v>106910</v>
      </c>
      <c r="D135" s="5" t="n">
        <v>65</v>
      </c>
      <c r="E135" s="5" t="n">
        <v>1968</v>
      </c>
      <c r="F135" s="27" t="n">
        <v>47298</v>
      </c>
      <c r="G135" s="5" t="n">
        <v>772</v>
      </c>
      <c r="H135" s="5" t="n">
        <v>11266</v>
      </c>
      <c r="I135" s="5" t="n">
        <v>495065</v>
      </c>
      <c r="J135" s="13" t="n">
        <v>912</v>
      </c>
      <c r="K135" s="113" t="n">
        <f aca="false">B135/H135</f>
        <v>0.323539854429256</v>
      </c>
      <c r="L135" s="13" t="n">
        <f aca="false">M135-J135</f>
        <v>303075</v>
      </c>
      <c r="M135" s="5" t="n">
        <v>303987</v>
      </c>
      <c r="N135" s="5" t="n">
        <v>1083</v>
      </c>
      <c r="O135" s="5" t="n">
        <v>35260</v>
      </c>
      <c r="P135" s="5" t="n">
        <v>53247</v>
      </c>
      <c r="Q135" s="5" t="n">
        <f aca="false">106910-P135-O135-N135</f>
        <v>17320</v>
      </c>
      <c r="R135" s="7" t="n">
        <f aca="false">AVERAGE(B129:B135)/AVERAGE(B128:B134)</f>
        <v>1.02918748356561</v>
      </c>
      <c r="S135" s="11" t="n">
        <f aca="false">G135/(C135-E135-F135)</f>
        <v>0.0133925473596558</v>
      </c>
      <c r="T135" s="11" t="n">
        <f aca="false">E135/C135</f>
        <v>0.0184080067346366</v>
      </c>
    </row>
    <row r="136" customFormat="false" ht="15" hidden="false" customHeight="false" outlineLevel="0" collapsed="false">
      <c r="A136" s="6" t="n">
        <v>44027</v>
      </c>
      <c r="B136" s="17" t="n">
        <v>4250</v>
      </c>
      <c r="C136" s="5" t="n">
        <f aca="false">C135+B136</f>
        <v>111160</v>
      </c>
      <c r="D136" s="5" t="n">
        <v>82</v>
      </c>
      <c r="E136" s="5" t="n">
        <v>2050</v>
      </c>
      <c r="F136" s="15" t="n">
        <v>49120</v>
      </c>
      <c r="G136" s="5" t="n">
        <v>783</v>
      </c>
      <c r="H136" s="5" t="n">
        <v>13163</v>
      </c>
      <c r="I136" s="5" t="n">
        <v>508228</v>
      </c>
      <c r="J136" s="13" t="n">
        <v>932</v>
      </c>
      <c r="K136" s="113" t="n">
        <f aca="false">B136/H136</f>
        <v>0.322874724606852</v>
      </c>
      <c r="L136" s="13" t="n">
        <f aca="false">M136-J136</f>
        <v>308815</v>
      </c>
      <c r="M136" s="5" t="n">
        <v>309747</v>
      </c>
      <c r="N136" s="5" t="n">
        <v>1085</v>
      </c>
      <c r="O136" s="5" t="n">
        <v>36398</v>
      </c>
      <c r="P136" s="5" t="n">
        <v>55836</v>
      </c>
      <c r="Q136" s="5" t="n">
        <v>17841</v>
      </c>
      <c r="R136" s="7" t="n">
        <f aca="false">AVERAGE(B130:B136)/AVERAGE(B129:B135)</f>
        <v>1.02750809061489</v>
      </c>
      <c r="S136" s="11" t="n">
        <f aca="false">G136/(C136-E136-F136)</f>
        <v>0.0130521753625604</v>
      </c>
      <c r="T136" s="11" t="n">
        <f aca="false">E136/C136</f>
        <v>0.018441885570349</v>
      </c>
    </row>
    <row r="137" s="2" customFormat="true" ht="15" hidden="false" customHeight="false" outlineLevel="0" collapsed="false">
      <c r="A137" s="6" t="n">
        <v>44028</v>
      </c>
      <c r="B137" s="13" t="n">
        <v>3624</v>
      </c>
      <c r="C137" s="30" t="n">
        <v>114783</v>
      </c>
      <c r="D137" s="13" t="n">
        <v>62</v>
      </c>
      <c r="E137" s="13" t="n">
        <v>2112</v>
      </c>
      <c r="F137" s="15" t="n">
        <v>49780</v>
      </c>
      <c r="G137" s="13" t="n">
        <v>793</v>
      </c>
      <c r="H137" s="13" t="n">
        <v>11053</v>
      </c>
      <c r="I137" s="13" t="n">
        <v>519281</v>
      </c>
      <c r="J137" s="13" t="n">
        <f aca="false">M137-L137</f>
        <v>949.038000000001</v>
      </c>
      <c r="K137" s="113" t="n">
        <f aca="false">B137/H137</f>
        <v>0.32787478512621</v>
      </c>
      <c r="L137" s="13" t="n">
        <f aca="false">M137*0.997</f>
        <v>315396.962</v>
      </c>
      <c r="M137" s="13" t="n">
        <v>316346</v>
      </c>
      <c r="N137" s="13" t="n">
        <v>1086</v>
      </c>
      <c r="O137" s="13" t="n">
        <v>37225</v>
      </c>
      <c r="P137" s="13" t="n">
        <v>57961</v>
      </c>
      <c r="Q137" s="13" t="n">
        <f aca="false">114783-P137-O137-N137</f>
        <v>18511</v>
      </c>
      <c r="R137" s="7" t="n">
        <f aca="false">AVERAGE(B131:B137)/AVERAGE(B130:B136)</f>
        <v>0.998383754662246</v>
      </c>
      <c r="S137" s="11" t="n">
        <f aca="false">G137/(C137-E137-F137)</f>
        <v>0.0126091173617847</v>
      </c>
      <c r="T137" s="11" t="n">
        <f aca="false">E137/C137</f>
        <v>0.0183999372729411</v>
      </c>
    </row>
    <row r="138" customFormat="false" ht="15" hidden="false" customHeight="false" outlineLevel="0" collapsed="false">
      <c r="A138" s="6" t="n">
        <v>44029</v>
      </c>
      <c r="B138" s="31" t="n">
        <v>4518</v>
      </c>
      <c r="C138" s="13" t="n">
        <f aca="false">C137+B138</f>
        <v>119301</v>
      </c>
      <c r="D138" s="13" t="n">
        <v>66</v>
      </c>
      <c r="E138" s="13" t="n">
        <v>2178</v>
      </c>
      <c r="F138" s="18" t="n">
        <v>49780</v>
      </c>
      <c r="G138" s="13" t="n">
        <v>823</v>
      </c>
      <c r="H138" s="13" t="n">
        <v>12472</v>
      </c>
      <c r="I138" s="13" t="n">
        <v>531753</v>
      </c>
      <c r="J138" s="13" t="n">
        <v>967</v>
      </c>
      <c r="K138" s="113" t="n">
        <f aca="false">B138/H138</f>
        <v>0.362251443232842</v>
      </c>
      <c r="L138" s="13" t="n">
        <v>321616</v>
      </c>
      <c r="M138" s="13" t="n">
        <v>322583</v>
      </c>
      <c r="N138" s="13" t="n">
        <v>1093</v>
      </c>
      <c r="O138" s="13" t="n">
        <v>38304</v>
      </c>
      <c r="P138" s="13" t="n">
        <v>60041</v>
      </c>
      <c r="Q138" s="5" t="n">
        <f aca="false">119301-P138-O138-N138</f>
        <v>19863</v>
      </c>
      <c r="R138" s="7" t="n">
        <f aca="false">AVERAGE(B132:B138)/AVERAGE(B131:B137)</f>
        <v>1.04777717819933</v>
      </c>
      <c r="S138" s="11" t="n">
        <f aca="false">G138/(C138-E138-F138)</f>
        <v>0.0122210177746759</v>
      </c>
      <c r="T138" s="11" t="n">
        <f aca="false">E138/C138</f>
        <v>0.018256343199135</v>
      </c>
    </row>
    <row r="139" customFormat="false" ht="15" hidden="false" customHeight="false" outlineLevel="0" collapsed="false">
      <c r="A139" s="6" t="n">
        <v>44030</v>
      </c>
      <c r="B139" s="13" t="n">
        <f aca="false">3223+82</f>
        <v>3305</v>
      </c>
      <c r="C139" s="13" t="n">
        <f aca="false">C138+B139</f>
        <v>122606</v>
      </c>
      <c r="D139" s="13" t="n">
        <v>42</v>
      </c>
      <c r="E139" s="13" t="n">
        <v>2220</v>
      </c>
      <c r="F139" s="18" t="n">
        <v>52607</v>
      </c>
      <c r="G139" s="13" t="n">
        <v>824</v>
      </c>
      <c r="H139" s="32" t="n">
        <v>9485</v>
      </c>
      <c r="I139" s="13" t="n">
        <v>541238</v>
      </c>
      <c r="J139" s="13" t="n">
        <v>980</v>
      </c>
      <c r="K139" s="113" t="n">
        <f aca="false">B139/H139</f>
        <v>0.348444913020559</v>
      </c>
      <c r="L139" s="13" t="n">
        <f aca="false">M139-J139</f>
        <v>325386</v>
      </c>
      <c r="M139" s="13" t="n">
        <v>326366</v>
      </c>
      <c r="N139" s="13" t="n">
        <v>1093</v>
      </c>
      <c r="O139" s="13" t="n">
        <v>39113</v>
      </c>
      <c r="P139" s="13" t="n">
        <v>62057</v>
      </c>
      <c r="Q139" s="13" t="n">
        <v>20261</v>
      </c>
      <c r="R139" s="7" t="n">
        <f aca="false">AVERAGE(B133:B139)/AVERAGE(B132:B138)</f>
        <v>0.994295222248633</v>
      </c>
      <c r="S139" s="11" t="n">
        <f aca="false">G139/(C139-E139-F139)</f>
        <v>0.0121571578217442</v>
      </c>
      <c r="T139" s="11" t="n">
        <f aca="false">E139/C139</f>
        <v>0.0181067810710732</v>
      </c>
    </row>
    <row r="140" customFormat="false" ht="15" hidden="false" customHeight="false" outlineLevel="0" collapsed="false">
      <c r="A140" s="6" t="n">
        <v>44031</v>
      </c>
      <c r="B140" s="5" t="n">
        <v>4231</v>
      </c>
      <c r="C140" s="13" t="n">
        <f aca="false">C139+B140</f>
        <v>126837</v>
      </c>
      <c r="D140" s="5" t="n">
        <v>40</v>
      </c>
      <c r="E140" s="13" t="n">
        <v>2260</v>
      </c>
      <c r="F140" s="18" t="n">
        <v>55913</v>
      </c>
      <c r="G140" s="5" t="n">
        <v>842</v>
      </c>
      <c r="H140" s="28" t="n">
        <v>11068</v>
      </c>
      <c r="I140" s="5" t="n">
        <v>552306</v>
      </c>
      <c r="J140" s="13" t="n">
        <v>997</v>
      </c>
      <c r="K140" s="113" t="n">
        <f aca="false">B140/H140</f>
        <v>0.382273220093965</v>
      </c>
      <c r="L140" s="13" t="n">
        <v>331436</v>
      </c>
      <c r="M140" s="5" t="n">
        <v>332433</v>
      </c>
      <c r="N140" s="5" t="n">
        <v>1095</v>
      </c>
      <c r="O140" s="5" t="n">
        <v>40138</v>
      </c>
      <c r="P140" s="5" t="n">
        <v>63648</v>
      </c>
      <c r="Q140" s="5" t="n">
        <f aca="false">126755-P140-O140-N140</f>
        <v>21874</v>
      </c>
      <c r="R140" s="7" t="n">
        <f aca="false">AVERAGE(B134:B140)/AVERAGE(B133:B139)</f>
        <v>1.06271416049088</v>
      </c>
      <c r="S140" s="11" t="n">
        <f aca="false">G140/(C140-E140-F140)</f>
        <v>0.0122626121402773</v>
      </c>
      <c r="T140" s="11" t="n">
        <f aca="false">E140/C140</f>
        <v>0.0178181445477266</v>
      </c>
    </row>
    <row r="141" customFormat="false" ht="15" hidden="false" customHeight="false" outlineLevel="0" collapsed="false">
      <c r="A141" s="6" t="n">
        <v>44032</v>
      </c>
      <c r="B141" s="13" t="n">
        <v>3937</v>
      </c>
      <c r="C141" s="13" t="n">
        <v>130774</v>
      </c>
      <c r="D141" s="5" t="n">
        <v>113</v>
      </c>
      <c r="E141" s="13" t="n">
        <f aca="false">E140+D141</f>
        <v>2373</v>
      </c>
      <c r="F141" s="5" t="n">
        <v>58598</v>
      </c>
      <c r="G141" s="5" t="n">
        <v>853</v>
      </c>
      <c r="H141" s="5" t="n">
        <v>11207</v>
      </c>
      <c r="I141" s="5" t="n">
        <v>563513</v>
      </c>
      <c r="J141" s="13" t="n">
        <v>1014</v>
      </c>
      <c r="K141" s="113" t="n">
        <f aca="false">B141/H141</f>
        <v>0.35129829570804</v>
      </c>
      <c r="L141" s="13" t="n">
        <v>337237</v>
      </c>
      <c r="M141" s="5" t="n">
        <v>338251</v>
      </c>
      <c r="N141" s="5" t="n">
        <v>1095</v>
      </c>
      <c r="O141" s="5" t="n">
        <v>41086</v>
      </c>
      <c r="P141" s="5" t="n">
        <v>66293</v>
      </c>
      <c r="Q141" s="5" t="n">
        <f aca="false">130744-P141-N141-O141</f>
        <v>22270</v>
      </c>
      <c r="R141" s="7" t="n">
        <f aca="false">AVERAGE(B135:B141)/AVERAGE(B134:B140)</f>
        <v>1.03141871625675</v>
      </c>
      <c r="S141" s="11" t="n">
        <f aca="false">G141/(C141-E141-F141)</f>
        <v>0.0122201051530736</v>
      </c>
      <c r="T141" s="11" t="n">
        <f aca="false">E141/C141</f>
        <v>0.0181458087999144</v>
      </c>
    </row>
    <row r="142" customFormat="false" ht="15" hidden="false" customHeight="false" outlineLevel="0" collapsed="false">
      <c r="A142" s="6" t="n">
        <v>44033</v>
      </c>
      <c r="B142" s="22" t="n">
        <v>5344</v>
      </c>
      <c r="C142" s="13" t="n">
        <f aca="false">C141+B142</f>
        <v>136118</v>
      </c>
      <c r="D142" s="5" t="n">
        <v>117</v>
      </c>
      <c r="E142" s="13" t="n">
        <f aca="false">E141+D142</f>
        <v>2490</v>
      </c>
      <c r="F142" s="5" t="n">
        <v>60531</v>
      </c>
      <c r="G142" s="5" t="n">
        <v>890</v>
      </c>
      <c r="H142" s="33" t="n">
        <v>14689</v>
      </c>
      <c r="I142" s="5" t="n">
        <v>578202</v>
      </c>
      <c r="J142" s="13" t="n">
        <v>1037</v>
      </c>
      <c r="K142" s="113" t="n">
        <f aca="false">B142/H142</f>
        <v>0.363809653482198</v>
      </c>
      <c r="L142" s="13" t="n">
        <v>344681</v>
      </c>
      <c r="M142" s="5" t="n">
        <v>345718</v>
      </c>
      <c r="N142" s="5" t="n">
        <v>1096</v>
      </c>
      <c r="O142" s="5" t="n">
        <v>42253</v>
      </c>
      <c r="P142" s="5" t="n">
        <v>69442</v>
      </c>
      <c r="Q142" s="5" t="n">
        <v>23327</v>
      </c>
      <c r="R142" s="7" t="n">
        <f aca="false">AVERAGE(B136:B142)/AVERAGE(B135:B141)</f>
        <v>1.06175936023264</v>
      </c>
      <c r="S142" s="11" t="n">
        <f aca="false">G142/(C142-E142-F142)</f>
        <v>0.0121756022818994</v>
      </c>
      <c r="T142" s="11" t="n">
        <f aca="false">E142/C142</f>
        <v>0.0182929517036689</v>
      </c>
    </row>
    <row r="143" customFormat="false" ht="15" hidden="false" customHeight="false" outlineLevel="0" collapsed="false">
      <c r="A143" s="6" t="n">
        <v>44034</v>
      </c>
      <c r="B143" s="22" t="n">
        <v>5782</v>
      </c>
      <c r="C143" s="13" t="n">
        <f aca="false">C142+B143</f>
        <v>141900</v>
      </c>
      <c r="D143" s="5" t="n">
        <v>98</v>
      </c>
      <c r="E143" s="13" t="n">
        <f aca="false">E142+D143</f>
        <v>2588</v>
      </c>
      <c r="F143" s="5" t="n">
        <v>62815</v>
      </c>
      <c r="G143" s="5" t="n">
        <v>902</v>
      </c>
      <c r="H143" s="33" t="n">
        <v>14842</v>
      </c>
      <c r="I143" s="5" t="n">
        <f aca="false">I142+H143</f>
        <v>593044</v>
      </c>
      <c r="J143" s="13" t="n">
        <v>1058</v>
      </c>
      <c r="K143" s="113" t="n">
        <f aca="false">B143/H143</f>
        <v>0.389570138795311</v>
      </c>
      <c r="L143" s="13" t="n">
        <v>351858</v>
      </c>
      <c r="M143" s="5" t="n">
        <v>352916</v>
      </c>
      <c r="N143" s="5" t="n">
        <v>1096</v>
      </c>
      <c r="O143" s="5" t="n">
        <v>43748</v>
      </c>
      <c r="P143" s="5" t="n">
        <v>72527</v>
      </c>
      <c r="Q143" s="5" t="n">
        <f aca="false">141900-P143-O143-N143</f>
        <v>24529</v>
      </c>
      <c r="R143" s="7" t="n">
        <f aca="false">AVERAGE(B137:B143)/AVERAGE(B136:B142)</f>
        <v>1.05244958745592</v>
      </c>
      <c r="S143" s="11" t="n">
        <f aca="false">G143/(C143-E143-F143)</f>
        <v>0.0117913120775978</v>
      </c>
      <c r="T143" s="11" t="n">
        <f aca="false">E143/C143</f>
        <v>0.0182381959126145</v>
      </c>
    </row>
    <row r="144" customFormat="false" ht="15" hidden="false" customHeight="false" outlineLevel="0" collapsed="false">
      <c r="A144" s="6" t="n">
        <v>44035</v>
      </c>
      <c r="B144" s="34" t="n">
        <v>6127</v>
      </c>
      <c r="C144" s="13" t="n">
        <f aca="false">C143+B144</f>
        <v>148027</v>
      </c>
      <c r="D144" s="5" t="n">
        <f aca="false">29+85</f>
        <v>114</v>
      </c>
      <c r="E144" s="13" t="n">
        <f aca="false">E143+D144</f>
        <v>2702</v>
      </c>
      <c r="F144" s="5" t="n">
        <v>65447</v>
      </c>
      <c r="G144" s="5" t="n">
        <v>913</v>
      </c>
      <c r="H144" s="17" t="n">
        <v>16218</v>
      </c>
      <c r="I144" s="5" t="n">
        <v>609262</v>
      </c>
      <c r="J144" s="13" t="n">
        <v>1082</v>
      </c>
      <c r="K144" s="113" t="n">
        <f aca="false">B144/H144</f>
        <v>0.377790109754594</v>
      </c>
      <c r="L144" s="13" t="n">
        <v>359756</v>
      </c>
      <c r="M144" s="5" t="n">
        <v>360838</v>
      </c>
      <c r="N144" s="5" t="n">
        <v>1101</v>
      </c>
      <c r="O144" s="5" t="n">
        <v>45026</v>
      </c>
      <c r="P144" s="5" t="n">
        <v>76114</v>
      </c>
      <c r="Q144" s="5" t="n">
        <f aca="false">148027-P144-O144-N144</f>
        <v>25786</v>
      </c>
      <c r="R144" s="7" t="n">
        <f aca="false">AVERAGE(B138:B144)/AVERAGE(B137:B143)</f>
        <v>1.08142220487297</v>
      </c>
      <c r="S144" s="11" t="n">
        <f aca="false">G144/(C144-E144-F144)</f>
        <v>0.0114299306442325</v>
      </c>
      <c r="T144" s="11" t="n">
        <f aca="false">E144/C144</f>
        <v>0.0182534267397164</v>
      </c>
    </row>
    <row r="145" customFormat="false" ht="15" hidden="false" customHeight="false" outlineLevel="0" collapsed="false">
      <c r="A145" s="6" t="n">
        <v>44036</v>
      </c>
      <c r="B145" s="5" t="n">
        <v>5493</v>
      </c>
      <c r="C145" s="13" t="n">
        <f aca="false">C144+B145</f>
        <v>153520</v>
      </c>
      <c r="D145" s="5" t="n">
        <f aca="false">20+85</f>
        <v>105</v>
      </c>
      <c r="E145" s="13" t="n">
        <f aca="false">E144+D145</f>
        <v>2807</v>
      </c>
      <c r="F145" s="5" t="n">
        <v>68022</v>
      </c>
      <c r="G145" s="5" t="n">
        <v>955</v>
      </c>
      <c r="H145" s="28" t="n">
        <v>14631</v>
      </c>
      <c r="I145" s="5" t="n">
        <f aca="false">I144+H145</f>
        <v>623893</v>
      </c>
      <c r="J145" s="13" t="n">
        <v>736</v>
      </c>
      <c r="K145" s="113" t="n">
        <f aca="false">B145/H145</f>
        <v>0.375435718679516</v>
      </c>
      <c r="L145" s="13" t="n">
        <v>367243</v>
      </c>
      <c r="M145" s="5" t="n">
        <v>367979</v>
      </c>
      <c r="N145" s="5" t="n">
        <v>1105</v>
      </c>
      <c r="O145" s="5" t="n">
        <v>46528</v>
      </c>
      <c r="P145" s="5" t="n">
        <v>79424</v>
      </c>
      <c r="Q145" s="28" t="n">
        <f aca="false">153520-P145-O145-N145</f>
        <v>26463</v>
      </c>
      <c r="R145" s="7" t="n">
        <f aca="false">AVERAGE(B139:B145)/AVERAGE(B138:B144)</f>
        <v>1.02932860064974</v>
      </c>
      <c r="S145" s="11" t="n">
        <f aca="false">G145/(C145-E145-F145)</f>
        <v>0.011549019844965</v>
      </c>
      <c r="T145" s="11" t="n">
        <f aca="false">E145/C145</f>
        <v>0.01828426263679</v>
      </c>
    </row>
    <row r="146" customFormat="false" ht="15" hidden="false" customHeight="false" outlineLevel="0" collapsed="false">
      <c r="A146" s="6" t="n">
        <v>44037</v>
      </c>
      <c r="B146" s="5" t="n">
        <v>4814</v>
      </c>
      <c r="C146" s="13" t="n">
        <f aca="false">C145+B146</f>
        <v>158334</v>
      </c>
      <c r="D146" s="5" t="n">
        <v>86</v>
      </c>
      <c r="E146" s="13" t="n">
        <f aca="false">E145+D146</f>
        <v>2893</v>
      </c>
      <c r="F146" s="5" t="n">
        <v>70518</v>
      </c>
      <c r="G146" s="5" t="n">
        <v>980</v>
      </c>
      <c r="H146" s="5" t="n">
        <v>12951</v>
      </c>
      <c r="I146" s="5" t="n">
        <v>636844</v>
      </c>
      <c r="J146" s="13" t="n">
        <f aca="false">M146-L146</f>
        <v>748.945999999996</v>
      </c>
      <c r="K146" s="113" t="n">
        <f aca="false">B146/H146</f>
        <v>0.3717087483592</v>
      </c>
      <c r="L146" s="13" t="n">
        <f aca="false">M146*0.998</f>
        <v>373724.054</v>
      </c>
      <c r="M146" s="5" t="n">
        <v>374473</v>
      </c>
      <c r="N146" s="5" t="n">
        <v>1107</v>
      </c>
      <c r="O146" s="5" t="n">
        <v>47659</v>
      </c>
      <c r="P146" s="5" t="n">
        <v>81828</v>
      </c>
      <c r="Q146" s="5" t="n">
        <f aca="false">158334-P146-O146-N146</f>
        <v>27740</v>
      </c>
      <c r="R146" s="7" t="n">
        <f aca="false">AVERAGE(B140:B146)/AVERAGE(B139:B145)</f>
        <v>1.04409830795757</v>
      </c>
      <c r="S146" s="11" t="n">
        <f aca="false">G146/(C146-E146-F146)</f>
        <v>0.0115398655252405</v>
      </c>
      <c r="T146" s="11" t="n">
        <f aca="false">E146/C146</f>
        <v>0.0182715020147284</v>
      </c>
    </row>
    <row r="147" customFormat="false" ht="15" hidden="false" customHeight="false" outlineLevel="0" collapsed="false">
      <c r="A147" s="6" t="n">
        <v>44038</v>
      </c>
      <c r="B147" s="5" t="n">
        <v>4192</v>
      </c>
      <c r="C147" s="13" t="n">
        <f aca="false">C146+B147</f>
        <v>162526</v>
      </c>
      <c r="D147" s="5" t="n">
        <v>45</v>
      </c>
      <c r="E147" s="13" t="n">
        <f aca="false">E146+D147</f>
        <v>2938</v>
      </c>
      <c r="F147" s="5" t="n">
        <v>72575</v>
      </c>
      <c r="G147" s="5" t="n">
        <v>993</v>
      </c>
      <c r="H147" s="5" t="n">
        <v>10870</v>
      </c>
      <c r="I147" s="28" t="n">
        <v>647714</v>
      </c>
      <c r="J147" s="13" t="n">
        <f aca="false">M147-L147</f>
        <v>759.397999999987</v>
      </c>
      <c r="K147" s="113" t="n">
        <f aca="false">B147/H147</f>
        <v>0.385648574057038</v>
      </c>
      <c r="L147" s="13" t="n">
        <f aca="false">0.998*M147</f>
        <v>378939.602</v>
      </c>
      <c r="M147" s="5" t="n">
        <v>379699</v>
      </c>
      <c r="N147" s="5" t="n">
        <v>1109</v>
      </c>
      <c r="O147" s="5" t="n">
        <v>46698</v>
      </c>
      <c r="P147" s="5" t="n">
        <v>84358</v>
      </c>
      <c r="Q147" s="5" t="n">
        <f aca="false">162526-P147-O147-N147</f>
        <v>30361</v>
      </c>
      <c r="R147" s="7" t="n">
        <f aca="false">AVERAGE(B141:B147)/AVERAGE(B140:B146)</f>
        <v>0.99890841916704</v>
      </c>
      <c r="S147" s="11" t="n">
        <f aca="false">G147/(C147-E147-F147)</f>
        <v>0.0114120878489421</v>
      </c>
      <c r="T147" s="11" t="n">
        <f aca="false">E147/C147</f>
        <v>0.018077107662774</v>
      </c>
    </row>
    <row r="148" customFormat="false" ht="15" hidden="false" customHeight="false" outlineLevel="0" collapsed="false">
      <c r="A148" s="6" t="n">
        <v>44039</v>
      </c>
      <c r="B148" s="5" t="n">
        <v>4890</v>
      </c>
      <c r="C148" s="13" t="n">
        <f aca="false">C147+B148</f>
        <v>167416</v>
      </c>
      <c r="D148" s="13" t="n">
        <f aca="false">17+104</f>
        <v>121</v>
      </c>
      <c r="E148" s="13" t="n">
        <f aca="false">E147+D148</f>
        <v>3059</v>
      </c>
      <c r="F148" s="5" t="n">
        <v>75083</v>
      </c>
      <c r="G148" s="5" t="n">
        <v>1002</v>
      </c>
      <c r="H148" s="5" t="n">
        <v>12398</v>
      </c>
      <c r="I148" s="28" t="n">
        <f aca="false">I147+H148</f>
        <v>660112</v>
      </c>
      <c r="J148" s="13" t="n">
        <v>771</v>
      </c>
      <c r="K148" s="113" t="n">
        <f aca="false">B148/H148</f>
        <v>0.39441845458945</v>
      </c>
      <c r="L148" s="13" t="n">
        <f aca="false">M148-J148</f>
        <v>384872</v>
      </c>
      <c r="M148" s="5" t="n">
        <v>385643</v>
      </c>
      <c r="N148" s="5" t="n">
        <v>1112</v>
      </c>
      <c r="O148" s="5" t="n">
        <v>49648</v>
      </c>
      <c r="P148" s="5" t="n">
        <v>88238</v>
      </c>
      <c r="Q148" s="5" t="n">
        <f aca="false">167416-P148-O148-N148</f>
        <v>28418</v>
      </c>
      <c r="R148" s="7" t="n">
        <f aca="false">AVERAGE(B142:B148)/AVERAGE(B141:B147)</f>
        <v>1.02670290565721</v>
      </c>
      <c r="S148" s="11" t="n">
        <f aca="false">G148/(C148-E148-F148)</f>
        <v>0.0112238725720815</v>
      </c>
      <c r="T148" s="11" t="n">
        <f aca="false">E148/C148</f>
        <v>0.0182718497634635</v>
      </c>
    </row>
    <row r="149" customFormat="false" ht="15" hidden="false" customHeight="false" outlineLevel="0" collapsed="false">
      <c r="A149" s="6" t="n">
        <v>44040</v>
      </c>
      <c r="B149" s="5" t="n">
        <v>5939</v>
      </c>
      <c r="C149" s="13" t="n">
        <f aca="false">C148+B149</f>
        <v>173355</v>
      </c>
      <c r="D149" s="13" t="n">
        <f aca="false">23+97</f>
        <v>120</v>
      </c>
      <c r="E149" s="13" t="n">
        <v>3178</v>
      </c>
      <c r="F149" s="5" t="n">
        <v>77855</v>
      </c>
      <c r="G149" s="5" t="n">
        <v>1024</v>
      </c>
      <c r="H149" s="5" t="n">
        <v>14899</v>
      </c>
      <c r="I149" s="28" t="n">
        <v>675011</v>
      </c>
      <c r="J149" s="13" t="n">
        <f aca="false">M149-L149</f>
        <v>785.488000000012</v>
      </c>
      <c r="K149" s="113" t="n">
        <f aca="false">B149/H149</f>
        <v>0.398617356869589</v>
      </c>
      <c r="L149" s="13" t="n">
        <f aca="false">0.998*M149</f>
        <v>391958.512</v>
      </c>
      <c r="M149" s="5" t="n">
        <v>392744</v>
      </c>
      <c r="N149" s="5" t="n">
        <v>1119</v>
      </c>
      <c r="O149" s="5" t="n">
        <v>51090</v>
      </c>
      <c r="P149" s="5" t="n">
        <v>92345</v>
      </c>
      <c r="Q149" s="5" t="n">
        <f aca="false">173355-P149-O149-N149</f>
        <v>28801</v>
      </c>
      <c r="R149" s="7" t="n">
        <f aca="false">AVERAGE(B143:B149)/AVERAGE(B142:B148)</f>
        <v>1.01623819660499</v>
      </c>
      <c r="S149" s="11" t="n">
        <f aca="false">G149/(C149-E149-F149)</f>
        <v>0.0110916141331427</v>
      </c>
      <c r="T149" s="11" t="n">
        <f aca="false">E149/C149</f>
        <v>0.0183323238441349</v>
      </c>
    </row>
    <row r="150" customFormat="false" ht="15" hidden="false" customHeight="false" outlineLevel="0" collapsed="false">
      <c r="A150" s="6" t="n">
        <v>44041</v>
      </c>
      <c r="B150" s="13" t="n">
        <v>5641</v>
      </c>
      <c r="C150" s="13" t="n">
        <f aca="false">C149+B150</f>
        <v>178996</v>
      </c>
      <c r="D150" s="5" t="n">
        <v>110</v>
      </c>
      <c r="E150" s="13" t="n">
        <f aca="false">E149+D150</f>
        <v>3288</v>
      </c>
      <c r="F150" s="5" t="n">
        <v>80596</v>
      </c>
      <c r="G150" s="5" t="n">
        <v>1057</v>
      </c>
      <c r="H150" s="5" t="n">
        <v>15812</v>
      </c>
      <c r="I150" s="28" t="n">
        <v>690823</v>
      </c>
      <c r="J150" s="13" t="n">
        <f aca="false">M150-L150</f>
        <v>801.662000000011</v>
      </c>
      <c r="K150" s="113" t="n">
        <f aca="false">B150/H150</f>
        <v>0.356754363774349</v>
      </c>
      <c r="L150" s="13" t="n">
        <f aca="false">0.998*M150</f>
        <v>400029.338</v>
      </c>
      <c r="M150" s="5" t="n">
        <v>400831</v>
      </c>
      <c r="N150" s="5" t="n">
        <v>1115</v>
      </c>
      <c r="O150" s="5" t="n">
        <v>52375</v>
      </c>
      <c r="P150" s="5" t="n">
        <v>96710</v>
      </c>
      <c r="Q150" s="5" t="n">
        <f aca="false">178996-P150-O150-N150</f>
        <v>28796</v>
      </c>
      <c r="R150" s="7" t="n">
        <f aca="false">AVERAGE(B144:B150)/AVERAGE(B143:B149)</f>
        <v>0.996213443617907</v>
      </c>
      <c r="S150" s="11" t="n">
        <f aca="false">G150/(C150-E150-F150)</f>
        <v>0.0111132138951972</v>
      </c>
      <c r="T150" s="11" t="n">
        <f aca="false">E150/C150</f>
        <v>0.0183691255670518</v>
      </c>
    </row>
    <row r="151" customFormat="false" ht="15" hidden="false" customHeight="false" outlineLevel="0" collapsed="false">
      <c r="A151" s="6" t="n">
        <v>44042</v>
      </c>
      <c r="B151" s="5" t="n">
        <v>6377</v>
      </c>
      <c r="C151" s="13" t="n">
        <f aca="false">C150+B151</f>
        <v>185373</v>
      </c>
      <c r="D151" s="5" t="n">
        <f aca="false">23+131</f>
        <v>154</v>
      </c>
      <c r="E151" s="13" t="n">
        <f aca="false">E150+D151</f>
        <v>3442</v>
      </c>
      <c r="F151" s="5" t="n">
        <v>83780</v>
      </c>
      <c r="G151" s="5" t="n">
        <v>1076</v>
      </c>
      <c r="H151" s="5" t="n">
        <v>16685</v>
      </c>
      <c r="I151" s="5" t="n">
        <v>707508</v>
      </c>
      <c r="J151" s="13" t="n">
        <f aca="false">M151-L151</f>
        <v>818.080000000016</v>
      </c>
      <c r="K151" s="113" t="n">
        <f aca="false">B151/H151</f>
        <v>0.382199580461492</v>
      </c>
      <c r="L151" s="13" t="n">
        <f aca="false">0.998*M151</f>
        <v>408221.92</v>
      </c>
      <c r="M151" s="5" t="n">
        <v>409040</v>
      </c>
      <c r="N151" s="5" t="n">
        <v>1117</v>
      </c>
      <c r="O151" s="5" t="n">
        <v>53660</v>
      </c>
      <c r="P151" s="5" t="n">
        <v>100811</v>
      </c>
      <c r="Q151" s="5" t="n">
        <f aca="false">185373-P151-O151-N151</f>
        <v>29785</v>
      </c>
      <c r="R151" s="7" t="n">
        <f aca="false">AVERAGE(B145:B151)/AVERAGE(B144:B150)</f>
        <v>1.00673927108044</v>
      </c>
      <c r="S151" s="11" t="n">
        <f aca="false">G151/(C151-E151-F151)</f>
        <v>0.0109627003290848</v>
      </c>
      <c r="T151" s="11" t="n">
        <f aca="false">E151/C151</f>
        <v>0.0185679683664827</v>
      </c>
    </row>
    <row r="152" customFormat="false" ht="15" hidden="false" customHeight="false" outlineLevel="0" collapsed="false">
      <c r="A152" s="6" t="n">
        <v>44043</v>
      </c>
      <c r="B152" s="5" t="n">
        <v>5929</v>
      </c>
      <c r="C152" s="13" t="n">
        <f aca="false">C151+B152</f>
        <v>191302</v>
      </c>
      <c r="D152" s="5" t="n">
        <f aca="false">25+77</f>
        <v>102</v>
      </c>
      <c r="E152" s="13" t="n">
        <f aca="false">E151+D152</f>
        <v>3544</v>
      </c>
      <c r="F152" s="5" t="n">
        <v>86499</v>
      </c>
      <c r="G152" s="5" t="n">
        <v>1104</v>
      </c>
      <c r="H152" s="5" t="n">
        <v>15442</v>
      </c>
      <c r="I152" s="5" t="n">
        <f aca="false">I151+H152</f>
        <v>722950</v>
      </c>
      <c r="J152" s="13" t="n">
        <f aca="false">M152-L152</f>
        <v>833.976000000024</v>
      </c>
      <c r="K152" s="113" t="n">
        <f aca="false">B152/H152</f>
        <v>0.383952855847688</v>
      </c>
      <c r="L152" s="13" t="n">
        <f aca="false">0.998*M152</f>
        <v>416154.024</v>
      </c>
      <c r="M152" s="5" t="n">
        <v>416988</v>
      </c>
      <c r="N152" s="5" t="n">
        <v>1122</v>
      </c>
      <c r="O152" s="5" t="n">
        <v>54915</v>
      </c>
      <c r="P152" s="5" t="n">
        <v>104695</v>
      </c>
      <c r="Q152" s="5" t="n">
        <f aca="false">191302-P152-O152-N152</f>
        <v>30570</v>
      </c>
      <c r="R152" s="7" t="n">
        <f aca="false">AVERAGE(B146:B152)/AVERAGE(B145:B151)</f>
        <v>1.01167461040004</v>
      </c>
      <c r="S152" s="11" t="n">
        <f aca="false">G152/(C152-E152-F152)</f>
        <v>0.0109027345717418</v>
      </c>
      <c r="T152" s="11" t="n">
        <f aca="false">E152/C152</f>
        <v>0.0185256819060961</v>
      </c>
    </row>
    <row r="153" customFormat="false" ht="15" hidden="false" customHeight="false" outlineLevel="0" collapsed="false">
      <c r="A153" s="6" t="n">
        <v>44044</v>
      </c>
      <c r="B153" s="13" t="n">
        <v>5241</v>
      </c>
      <c r="C153" s="13" t="n">
        <f aca="false">C152+B153</f>
        <v>196543</v>
      </c>
      <c r="D153" s="5" t="n">
        <f aca="false">15+38</f>
        <v>53</v>
      </c>
      <c r="E153" s="13" t="n">
        <v>3596</v>
      </c>
      <c r="F153" s="5" t="n">
        <v>89026</v>
      </c>
      <c r="G153" s="5" t="n">
        <v>1128</v>
      </c>
      <c r="H153" s="5" t="n">
        <v>13057</v>
      </c>
      <c r="I153" s="5" t="n">
        <v>736007</v>
      </c>
      <c r="J153" s="13" t="n">
        <f aca="false">M153-L153</f>
        <v>846.245999999985</v>
      </c>
      <c r="K153" s="113" t="n">
        <f aca="false">B153/H153</f>
        <v>0.401393888335759</v>
      </c>
      <c r="L153" s="13" t="n">
        <f aca="false">0.998*M153</f>
        <v>422276.754</v>
      </c>
      <c r="M153" s="5" t="n">
        <v>423123</v>
      </c>
      <c r="N153" s="5" t="n">
        <v>1123</v>
      </c>
      <c r="O153" s="5" t="n">
        <v>55946</v>
      </c>
      <c r="P153" s="5" t="n">
        <v>107909</v>
      </c>
      <c r="Q153" s="5" t="n">
        <f aca="false">196543-P153-O153-N153</f>
        <v>31565</v>
      </c>
      <c r="R153" s="7" t="n">
        <f aca="false">AVERAGE(B147:B153)/AVERAGE(B146:B152)</f>
        <v>1.01130167804775</v>
      </c>
      <c r="S153" s="11" t="n">
        <f aca="false">G153/(C153-E153-F153)</f>
        <v>0.0108543990146361</v>
      </c>
      <c r="T153" s="11" t="n">
        <f aca="false">E153/C153</f>
        <v>0.0182962506932325</v>
      </c>
    </row>
    <row r="154" customFormat="false" ht="15" hidden="false" customHeight="false" outlineLevel="0" collapsed="false">
      <c r="A154" s="6" t="n">
        <v>44045</v>
      </c>
      <c r="B154" s="5" t="n">
        <v>5376</v>
      </c>
      <c r="C154" s="13" t="n">
        <f aca="false">C153+B154</f>
        <v>201919</v>
      </c>
      <c r="D154" s="5" t="n">
        <f aca="false">15+36</f>
        <v>51</v>
      </c>
      <c r="E154" s="13" t="n">
        <f aca="false">E153+D154</f>
        <v>3647</v>
      </c>
      <c r="F154" s="5" t="n">
        <v>91302</v>
      </c>
      <c r="G154" s="5" t="n">
        <v>1112</v>
      </c>
      <c r="H154" s="5" t="n">
        <v>11900</v>
      </c>
      <c r="I154" s="5" t="n">
        <v>747907</v>
      </c>
      <c r="J154" s="13" t="n">
        <f aca="false">M154-L154</f>
        <v>856.688000000024</v>
      </c>
      <c r="K154" s="113" t="n">
        <f aca="false">B154/H154</f>
        <v>0.451764705882353</v>
      </c>
      <c r="L154" s="13" t="n">
        <f aca="false">0.998*M154</f>
        <v>427487.312</v>
      </c>
      <c r="M154" s="5" t="n">
        <v>428344</v>
      </c>
      <c r="N154" s="5" t="n">
        <v>1123</v>
      </c>
      <c r="O154" s="5" t="n">
        <v>56975</v>
      </c>
      <c r="P154" s="5" t="n">
        <v>110459</v>
      </c>
      <c r="Q154" s="5" t="n">
        <f aca="false">201919-P154-O154-N154</f>
        <v>33362</v>
      </c>
      <c r="R154" s="7" t="n">
        <f aca="false">AVERAGE(B148:B154)/AVERAGE(B147:B153)</f>
        <v>1.03098746368657</v>
      </c>
      <c r="S154" s="11" t="n">
        <f aca="false">G154/(C154-E154-F154)</f>
        <v>0.0103954379732635</v>
      </c>
      <c r="T154" s="11" t="n">
        <f aca="false">E154/C154</f>
        <v>0.0180616980076169</v>
      </c>
    </row>
    <row r="155" customFormat="false" ht="15" hidden="false" customHeight="false" outlineLevel="0" collapsed="false">
      <c r="A155" s="6" t="n">
        <v>44046</v>
      </c>
      <c r="B155" s="35" t="n">
        <v>4824</v>
      </c>
      <c r="C155" s="13" t="n">
        <f aca="false">C154+B155</f>
        <v>206743</v>
      </c>
      <c r="D155" s="5" t="n">
        <v>164</v>
      </c>
      <c r="E155" s="13" t="n">
        <f aca="false">E154+D155</f>
        <v>3811</v>
      </c>
      <c r="F155" s="5" t="n">
        <v>94129</v>
      </c>
      <c r="G155" s="5" t="n">
        <v>1150</v>
      </c>
      <c r="H155" s="5" t="n">
        <v>12839</v>
      </c>
      <c r="I155" s="5" t="n">
        <v>760746</v>
      </c>
      <c r="J155" s="13" t="n">
        <f aca="false">M155-L155</f>
        <v>869.878000000026</v>
      </c>
      <c r="K155" s="113" t="n">
        <f aca="false">B155/H155</f>
        <v>0.375730197055845</v>
      </c>
      <c r="L155" s="13" t="n">
        <f aca="false">0.998*M155</f>
        <v>434069.122</v>
      </c>
      <c r="M155" s="5" t="n">
        <v>434939</v>
      </c>
      <c r="N155" s="5" t="n">
        <v>1123</v>
      </c>
      <c r="O155" s="5" t="n">
        <v>58084</v>
      </c>
      <c r="P155" s="5" t="n">
        <v>114826</v>
      </c>
      <c r="Q155" s="5" t="n">
        <f aca="false">206743-N155-O155-P155</f>
        <v>32710</v>
      </c>
      <c r="R155" s="7" t="n">
        <f aca="false">AVERAGE(B149:B155)/AVERAGE(B148:B154)</f>
        <v>0.998324575432183</v>
      </c>
      <c r="S155" s="11" t="n">
        <f aca="false">G155/(C155-E155-F155)</f>
        <v>0.0105695615010616</v>
      </c>
      <c r="T155" s="11" t="n">
        <f aca="false">E155/C155</f>
        <v>0.0184335140730279</v>
      </c>
    </row>
    <row r="156" customFormat="false" ht="15" hidden="false" customHeight="false" outlineLevel="0" collapsed="false">
      <c r="A156" s="6" t="n">
        <v>44047</v>
      </c>
      <c r="B156" s="5" t="n">
        <v>6792</v>
      </c>
      <c r="C156" s="13" t="n">
        <f aca="false">C155+B156</f>
        <v>213535</v>
      </c>
      <c r="D156" s="36" t="n">
        <f aca="false">116+52</f>
        <v>168</v>
      </c>
      <c r="E156" s="13" t="n">
        <f aca="false">E155+D156</f>
        <v>3979</v>
      </c>
      <c r="F156" s="5" t="n">
        <v>96948</v>
      </c>
      <c r="G156" s="5" t="n">
        <v>1207</v>
      </c>
      <c r="H156" s="5" t="n">
        <v>16532</v>
      </c>
      <c r="I156" s="5" t="n">
        <f aca="false">I155+H156</f>
        <v>777278</v>
      </c>
      <c r="J156" s="13" t="n">
        <f aca="false">M156-L156</f>
        <v>885.761999999988</v>
      </c>
      <c r="K156" s="113" t="n">
        <f aca="false">B156/H156</f>
        <v>0.410839583837406</v>
      </c>
      <c r="L156" s="13" t="n">
        <f aca="false">0.998*M156</f>
        <v>441995.238</v>
      </c>
      <c r="M156" s="5" t="n">
        <v>442881</v>
      </c>
      <c r="N156" s="5" t="n">
        <v>1123</v>
      </c>
      <c r="O156" s="5" t="n">
        <v>59408</v>
      </c>
      <c r="P156" s="5" t="n">
        <v>119544</v>
      </c>
      <c r="Q156" s="5" t="n">
        <f aca="false">213535-P156-O156-N156</f>
        <v>33460</v>
      </c>
      <c r="R156" s="7" t="n">
        <f aca="false">AVERAGE(B150:B156)/AVERAGE(B149:B155)</f>
        <v>1.02168993312483</v>
      </c>
      <c r="S156" s="11" t="n">
        <f aca="false">G156/(C156-E156-F156)</f>
        <v>0.0107185990338164</v>
      </c>
      <c r="T156" s="11" t="n">
        <f aca="false">E156/C156</f>
        <v>0.0186339475964128</v>
      </c>
    </row>
    <row r="157" customFormat="false" ht="15" hidden="false" customHeight="false" outlineLevel="0" collapsed="false">
      <c r="A157" s="6" t="n">
        <v>44048</v>
      </c>
      <c r="B157" s="5" t="n">
        <v>7147</v>
      </c>
      <c r="C157" s="13" t="n">
        <f aca="false">C156+B157</f>
        <v>220682</v>
      </c>
      <c r="D157" s="5" t="n">
        <f aca="false">30+97</f>
        <v>127</v>
      </c>
      <c r="E157" s="13" t="n">
        <f aca="false">E156+D157</f>
        <v>4106</v>
      </c>
      <c r="F157" s="5" t="n">
        <v>99852</v>
      </c>
      <c r="G157" s="5" t="n">
        <v>1219</v>
      </c>
      <c r="H157" s="5" t="n">
        <v>17266</v>
      </c>
      <c r="I157" s="5" t="n">
        <f aca="false">I156+H157</f>
        <v>794544</v>
      </c>
      <c r="J157" s="13" t="n">
        <f aca="false">M157-L157</f>
        <v>902.909999999974</v>
      </c>
      <c r="K157" s="113" t="n">
        <f aca="false">B157/H157</f>
        <v>0.413934900961427</v>
      </c>
      <c r="L157" s="13" t="n">
        <f aca="false">0.998*M157</f>
        <v>450552.09</v>
      </c>
      <c r="M157" s="5" t="n">
        <v>451455</v>
      </c>
      <c r="N157" s="5" t="n">
        <v>1124</v>
      </c>
      <c r="O157" s="5" t="n">
        <v>60922</v>
      </c>
      <c r="P157" s="5" t="n">
        <v>124163</v>
      </c>
      <c r="Q157" s="5" t="n">
        <f aca="false">220682-P157-O157-N157</f>
        <v>34473</v>
      </c>
      <c r="R157" s="7" t="n">
        <f aca="false">AVERAGE(B151:B157)/AVERAGE(B150:B156)</f>
        <v>1.03748133399701</v>
      </c>
      <c r="S157" s="11" t="n">
        <f aca="false">G157/(C157-E157-F157)</f>
        <v>0.0104434392241527</v>
      </c>
      <c r="T157" s="11" t="n">
        <f aca="false">E157/C157</f>
        <v>0.0186059578941645</v>
      </c>
    </row>
    <row r="158" customFormat="false" ht="15" hidden="false" customHeight="false" outlineLevel="0" collapsed="false">
      <c r="A158" s="6" t="n">
        <v>44049</v>
      </c>
      <c r="B158" s="5" t="n">
        <v>7513</v>
      </c>
      <c r="C158" s="13" t="n">
        <f aca="false">C157+B158</f>
        <v>228195</v>
      </c>
      <c r="D158" s="5" t="n">
        <v>145</v>
      </c>
      <c r="E158" s="13" t="n">
        <f aca="false">E157+D158</f>
        <v>4251</v>
      </c>
      <c r="F158" s="5" t="n">
        <v>103297</v>
      </c>
      <c r="G158" s="5" t="n">
        <v>1245</v>
      </c>
      <c r="H158" s="5" t="n">
        <v>18020</v>
      </c>
      <c r="I158" s="5" t="n">
        <v>812564</v>
      </c>
      <c r="J158" s="13" t="n">
        <f aca="false">M158-L158</f>
        <v>919.371999999974</v>
      </c>
      <c r="K158" s="113" t="n">
        <f aca="false">B158/H158</f>
        <v>0.4169256381798</v>
      </c>
      <c r="L158" s="13" t="n">
        <f aca="false">0.998*M158</f>
        <v>458766.628</v>
      </c>
      <c r="M158" s="5" t="n">
        <v>459686</v>
      </c>
      <c r="N158" s="5" t="n">
        <v>1127</v>
      </c>
      <c r="O158" s="5" t="n">
        <v>62150</v>
      </c>
      <c r="P158" s="5" t="n">
        <v>128781</v>
      </c>
      <c r="Q158" s="5" t="n">
        <f aca="false">228195-P158-O158-N158</f>
        <v>36137</v>
      </c>
      <c r="R158" s="7" t="n">
        <f aca="false">AVERAGE(B152:B158)/AVERAGE(B151:B157)</f>
        <v>1.02725135537111</v>
      </c>
      <c r="S158" s="11" t="n">
        <f aca="false">G158/(C158-E158-F158)</f>
        <v>0.0103193614428871</v>
      </c>
      <c r="T158" s="11" t="n">
        <f aca="false">E158/C158</f>
        <v>0.0186288043121015</v>
      </c>
    </row>
    <row r="159" customFormat="false" ht="15" hidden="false" customHeight="false" outlineLevel="0" collapsed="false">
      <c r="A159" s="6" t="n">
        <v>44050</v>
      </c>
      <c r="B159" s="13" t="n">
        <v>7482</v>
      </c>
      <c r="C159" s="13" t="n">
        <f aca="false">C158+B159</f>
        <v>235677</v>
      </c>
      <c r="D159" s="5" t="n">
        <v>160</v>
      </c>
      <c r="E159" s="13" t="n">
        <f aca="false">E158+D159</f>
        <v>4411</v>
      </c>
      <c r="F159" s="5" t="n">
        <v>108242</v>
      </c>
      <c r="G159" s="5" t="n">
        <v>1293</v>
      </c>
      <c r="H159" s="5" t="n">
        <v>17493</v>
      </c>
      <c r="I159" s="5" t="n">
        <f aca="false">I158+H159</f>
        <v>830057</v>
      </c>
      <c r="J159" s="13" t="n">
        <f aca="false">M159-L159</f>
        <v>940.326000000001</v>
      </c>
      <c r="K159" s="113" t="n">
        <f aca="false">B159/H159</f>
        <v>0.427713942719945</v>
      </c>
      <c r="L159" s="13" t="n">
        <f aca="false">0.998*M159</f>
        <v>469222.674</v>
      </c>
      <c r="M159" s="5" t="n">
        <v>470163</v>
      </c>
      <c r="N159" s="5" t="n">
        <v>1130</v>
      </c>
      <c r="O159" s="5" t="n">
        <v>63695</v>
      </c>
      <c r="P159" s="5" t="n">
        <v>133585</v>
      </c>
      <c r="Q159" s="5" t="n">
        <f aca="false">235677-P159-O159-N159</f>
        <v>37267</v>
      </c>
      <c r="R159" s="7" t="n">
        <f aca="false">AVERAGE(B153:B159)/AVERAGE(B152:B158)</f>
        <v>1.03626640511886</v>
      </c>
      <c r="S159" s="11" t="n">
        <f aca="false">G159/(C159-E159-F159)</f>
        <v>0.0105101443620757</v>
      </c>
      <c r="T159" s="11" t="n">
        <f aca="false">E159/C159</f>
        <v>0.0187162939107338</v>
      </c>
    </row>
    <row r="160" customFormat="false" ht="15" hidden="false" customHeight="false" outlineLevel="0" collapsed="false">
      <c r="A160" s="6" t="n">
        <v>44051</v>
      </c>
      <c r="B160" s="13" t="n">
        <v>6134</v>
      </c>
      <c r="C160" s="13" t="n">
        <f aca="false">B160+C159</f>
        <v>241811</v>
      </c>
      <c r="D160" s="5" t="n">
        <v>112</v>
      </c>
      <c r="E160" s="13" t="n">
        <f aca="false">E159+D160</f>
        <v>4523</v>
      </c>
      <c r="F160" s="5" t="n">
        <v>170109</v>
      </c>
      <c r="G160" s="5" t="n">
        <v>1502</v>
      </c>
      <c r="H160" s="5" t="n">
        <v>15163</v>
      </c>
      <c r="I160" s="5" t="n">
        <v>845220</v>
      </c>
      <c r="J160" s="13" t="n">
        <f aca="false">M160-L160</f>
        <v>955.793999999994</v>
      </c>
      <c r="K160" s="113" t="n">
        <f aca="false">B160/H160</f>
        <v>0.404537360680604</v>
      </c>
      <c r="L160" s="13" t="n">
        <f aca="false">0.998*M160</f>
        <v>476941.206</v>
      </c>
      <c r="M160" s="5" t="n">
        <v>477897</v>
      </c>
      <c r="N160" s="5" t="n">
        <v>1130</v>
      </c>
      <c r="O160" s="5" t="n">
        <v>64762</v>
      </c>
      <c r="P160" s="5" t="n">
        <v>136987</v>
      </c>
      <c r="Q160" s="5" t="n">
        <f aca="false">241811-P160-O160-N160</f>
        <v>38932</v>
      </c>
      <c r="R160" s="7" t="n">
        <f aca="false">AVERAGE(B154:B160)/AVERAGE(B153:B159)</f>
        <v>1.02012394366197</v>
      </c>
      <c r="S160" s="11" t="n">
        <f aca="false">G160/(C160-E160-F160)</f>
        <v>0.02235817740663</v>
      </c>
      <c r="T160" s="11" t="n">
        <f aca="false">E160/C160</f>
        <v>0.0187046908536005</v>
      </c>
    </row>
    <row r="161" customFormat="false" ht="15" hidden="false" customHeight="false" outlineLevel="0" collapsed="false">
      <c r="A161" s="6" t="n">
        <v>44052</v>
      </c>
      <c r="B161" s="5" t="n">
        <v>4688</v>
      </c>
      <c r="C161" s="13" t="n">
        <f aca="false">C160+B161</f>
        <v>246499</v>
      </c>
      <c r="D161" s="5" t="n">
        <v>83</v>
      </c>
      <c r="E161" s="13" t="n">
        <f aca="false">E160+D161</f>
        <v>4606</v>
      </c>
      <c r="F161" s="5" t="n">
        <v>174974</v>
      </c>
      <c r="G161" s="5" t="n">
        <v>1565</v>
      </c>
      <c r="H161" s="5" t="n">
        <v>10835</v>
      </c>
      <c r="I161" s="5" t="n">
        <v>856055</v>
      </c>
      <c r="J161" s="13" t="n">
        <f aca="false">M161-L161</f>
        <v>966.102000000014</v>
      </c>
      <c r="K161" s="113" t="n">
        <f aca="false">B161/H161</f>
        <v>0.432671896631287</v>
      </c>
      <c r="L161" s="13" t="n">
        <f aca="false">0.998*M161</f>
        <v>482084.898</v>
      </c>
      <c r="M161" s="5" t="n">
        <v>483051</v>
      </c>
      <c r="N161" s="5" t="n">
        <v>1131</v>
      </c>
      <c r="O161" s="5" t="n">
        <v>65737</v>
      </c>
      <c r="P161" s="5" t="n">
        <v>139746</v>
      </c>
      <c r="Q161" s="5" t="n">
        <f aca="false">246499-P161-O161-N161</f>
        <v>39885</v>
      </c>
      <c r="R161" s="7" t="n">
        <f aca="false">AVERAGE(B155:B161)/AVERAGE(B154:B160)</f>
        <v>0.984801625872581</v>
      </c>
      <c r="S161" s="11" t="n">
        <f aca="false">G161/(C161-E161-F161)</f>
        <v>0.0233864821650055</v>
      </c>
      <c r="T161" s="11" t="n">
        <f aca="false">E161/C161</f>
        <v>0.018685674181234</v>
      </c>
    </row>
    <row r="162" customFormat="false" ht="15" hidden="false" customHeight="false" outlineLevel="0" collapsed="false">
      <c r="A162" s="6" t="n">
        <v>44053</v>
      </c>
      <c r="B162" s="5" t="n">
        <v>7369</v>
      </c>
      <c r="C162" s="13" t="n">
        <f aca="false">C161+B162</f>
        <v>253868</v>
      </c>
      <c r="D162" s="5" t="n">
        <f aca="false">27+131</f>
        <v>158</v>
      </c>
      <c r="E162" s="13" t="n">
        <f aca="false">E161+D162</f>
        <v>4764</v>
      </c>
      <c r="F162" s="5" t="n">
        <v>181398</v>
      </c>
      <c r="G162" s="5" t="n">
        <v>1569</v>
      </c>
      <c r="H162" s="5" t="n">
        <v>16588</v>
      </c>
      <c r="I162" s="5" t="n">
        <v>872643</v>
      </c>
      <c r="J162" s="13" t="n">
        <f aca="false">M162-L162</f>
        <v>983.052000000025</v>
      </c>
      <c r="K162" s="113" t="n">
        <f aca="false">B162/H162</f>
        <v>0.444236797685074</v>
      </c>
      <c r="L162" s="13" t="n">
        <f aca="false">0.998*M162</f>
        <v>490542.948</v>
      </c>
      <c r="M162" s="5" t="n">
        <v>491526</v>
      </c>
      <c r="N162" s="5" t="n">
        <v>1136</v>
      </c>
      <c r="O162" s="5" t="n">
        <v>67245</v>
      </c>
      <c r="P162" s="5" t="n">
        <v>144896</v>
      </c>
      <c r="Q162" s="5" t="n">
        <f aca="false">253686-P162-O162-N162</f>
        <v>40409</v>
      </c>
      <c r="S162" s="1" t="n">
        <f aca="false">G162/(C162-E162-F162)</f>
        <v>0.023173721679024</v>
      </c>
      <c r="T162" s="1" t="n">
        <f aca="false">E162/C162</f>
        <v>0.0187656577433942</v>
      </c>
    </row>
    <row r="163" customFormat="false" ht="15" hidden="false" customHeight="false" outlineLevel="0" collapsed="false">
      <c r="A163" s="6" t="n">
        <v>44054</v>
      </c>
      <c r="B163" s="5" t="n">
        <v>7043</v>
      </c>
      <c r="C163" s="13" t="n">
        <f aca="false">C162+B163</f>
        <v>260911</v>
      </c>
      <c r="D163" s="5" t="n">
        <f aca="false">21+220</f>
        <v>241</v>
      </c>
      <c r="E163" s="13" t="n">
        <f aca="false">E162+D163</f>
        <v>5005</v>
      </c>
      <c r="F163" s="5" t="n">
        <v>187283</v>
      </c>
      <c r="G163" s="5" t="n">
        <v>1585</v>
      </c>
      <c r="H163" s="5" t="n">
        <v>19174</v>
      </c>
      <c r="I163" s="5" t="n">
        <f aca="false">I162+H163</f>
        <v>891817</v>
      </c>
      <c r="J163" s="13" t="n">
        <f aca="false">M163-L163</f>
        <v>1003.304</v>
      </c>
      <c r="K163" s="113" t="n">
        <f aca="false">B163/H163</f>
        <v>0.367320329613018</v>
      </c>
      <c r="L163" s="13" t="n">
        <f aca="false">0.998*M163</f>
        <v>500648.696</v>
      </c>
      <c r="M163" s="5" t="n">
        <v>501652</v>
      </c>
      <c r="N163" s="5" t="n">
        <v>1137</v>
      </c>
      <c r="O163" s="5" t="n">
        <v>68717</v>
      </c>
      <c r="P163" s="5" t="n">
        <v>151086</v>
      </c>
      <c r="Q163" s="5" t="n">
        <f aca="false">260911-P163-O163-N163</f>
        <v>39971</v>
      </c>
      <c r="S163" s="1" t="n">
        <f aca="false">G163/(C163-E163-F163)</f>
        <v>0.0230972123049123</v>
      </c>
      <c r="T163" s="1" t="n">
        <f aca="false">E163/C163</f>
        <v>0.0191827864674161</v>
      </c>
    </row>
    <row r="164" customFormat="false" ht="15" hidden="false" customHeight="false" outlineLevel="0" collapsed="false">
      <c r="A164" s="6" t="n">
        <v>44055</v>
      </c>
      <c r="B164" s="35" t="n">
        <v>7663</v>
      </c>
      <c r="C164" s="13" t="n">
        <f aca="false">C163+B164</f>
        <v>268574</v>
      </c>
      <c r="D164" s="13" t="n">
        <f aca="false">84+125</f>
        <v>209</v>
      </c>
      <c r="E164" s="13" t="n">
        <f aca="false">E163+D164</f>
        <v>5214</v>
      </c>
      <c r="F164" s="5" t="n">
        <v>192434</v>
      </c>
      <c r="G164" s="5" t="n">
        <v>1662</v>
      </c>
      <c r="H164" s="5" t="n">
        <v>19779</v>
      </c>
      <c r="I164" s="5" t="n">
        <v>911596</v>
      </c>
      <c r="J164" s="13" t="n">
        <f aca="false">M164-L164</f>
        <v>1024.234</v>
      </c>
      <c r="K164" s="113" t="n">
        <f aca="false">B164/H164</f>
        <v>0.387431113807574</v>
      </c>
      <c r="L164" s="13" t="n">
        <f aca="false">0.998*M164</f>
        <v>511092.766</v>
      </c>
      <c r="M164" s="5" t="n">
        <v>512117</v>
      </c>
      <c r="N164" s="5" t="n">
        <v>1142</v>
      </c>
      <c r="O164" s="5" t="n">
        <v>70280</v>
      </c>
      <c r="P164" s="5" t="n">
        <v>156764</v>
      </c>
      <c r="Q164" s="5" t="n">
        <f aca="false">268574-P164-O164-N164</f>
        <v>40388</v>
      </c>
      <c r="S164" s="1" t="n">
        <f aca="false">G164/(C164-E164-F164)</f>
        <v>0.0234328736993486</v>
      </c>
      <c r="T164" s="1" t="n">
        <f aca="false">E164/C164</f>
        <v>0.01941364391192</v>
      </c>
    </row>
    <row r="165" customFormat="false" ht="15" hidden="false" customHeight="false" outlineLevel="0" collapsed="false">
      <c r="A165" s="6" t="n">
        <v>44056</v>
      </c>
      <c r="B165" s="5" t="n">
        <v>7498</v>
      </c>
      <c r="C165" s="13" t="n">
        <f aca="false">C164+B165</f>
        <v>276072</v>
      </c>
      <c r="D165" s="13" t="n">
        <f aca="false">33+116</f>
        <v>149</v>
      </c>
      <c r="E165" s="13" t="n">
        <f aca="false">E164+D165</f>
        <v>5363</v>
      </c>
      <c r="F165" s="5" t="n">
        <v>199005</v>
      </c>
      <c r="G165" s="5" t="n">
        <v>1682</v>
      </c>
      <c r="H165" s="5" t="n">
        <v>18501</v>
      </c>
      <c r="I165" s="5" t="n">
        <v>930097</v>
      </c>
      <c r="J165" s="13" t="n">
        <f aca="false">M165-L165</f>
        <v>1045.832</v>
      </c>
      <c r="K165" s="113" t="n">
        <f aca="false">B165/H165</f>
        <v>0.405275390519431</v>
      </c>
      <c r="L165" s="13" t="n">
        <f aca="false">0.998*M165</f>
        <v>521870.168</v>
      </c>
      <c r="M165" s="5" t="n">
        <v>522916</v>
      </c>
      <c r="N165" s="5" t="n">
        <v>1143</v>
      </c>
      <c r="O165" s="5" t="n">
        <v>71620</v>
      </c>
      <c r="P165" s="5" t="n">
        <v>162959</v>
      </c>
      <c r="Q165" s="5" t="n">
        <f aca="false">276072-P165-O165-N165</f>
        <v>40350</v>
      </c>
      <c r="S165" s="1" t="n">
        <f aca="false">G165/(C165-E165-F165)</f>
        <v>0.0234575476960839</v>
      </c>
      <c r="T165" s="1" t="n">
        <f aca="false">E165/C165</f>
        <v>0.0194260917441827</v>
      </c>
    </row>
    <row r="166" customFormat="false" ht="15" hidden="false" customHeight="false" outlineLevel="0" collapsed="false">
      <c r="A166" s="6" t="n">
        <v>44057</v>
      </c>
      <c r="B166" s="22" t="n">
        <v>6365</v>
      </c>
      <c r="C166" s="13" t="n">
        <f aca="false">C165+B166</f>
        <v>282437</v>
      </c>
      <c r="D166" s="5" t="n">
        <f aca="false">66+99</f>
        <v>165</v>
      </c>
      <c r="E166" s="13" t="n">
        <f aca="false">E165+D166</f>
        <v>5528</v>
      </c>
      <c r="F166" s="5" t="n">
        <v>205697</v>
      </c>
      <c r="G166" s="5" t="n">
        <v>1718</v>
      </c>
      <c r="H166" s="5" t="n">
        <v>19073</v>
      </c>
      <c r="I166" s="5" t="n">
        <v>949170</v>
      </c>
      <c r="J166" s="13" t="n">
        <f aca="false">M166-L166</f>
        <v>1066.95799999998</v>
      </c>
      <c r="K166" s="113" t="n">
        <f aca="false">B166/H166</f>
        <v>0.333717821003513</v>
      </c>
      <c r="L166" s="13" t="n">
        <f aca="false">0.998*M166</f>
        <v>532412.042</v>
      </c>
      <c r="M166" s="5" t="n">
        <v>533479</v>
      </c>
      <c r="N166" s="5" t="n">
        <v>1148</v>
      </c>
      <c r="O166" s="5" t="n">
        <v>72902</v>
      </c>
      <c r="P166" s="5" t="n">
        <v>168252</v>
      </c>
      <c r="Q166" s="5" t="n">
        <f aca="false">282437-P166-O166-N166</f>
        <v>40135</v>
      </c>
      <c r="S166" s="1" t="n">
        <f aca="false">G166/(C166-E166-F166)</f>
        <v>0.0241251474470595</v>
      </c>
      <c r="T166" s="1" t="n">
        <f aca="false">E166/C166</f>
        <v>0.0195725064350634</v>
      </c>
    </row>
    <row r="167" customFormat="false" ht="15" hidden="false" customHeight="false" outlineLevel="0" collapsed="false">
      <c r="A167" s="37" t="n">
        <v>44058</v>
      </c>
      <c r="B167" s="5" t="n">
        <v>6663</v>
      </c>
      <c r="C167" s="13" t="n">
        <f aca="false">C166+B167</f>
        <v>289100</v>
      </c>
      <c r="D167" s="5" t="n">
        <f aca="false">38+72-1</f>
        <v>109</v>
      </c>
      <c r="E167" s="13" t="n">
        <f aca="false">E166+D167</f>
        <v>5637</v>
      </c>
      <c r="F167" s="5" t="n">
        <v>211702</v>
      </c>
      <c r="G167" s="5" t="n">
        <v>1716</v>
      </c>
      <c r="H167" s="5" t="n">
        <v>17756</v>
      </c>
      <c r="I167" s="5" t="n">
        <f aca="false">I166+H167</f>
        <v>966926</v>
      </c>
      <c r="J167" s="13" t="n">
        <f aca="false">M167-L167</f>
        <v>1086.18799999997</v>
      </c>
      <c r="K167" s="113" t="n">
        <f aca="false">B167/H167</f>
        <v>0.375253435458437</v>
      </c>
      <c r="L167" s="13" t="n">
        <f aca="false">0.998*M167</f>
        <v>542007.812</v>
      </c>
      <c r="M167" s="5" t="n">
        <v>543094</v>
      </c>
      <c r="N167" s="5" t="n">
        <v>1151</v>
      </c>
      <c r="O167" s="5" t="n">
        <v>74109</v>
      </c>
      <c r="P167" s="5" t="n">
        <v>171954</v>
      </c>
      <c r="Q167" s="5" t="n">
        <f aca="false">289100-P167-O167-N167</f>
        <v>41886</v>
      </c>
      <c r="S167" s="1" t="n">
        <f aca="false">G167/(C167-E167-F167)</f>
        <v>0.0239127102465127</v>
      </c>
      <c r="T167" s="1" t="n">
        <f aca="false">E167/C167</f>
        <v>0.0194984434451747</v>
      </c>
    </row>
    <row r="168" customFormat="false" ht="15" hidden="false" customHeight="false" outlineLevel="0" collapsed="false">
      <c r="A168" s="37" t="n">
        <v>44059</v>
      </c>
      <c r="B168" s="5" t="n">
        <v>5469</v>
      </c>
      <c r="C168" s="13" t="n">
        <f aca="false">C167+B168</f>
        <v>294569</v>
      </c>
      <c r="D168" s="5" t="n">
        <f aca="false">20+46</f>
        <v>66</v>
      </c>
      <c r="E168" s="13" t="n">
        <f aca="false">E167+D168</f>
        <v>5703</v>
      </c>
      <c r="F168" s="5" t="n">
        <v>217850</v>
      </c>
      <c r="G168" s="5" t="n">
        <v>1708</v>
      </c>
      <c r="H168" s="5" t="n">
        <v>14533</v>
      </c>
      <c r="I168" s="5" t="n">
        <v>981459</v>
      </c>
      <c r="J168" s="13" t="n">
        <f aca="false">M168-L168</f>
        <v>1101.25</v>
      </c>
      <c r="K168" s="113" t="n">
        <f aca="false">B168/H168</f>
        <v>0.376315970549783</v>
      </c>
      <c r="L168" s="13" t="n">
        <f aca="false">0.998*M168</f>
        <v>549523.75</v>
      </c>
      <c r="M168" s="5" t="n">
        <v>550625</v>
      </c>
      <c r="N168" s="5" t="n">
        <v>1154</v>
      </c>
      <c r="O168" s="5" t="n">
        <v>75051</v>
      </c>
      <c r="P168" s="5" t="n">
        <v>175520</v>
      </c>
      <c r="Q168" s="5" t="n">
        <f aca="false">294569-P168-O168-N168</f>
        <v>42844</v>
      </c>
      <c r="R168" s="5" t="n">
        <v>75051</v>
      </c>
      <c r="S168" s="1" t="n">
        <f aca="false">G168/(C168-E168-F168)</f>
        <v>0.0240509181029627</v>
      </c>
      <c r="T168" s="1" t="n">
        <f aca="false">E168/C168</f>
        <v>0.0193604893929775</v>
      </c>
    </row>
    <row r="169" customFormat="false" ht="15" hidden="false" customHeight="false" outlineLevel="0" collapsed="false">
      <c r="A169" s="6" t="n">
        <v>44060</v>
      </c>
      <c r="B169" s="5" t="n">
        <v>4557</v>
      </c>
      <c r="C169" s="13" t="n">
        <f aca="false">C168+B169</f>
        <v>299126</v>
      </c>
      <c r="D169" s="5" t="n">
        <f aca="false">47+64</f>
        <v>111</v>
      </c>
      <c r="E169" s="13" t="n">
        <f aca="false">E168+D169</f>
        <v>5814</v>
      </c>
      <c r="F169" s="38" t="n">
        <v>223531</v>
      </c>
      <c r="G169" s="39" t="n">
        <v>1749</v>
      </c>
      <c r="H169" s="39" t="n">
        <v>13483</v>
      </c>
      <c r="I169" s="39" t="n">
        <f aca="false">I168+H169</f>
        <v>994942</v>
      </c>
      <c r="J169" s="40" t="n">
        <f aca="false">M169-L169</f>
        <v>1116.63</v>
      </c>
      <c r="K169" s="113" t="n">
        <f aca="false">B169/H169</f>
        <v>0.337981161462582</v>
      </c>
      <c r="L169" s="40" t="n">
        <f aca="false">0.998*M169</f>
        <v>557198.37</v>
      </c>
      <c r="M169" s="39" t="n">
        <v>558315</v>
      </c>
      <c r="N169" s="39" t="n">
        <v>1157</v>
      </c>
      <c r="O169" s="39" t="n">
        <v>76226</v>
      </c>
      <c r="P169" s="39" t="n">
        <v>180483</v>
      </c>
      <c r="Q169" s="39" t="n">
        <f aca="false">299126-P169-O169-N169</f>
        <v>41260</v>
      </c>
      <c r="S169" s="1" t="n">
        <f aca="false">G169/(C169-E169-F169)</f>
        <v>0.0250641292042246</v>
      </c>
      <c r="T169" s="1" t="n">
        <f aca="false">E169/C169</f>
        <v>0.0194366253685738</v>
      </c>
    </row>
    <row r="170" customFormat="false" ht="15" hidden="false" customHeight="false" outlineLevel="0" collapsed="false">
      <c r="A170" s="6" t="n">
        <v>44061</v>
      </c>
      <c r="B170" s="5" t="n">
        <v>6840</v>
      </c>
      <c r="C170" s="13" t="n">
        <f aca="false">C169+B170</f>
        <v>305966</v>
      </c>
      <c r="D170" s="5" t="n">
        <f aca="false">63+170</f>
        <v>233</v>
      </c>
      <c r="E170" s="13" t="n">
        <f aca="false">E169+D170</f>
        <v>6047</v>
      </c>
      <c r="F170" s="28" t="n">
        <v>228725</v>
      </c>
      <c r="G170" s="5" t="n">
        <v>1799</v>
      </c>
      <c r="H170" s="5" t="n">
        <v>18037</v>
      </c>
      <c r="I170" s="5" t="n">
        <f aca="false">I169+H170</f>
        <v>1012979</v>
      </c>
      <c r="J170" s="13" t="n">
        <f aca="false">M170-L170</f>
        <v>1136.43999999994</v>
      </c>
      <c r="K170" s="113" t="n">
        <f aca="false">B170/H170</f>
        <v>0.379220491212508</v>
      </c>
      <c r="L170" s="13" t="n">
        <f aca="false">0.998*M170</f>
        <v>567083.56</v>
      </c>
      <c r="M170" s="5" t="n">
        <v>568220</v>
      </c>
      <c r="N170" s="5" t="n">
        <v>1161</v>
      </c>
      <c r="O170" s="5" t="n">
        <v>77895</v>
      </c>
      <c r="P170" s="5" t="n">
        <v>185880</v>
      </c>
      <c r="Q170" s="5" t="n">
        <f aca="false">305966-P170-O170-N170</f>
        <v>41030</v>
      </c>
      <c r="R170" s="5"/>
      <c r="T170" s="1" t="n">
        <f aca="false">E170/C170</f>
        <v>0.0197636338678154</v>
      </c>
    </row>
    <row r="171" customFormat="false" ht="15" hidden="false" customHeight="false" outlineLevel="0" collapsed="false">
      <c r="A171" s="6" t="n">
        <v>44062</v>
      </c>
      <c r="B171" s="5" t="n">
        <v>6693</v>
      </c>
      <c r="C171" s="13" t="n">
        <f aca="false">C170+B171</f>
        <v>312659</v>
      </c>
      <c r="D171" s="5" t="n">
        <f aca="false">217+66</f>
        <v>283</v>
      </c>
      <c r="E171" s="13" t="n">
        <f aca="false">E170+D171</f>
        <v>6330</v>
      </c>
      <c r="F171" s="28" t="n">
        <v>233651</v>
      </c>
      <c r="G171" s="5" t="n">
        <v>1795</v>
      </c>
      <c r="H171" s="5" t="n">
        <v>18013</v>
      </c>
      <c r="I171" s="5" t="n">
        <f aca="false">I170+H171</f>
        <v>1030992</v>
      </c>
      <c r="J171" s="13" t="n">
        <f aca="false">M171-L171</f>
        <v>1156.08600000001</v>
      </c>
      <c r="K171" s="113" t="n">
        <f aca="false">B171/H171</f>
        <v>0.371564980847166</v>
      </c>
      <c r="L171" s="13" t="n">
        <f aca="false">0.998*M171</f>
        <v>576886.914</v>
      </c>
      <c r="M171" s="5" t="n">
        <v>578043</v>
      </c>
      <c r="N171" s="5" t="n">
        <v>1163</v>
      </c>
      <c r="O171" s="28" t="n">
        <v>79219</v>
      </c>
      <c r="P171" s="5" t="n">
        <v>191037</v>
      </c>
      <c r="Q171" s="13" t="n">
        <f aca="false">C171-P171-O171-N171</f>
        <v>41240</v>
      </c>
      <c r="T171" s="1" t="n">
        <f aca="false">E171/C171</f>
        <v>0.0202456989883547</v>
      </c>
    </row>
    <row r="172" customFormat="false" ht="15" hidden="false" customHeight="false" outlineLevel="0" collapsed="false">
      <c r="A172" s="6" t="n">
        <v>44063</v>
      </c>
      <c r="B172" s="13" t="n">
        <v>8225</v>
      </c>
      <c r="C172" s="13" t="n">
        <f aca="false">C171+B172</f>
        <v>320884</v>
      </c>
      <c r="D172" s="5" t="n">
        <f aca="false">111+75</f>
        <v>186</v>
      </c>
      <c r="E172" s="13" t="n">
        <f aca="false">E171+D172</f>
        <v>6516</v>
      </c>
      <c r="F172" s="28" t="n">
        <v>239806</v>
      </c>
      <c r="G172" s="5" t="n">
        <v>1832</v>
      </c>
      <c r="H172" s="5" t="n">
        <v>21695</v>
      </c>
      <c r="I172" s="5" t="n">
        <f aca="false">I171+H172</f>
        <v>1052687</v>
      </c>
      <c r="J172" s="13" t="n">
        <f aca="false">M172-L172</f>
        <v>1178.90599999996</v>
      </c>
      <c r="K172" s="113" t="n">
        <f aca="false">B172/H172</f>
        <v>0.379119612814012</v>
      </c>
      <c r="L172" s="13" t="n">
        <f aca="false">0.998*M172</f>
        <v>588274.094</v>
      </c>
      <c r="M172" s="5" t="n">
        <v>589453</v>
      </c>
      <c r="N172" s="5" t="n">
        <v>1172</v>
      </c>
      <c r="O172" s="5" t="n">
        <v>80662</v>
      </c>
      <c r="P172" s="5" t="n">
        <v>196370</v>
      </c>
      <c r="Q172" s="13" t="n">
        <f aca="false">C172-P172-O172-N172</f>
        <v>42680</v>
      </c>
      <c r="T172" s="1" t="n">
        <f aca="false">E172/C172</f>
        <v>0.020306403560165</v>
      </c>
    </row>
    <row r="173" customFormat="false" ht="15" hidden="false" customHeight="false" outlineLevel="0" collapsed="false">
      <c r="A173" s="6" t="n">
        <v>44064</v>
      </c>
      <c r="B173" s="13" t="n">
        <v>8159</v>
      </c>
      <c r="C173" s="13" t="n">
        <f aca="false">C172+B173</f>
        <v>329043</v>
      </c>
      <c r="D173" s="5" t="n">
        <f aca="false">50+164</f>
        <v>214</v>
      </c>
      <c r="E173" s="13" t="n">
        <f aca="false">E172+D173</f>
        <v>6730</v>
      </c>
      <c r="F173" s="38" t="n">
        <v>245781</v>
      </c>
      <c r="G173" s="39" t="n">
        <v>1853</v>
      </c>
      <c r="H173" s="39" t="n">
        <v>21032</v>
      </c>
      <c r="I173" s="39" t="n">
        <f aca="false">I172+H173</f>
        <v>1073719</v>
      </c>
      <c r="J173" s="40" t="n">
        <f aca="false">M173-L173</f>
        <v>1201.01199999999</v>
      </c>
      <c r="K173" s="113" t="n">
        <f aca="false">B173/H173</f>
        <v>0.38793267402054</v>
      </c>
      <c r="L173" s="40" t="n">
        <f aca="false">0.998*M173</f>
        <v>599304.988</v>
      </c>
      <c r="M173" s="39" t="n">
        <v>600506</v>
      </c>
      <c r="N173" s="39" t="n">
        <v>1175</v>
      </c>
      <c r="O173" s="39" t="n">
        <v>82187</v>
      </c>
      <c r="P173" s="39" t="n">
        <v>201933</v>
      </c>
      <c r="Q173" s="13" t="n">
        <f aca="false">C173-P173-O173-N173</f>
        <v>43748</v>
      </c>
      <c r="T173" s="1" t="n">
        <f aca="false">E173/C173</f>
        <v>0.0204532538300465</v>
      </c>
    </row>
    <row r="174" customFormat="false" ht="15" hidden="false" customHeight="false" outlineLevel="0" collapsed="false">
      <c r="A174" s="6" t="n">
        <v>44065</v>
      </c>
      <c r="B174" s="5" t="n">
        <v>7759</v>
      </c>
      <c r="C174" s="13" t="n">
        <f aca="false">C173+B174</f>
        <v>336802</v>
      </c>
      <c r="D174" s="5" t="n">
        <v>118</v>
      </c>
      <c r="E174" s="13" t="n">
        <f aca="false">E173+D174</f>
        <v>6848</v>
      </c>
      <c r="F174" s="38" t="n">
        <v>251400</v>
      </c>
      <c r="G174" s="39" t="n">
        <v>1907</v>
      </c>
      <c r="H174" s="39" t="n">
        <v>18837</v>
      </c>
      <c r="I174" s="39" t="n">
        <f aca="false">I173+H174</f>
        <v>1092556</v>
      </c>
      <c r="J174" s="40" t="n">
        <f aca="false">M174-L174</f>
        <v>1220.32200000004</v>
      </c>
      <c r="K174" s="113" t="n">
        <f aca="false">B174/H174</f>
        <v>0.411902107554282</v>
      </c>
      <c r="L174" s="40" t="n">
        <f aca="false">0.998*M174</f>
        <v>608940.678</v>
      </c>
      <c r="M174" s="39" t="n">
        <v>610161</v>
      </c>
      <c r="N174" s="39" t="n">
        <v>1178</v>
      </c>
      <c r="O174" s="39" t="n">
        <v>83443</v>
      </c>
      <c r="P174" s="39" t="n">
        <v>205996</v>
      </c>
      <c r="Q174" s="13" t="n">
        <f aca="false">C174-P174-O174-N174</f>
        <v>46185</v>
      </c>
      <c r="T174" s="1" t="n">
        <f aca="false">E174/C174</f>
        <v>0.0203324208288549</v>
      </c>
    </row>
    <row r="175" customFormat="false" ht="15" hidden="false" customHeight="false" outlineLevel="0" collapsed="false">
      <c r="A175" s="6" t="n">
        <v>44066</v>
      </c>
      <c r="B175" s="5" t="n">
        <v>5352</v>
      </c>
      <c r="C175" s="13" t="n">
        <f aca="false">C174+B175</f>
        <v>342154</v>
      </c>
      <c r="D175" s="5" t="n">
        <f aca="false">99+37</f>
        <v>136</v>
      </c>
      <c r="E175" s="13" t="n">
        <f aca="false">E174+D175</f>
        <v>6984</v>
      </c>
      <c r="F175" s="28" t="n">
        <v>256789</v>
      </c>
      <c r="G175" s="5" t="n">
        <v>1922</v>
      </c>
      <c r="H175" s="5" t="n">
        <v>13322</v>
      </c>
      <c r="I175" s="5" t="n">
        <f aca="false">I174+H175</f>
        <v>1105878</v>
      </c>
      <c r="J175" s="13" t="n">
        <f aca="false">M175-L175</f>
        <v>1234.40399999998</v>
      </c>
      <c r="K175" s="113" t="n">
        <f aca="false">B175/H175</f>
        <v>0.40174148025822</v>
      </c>
      <c r="L175" s="13" t="n">
        <f aca="false">0.998*M175</f>
        <v>615967.596</v>
      </c>
      <c r="M175" s="5" t="n">
        <v>617202</v>
      </c>
      <c r="N175" s="5" t="n">
        <v>1179</v>
      </c>
      <c r="O175" s="5" t="n">
        <v>84223</v>
      </c>
      <c r="P175" s="5" t="n">
        <v>209236</v>
      </c>
      <c r="Q175" s="13" t="n">
        <f aca="false">C175-P175-O175-N175</f>
        <v>47516</v>
      </c>
      <c r="R175" s="5"/>
      <c r="S175" s="5"/>
      <c r="T175" s="1" t="n">
        <f aca="false">E175/C175</f>
        <v>0.0204118613256019</v>
      </c>
    </row>
    <row r="176" customFormat="false" ht="15" hidden="false" customHeight="false" outlineLevel="0" collapsed="false">
      <c r="A176" s="6" t="n">
        <v>44067</v>
      </c>
      <c r="B176" s="5" t="n">
        <v>8713</v>
      </c>
      <c r="C176" s="13" t="n">
        <f aca="false">C175+B176</f>
        <v>350867</v>
      </c>
      <c r="D176" s="5" t="n">
        <f aca="false">95+286</f>
        <v>381</v>
      </c>
      <c r="E176" s="13" t="n">
        <f aca="false">D176+E175</f>
        <v>7365</v>
      </c>
      <c r="F176" s="5" t="n">
        <v>263202</v>
      </c>
      <c r="G176" s="5" t="n">
        <v>1960</v>
      </c>
      <c r="H176" s="5" t="n">
        <v>21220</v>
      </c>
      <c r="I176" s="5" t="n">
        <f aca="false">I175+H176</f>
        <v>1127098</v>
      </c>
      <c r="J176" s="13" t="n">
        <f aca="false">M176-L176</f>
        <v>1256.78599999996</v>
      </c>
      <c r="K176" s="113" t="n">
        <f aca="false">B176/H176</f>
        <v>0.410603204524034</v>
      </c>
      <c r="L176" s="13" t="n">
        <f aca="false">0.998*M176</f>
        <v>627136.214</v>
      </c>
      <c r="M176" s="5" t="n">
        <v>628393</v>
      </c>
      <c r="N176" s="5" t="n">
        <v>1180</v>
      </c>
      <c r="O176" s="5" t="n">
        <v>85600</v>
      </c>
      <c r="P176" s="5" t="n">
        <v>213348</v>
      </c>
      <c r="Q176" s="13" t="n">
        <f aca="false">C176-P176-O176-N176</f>
        <v>50739</v>
      </c>
      <c r="T176" s="1" t="n">
        <f aca="false">E176/C176</f>
        <v>0.0209908597844767</v>
      </c>
    </row>
    <row r="177" s="42" customFormat="true" ht="15" hidden="false" customHeight="false" outlineLevel="0" collapsed="false">
      <c r="A177" s="6" t="n">
        <v>44068</v>
      </c>
      <c r="B177" s="5" t="n">
        <v>8771</v>
      </c>
      <c r="C177" s="13" t="n">
        <f aca="false">C176+B177</f>
        <v>359638</v>
      </c>
      <c r="D177" s="5" t="n">
        <f aca="false">36+162</f>
        <v>198</v>
      </c>
      <c r="E177" s="13" t="n">
        <f aca="false">E176+D177</f>
        <v>7563</v>
      </c>
      <c r="F177" s="5" t="n">
        <v>268801</v>
      </c>
      <c r="G177" s="5" t="n">
        <v>1990</v>
      </c>
      <c r="H177" s="5" t="n">
        <v>21476</v>
      </c>
      <c r="I177" s="5" t="n">
        <f aca="false">H177+I176</f>
        <v>1148574</v>
      </c>
      <c r="J177" s="13" t="n">
        <f aca="false">M177-L177</f>
        <v>1278.20400000003</v>
      </c>
      <c r="K177" s="113" t="n">
        <f aca="false">B177/H177</f>
        <v>0.408409387222947</v>
      </c>
      <c r="L177" s="13" t="n">
        <f aca="false">0.998*M177</f>
        <v>637823.796</v>
      </c>
      <c r="M177" s="5" t="n">
        <v>639102</v>
      </c>
      <c r="N177" s="5" t="n">
        <v>1183</v>
      </c>
      <c r="O177" s="5" t="n">
        <v>87216</v>
      </c>
      <c r="P177" s="5" t="n">
        <v>219449</v>
      </c>
      <c r="Q177" s="5" t="n">
        <f aca="false">C177-P177-O177-N177</f>
        <v>51790</v>
      </c>
      <c r="R177" s="41"/>
      <c r="T177" s="42" t="n">
        <f aca="false">E177/C177</f>
        <v>0.0210294796434192</v>
      </c>
    </row>
    <row r="178" customFormat="false" ht="15" hidden="false" customHeight="false" outlineLevel="0" collapsed="false">
      <c r="A178" s="6" t="n">
        <v>44069</v>
      </c>
      <c r="B178" s="5" t="n">
        <v>10550</v>
      </c>
      <c r="C178" s="13" t="n">
        <f aca="false">C177+B178</f>
        <v>370188</v>
      </c>
      <c r="D178" s="5" t="n">
        <f aca="false">98+178</f>
        <v>276</v>
      </c>
      <c r="E178" s="13" t="n">
        <f aca="false">E177+D178</f>
        <v>7839</v>
      </c>
      <c r="F178" s="5" t="n">
        <v>274458</v>
      </c>
      <c r="G178" s="5" t="n">
        <v>2022</v>
      </c>
      <c r="H178" s="5" t="n">
        <v>24237</v>
      </c>
      <c r="I178" s="5" t="n">
        <f aca="false">H178+I177</f>
        <v>1172811</v>
      </c>
      <c r="J178" s="13" t="n">
        <f aca="false">M178-L178</f>
        <v>1301.79000000004</v>
      </c>
      <c r="K178" s="113" t="n">
        <f aca="false">B178/H178</f>
        <v>0.435284894995255</v>
      </c>
      <c r="L178" s="13" t="n">
        <f aca="false">0.998*M178</f>
        <v>649593.21</v>
      </c>
      <c r="M178" s="5" t="n">
        <v>650895</v>
      </c>
      <c r="N178" s="5" t="n">
        <v>1187</v>
      </c>
      <c r="O178" s="5" t="n">
        <v>88811</v>
      </c>
      <c r="P178" s="5" t="n">
        <v>226073</v>
      </c>
      <c r="Q178" s="5" t="n">
        <f aca="false">C178-P178-O178-N178</f>
        <v>54117</v>
      </c>
      <c r="T178" s="1" t="n">
        <f aca="false">E178/C178</f>
        <v>0.0211757269279393</v>
      </c>
    </row>
    <row r="179" customFormat="false" ht="15" hidden="false" customHeight="false" outlineLevel="0" collapsed="false">
      <c r="A179" s="6" t="n">
        <v>44070</v>
      </c>
      <c r="B179" s="5" t="n">
        <v>10104</v>
      </c>
      <c r="C179" s="13" t="n">
        <f aca="false">C178+B179</f>
        <v>380292</v>
      </c>
      <c r="D179" s="5" t="n">
        <f aca="false">105+106</f>
        <v>211</v>
      </c>
      <c r="E179" s="13" t="n">
        <f aca="false">E178+D179</f>
        <v>8050</v>
      </c>
      <c r="F179" s="5" t="n">
        <v>274458</v>
      </c>
      <c r="G179" s="5" t="n">
        <v>2075</v>
      </c>
      <c r="H179" s="5" t="n">
        <v>24067</v>
      </c>
      <c r="I179" s="5" t="n">
        <f aca="false">I178+H179</f>
        <v>1196878</v>
      </c>
      <c r="J179" s="13" t="n">
        <f aca="false">M179-L179</f>
        <v>1326.45799999998</v>
      </c>
      <c r="K179" s="113" t="n">
        <f aca="false">B179/H179</f>
        <v>0.419827980221881</v>
      </c>
      <c r="L179" s="13" t="n">
        <f aca="false">0.998*M179</f>
        <v>661902.542</v>
      </c>
      <c r="M179" s="5" t="n">
        <v>663229</v>
      </c>
      <c r="N179" s="5" t="n">
        <v>1187</v>
      </c>
      <c r="O179" s="5" t="n">
        <v>90269</v>
      </c>
      <c r="P179" s="5" t="n">
        <v>232379</v>
      </c>
      <c r="Q179" s="5" t="n">
        <f aca="false">C179-P179-O179-N179</f>
        <v>56457</v>
      </c>
      <c r="T179" s="1" t="n">
        <f aca="false">E179/C179</f>
        <v>0.0211679446320196</v>
      </c>
    </row>
    <row r="180" customFormat="false" ht="15" hidden="false" customHeight="false" outlineLevel="0" collapsed="false">
      <c r="A180" s="6" t="n">
        <v>44071</v>
      </c>
      <c r="B180" s="39" t="n">
        <v>11717</v>
      </c>
      <c r="C180" s="40" t="n">
        <f aca="false">C179+B180</f>
        <v>392009</v>
      </c>
      <c r="D180" s="39" t="n">
        <f aca="false">80+142</f>
        <v>222</v>
      </c>
      <c r="E180" s="40" t="n">
        <f aca="false">E179+D180</f>
        <v>8272</v>
      </c>
      <c r="F180" s="39" t="n">
        <v>287220</v>
      </c>
      <c r="G180" s="39" t="n">
        <v>2114</v>
      </c>
      <c r="H180" s="39" t="n">
        <v>25481</v>
      </c>
      <c r="I180" s="39" t="n">
        <f aca="false">I179+H180</f>
        <v>1222359</v>
      </c>
      <c r="J180" s="40" t="n">
        <f aca="false">M180-L180</f>
        <v>1352.29399999999</v>
      </c>
      <c r="K180" s="113" t="n">
        <f aca="false">B180/H180</f>
        <v>0.459832816608453</v>
      </c>
      <c r="L180" s="40" t="n">
        <f aca="false">0.998*M180</f>
        <v>674794.706</v>
      </c>
      <c r="M180" s="39" t="n">
        <v>676147</v>
      </c>
      <c r="N180" s="39" t="n">
        <v>1190</v>
      </c>
      <c r="O180" s="39" t="n">
        <v>92043</v>
      </c>
      <c r="P180" s="39" t="n">
        <v>239019</v>
      </c>
      <c r="Q180" s="39" t="n">
        <f aca="false">C180-P180-O180-N180</f>
        <v>59757</v>
      </c>
      <c r="T180" s="1" t="n">
        <f aca="false">E180/C180</f>
        <v>0.0211015563418187</v>
      </c>
    </row>
    <row r="181" customFormat="false" ht="15" hidden="false" customHeight="false" outlineLevel="0" collapsed="false">
      <c r="A181" s="43" t="n">
        <v>44072</v>
      </c>
      <c r="B181" s="39" t="n">
        <v>9230</v>
      </c>
      <c r="C181" s="40" t="n">
        <f aca="false">C180+B181</f>
        <v>401239</v>
      </c>
      <c r="D181" s="39" t="n">
        <f aca="false">34+48</f>
        <v>82</v>
      </c>
      <c r="E181" s="40" t="n">
        <f aca="false">E180+D181</f>
        <v>8354</v>
      </c>
      <c r="F181" s="39" t="n">
        <v>294007</v>
      </c>
      <c r="G181" s="39" t="n">
        <v>2192</v>
      </c>
      <c r="H181" s="39" t="n">
        <v>19910</v>
      </c>
      <c r="I181" s="39" t="n">
        <f aca="false">I180+H181</f>
        <v>1242269</v>
      </c>
      <c r="J181" s="40" t="n">
        <f aca="false">M181-L181</f>
        <v>1371.69799999997</v>
      </c>
      <c r="K181" s="113" t="n">
        <f aca="false">B181/H181</f>
        <v>0.463586137619287</v>
      </c>
      <c r="L181" s="40" t="n">
        <f aca="false">0.998*M181</f>
        <v>684477.302</v>
      </c>
      <c r="M181" s="40" t="n">
        <v>685849</v>
      </c>
      <c r="N181" s="39" t="n">
        <v>1191</v>
      </c>
      <c r="O181" s="39" t="n">
        <v>93278</v>
      </c>
      <c r="P181" s="39" t="n">
        <v>244308</v>
      </c>
      <c r="Q181" s="39" t="n">
        <f aca="false">C181-P181-O181-N181</f>
        <v>62462</v>
      </c>
      <c r="R181" s="5"/>
      <c r="S181" s="5"/>
      <c r="T181" s="5" t="n">
        <f aca="false">E181/C181</f>
        <v>0.0208205084749987</v>
      </c>
      <c r="U181" s="5"/>
    </row>
    <row r="182" customFormat="false" ht="15" hidden="false" customHeight="false" outlineLevel="0" collapsed="false">
      <c r="A182" s="6" t="n">
        <v>44073</v>
      </c>
      <c r="B182" s="5" t="n">
        <v>7187</v>
      </c>
      <c r="C182" s="13" t="n">
        <f aca="false">C181+B182</f>
        <v>408426</v>
      </c>
      <c r="D182" s="5" t="n">
        <f aca="false">48+56</f>
        <v>104</v>
      </c>
      <c r="E182" s="13" t="n">
        <f aca="false">E181+D182</f>
        <v>8458</v>
      </c>
      <c r="F182" s="5" t="n">
        <v>300195</v>
      </c>
      <c r="G182" s="5" t="n">
        <v>2232</v>
      </c>
      <c r="H182" s="5" t="n">
        <v>15637</v>
      </c>
      <c r="I182" s="5" t="n">
        <f aca="false">I181+H182</f>
        <v>1257906</v>
      </c>
      <c r="J182" s="13" t="n">
        <f aca="false">M182-L182</f>
        <v>1386.30200000003</v>
      </c>
      <c r="K182" s="113" t="n">
        <f aca="false">B182/H182</f>
        <v>0.459615015667967</v>
      </c>
      <c r="L182" s="13" t="n">
        <f aca="false">0.998*M182</f>
        <v>691764.698</v>
      </c>
      <c r="M182" s="5" t="n">
        <v>693151</v>
      </c>
      <c r="N182" s="5" t="n">
        <v>1191</v>
      </c>
      <c r="O182" s="5" t="n">
        <v>94301</v>
      </c>
      <c r="P182" s="5" t="n">
        <v>247931</v>
      </c>
      <c r="Q182" s="5" t="n">
        <f aca="false">C182-P182-O182-N182</f>
        <v>65003</v>
      </c>
    </row>
    <row r="183" customFormat="false" ht="15" hidden="false" customHeight="false" outlineLevel="0" collapsed="false">
      <c r="A183" s="6" t="n">
        <v>44074</v>
      </c>
      <c r="K183" s="1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2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0" width="10.53"/>
    <col collapsed="false" customWidth="false" hidden="false" outlineLevel="0" max="3" min="3" style="1" width="11.43"/>
    <col collapsed="false" customWidth="true" hidden="false" outlineLevel="0" max="4" min="4" style="0" width="22.15"/>
    <col collapsed="false" customWidth="true" hidden="false" outlineLevel="0" max="1025" min="5" style="0" width="10.53"/>
  </cols>
  <sheetData>
    <row r="1" customFormat="false" ht="15" hidden="false" customHeight="false" outlineLevel="0" collapsed="false">
      <c r="A1" s="5" t="s">
        <v>168</v>
      </c>
      <c r="B1" s="48" t="s">
        <v>169</v>
      </c>
      <c r="C1" s="5" t="s">
        <v>170</v>
      </c>
      <c r="D1" s="48" t="s">
        <v>171</v>
      </c>
    </row>
    <row r="2" customFormat="false" ht="15" hidden="false" customHeight="false" outlineLevel="0" collapsed="false">
      <c r="A2" s="46" t="n">
        <v>43897</v>
      </c>
      <c r="B2" s="48" t="s">
        <v>172</v>
      </c>
      <c r="C2" s="5" t="n">
        <v>64</v>
      </c>
      <c r="D2" s="48" t="s">
        <v>28</v>
      </c>
    </row>
    <row r="3" customFormat="false" ht="15" hidden="true" customHeight="false" outlineLevel="0" collapsed="false">
      <c r="A3" s="46" t="n">
        <v>43903</v>
      </c>
      <c r="B3" s="48" t="s">
        <v>172</v>
      </c>
      <c r="C3" s="5" t="n">
        <v>71</v>
      </c>
      <c r="D3" s="48" t="s">
        <v>26</v>
      </c>
    </row>
    <row r="4" customFormat="false" ht="15" hidden="true" customHeight="false" outlineLevel="0" collapsed="false">
      <c r="A4" s="46" t="n">
        <v>43908</v>
      </c>
      <c r="B4" s="48" t="s">
        <v>172</v>
      </c>
      <c r="C4" s="5" t="n">
        <v>64</v>
      </c>
      <c r="D4" s="48" t="s">
        <v>24</v>
      </c>
    </row>
    <row r="5" customFormat="false" ht="15" hidden="true" customHeight="false" outlineLevel="0" collapsed="false">
      <c r="A5" s="46" t="n">
        <v>43911</v>
      </c>
      <c r="B5" s="48" t="s">
        <v>173</v>
      </c>
      <c r="C5" s="5" t="n">
        <v>67</v>
      </c>
      <c r="D5" s="48" t="s">
        <v>24</v>
      </c>
    </row>
    <row r="6" customFormat="false" ht="15" hidden="true" customHeight="false" outlineLevel="0" collapsed="false">
      <c r="A6" s="46" t="n">
        <v>43914</v>
      </c>
      <c r="B6" s="48" t="s">
        <v>172</v>
      </c>
      <c r="C6" s="5" t="n">
        <v>71</v>
      </c>
      <c r="D6" s="48" t="s">
        <v>24</v>
      </c>
    </row>
    <row r="7" customFormat="false" ht="15" hidden="true" customHeight="false" outlineLevel="0" collapsed="false">
      <c r="A7" s="46" t="n">
        <v>43914</v>
      </c>
      <c r="B7" s="48" t="s">
        <v>172</v>
      </c>
      <c r="C7" s="5" t="n">
        <v>53</v>
      </c>
      <c r="D7" s="48" t="s">
        <v>26</v>
      </c>
    </row>
    <row r="8" customFormat="false" ht="15" hidden="true" customHeight="false" outlineLevel="0" collapsed="false">
      <c r="A8" s="46" t="n">
        <v>43915</v>
      </c>
      <c r="B8" s="48" t="s">
        <v>173</v>
      </c>
      <c r="C8" s="5" t="n">
        <v>73</v>
      </c>
      <c r="D8" s="48" t="s">
        <v>26</v>
      </c>
      <c r="F8" s="0" t="n">
        <v>1552</v>
      </c>
    </row>
    <row r="9" customFormat="false" ht="15" hidden="false" customHeight="false" outlineLevel="0" collapsed="false">
      <c r="A9" s="46" t="n">
        <v>43915</v>
      </c>
      <c r="B9" s="48" t="s">
        <v>173</v>
      </c>
      <c r="C9" s="5" t="n">
        <v>81</v>
      </c>
      <c r="D9" s="48" t="s">
        <v>28</v>
      </c>
      <c r="F9" s="0" t="n">
        <v>1520</v>
      </c>
    </row>
    <row r="10" customFormat="false" ht="15" hidden="true" customHeight="false" outlineLevel="0" collapsed="false">
      <c r="A10" s="46" t="n">
        <v>43916</v>
      </c>
      <c r="B10" s="48" t="s">
        <v>172</v>
      </c>
      <c r="C10" s="5" t="n">
        <v>78</v>
      </c>
      <c r="D10" s="48" t="s">
        <v>24</v>
      </c>
      <c r="F10" s="0" t="n">
        <v>1529</v>
      </c>
    </row>
    <row r="11" customFormat="false" ht="15" hidden="true" customHeight="false" outlineLevel="0" collapsed="false">
      <c r="A11" s="46" t="n">
        <v>43916</v>
      </c>
      <c r="B11" s="48" t="s">
        <v>172</v>
      </c>
      <c r="C11" s="5" t="n">
        <v>89</v>
      </c>
      <c r="D11" s="48" t="s">
        <v>24</v>
      </c>
      <c r="F11" s="0" t="n">
        <v>1648</v>
      </c>
    </row>
    <row r="12" customFormat="false" ht="15" hidden="true" customHeight="false" outlineLevel="0" collapsed="false">
      <c r="A12" s="46" t="n">
        <v>43916</v>
      </c>
      <c r="B12" s="48" t="s">
        <v>172</v>
      </c>
      <c r="C12" s="5" t="n">
        <v>59</v>
      </c>
      <c r="D12" s="48" t="s">
        <v>26</v>
      </c>
      <c r="F12" s="0" t="n">
        <v>1731</v>
      </c>
    </row>
    <row r="13" customFormat="false" ht="15" hidden="false" customHeight="false" outlineLevel="0" collapsed="false">
      <c r="A13" s="46" t="n">
        <v>43916</v>
      </c>
      <c r="B13" s="48" t="s">
        <v>173</v>
      </c>
      <c r="C13" s="5" t="n">
        <v>82</v>
      </c>
      <c r="D13" s="48" t="s">
        <v>28</v>
      </c>
      <c r="F13" s="0" t="n">
        <v>1435</v>
      </c>
    </row>
    <row r="14" customFormat="false" ht="15" hidden="false" customHeight="false" outlineLevel="0" collapsed="false">
      <c r="A14" s="46" t="n">
        <v>43917</v>
      </c>
      <c r="B14" s="48" t="s">
        <v>172</v>
      </c>
      <c r="C14" s="5" t="n">
        <v>70</v>
      </c>
      <c r="D14" s="48" t="s">
        <v>28</v>
      </c>
      <c r="E14" s="0" t="s">
        <v>174</v>
      </c>
      <c r="F14" s="0" t="n">
        <v>1612</v>
      </c>
      <c r="G14" s="0" t="n">
        <f aca="false">AVERAGE(F8:F14)</f>
        <v>1575.28571428571</v>
      </c>
    </row>
    <row r="15" customFormat="false" ht="15" hidden="false" customHeight="false" outlineLevel="0" collapsed="false">
      <c r="A15" s="46" t="n">
        <v>43917</v>
      </c>
      <c r="B15" s="48" t="s">
        <v>172</v>
      </c>
      <c r="C15" s="5" t="n">
        <v>73</v>
      </c>
      <c r="D15" s="48" t="s">
        <v>28</v>
      </c>
      <c r="F15" s="0" t="n">
        <v>1569</v>
      </c>
    </row>
    <row r="16" customFormat="false" ht="15" hidden="true" customHeight="false" outlineLevel="0" collapsed="false">
      <c r="A16" s="46" t="n">
        <v>43917</v>
      </c>
      <c r="B16" s="48" t="s">
        <v>172</v>
      </c>
      <c r="C16" s="5" t="n">
        <v>81</v>
      </c>
      <c r="D16" s="48" t="s">
        <v>36</v>
      </c>
      <c r="F16" s="0" t="n">
        <v>2083</v>
      </c>
    </row>
    <row r="17" customFormat="false" ht="15" hidden="true" customHeight="false" outlineLevel="0" collapsed="false">
      <c r="A17" s="46" t="n">
        <v>43917</v>
      </c>
      <c r="B17" s="48" t="s">
        <v>172</v>
      </c>
      <c r="C17" s="5" t="n">
        <v>59</v>
      </c>
      <c r="D17" s="48" t="s">
        <v>39</v>
      </c>
      <c r="F17" s="0" t="n">
        <v>2193</v>
      </c>
    </row>
    <row r="18" customFormat="false" ht="15" hidden="false" customHeight="false" outlineLevel="0" collapsed="false">
      <c r="A18" s="46" t="n">
        <v>43917</v>
      </c>
      <c r="B18" s="48" t="s">
        <v>173</v>
      </c>
      <c r="C18" s="5" t="n">
        <v>72</v>
      </c>
      <c r="D18" s="48" t="s">
        <v>28</v>
      </c>
      <c r="F18" s="0" t="n">
        <v>2292</v>
      </c>
    </row>
    <row r="19" customFormat="false" ht="15" hidden="true" customHeight="false" outlineLevel="0" collapsed="false">
      <c r="A19" s="46" t="n">
        <v>43918</v>
      </c>
      <c r="B19" s="48" t="s">
        <v>172</v>
      </c>
      <c r="C19" s="5" t="n">
        <v>51</v>
      </c>
      <c r="D19" s="48" t="s">
        <v>24</v>
      </c>
      <c r="F19" s="0" t="n">
        <v>1770</v>
      </c>
    </row>
    <row r="20" customFormat="false" ht="15" hidden="false" customHeight="false" outlineLevel="0" collapsed="false">
      <c r="A20" s="46" t="n">
        <v>43918</v>
      </c>
      <c r="B20" s="48" t="s">
        <v>173</v>
      </c>
      <c r="C20" s="5" t="n">
        <v>84</v>
      </c>
      <c r="D20" s="48" t="s">
        <v>28</v>
      </c>
      <c r="F20" s="0" t="n">
        <v>1856</v>
      </c>
    </row>
    <row r="21" customFormat="false" ht="15" hidden="true" customHeight="false" outlineLevel="0" collapsed="false">
      <c r="A21" s="46" t="n">
        <v>43919</v>
      </c>
      <c r="B21" s="48" t="s">
        <v>172</v>
      </c>
      <c r="C21" s="5" t="n">
        <v>58</v>
      </c>
      <c r="D21" s="48" t="s">
        <v>24</v>
      </c>
      <c r="F21" s="0" t="n">
        <v>2043</v>
      </c>
      <c r="G21" s="0" t="n">
        <f aca="false">AVERAGE(F15:F21)</f>
        <v>1972.28571428571</v>
      </c>
    </row>
    <row r="22" customFormat="false" ht="15" hidden="true" customHeight="false" outlineLevel="0" collapsed="false">
      <c r="A22" s="46" t="n">
        <v>43920</v>
      </c>
      <c r="B22" s="48" t="s">
        <v>172</v>
      </c>
      <c r="C22" s="5" t="n">
        <v>58</v>
      </c>
      <c r="D22" s="48" t="s">
        <v>24</v>
      </c>
      <c r="F22" s="0" t="n">
        <v>2617</v>
      </c>
    </row>
    <row r="23" customFormat="false" ht="15" hidden="true" customHeight="false" outlineLevel="0" collapsed="false">
      <c r="A23" s="46" t="n">
        <v>43920</v>
      </c>
      <c r="B23" s="48" t="s">
        <v>172</v>
      </c>
      <c r="C23" s="5" t="n">
        <v>67</v>
      </c>
      <c r="D23" s="48" t="s">
        <v>24</v>
      </c>
      <c r="F23" s="0" t="n">
        <v>2558</v>
      </c>
    </row>
    <row r="24" customFormat="false" ht="15" hidden="true" customHeight="false" outlineLevel="0" collapsed="false">
      <c r="A24" s="46" t="n">
        <v>43920</v>
      </c>
      <c r="B24" s="48" t="s">
        <v>172</v>
      </c>
      <c r="C24" s="5" t="n">
        <v>50</v>
      </c>
      <c r="D24" s="114" t="s">
        <v>47</v>
      </c>
      <c r="F24" s="0" t="n">
        <v>2868</v>
      </c>
    </row>
    <row r="25" customFormat="false" ht="15" hidden="true" customHeight="false" outlineLevel="0" collapsed="false">
      <c r="A25" s="46" t="n">
        <v>43920</v>
      </c>
      <c r="B25" s="48" t="s">
        <v>173</v>
      </c>
      <c r="C25" s="5" t="n">
        <v>68</v>
      </c>
      <c r="D25" s="48" t="s">
        <v>38</v>
      </c>
      <c r="F25" s="0" t="n">
        <v>2752</v>
      </c>
    </row>
    <row r="26" customFormat="false" ht="15" hidden="true" customHeight="false" outlineLevel="0" collapsed="false">
      <c r="A26" s="46" t="n">
        <v>43920</v>
      </c>
      <c r="B26" s="48" t="s">
        <v>173</v>
      </c>
      <c r="C26" s="5" t="n">
        <v>77</v>
      </c>
      <c r="D26" s="114" t="s">
        <v>47</v>
      </c>
      <c r="F26" s="0" t="n">
        <v>2499</v>
      </c>
    </row>
    <row r="27" customFormat="false" ht="15" hidden="true" customHeight="false" outlineLevel="0" collapsed="false">
      <c r="A27" s="46" t="n">
        <v>43921</v>
      </c>
      <c r="B27" s="48" t="s">
        <v>173</v>
      </c>
      <c r="C27" s="5" t="n">
        <v>63</v>
      </c>
      <c r="D27" s="48" t="s">
        <v>26</v>
      </c>
      <c r="F27" s="0" t="n">
        <v>1995</v>
      </c>
    </row>
    <row r="28" customFormat="false" ht="15" hidden="true" customHeight="false" outlineLevel="0" collapsed="false">
      <c r="A28" s="46" t="n">
        <v>43921</v>
      </c>
      <c r="B28" s="48" t="s">
        <v>173</v>
      </c>
      <c r="C28" s="5" t="n">
        <v>89</v>
      </c>
      <c r="D28" s="48" t="s">
        <v>29</v>
      </c>
      <c r="F28" s="0" t="n">
        <v>1700</v>
      </c>
      <c r="G28" s="0" t="n">
        <f aca="false">AVERAGE(F22:F28)</f>
        <v>2427</v>
      </c>
    </row>
    <row r="29" customFormat="false" ht="15" hidden="true" customHeight="false" outlineLevel="0" collapsed="false">
      <c r="A29" s="46" t="n">
        <v>43921</v>
      </c>
      <c r="B29" s="48" t="s">
        <v>173</v>
      </c>
      <c r="C29" s="5" t="n">
        <v>52</v>
      </c>
      <c r="D29" s="48" t="s">
        <v>35</v>
      </c>
      <c r="F29" s="0" t="n">
        <v>2458</v>
      </c>
    </row>
    <row r="30" customFormat="false" ht="15" hidden="true" customHeight="false" outlineLevel="0" collapsed="false">
      <c r="A30" s="46" t="n">
        <v>43922</v>
      </c>
      <c r="B30" s="48" t="s">
        <v>172</v>
      </c>
      <c r="C30" s="5" t="n">
        <v>71</v>
      </c>
      <c r="D30" s="48" t="s">
        <v>24</v>
      </c>
      <c r="F30" s="0" t="n">
        <v>2627</v>
      </c>
    </row>
    <row r="31" customFormat="false" ht="15" hidden="false" customHeight="false" outlineLevel="0" collapsed="false">
      <c r="A31" s="46" t="n">
        <v>43922</v>
      </c>
      <c r="B31" s="48" t="s">
        <v>172</v>
      </c>
      <c r="C31" s="5" t="n">
        <v>55</v>
      </c>
      <c r="D31" s="48" t="s">
        <v>28</v>
      </c>
      <c r="F31" s="0" t="n">
        <v>2845</v>
      </c>
    </row>
    <row r="32" customFormat="false" ht="15" hidden="true" customHeight="false" outlineLevel="0" collapsed="false">
      <c r="A32" s="46" t="n">
        <v>43922</v>
      </c>
      <c r="B32" s="48" t="s">
        <v>172</v>
      </c>
      <c r="C32" s="5" t="n">
        <v>78</v>
      </c>
      <c r="D32" s="48" t="s">
        <v>39</v>
      </c>
      <c r="F32" s="0" t="n">
        <v>2336</v>
      </c>
    </row>
    <row r="33" customFormat="false" ht="15" hidden="true" customHeight="false" outlineLevel="0" collapsed="false">
      <c r="A33" s="46" t="n">
        <v>43922</v>
      </c>
      <c r="B33" s="48" t="s">
        <v>172</v>
      </c>
      <c r="C33" s="5" t="n">
        <v>66</v>
      </c>
      <c r="D33" s="48" t="s">
        <v>44</v>
      </c>
      <c r="F33" s="0" t="n">
        <v>1947</v>
      </c>
    </row>
    <row r="34" customFormat="false" ht="15" hidden="true" customHeight="false" outlineLevel="0" collapsed="false">
      <c r="A34" s="46" t="n">
        <v>43922</v>
      </c>
      <c r="B34" s="48" t="s">
        <v>173</v>
      </c>
      <c r="C34" s="5" t="n">
        <v>61</v>
      </c>
      <c r="D34" s="48" t="s">
        <v>24</v>
      </c>
      <c r="F34" s="0" t="n">
        <v>1497</v>
      </c>
    </row>
    <row r="35" customFormat="false" ht="15" hidden="true" customHeight="false" outlineLevel="0" collapsed="false">
      <c r="A35" s="46" t="n">
        <v>43923</v>
      </c>
      <c r="B35" s="48" t="s">
        <v>172</v>
      </c>
      <c r="C35" s="5" t="n">
        <v>41</v>
      </c>
      <c r="D35" s="48" t="s">
        <v>24</v>
      </c>
      <c r="F35" s="0" t="n">
        <v>1798</v>
      </c>
      <c r="G35" s="0" t="n">
        <f aca="false">AVERAGE(F29:F35)</f>
        <v>2215.42857142857</v>
      </c>
    </row>
    <row r="36" customFormat="false" ht="15" hidden="true" customHeight="false" outlineLevel="0" collapsed="false">
      <c r="A36" s="46" t="n">
        <v>43923</v>
      </c>
      <c r="B36" s="48" t="s">
        <v>172</v>
      </c>
      <c r="C36" s="5" t="n">
        <v>61</v>
      </c>
      <c r="D36" s="48" t="s">
        <v>26</v>
      </c>
      <c r="F36" s="0" t="n">
        <v>2597</v>
      </c>
    </row>
    <row r="37" customFormat="false" ht="15" hidden="true" customHeight="false" outlineLevel="0" collapsed="false">
      <c r="A37" s="46" t="n">
        <v>43923</v>
      </c>
      <c r="B37" s="48" t="s">
        <v>172</v>
      </c>
      <c r="C37" s="5" t="n">
        <v>73</v>
      </c>
      <c r="D37" s="48" t="s">
        <v>36</v>
      </c>
      <c r="F37" s="0" t="n">
        <v>2883</v>
      </c>
    </row>
    <row r="38" customFormat="false" ht="15" hidden="true" customHeight="false" outlineLevel="0" collapsed="false">
      <c r="A38" s="46" t="n">
        <v>43923</v>
      </c>
      <c r="B38" s="48" t="s">
        <v>173</v>
      </c>
      <c r="C38" s="5" t="n">
        <v>46</v>
      </c>
      <c r="D38" s="48" t="s">
        <v>24</v>
      </c>
      <c r="F38" s="0" t="n">
        <v>2703</v>
      </c>
    </row>
    <row r="39" customFormat="false" ht="15" hidden="true" customHeight="false" outlineLevel="0" collapsed="false">
      <c r="A39" s="46" t="n">
        <v>43924</v>
      </c>
      <c r="B39" s="48" t="s">
        <v>172</v>
      </c>
      <c r="C39" s="5" t="n">
        <v>72</v>
      </c>
      <c r="D39" s="48" t="s">
        <v>24</v>
      </c>
      <c r="F39" s="0" t="n">
        <v>2828</v>
      </c>
    </row>
    <row r="40" customFormat="false" ht="15" hidden="true" customHeight="false" outlineLevel="0" collapsed="false">
      <c r="A40" s="46" t="n">
        <v>43924</v>
      </c>
      <c r="B40" s="48" t="s">
        <v>172</v>
      </c>
      <c r="C40" s="5" t="n">
        <v>82</v>
      </c>
      <c r="D40" s="48" t="s">
        <v>24</v>
      </c>
      <c r="F40" s="0" t="n">
        <v>2289</v>
      </c>
    </row>
    <row r="41" customFormat="false" ht="15" hidden="true" customHeight="false" outlineLevel="0" collapsed="false">
      <c r="A41" s="46" t="n">
        <v>43924</v>
      </c>
      <c r="B41" s="48" t="s">
        <v>172</v>
      </c>
      <c r="C41" s="5" t="n">
        <v>60</v>
      </c>
      <c r="D41" s="48" t="s">
        <v>26</v>
      </c>
      <c r="F41" s="0" t="n">
        <v>2140</v>
      </c>
    </row>
    <row r="42" customFormat="false" ht="15" hidden="true" customHeight="false" outlineLevel="0" collapsed="false">
      <c r="A42" s="46" t="n">
        <v>43924</v>
      </c>
      <c r="B42" s="48" t="s">
        <v>172</v>
      </c>
      <c r="C42" s="5" t="n">
        <v>76</v>
      </c>
      <c r="D42" s="48" t="s">
        <v>36</v>
      </c>
      <c r="F42" s="0" t="n">
        <v>2389</v>
      </c>
      <c r="G42" s="0" t="n">
        <f aca="false">AVERAGE(F36:F42)</f>
        <v>2547</v>
      </c>
    </row>
    <row r="43" customFormat="false" ht="15" hidden="true" customHeight="false" outlineLevel="0" collapsed="false">
      <c r="A43" s="46" t="n">
        <v>43924</v>
      </c>
      <c r="B43" s="48" t="s">
        <v>173</v>
      </c>
      <c r="C43" s="5" t="n">
        <v>53</v>
      </c>
      <c r="D43" s="48" t="s">
        <v>24</v>
      </c>
      <c r="F43" s="0" t="n">
        <v>2927</v>
      </c>
    </row>
    <row r="44" customFormat="false" ht="15" hidden="true" customHeight="false" outlineLevel="0" collapsed="false">
      <c r="A44" s="46" t="n">
        <v>43925</v>
      </c>
      <c r="B44" s="48" t="s">
        <v>172</v>
      </c>
      <c r="C44" s="5" t="n">
        <v>73</v>
      </c>
      <c r="D44" s="48" t="s">
        <v>24</v>
      </c>
      <c r="F44" s="0" t="n">
        <v>3199</v>
      </c>
    </row>
    <row r="45" customFormat="false" ht="15" hidden="true" customHeight="false" outlineLevel="0" collapsed="false">
      <c r="A45" s="46" t="n">
        <v>43926</v>
      </c>
      <c r="B45" s="48" t="s">
        <v>172</v>
      </c>
      <c r="C45" s="5" t="n">
        <v>72</v>
      </c>
      <c r="D45" s="48" t="s">
        <v>24</v>
      </c>
      <c r="F45" s="0" t="n">
        <v>3220</v>
      </c>
    </row>
    <row r="46" customFormat="false" ht="15" hidden="false" customHeight="false" outlineLevel="0" collapsed="false">
      <c r="A46" s="46" t="n">
        <v>43926</v>
      </c>
      <c r="B46" s="48" t="s">
        <v>172</v>
      </c>
      <c r="C46" s="5" t="n">
        <v>89</v>
      </c>
      <c r="D46" s="48" t="s">
        <v>28</v>
      </c>
      <c r="F46" s="0" t="n">
        <v>3469</v>
      </c>
    </row>
    <row r="47" customFormat="false" ht="15" hidden="true" customHeight="false" outlineLevel="0" collapsed="false">
      <c r="A47" s="46" t="n">
        <v>43926</v>
      </c>
      <c r="B47" s="48" t="s">
        <v>172</v>
      </c>
      <c r="C47" s="5" t="n">
        <v>66</v>
      </c>
      <c r="D47" s="48" t="s">
        <v>29</v>
      </c>
      <c r="F47" s="0" t="n">
        <v>2858</v>
      </c>
    </row>
    <row r="48" customFormat="false" ht="15" hidden="true" customHeight="false" outlineLevel="0" collapsed="false">
      <c r="A48" s="46" t="n">
        <v>43927</v>
      </c>
      <c r="B48" s="48" t="s">
        <v>172</v>
      </c>
      <c r="C48" s="5" t="n">
        <v>67</v>
      </c>
      <c r="D48" s="48" t="s">
        <v>24</v>
      </c>
      <c r="F48" s="0" t="n">
        <v>2609</v>
      </c>
    </row>
    <row r="49" customFormat="false" ht="15" hidden="true" customHeight="false" outlineLevel="0" collapsed="false">
      <c r="A49" s="46" t="n">
        <v>43927</v>
      </c>
      <c r="B49" s="48" t="s">
        <v>172</v>
      </c>
      <c r="C49" s="5" t="n">
        <v>75</v>
      </c>
      <c r="D49" s="48" t="s">
        <v>24</v>
      </c>
      <c r="F49" s="0" t="n">
        <v>2805</v>
      </c>
      <c r="G49" s="83" t="n">
        <f aca="false">AVERAGE(F43:F49)</f>
        <v>3012.42857142857</v>
      </c>
    </row>
    <row r="50" customFormat="false" ht="15" hidden="true" customHeight="false" outlineLevel="0" collapsed="false">
      <c r="A50" s="46" t="n">
        <v>43927</v>
      </c>
      <c r="B50" s="48" t="s">
        <v>172</v>
      </c>
      <c r="C50" s="5" t="n">
        <v>77</v>
      </c>
      <c r="D50" s="48" t="s">
        <v>24</v>
      </c>
      <c r="F50" s="0" t="n">
        <v>3736</v>
      </c>
    </row>
    <row r="51" customFormat="false" ht="15" hidden="true" customHeight="false" outlineLevel="0" collapsed="false">
      <c r="A51" s="46" t="n">
        <v>43927</v>
      </c>
      <c r="B51" s="48" t="s">
        <v>172</v>
      </c>
      <c r="C51" s="5" t="n">
        <v>81</v>
      </c>
      <c r="D51" s="48" t="s">
        <v>24</v>
      </c>
      <c r="F51" s="0" t="n">
        <v>4319</v>
      </c>
    </row>
    <row r="52" customFormat="false" ht="15" hidden="true" customHeight="false" outlineLevel="0" collapsed="false">
      <c r="A52" s="46" t="n">
        <v>43927</v>
      </c>
      <c r="B52" s="48" t="s">
        <v>172</v>
      </c>
      <c r="C52" s="5" t="n">
        <v>83</v>
      </c>
      <c r="D52" s="48" t="s">
        <v>24</v>
      </c>
      <c r="F52" s="0" t="n">
        <v>4589</v>
      </c>
    </row>
    <row r="53" customFormat="false" ht="15" hidden="false" customHeight="false" outlineLevel="0" collapsed="false">
      <c r="A53" s="46" t="n">
        <v>43927</v>
      </c>
      <c r="B53" s="48" t="s">
        <v>172</v>
      </c>
      <c r="C53" s="5" t="n">
        <v>60</v>
      </c>
      <c r="D53" s="48" t="s">
        <v>28</v>
      </c>
      <c r="F53" s="0" t="n">
        <v>4615</v>
      </c>
    </row>
    <row r="54" customFormat="false" ht="15" hidden="true" customHeight="false" outlineLevel="0" collapsed="false">
      <c r="A54" s="46" t="n">
        <v>43927</v>
      </c>
      <c r="B54" s="48" t="s">
        <v>172</v>
      </c>
      <c r="C54" s="5" t="n">
        <v>68</v>
      </c>
      <c r="D54" s="48" t="s">
        <v>38</v>
      </c>
      <c r="F54" s="0" t="n">
        <v>3525</v>
      </c>
    </row>
    <row r="55" customFormat="false" ht="15" hidden="true" customHeight="false" outlineLevel="0" collapsed="false">
      <c r="A55" s="46" t="n">
        <v>43928</v>
      </c>
      <c r="B55" s="48" t="s">
        <v>172</v>
      </c>
      <c r="C55" s="5" t="n">
        <v>51</v>
      </c>
      <c r="D55" s="48" t="s">
        <v>24</v>
      </c>
      <c r="F55" s="0" t="n">
        <v>4050</v>
      </c>
    </row>
    <row r="56" customFormat="false" ht="15" hidden="true" customHeight="false" outlineLevel="0" collapsed="false">
      <c r="A56" s="46" t="n">
        <v>43928</v>
      </c>
      <c r="B56" s="48" t="s">
        <v>172</v>
      </c>
      <c r="C56" s="5" t="n">
        <v>66</v>
      </c>
      <c r="D56" s="48" t="s">
        <v>24</v>
      </c>
      <c r="F56" s="0" t="n">
        <v>3194</v>
      </c>
      <c r="G56" s="0" t="n">
        <f aca="false">AVERAGE(F50:F56)</f>
        <v>4004</v>
      </c>
    </row>
    <row r="57" customFormat="false" ht="15" hidden="true" customHeight="false" outlineLevel="0" collapsed="false">
      <c r="A57" s="46" t="n">
        <v>43928</v>
      </c>
      <c r="B57" s="48" t="s">
        <v>172</v>
      </c>
      <c r="C57" s="5" t="n">
        <v>81</v>
      </c>
      <c r="D57" s="48" t="s">
        <v>24</v>
      </c>
      <c r="F57" s="0" t="n">
        <v>3556</v>
      </c>
    </row>
    <row r="58" customFormat="false" ht="15" hidden="true" customHeight="false" outlineLevel="0" collapsed="false">
      <c r="A58" s="46" t="n">
        <v>43928</v>
      </c>
      <c r="B58" s="48" t="s">
        <v>172</v>
      </c>
      <c r="C58" s="5" t="n">
        <v>82</v>
      </c>
      <c r="D58" s="48" t="s">
        <v>24</v>
      </c>
      <c r="F58" s="0" t="n">
        <v>4863</v>
      </c>
    </row>
    <row r="59" customFormat="false" ht="15" hidden="false" customHeight="false" outlineLevel="0" collapsed="false">
      <c r="A59" s="46" t="n">
        <v>43928</v>
      </c>
      <c r="B59" s="48" t="s">
        <v>172</v>
      </c>
      <c r="C59" s="5" t="n">
        <v>68</v>
      </c>
      <c r="D59" s="48" t="s">
        <v>28</v>
      </c>
      <c r="F59" s="0" t="n">
        <v>5405</v>
      </c>
    </row>
    <row r="60" customFormat="false" ht="15" hidden="false" customHeight="false" outlineLevel="0" collapsed="false">
      <c r="A60" s="46" t="n">
        <v>43928</v>
      </c>
      <c r="B60" s="48" t="s">
        <v>172</v>
      </c>
      <c r="C60" s="5" t="n">
        <v>80</v>
      </c>
      <c r="D60" s="48" t="s">
        <v>28</v>
      </c>
      <c r="F60" s="0" t="n">
        <v>4921</v>
      </c>
    </row>
    <row r="61" customFormat="false" ht="15" hidden="true" customHeight="false" outlineLevel="0" collapsed="false">
      <c r="A61" s="46" t="n">
        <v>43928</v>
      </c>
      <c r="B61" s="48" t="s">
        <v>172</v>
      </c>
      <c r="C61" s="5" t="n">
        <v>44</v>
      </c>
      <c r="D61" s="48" t="s">
        <v>36</v>
      </c>
      <c r="F61" s="0" t="n">
        <v>4663</v>
      </c>
    </row>
    <row r="62" customFormat="false" ht="15" hidden="false" customHeight="false" outlineLevel="0" collapsed="false">
      <c r="A62" s="46" t="n">
        <v>43929</v>
      </c>
      <c r="B62" s="48" t="s">
        <v>172</v>
      </c>
      <c r="C62" s="5" t="n">
        <v>68</v>
      </c>
      <c r="D62" s="48" t="s">
        <v>28</v>
      </c>
      <c r="F62" s="0" t="n">
        <v>4014</v>
      </c>
    </row>
    <row r="63" customFormat="false" ht="15" hidden="false" customHeight="false" outlineLevel="0" collapsed="false">
      <c r="A63" s="46" t="n">
        <v>43929</v>
      </c>
      <c r="B63" s="48" t="s">
        <v>172</v>
      </c>
      <c r="C63" s="5" t="n">
        <v>71</v>
      </c>
      <c r="D63" s="48" t="s">
        <v>28</v>
      </c>
      <c r="F63" s="0" t="n">
        <v>3715</v>
      </c>
      <c r="G63" s="83" t="n">
        <f aca="false">AVERAGE(F57:F63)</f>
        <v>4448.14285714286</v>
      </c>
    </row>
    <row r="64" customFormat="false" ht="15" hidden="true" customHeight="false" outlineLevel="0" collapsed="false">
      <c r="A64" s="46" t="n">
        <v>43929</v>
      </c>
      <c r="B64" s="48" t="s">
        <v>172</v>
      </c>
      <c r="C64" s="5" t="n">
        <v>64</v>
      </c>
      <c r="D64" s="48" t="s">
        <v>38</v>
      </c>
      <c r="F64" s="0" t="n">
        <v>5148</v>
      </c>
    </row>
    <row r="65" customFormat="false" ht="15" hidden="true" customHeight="false" outlineLevel="0" collapsed="false">
      <c r="A65" s="46" t="n">
        <v>43929</v>
      </c>
      <c r="B65" s="48" t="s">
        <v>173</v>
      </c>
      <c r="C65" s="5" t="n">
        <v>82</v>
      </c>
      <c r="D65" s="48" t="s">
        <v>24</v>
      </c>
      <c r="F65" s="0" t="n">
        <v>5501</v>
      </c>
    </row>
    <row r="66" customFormat="false" ht="15" hidden="true" customHeight="false" outlineLevel="0" collapsed="false">
      <c r="A66" s="46" t="n">
        <v>43929</v>
      </c>
      <c r="B66" s="48" t="s">
        <v>173</v>
      </c>
      <c r="C66" s="5" t="n">
        <v>61</v>
      </c>
      <c r="D66" s="114" t="s">
        <v>47</v>
      </c>
      <c r="F66" s="0" t="n">
        <v>5414</v>
      </c>
    </row>
    <row r="67" customFormat="false" ht="15" hidden="true" customHeight="false" outlineLevel="0" collapsed="false">
      <c r="A67" s="46" t="n">
        <v>43930</v>
      </c>
      <c r="B67" s="48" t="s">
        <v>172</v>
      </c>
      <c r="C67" s="5" t="n">
        <v>40</v>
      </c>
      <c r="D67" s="48" t="s">
        <v>24</v>
      </c>
      <c r="F67" s="0" t="n">
        <v>5416</v>
      </c>
    </row>
    <row r="68" customFormat="false" ht="15" hidden="true" customHeight="false" outlineLevel="0" collapsed="false">
      <c r="A68" s="46" t="n">
        <v>43930</v>
      </c>
      <c r="B68" s="48" t="s">
        <v>172</v>
      </c>
      <c r="C68" s="5" t="n">
        <v>60</v>
      </c>
      <c r="D68" s="48" t="s">
        <v>24</v>
      </c>
      <c r="F68" s="0" t="n">
        <v>4635</v>
      </c>
    </row>
    <row r="69" customFormat="false" ht="15" hidden="true" customHeight="false" outlineLevel="0" collapsed="false">
      <c r="A69" s="46" t="n">
        <v>43930</v>
      </c>
      <c r="B69" s="48" t="s">
        <v>172</v>
      </c>
      <c r="C69" s="5" t="n">
        <v>78</v>
      </c>
      <c r="D69" s="48" t="s">
        <v>24</v>
      </c>
      <c r="F69" s="0" t="n">
        <v>4607</v>
      </c>
    </row>
    <row r="70" customFormat="false" ht="15" hidden="true" customHeight="false" outlineLevel="0" collapsed="false">
      <c r="A70" s="46" t="n">
        <v>43930</v>
      </c>
      <c r="B70" s="48" t="s">
        <v>172</v>
      </c>
      <c r="C70" s="5" t="n">
        <v>81</v>
      </c>
      <c r="D70" s="48" t="s">
        <v>24</v>
      </c>
      <c r="F70" s="0" t="n">
        <v>4531</v>
      </c>
      <c r="G70" s="0" t="n">
        <f aca="false">AVERAGE(F64:F70)</f>
        <v>5036</v>
      </c>
    </row>
    <row r="71" customFormat="false" ht="15" hidden="true" customHeight="false" outlineLevel="0" collapsed="false">
      <c r="A71" s="46" t="n">
        <v>43930</v>
      </c>
      <c r="B71" s="48" t="s">
        <v>172</v>
      </c>
      <c r="C71" s="5" t="n">
        <v>83</v>
      </c>
      <c r="D71" s="48" t="s">
        <v>24</v>
      </c>
      <c r="F71" s="0" t="n">
        <v>5468</v>
      </c>
    </row>
    <row r="72" customFormat="false" ht="15" hidden="true" customHeight="false" outlineLevel="0" collapsed="false">
      <c r="A72" s="46" t="n">
        <v>43930</v>
      </c>
      <c r="B72" s="48" t="s">
        <v>172</v>
      </c>
      <c r="C72" s="5" t="n">
        <v>70</v>
      </c>
      <c r="D72" s="48" t="s">
        <v>26</v>
      </c>
      <c r="F72" s="0" t="n">
        <v>6288</v>
      </c>
    </row>
    <row r="73" customFormat="false" ht="15" hidden="false" customHeight="false" outlineLevel="0" collapsed="false">
      <c r="A73" s="46" t="n">
        <v>43930</v>
      </c>
      <c r="B73" s="48" t="s">
        <v>172</v>
      </c>
      <c r="C73" s="5" t="n">
        <v>74</v>
      </c>
      <c r="D73" s="48" t="s">
        <v>28</v>
      </c>
      <c r="F73" s="0" t="n">
        <v>6498</v>
      </c>
    </row>
    <row r="74" customFormat="false" ht="15" hidden="false" customHeight="false" outlineLevel="0" collapsed="false">
      <c r="A74" s="46" t="n">
        <v>43930</v>
      </c>
      <c r="B74" s="48" t="s">
        <v>172</v>
      </c>
      <c r="C74" s="5" t="n">
        <v>91</v>
      </c>
      <c r="D74" s="48" t="s">
        <v>28</v>
      </c>
      <c r="F74" s="0" t="n">
        <v>7019</v>
      </c>
    </row>
    <row r="75" customFormat="false" ht="15" hidden="false" customHeight="false" outlineLevel="0" collapsed="false">
      <c r="A75" s="46" t="n">
        <v>43930</v>
      </c>
      <c r="B75" s="48" t="s">
        <v>172</v>
      </c>
      <c r="C75" s="5" t="n">
        <v>95</v>
      </c>
      <c r="D75" s="48" t="s">
        <v>28</v>
      </c>
      <c r="F75" s="0" t="n">
        <v>6046</v>
      </c>
    </row>
    <row r="76" customFormat="false" ht="15" hidden="true" customHeight="false" outlineLevel="0" collapsed="false">
      <c r="A76" s="46" t="n">
        <v>43930</v>
      </c>
      <c r="B76" s="48" t="s">
        <v>172</v>
      </c>
      <c r="C76" s="5" t="n">
        <v>64</v>
      </c>
      <c r="D76" s="48" t="s">
        <v>44</v>
      </c>
      <c r="F76" s="0" t="n">
        <v>5571</v>
      </c>
    </row>
    <row r="77" customFormat="false" ht="15" hidden="true" customHeight="false" outlineLevel="0" collapsed="false">
      <c r="A77" s="46" t="n">
        <v>43930</v>
      </c>
      <c r="B77" s="48" t="s">
        <v>173</v>
      </c>
      <c r="C77" s="5" t="n">
        <v>61</v>
      </c>
      <c r="D77" s="48" t="s">
        <v>24</v>
      </c>
      <c r="F77" s="0" t="n">
        <v>5118</v>
      </c>
      <c r="G77" s="83" t="n">
        <f aca="false">AVERAGE(F71:F77)</f>
        <v>6001.14285714286</v>
      </c>
    </row>
    <row r="78" customFormat="false" ht="15" hidden="true" customHeight="false" outlineLevel="0" collapsed="false">
      <c r="A78" s="46" t="n">
        <v>43930</v>
      </c>
      <c r="B78" s="48" t="s">
        <v>173</v>
      </c>
      <c r="C78" s="5" t="n">
        <v>62</v>
      </c>
      <c r="D78" s="48" t="s">
        <v>24</v>
      </c>
      <c r="F78" s="0" t="n">
        <v>5556</v>
      </c>
      <c r="G78" s="83"/>
    </row>
    <row r="79" customFormat="false" ht="15" hidden="false" customHeight="false" outlineLevel="0" collapsed="false">
      <c r="A79" s="46" t="n">
        <v>43930</v>
      </c>
      <c r="B79" s="48" t="s">
        <v>173</v>
      </c>
      <c r="C79" s="5" t="n">
        <v>47</v>
      </c>
      <c r="D79" s="48" t="s">
        <v>28</v>
      </c>
      <c r="F79" s="0" t="n">
        <v>6477</v>
      </c>
      <c r="G79" s="83"/>
    </row>
    <row r="80" customFormat="false" ht="15" hidden="false" customHeight="false" outlineLevel="0" collapsed="false">
      <c r="A80" s="46" t="n">
        <v>43930</v>
      </c>
      <c r="B80" s="48" t="s">
        <v>173</v>
      </c>
      <c r="C80" s="5" t="n">
        <v>73</v>
      </c>
      <c r="D80" s="48" t="s">
        <v>28</v>
      </c>
      <c r="F80" s="0" t="n">
        <v>7512</v>
      </c>
      <c r="G80" s="83"/>
    </row>
    <row r="81" customFormat="false" ht="15" hidden="true" customHeight="false" outlineLevel="0" collapsed="false">
      <c r="A81" s="46" t="n">
        <v>43931</v>
      </c>
      <c r="B81" s="48" t="s">
        <v>172</v>
      </c>
      <c r="C81" s="5" t="n">
        <v>67</v>
      </c>
      <c r="D81" s="48" t="s">
        <v>24</v>
      </c>
      <c r="F81" s="0" t="n">
        <v>8625</v>
      </c>
      <c r="G81" s="83"/>
    </row>
    <row r="82" customFormat="false" ht="15" hidden="true" customHeight="false" outlineLevel="0" collapsed="false">
      <c r="A82" s="46" t="n">
        <v>43931</v>
      </c>
      <c r="B82" s="48" t="s">
        <v>172</v>
      </c>
      <c r="C82" s="5" t="n">
        <v>66</v>
      </c>
      <c r="D82" s="48" t="s">
        <v>39</v>
      </c>
      <c r="F82" s="0" t="n">
        <v>6443</v>
      </c>
      <c r="G82" s="83"/>
    </row>
    <row r="83" customFormat="false" ht="15" hidden="false" customHeight="false" outlineLevel="0" collapsed="false">
      <c r="A83" s="46" t="n">
        <v>43931</v>
      </c>
      <c r="B83" s="48" t="s">
        <v>173</v>
      </c>
      <c r="C83" s="5" t="n">
        <v>87</v>
      </c>
      <c r="D83" s="48" t="s">
        <v>28</v>
      </c>
      <c r="F83" s="0" t="n">
        <v>5719</v>
      </c>
      <c r="G83" s="83"/>
    </row>
    <row r="84" customFormat="false" ht="15" hidden="true" customHeight="false" outlineLevel="0" collapsed="false">
      <c r="A84" s="46" t="n">
        <v>43932</v>
      </c>
      <c r="B84" s="48" t="s">
        <v>172</v>
      </c>
      <c r="C84" s="5" t="n">
        <v>47</v>
      </c>
      <c r="D84" s="48" t="s">
        <v>24</v>
      </c>
      <c r="F84" s="0" t="n">
        <v>7120</v>
      </c>
      <c r="G84" s="83" t="n">
        <f aca="false">AVERAGE(F78:F84)</f>
        <v>6778.85714285714</v>
      </c>
    </row>
    <row r="85" customFormat="false" ht="15" hidden="true" customHeight="false" outlineLevel="0" collapsed="false">
      <c r="A85" s="46" t="n">
        <v>43932</v>
      </c>
      <c r="B85" s="48" t="s">
        <v>172</v>
      </c>
      <c r="C85" s="5" t="n">
        <v>62</v>
      </c>
      <c r="D85" s="48" t="s">
        <v>24</v>
      </c>
      <c r="F85" s="0" t="n">
        <v>7832</v>
      </c>
    </row>
    <row r="86" customFormat="false" ht="15" hidden="true" customHeight="false" outlineLevel="0" collapsed="false">
      <c r="A86" s="46" t="n">
        <v>43932</v>
      </c>
      <c r="B86" s="48" t="s">
        <v>172</v>
      </c>
      <c r="C86" s="5" t="n">
        <v>79</v>
      </c>
      <c r="D86" s="48" t="s">
        <v>24</v>
      </c>
      <c r="F86" s="0" t="n">
        <v>9258</v>
      </c>
    </row>
    <row r="87" customFormat="false" ht="15" hidden="false" customHeight="false" outlineLevel="0" collapsed="false">
      <c r="A87" s="46" t="n">
        <v>43932</v>
      </c>
      <c r="B87" s="48" t="s">
        <v>172</v>
      </c>
      <c r="C87" s="5" t="n">
        <v>69</v>
      </c>
      <c r="D87" s="48" t="s">
        <v>28</v>
      </c>
      <c r="F87" s="0" t="n">
        <v>9120</v>
      </c>
    </row>
    <row r="88" customFormat="false" ht="15" hidden="false" customHeight="false" outlineLevel="0" collapsed="false">
      <c r="A88" s="46" t="n">
        <v>43932</v>
      </c>
      <c r="B88" s="48" t="s">
        <v>172</v>
      </c>
      <c r="C88" s="5" t="n">
        <v>71</v>
      </c>
      <c r="D88" s="48" t="s">
        <v>28</v>
      </c>
      <c r="F88" s="0" t="n">
        <v>10315</v>
      </c>
    </row>
    <row r="89" customFormat="false" ht="15" hidden="true" customHeight="false" outlineLevel="0" collapsed="false">
      <c r="A89" s="46" t="n">
        <v>43932</v>
      </c>
      <c r="B89" s="48" t="s">
        <v>173</v>
      </c>
      <c r="C89" s="5" t="n">
        <v>82</v>
      </c>
      <c r="D89" s="48" t="s">
        <v>24</v>
      </c>
      <c r="F89" s="0" t="n">
        <v>7915</v>
      </c>
    </row>
    <row r="90" customFormat="false" ht="15" hidden="false" customHeight="false" outlineLevel="0" collapsed="false">
      <c r="A90" s="46" t="n">
        <v>43932</v>
      </c>
      <c r="B90" s="48" t="s">
        <v>173</v>
      </c>
      <c r="C90" s="5" t="n">
        <v>71</v>
      </c>
      <c r="D90" s="48" t="s">
        <v>28</v>
      </c>
      <c r="F90" s="0" t="n">
        <v>7458</v>
      </c>
    </row>
    <row r="91" customFormat="false" ht="15" hidden="true" customHeight="false" outlineLevel="0" collapsed="false">
      <c r="A91" s="46" t="n">
        <v>43933</v>
      </c>
      <c r="B91" s="48" t="s">
        <v>172</v>
      </c>
      <c r="C91" s="5" t="n">
        <v>90</v>
      </c>
      <c r="D91" s="48" t="s">
        <v>24</v>
      </c>
      <c r="F91" s="0" t="n">
        <v>7933</v>
      </c>
      <c r="G91" s="0" t="n">
        <f aca="false">AVERAGE(F85:F91)</f>
        <v>8547.28571428571</v>
      </c>
    </row>
    <row r="92" customFormat="false" ht="15" hidden="false" customHeight="false" outlineLevel="0" collapsed="false">
      <c r="A92" s="46" t="n">
        <v>43933</v>
      </c>
      <c r="B92" s="48" t="s">
        <v>172</v>
      </c>
      <c r="C92" s="5" t="n">
        <v>64</v>
      </c>
      <c r="D92" s="48" t="s">
        <v>28</v>
      </c>
      <c r="F92" s="0" t="n">
        <v>10506</v>
      </c>
    </row>
    <row r="93" customFormat="false" ht="15" hidden="true" customHeight="false" outlineLevel="0" collapsed="false">
      <c r="A93" s="46" t="n">
        <v>43933</v>
      </c>
      <c r="B93" s="48" t="s">
        <v>172</v>
      </c>
      <c r="C93" s="5" t="n">
        <v>80</v>
      </c>
      <c r="D93" s="48" t="s">
        <v>29</v>
      </c>
      <c r="F93" s="0" t="n">
        <v>9200</v>
      </c>
    </row>
    <row r="94" customFormat="false" ht="15" hidden="true" customHeight="false" outlineLevel="0" collapsed="false">
      <c r="A94" s="46" t="n">
        <v>43933</v>
      </c>
      <c r="B94" s="48" t="s">
        <v>173</v>
      </c>
      <c r="C94" s="5" t="n">
        <v>67</v>
      </c>
      <c r="D94" s="48" t="s">
        <v>24</v>
      </c>
      <c r="F94" s="0" t="n">
        <v>9323</v>
      </c>
    </row>
    <row r="95" customFormat="false" ht="15" hidden="true" customHeight="false" outlineLevel="0" collapsed="false">
      <c r="A95" s="46" t="n">
        <v>43933</v>
      </c>
      <c r="B95" s="48" t="s">
        <v>173</v>
      </c>
      <c r="C95" s="5" t="n">
        <v>65</v>
      </c>
      <c r="D95" s="48" t="s">
        <v>24</v>
      </c>
      <c r="F95" s="0" t="n">
        <v>8951</v>
      </c>
    </row>
    <row r="96" customFormat="false" ht="15" hidden="true" customHeight="false" outlineLevel="0" collapsed="false">
      <c r="A96" s="46" t="n">
        <v>43933</v>
      </c>
      <c r="B96" s="48" t="s">
        <v>173</v>
      </c>
      <c r="C96" s="5" t="n">
        <v>77</v>
      </c>
      <c r="D96" s="48" t="s">
        <v>24</v>
      </c>
      <c r="F96" s="0" t="n">
        <v>9072</v>
      </c>
    </row>
    <row r="97" customFormat="false" ht="15" hidden="false" customHeight="false" outlineLevel="0" collapsed="false">
      <c r="A97" s="46" t="n">
        <v>43934</v>
      </c>
      <c r="B97" s="48" t="s">
        <v>172</v>
      </c>
      <c r="C97" s="5" t="n">
        <v>86</v>
      </c>
      <c r="D97" s="48" t="s">
        <v>28</v>
      </c>
      <c r="F97" s="0" t="n">
        <v>6756</v>
      </c>
    </row>
    <row r="98" customFormat="false" ht="15" hidden="true" customHeight="false" outlineLevel="0" collapsed="false">
      <c r="A98" s="46" t="n">
        <v>43934</v>
      </c>
      <c r="B98" s="48" t="s">
        <v>172</v>
      </c>
      <c r="C98" s="5" t="n">
        <v>70</v>
      </c>
      <c r="D98" s="48" t="s">
        <v>29</v>
      </c>
      <c r="F98" s="0" t="n">
        <v>8487</v>
      </c>
      <c r="G98" s="0" t="n">
        <f aca="false">AVERAGE(F92:F98)</f>
        <v>8899.28571428571</v>
      </c>
    </row>
    <row r="99" customFormat="false" ht="15" hidden="true" customHeight="false" outlineLevel="0" collapsed="false">
      <c r="A99" s="46" t="n">
        <v>43934</v>
      </c>
      <c r="B99" s="48" t="s">
        <v>173</v>
      </c>
      <c r="C99" s="5" t="n">
        <v>75</v>
      </c>
      <c r="D99" s="48" t="s">
        <v>24</v>
      </c>
      <c r="F99" s="0" t="n">
        <v>9805</v>
      </c>
    </row>
    <row r="100" customFormat="false" ht="15" hidden="true" customHeight="false" outlineLevel="0" collapsed="false">
      <c r="A100" s="46" t="n">
        <v>43935</v>
      </c>
      <c r="B100" s="48" t="s">
        <v>172</v>
      </c>
      <c r="C100" s="5" t="n">
        <v>81</v>
      </c>
      <c r="D100" s="48" t="s">
        <v>24</v>
      </c>
      <c r="F100" s="0" t="n">
        <v>10910</v>
      </c>
    </row>
    <row r="101" customFormat="false" ht="15" hidden="true" customHeight="false" outlineLevel="0" collapsed="false">
      <c r="A101" s="46" t="n">
        <v>43935</v>
      </c>
      <c r="B101" s="48" t="s">
        <v>172</v>
      </c>
      <c r="C101" s="5" t="n">
        <v>54</v>
      </c>
      <c r="D101" s="48" t="s">
        <v>26</v>
      </c>
      <c r="F101" s="0" t="n">
        <v>11041</v>
      </c>
    </row>
    <row r="102" customFormat="false" ht="15" hidden="false" customHeight="false" outlineLevel="0" collapsed="false">
      <c r="A102" s="46" t="n">
        <v>43935</v>
      </c>
      <c r="B102" s="48" t="s">
        <v>172</v>
      </c>
      <c r="C102" s="5" t="n">
        <v>75</v>
      </c>
      <c r="D102" s="48" t="s">
        <v>28</v>
      </c>
      <c r="F102" s="0" t="n">
        <v>10309</v>
      </c>
    </row>
    <row r="103" customFormat="false" ht="15" hidden="false" customHeight="false" outlineLevel="0" collapsed="false">
      <c r="A103" s="46" t="n">
        <v>43935</v>
      </c>
      <c r="B103" s="48" t="s">
        <v>172</v>
      </c>
      <c r="C103" s="5" t="n">
        <v>76</v>
      </c>
      <c r="D103" s="48" t="s">
        <v>28</v>
      </c>
      <c r="F103" s="0" t="n">
        <v>10266</v>
      </c>
    </row>
    <row r="104" customFormat="false" ht="15" hidden="true" customHeight="false" outlineLevel="0" collapsed="false">
      <c r="A104" s="46" t="n">
        <v>43935</v>
      </c>
      <c r="B104" s="48" t="s">
        <v>172</v>
      </c>
      <c r="C104" s="5" t="n">
        <v>40</v>
      </c>
      <c r="D104" s="48" t="s">
        <v>39</v>
      </c>
      <c r="F104" s="0" t="n">
        <v>8114</v>
      </c>
    </row>
    <row r="105" customFormat="false" ht="15" hidden="true" customHeight="false" outlineLevel="0" collapsed="false">
      <c r="A105" s="46" t="n">
        <v>43935</v>
      </c>
      <c r="B105" s="48" t="s">
        <v>173</v>
      </c>
      <c r="C105" s="5" t="n">
        <v>91</v>
      </c>
      <c r="D105" s="48" t="s">
        <v>24</v>
      </c>
      <c r="F105" s="0" t="n">
        <v>9377</v>
      </c>
      <c r="G105" s="0" t="n">
        <f aca="false">AVERAGE(F99:F105)</f>
        <v>9974.57142857143</v>
      </c>
    </row>
    <row r="106" customFormat="false" ht="15" hidden="true" customHeight="false" outlineLevel="0" collapsed="false">
      <c r="A106" s="46" t="n">
        <v>43935</v>
      </c>
      <c r="B106" s="48" t="s">
        <v>173</v>
      </c>
      <c r="C106" s="5" t="n">
        <v>78</v>
      </c>
      <c r="D106" s="48" t="s">
        <v>29</v>
      </c>
      <c r="F106" s="0" t="n">
        <v>11266</v>
      </c>
    </row>
    <row r="107" customFormat="false" ht="15" hidden="false" customHeight="false" outlineLevel="0" collapsed="false">
      <c r="A107" s="46" t="n">
        <v>43936</v>
      </c>
      <c r="B107" s="48" t="s">
        <v>172</v>
      </c>
      <c r="C107" s="5" t="n">
        <v>57</v>
      </c>
      <c r="D107" s="48" t="s">
        <v>28</v>
      </c>
      <c r="F107" s="0" t="n">
        <v>13163</v>
      </c>
    </row>
    <row r="108" customFormat="false" ht="15" hidden="false" customHeight="false" outlineLevel="0" collapsed="false">
      <c r="A108" s="46" t="n">
        <v>43936</v>
      </c>
      <c r="B108" s="48" t="s">
        <v>172</v>
      </c>
      <c r="C108" s="5" t="n">
        <v>70</v>
      </c>
      <c r="D108" s="48" t="s">
        <v>28</v>
      </c>
      <c r="F108" s="0" t="n">
        <v>11053</v>
      </c>
    </row>
    <row r="109" customFormat="false" ht="15" hidden="true" customHeight="false" outlineLevel="0" collapsed="false">
      <c r="A109" s="46" t="n">
        <v>43936</v>
      </c>
      <c r="B109" s="48" t="s">
        <v>173</v>
      </c>
      <c r="C109" s="5" t="n">
        <v>53</v>
      </c>
      <c r="D109" s="48" t="s">
        <v>24</v>
      </c>
      <c r="F109" s="0" t="n">
        <v>12472</v>
      </c>
    </row>
    <row r="110" customFormat="false" ht="15" hidden="false" customHeight="false" outlineLevel="0" collapsed="false">
      <c r="A110" s="46" t="n">
        <v>43936</v>
      </c>
      <c r="B110" s="48" t="s">
        <v>173</v>
      </c>
      <c r="C110" s="5" t="n">
        <v>80</v>
      </c>
      <c r="D110" s="48" t="s">
        <v>28</v>
      </c>
      <c r="F110" s="0" t="n">
        <v>9485</v>
      </c>
    </row>
    <row r="111" customFormat="false" ht="15" hidden="false" customHeight="false" outlineLevel="0" collapsed="false">
      <c r="A111" s="46" t="n">
        <v>43936</v>
      </c>
      <c r="B111" s="48" t="s">
        <v>173</v>
      </c>
      <c r="C111" s="5" t="n">
        <v>94</v>
      </c>
      <c r="D111" s="48" t="s">
        <v>28</v>
      </c>
      <c r="F111" s="0" t="n">
        <v>11068</v>
      </c>
    </row>
    <row r="112" customFormat="false" ht="15" hidden="true" customHeight="false" outlineLevel="0" collapsed="false">
      <c r="A112" s="46" t="n">
        <v>43936</v>
      </c>
      <c r="B112" s="48" t="s">
        <v>173</v>
      </c>
      <c r="C112" s="5" t="n">
        <v>67</v>
      </c>
      <c r="D112" s="48" t="s">
        <v>29</v>
      </c>
      <c r="F112" s="0" t="n">
        <v>11207</v>
      </c>
      <c r="G112" s="0" t="n">
        <f aca="false">AVERAGE(F106:F112)</f>
        <v>11387.7142857143</v>
      </c>
    </row>
    <row r="113" customFormat="false" ht="15" hidden="true" customHeight="false" outlineLevel="0" collapsed="false">
      <c r="A113" s="46" t="n">
        <v>43936</v>
      </c>
      <c r="B113" s="48" t="s">
        <v>173</v>
      </c>
      <c r="C113" s="5" t="n">
        <v>79</v>
      </c>
      <c r="D113" s="48" t="s">
        <v>35</v>
      </c>
      <c r="F113" s="0" t="n">
        <v>14689</v>
      </c>
    </row>
    <row r="114" customFormat="false" ht="15" hidden="true" customHeight="false" outlineLevel="0" collapsed="false">
      <c r="A114" s="46" t="n">
        <v>43937</v>
      </c>
      <c r="B114" s="48" t="s">
        <v>172</v>
      </c>
      <c r="C114" s="5" t="n">
        <v>81</v>
      </c>
      <c r="D114" s="48" t="s">
        <v>24</v>
      </c>
      <c r="F114" s="0" t="n">
        <v>14842</v>
      </c>
    </row>
    <row r="115" customFormat="false" ht="15" hidden="true" customHeight="false" outlineLevel="0" collapsed="false">
      <c r="A115" s="46" t="n">
        <v>43937</v>
      </c>
      <c r="B115" s="48" t="s">
        <v>172</v>
      </c>
      <c r="C115" s="5" t="n">
        <v>54</v>
      </c>
      <c r="D115" s="48" t="s">
        <v>24</v>
      </c>
      <c r="F115" s="0" t="n">
        <v>16218</v>
      </c>
    </row>
    <row r="116" customFormat="false" ht="15" hidden="true" customHeight="false" outlineLevel="0" collapsed="false">
      <c r="A116" s="46" t="n">
        <v>43937</v>
      </c>
      <c r="B116" s="48" t="s">
        <v>172</v>
      </c>
      <c r="C116" s="5" t="n">
        <v>79</v>
      </c>
      <c r="D116" s="48" t="s">
        <v>24</v>
      </c>
      <c r="F116" s="0" t="n">
        <v>14631</v>
      </c>
    </row>
    <row r="117" customFormat="false" ht="15" hidden="true" customHeight="false" outlineLevel="0" collapsed="false">
      <c r="A117" s="46" t="n">
        <v>43937</v>
      </c>
      <c r="B117" s="48" t="s">
        <v>172</v>
      </c>
      <c r="C117" s="5" t="n">
        <v>92</v>
      </c>
      <c r="D117" s="48" t="s">
        <v>24</v>
      </c>
      <c r="F117" s="0" t="n">
        <v>12951</v>
      </c>
    </row>
    <row r="118" customFormat="false" ht="15" hidden="true" customHeight="false" outlineLevel="0" collapsed="false">
      <c r="A118" s="46" t="n">
        <v>43937</v>
      </c>
      <c r="B118" s="48" t="s">
        <v>172</v>
      </c>
      <c r="C118" s="5" t="n">
        <v>69</v>
      </c>
      <c r="D118" s="48" t="s">
        <v>26</v>
      </c>
      <c r="F118" s="0" t="n">
        <v>10870</v>
      </c>
    </row>
    <row r="119" customFormat="false" ht="15" hidden="false" customHeight="false" outlineLevel="0" collapsed="false">
      <c r="A119" s="46" t="n">
        <v>43937</v>
      </c>
      <c r="B119" s="48" t="s">
        <v>172</v>
      </c>
      <c r="C119" s="5" t="n">
        <v>86</v>
      </c>
      <c r="D119" s="48" t="s">
        <v>28</v>
      </c>
      <c r="F119" s="0" t="n">
        <v>12398</v>
      </c>
      <c r="G119" s="0" t="n">
        <f aca="false">AVERAGE(F113:F119)</f>
        <v>13799.8571428571</v>
      </c>
    </row>
    <row r="120" customFormat="false" ht="15" hidden="false" customHeight="false" outlineLevel="0" collapsed="false">
      <c r="A120" s="46" t="n">
        <v>43937</v>
      </c>
      <c r="B120" s="48" t="s">
        <v>172</v>
      </c>
      <c r="C120" s="5" t="n">
        <v>95</v>
      </c>
      <c r="D120" s="48" t="s">
        <v>28</v>
      </c>
      <c r="F120" s="0" t="n">
        <v>14899</v>
      </c>
    </row>
    <row r="121" customFormat="false" ht="15" hidden="true" customHeight="false" outlineLevel="0" collapsed="false">
      <c r="A121" s="46" t="n">
        <v>43937</v>
      </c>
      <c r="B121" s="48" t="s">
        <v>172</v>
      </c>
      <c r="C121" s="5" t="n">
        <v>85</v>
      </c>
      <c r="D121" s="48" t="s">
        <v>36</v>
      </c>
      <c r="F121" s="0" t="n">
        <v>15812</v>
      </c>
    </row>
    <row r="122" customFormat="false" ht="15" hidden="true" customHeight="false" outlineLevel="0" collapsed="false">
      <c r="A122" s="46" t="n">
        <v>43937</v>
      </c>
      <c r="B122" s="48" t="s">
        <v>173</v>
      </c>
      <c r="C122" s="5" t="n">
        <v>76</v>
      </c>
      <c r="D122" s="48" t="s">
        <v>24</v>
      </c>
      <c r="F122" s="0" t="n">
        <v>16685</v>
      </c>
    </row>
    <row r="123" customFormat="false" ht="15" hidden="false" customHeight="false" outlineLevel="0" collapsed="false">
      <c r="A123" s="46" t="n">
        <v>43937</v>
      </c>
      <c r="B123" s="48" t="s">
        <v>173</v>
      </c>
      <c r="C123" s="5" t="n">
        <v>94</v>
      </c>
      <c r="D123" s="48" t="s">
        <v>28</v>
      </c>
      <c r="F123" s="0" t="n">
        <v>15442</v>
      </c>
    </row>
    <row r="124" customFormat="false" ht="15" hidden="true" customHeight="false" outlineLevel="0" collapsed="false">
      <c r="A124" s="46" t="n">
        <v>43938</v>
      </c>
      <c r="B124" s="48" t="s">
        <v>172</v>
      </c>
      <c r="C124" s="5" t="n">
        <v>95</v>
      </c>
      <c r="D124" s="48" t="s">
        <v>24</v>
      </c>
      <c r="F124" s="0" t="n">
        <v>13057</v>
      </c>
    </row>
    <row r="125" customFormat="false" ht="15" hidden="true" customHeight="false" outlineLevel="0" collapsed="false">
      <c r="A125" s="46" t="n">
        <v>43938</v>
      </c>
      <c r="B125" s="48" t="s">
        <v>172</v>
      </c>
      <c r="C125" s="5" t="n">
        <v>80</v>
      </c>
      <c r="D125" s="48" t="s">
        <v>24</v>
      </c>
      <c r="F125" s="0" t="n">
        <v>11900</v>
      </c>
    </row>
    <row r="126" customFormat="false" ht="15" hidden="false" customHeight="false" outlineLevel="0" collapsed="false">
      <c r="A126" s="46" t="n">
        <v>43938</v>
      </c>
      <c r="B126" s="48" t="s">
        <v>172</v>
      </c>
      <c r="C126" s="5" t="n">
        <v>57</v>
      </c>
      <c r="D126" s="48" t="s">
        <v>28</v>
      </c>
      <c r="F126" s="0" t="n">
        <v>12839</v>
      </c>
      <c r="G126" s="0" t="n">
        <f aca="false">AVERAGE(F120:F126)</f>
        <v>14376.2857142857</v>
      </c>
    </row>
    <row r="127" customFormat="false" ht="15" hidden="true" customHeight="false" outlineLevel="0" collapsed="false">
      <c r="A127" s="46" t="n">
        <v>43938</v>
      </c>
      <c r="B127" s="48" t="s">
        <v>172</v>
      </c>
      <c r="C127" s="5" t="n">
        <v>62</v>
      </c>
      <c r="D127" s="48" t="s">
        <v>36</v>
      </c>
      <c r="F127" s="0" t="n">
        <v>16532</v>
      </c>
    </row>
    <row r="128" customFormat="false" ht="15" hidden="true" customHeight="false" outlineLevel="0" collapsed="false">
      <c r="A128" s="46" t="n">
        <v>43938</v>
      </c>
      <c r="B128" s="48" t="s">
        <v>172</v>
      </c>
      <c r="C128" s="5" t="n">
        <v>74</v>
      </c>
      <c r="D128" s="48" t="s">
        <v>36</v>
      </c>
      <c r="F128" s="0" t="n">
        <v>17266</v>
      </c>
    </row>
    <row r="129" customFormat="false" ht="15" hidden="true" customHeight="false" outlineLevel="0" collapsed="false">
      <c r="A129" s="46" t="n">
        <v>43938</v>
      </c>
      <c r="B129" s="48" t="s">
        <v>173</v>
      </c>
      <c r="C129" s="5" t="n">
        <v>95</v>
      </c>
      <c r="D129" s="48" t="s">
        <v>24</v>
      </c>
      <c r="F129" s="0" t="n">
        <v>18020</v>
      </c>
    </row>
    <row r="130" customFormat="false" ht="15" hidden="true" customHeight="false" outlineLevel="0" collapsed="false">
      <c r="A130" s="46" t="n">
        <v>43938</v>
      </c>
      <c r="B130" s="48" t="s">
        <v>173</v>
      </c>
      <c r="C130" s="5" t="n">
        <v>64</v>
      </c>
      <c r="D130" s="48" t="s">
        <v>35</v>
      </c>
      <c r="F130" s="0" t="n">
        <v>17493</v>
      </c>
    </row>
    <row r="131" customFormat="false" ht="15" hidden="true" customHeight="false" outlineLevel="0" collapsed="false">
      <c r="A131" s="46" t="n">
        <v>43939</v>
      </c>
      <c r="B131" s="48" t="s">
        <v>172</v>
      </c>
      <c r="C131" s="5" t="n">
        <v>27</v>
      </c>
      <c r="D131" s="48" t="s">
        <v>24</v>
      </c>
      <c r="F131" s="0" t="n">
        <v>15163</v>
      </c>
    </row>
    <row r="132" customFormat="false" ht="15" hidden="true" customHeight="false" outlineLevel="0" collapsed="false">
      <c r="A132" s="46" t="n">
        <v>43939</v>
      </c>
      <c r="B132" s="48" t="s">
        <v>172</v>
      </c>
      <c r="C132" s="5" t="n">
        <v>47</v>
      </c>
      <c r="D132" s="48" t="s">
        <v>24</v>
      </c>
      <c r="F132" s="0" t="n">
        <v>10835</v>
      </c>
    </row>
    <row r="133" customFormat="false" ht="15" hidden="false" customHeight="false" outlineLevel="0" collapsed="false">
      <c r="A133" s="46" t="n">
        <v>43939</v>
      </c>
      <c r="B133" s="48" t="s">
        <v>172</v>
      </c>
      <c r="C133" s="5" t="n">
        <v>88</v>
      </c>
      <c r="D133" s="48" t="s">
        <v>28</v>
      </c>
      <c r="F133" s="0" t="n">
        <v>16588</v>
      </c>
      <c r="G133" s="0" t="n">
        <f aca="false">AVERAGE(F127:F133)</f>
        <v>15985.2857142857</v>
      </c>
    </row>
    <row r="134" customFormat="false" ht="15" hidden="true" customHeight="false" outlineLevel="0" collapsed="false">
      <c r="A134" s="46" t="n">
        <v>43940</v>
      </c>
      <c r="B134" s="48" t="s">
        <v>172</v>
      </c>
      <c r="C134" s="5" t="n">
        <v>93</v>
      </c>
      <c r="D134" s="48" t="s">
        <v>24</v>
      </c>
      <c r="F134" s="0" t="n">
        <v>19174</v>
      </c>
    </row>
    <row r="135" customFormat="false" ht="15" hidden="true" customHeight="false" outlineLevel="0" collapsed="false">
      <c r="A135" s="46" t="n">
        <v>43940</v>
      </c>
      <c r="B135" s="48" t="s">
        <v>172</v>
      </c>
      <c r="C135" s="5" t="n">
        <v>74</v>
      </c>
      <c r="D135" s="48" t="s">
        <v>29</v>
      </c>
      <c r="F135" s="0" t="n">
        <v>19779</v>
      </c>
    </row>
    <row r="136" customFormat="false" ht="15" hidden="true" customHeight="false" outlineLevel="0" collapsed="false">
      <c r="A136" s="46" t="n">
        <v>43941</v>
      </c>
      <c r="B136" s="48" t="s">
        <v>172</v>
      </c>
      <c r="C136" s="5" t="n">
        <v>85</v>
      </c>
      <c r="D136" s="48" t="s">
        <v>29</v>
      </c>
      <c r="F136" s="0" t="n">
        <v>18501</v>
      </c>
    </row>
    <row r="137" customFormat="false" ht="15" hidden="true" customHeight="false" outlineLevel="0" collapsed="false">
      <c r="A137" s="46" t="n">
        <v>43941</v>
      </c>
      <c r="B137" s="48" t="s">
        <v>172</v>
      </c>
      <c r="C137" s="5" t="n">
        <v>90</v>
      </c>
      <c r="D137" s="48" t="s">
        <v>36</v>
      </c>
    </row>
    <row r="138" customFormat="false" ht="15" hidden="true" customHeight="false" outlineLevel="0" collapsed="false">
      <c r="A138" s="46" t="n">
        <v>43941</v>
      </c>
      <c r="B138" s="48" t="s">
        <v>173</v>
      </c>
      <c r="C138" s="5" t="n">
        <v>78</v>
      </c>
      <c r="D138" s="48" t="s">
        <v>26</v>
      </c>
    </row>
    <row r="139" customFormat="false" ht="15" hidden="false" customHeight="false" outlineLevel="0" collapsed="false">
      <c r="A139" s="46" t="n">
        <v>43941</v>
      </c>
      <c r="B139" s="48" t="s">
        <v>173</v>
      </c>
      <c r="C139" s="5" t="n">
        <v>90</v>
      </c>
      <c r="D139" s="48" t="s">
        <v>28</v>
      </c>
    </row>
    <row r="140" customFormat="false" ht="15" hidden="true" customHeight="false" outlineLevel="0" collapsed="false">
      <c r="A140" s="46" t="n">
        <v>43941</v>
      </c>
      <c r="B140" s="48" t="s">
        <v>173</v>
      </c>
      <c r="C140" s="5" t="n">
        <v>84</v>
      </c>
      <c r="D140" s="48" t="s">
        <v>29</v>
      </c>
      <c r="G140" s="0" t="n">
        <f aca="false">AVERAGE(F134:F140)</f>
        <v>19151.3333333333</v>
      </c>
    </row>
    <row r="141" customFormat="false" ht="15" hidden="true" customHeight="false" outlineLevel="0" collapsed="false">
      <c r="A141" s="46" t="n">
        <v>43941</v>
      </c>
      <c r="B141" s="48" t="s">
        <v>173</v>
      </c>
      <c r="C141" s="5" t="n">
        <v>63</v>
      </c>
      <c r="D141" s="48" t="s">
        <v>39</v>
      </c>
    </row>
    <row r="142" customFormat="false" ht="15" hidden="true" customHeight="false" outlineLevel="0" collapsed="false">
      <c r="A142" s="46" t="n">
        <v>43941</v>
      </c>
      <c r="B142" s="48" t="s">
        <v>173</v>
      </c>
      <c r="C142" s="5" t="n">
        <v>77</v>
      </c>
      <c r="D142" s="48" t="s">
        <v>39</v>
      </c>
    </row>
    <row r="143" customFormat="false" ht="15" hidden="true" customHeight="false" outlineLevel="0" collapsed="false">
      <c r="A143" s="46" t="n">
        <v>43941</v>
      </c>
      <c r="B143" s="48" t="s">
        <v>173</v>
      </c>
      <c r="C143" s="5" t="n">
        <v>86</v>
      </c>
      <c r="D143" s="48" t="s">
        <v>39</v>
      </c>
    </row>
    <row r="144" customFormat="false" ht="15" hidden="true" customHeight="false" outlineLevel="0" collapsed="false">
      <c r="A144" s="46" t="n">
        <v>43942</v>
      </c>
      <c r="B144" s="48" t="s">
        <v>172</v>
      </c>
      <c r="C144" s="5" t="n">
        <v>64</v>
      </c>
      <c r="D144" s="48" t="s">
        <v>24</v>
      </c>
    </row>
    <row r="145" customFormat="false" ht="15" hidden="true" customHeight="false" outlineLevel="0" collapsed="false">
      <c r="A145" s="46" t="n">
        <v>43942</v>
      </c>
      <c r="B145" s="48" t="s">
        <v>172</v>
      </c>
      <c r="C145" s="5" t="n">
        <v>84</v>
      </c>
      <c r="D145" s="48" t="s">
        <v>24</v>
      </c>
    </row>
    <row r="146" customFormat="false" ht="15" hidden="false" customHeight="false" outlineLevel="0" collapsed="false">
      <c r="A146" s="46" t="n">
        <v>43942</v>
      </c>
      <c r="B146" s="48" t="s">
        <v>172</v>
      </c>
      <c r="C146" s="5" t="n">
        <v>76</v>
      </c>
      <c r="D146" s="48" t="s">
        <v>28</v>
      </c>
    </row>
    <row r="147" customFormat="false" ht="15" hidden="false" customHeight="false" outlineLevel="0" collapsed="false">
      <c r="A147" s="46" t="n">
        <v>43942</v>
      </c>
      <c r="B147" s="48" t="s">
        <v>172</v>
      </c>
      <c r="C147" s="5" t="n">
        <v>77</v>
      </c>
      <c r="D147" s="48" t="s">
        <v>28</v>
      </c>
    </row>
    <row r="148" customFormat="false" ht="15" hidden="false" customHeight="false" outlineLevel="0" collapsed="false">
      <c r="A148" s="46" t="n">
        <v>43942</v>
      </c>
      <c r="B148" s="48" t="s">
        <v>172</v>
      </c>
      <c r="C148" s="5" t="n">
        <v>83</v>
      </c>
      <c r="D148" s="48" t="s">
        <v>28</v>
      </c>
    </row>
    <row r="149" customFormat="false" ht="15" hidden="true" customHeight="false" outlineLevel="0" collapsed="false">
      <c r="A149" s="46" t="n">
        <v>43942</v>
      </c>
      <c r="B149" s="48" t="s">
        <v>172</v>
      </c>
      <c r="C149" s="5" t="n">
        <v>86</v>
      </c>
      <c r="D149" s="48" t="s">
        <v>35</v>
      </c>
    </row>
    <row r="150" customFormat="false" ht="15" hidden="true" customHeight="false" outlineLevel="0" collapsed="false">
      <c r="A150" s="46" t="n">
        <v>43942</v>
      </c>
      <c r="B150" s="48" t="s">
        <v>173</v>
      </c>
      <c r="C150" s="5" t="n">
        <v>53</v>
      </c>
      <c r="D150" s="48" t="s">
        <v>24</v>
      </c>
    </row>
    <row r="151" customFormat="false" ht="15" hidden="true" customHeight="false" outlineLevel="0" collapsed="false">
      <c r="A151" s="46" t="n">
        <v>43942</v>
      </c>
      <c r="B151" s="48" t="s">
        <v>173</v>
      </c>
      <c r="C151" s="5" t="n">
        <v>62</v>
      </c>
      <c r="D151" s="48" t="s">
        <v>24</v>
      </c>
    </row>
    <row r="152" customFormat="false" ht="15" hidden="true" customHeight="false" outlineLevel="0" collapsed="false">
      <c r="A152" s="46" t="n">
        <v>43942</v>
      </c>
      <c r="B152" s="48" t="s">
        <v>173</v>
      </c>
      <c r="C152" s="5" t="n">
        <v>76</v>
      </c>
      <c r="D152" s="48" t="s">
        <v>35</v>
      </c>
    </row>
    <row r="153" customFormat="false" ht="15" hidden="true" customHeight="false" outlineLevel="0" collapsed="false">
      <c r="A153" s="46" t="n">
        <v>43943</v>
      </c>
      <c r="B153" s="48" t="s">
        <v>172</v>
      </c>
      <c r="C153" s="5" t="n">
        <v>55</v>
      </c>
      <c r="D153" s="48" t="s">
        <v>24</v>
      </c>
    </row>
    <row r="154" customFormat="false" ht="15" hidden="true" customHeight="false" outlineLevel="0" collapsed="false">
      <c r="A154" s="46" t="n">
        <v>43943</v>
      </c>
      <c r="B154" s="48" t="s">
        <v>172</v>
      </c>
      <c r="C154" s="5" t="n">
        <v>60</v>
      </c>
      <c r="D154" s="48" t="s">
        <v>24</v>
      </c>
    </row>
    <row r="155" customFormat="false" ht="15" hidden="true" customHeight="false" outlineLevel="0" collapsed="false">
      <c r="A155" s="46" t="n">
        <v>43943</v>
      </c>
      <c r="B155" s="48" t="s">
        <v>172</v>
      </c>
      <c r="C155" s="5" t="n">
        <v>57</v>
      </c>
      <c r="D155" s="48" t="s">
        <v>24</v>
      </c>
    </row>
    <row r="156" customFormat="false" ht="15" hidden="false" customHeight="false" outlineLevel="0" collapsed="false">
      <c r="A156" s="46" t="n">
        <v>43943</v>
      </c>
      <c r="B156" s="48" t="s">
        <v>172</v>
      </c>
      <c r="C156" s="5" t="n">
        <v>82</v>
      </c>
      <c r="D156" s="48" t="s">
        <v>28</v>
      </c>
    </row>
    <row r="157" customFormat="false" ht="15" hidden="true" customHeight="false" outlineLevel="0" collapsed="false">
      <c r="A157" s="46" t="n">
        <v>43943</v>
      </c>
      <c r="B157" s="48" t="s">
        <v>173</v>
      </c>
      <c r="C157" s="5" t="n">
        <v>88</v>
      </c>
      <c r="D157" s="48" t="s">
        <v>24</v>
      </c>
    </row>
    <row r="158" customFormat="false" ht="15" hidden="true" customHeight="false" outlineLevel="0" collapsed="false">
      <c r="A158" s="46" t="n">
        <v>43943</v>
      </c>
      <c r="B158" s="48" t="s">
        <v>173</v>
      </c>
      <c r="C158" s="5" t="n">
        <v>85</v>
      </c>
      <c r="D158" s="48" t="s">
        <v>24</v>
      </c>
    </row>
    <row r="159" customFormat="false" ht="15" hidden="false" customHeight="false" outlineLevel="0" collapsed="false">
      <c r="A159" s="46" t="n">
        <v>43943</v>
      </c>
      <c r="B159" s="48" t="s">
        <v>173</v>
      </c>
      <c r="C159" s="5" t="n">
        <v>57</v>
      </c>
      <c r="D159" s="48" t="s">
        <v>28</v>
      </c>
    </row>
    <row r="160" customFormat="false" ht="15" hidden="true" customHeight="false" outlineLevel="0" collapsed="false">
      <c r="A160" s="46" t="n">
        <v>43943</v>
      </c>
      <c r="B160" s="48" t="s">
        <v>173</v>
      </c>
      <c r="C160" s="5" t="n">
        <v>84</v>
      </c>
      <c r="D160" s="48" t="s">
        <v>29</v>
      </c>
    </row>
    <row r="161" customFormat="false" ht="15" hidden="true" customHeight="false" outlineLevel="0" collapsed="false">
      <c r="A161" s="46" t="n">
        <v>43944</v>
      </c>
      <c r="B161" s="48" t="s">
        <v>172</v>
      </c>
      <c r="C161" s="5" t="n">
        <v>55</v>
      </c>
      <c r="D161" s="48" t="s">
        <v>24</v>
      </c>
    </row>
    <row r="162" customFormat="false" ht="15" hidden="false" customHeight="false" outlineLevel="0" collapsed="false">
      <c r="A162" s="46" t="n">
        <v>43944</v>
      </c>
      <c r="B162" s="48" t="s">
        <v>172</v>
      </c>
      <c r="C162" s="5" t="n">
        <v>76</v>
      </c>
      <c r="D162" s="48" t="s">
        <v>28</v>
      </c>
    </row>
    <row r="163" customFormat="false" ht="15" hidden="true" customHeight="false" outlineLevel="0" collapsed="false">
      <c r="A163" s="46" t="n">
        <v>43944</v>
      </c>
      <c r="B163" s="48" t="s">
        <v>172</v>
      </c>
      <c r="C163" s="5" t="n">
        <v>59</v>
      </c>
      <c r="D163" s="48" t="s">
        <v>36</v>
      </c>
    </row>
    <row r="164" customFormat="false" ht="15" hidden="true" customHeight="false" outlineLevel="0" collapsed="false">
      <c r="A164" s="46" t="n">
        <v>43944</v>
      </c>
      <c r="B164" s="48" t="s">
        <v>173</v>
      </c>
      <c r="C164" s="5" t="n">
        <v>86</v>
      </c>
      <c r="D164" s="48" t="s">
        <v>24</v>
      </c>
    </row>
    <row r="165" customFormat="false" ht="15" hidden="true" customHeight="false" outlineLevel="0" collapsed="false">
      <c r="A165" s="46" t="n">
        <v>43944</v>
      </c>
      <c r="B165" s="48" t="s">
        <v>173</v>
      </c>
      <c r="C165" s="5" t="n">
        <v>68</v>
      </c>
      <c r="D165" s="48" t="s">
        <v>24</v>
      </c>
    </row>
    <row r="166" customFormat="false" ht="15" hidden="true" customHeight="false" outlineLevel="0" collapsed="false">
      <c r="A166" s="46" t="n">
        <v>43944</v>
      </c>
      <c r="B166" s="48" t="s">
        <v>173</v>
      </c>
      <c r="C166" s="5" t="n">
        <v>75</v>
      </c>
      <c r="D166" s="48" t="s">
        <v>24</v>
      </c>
    </row>
    <row r="167" customFormat="false" ht="15" hidden="true" customHeight="false" outlineLevel="0" collapsed="false">
      <c r="A167" s="46" t="n">
        <v>43945</v>
      </c>
      <c r="B167" s="48" t="s">
        <v>172</v>
      </c>
      <c r="C167" s="5" t="n">
        <v>56</v>
      </c>
      <c r="D167" s="48" t="s">
        <v>24</v>
      </c>
    </row>
    <row r="168" customFormat="false" ht="15" hidden="true" customHeight="false" outlineLevel="0" collapsed="false">
      <c r="A168" s="46" t="n">
        <v>43945</v>
      </c>
      <c r="B168" s="48" t="s">
        <v>172</v>
      </c>
      <c r="C168" s="5" t="n">
        <v>93</v>
      </c>
      <c r="D168" s="48" t="s">
        <v>24</v>
      </c>
    </row>
    <row r="169" customFormat="false" ht="15" hidden="true" customHeight="false" outlineLevel="0" collapsed="false">
      <c r="A169" s="46" t="n">
        <v>43945</v>
      </c>
      <c r="B169" s="48" t="s">
        <v>172</v>
      </c>
      <c r="C169" s="5" t="n">
        <v>68</v>
      </c>
      <c r="D169" s="48" t="s">
        <v>24</v>
      </c>
    </row>
    <row r="170" customFormat="false" ht="15" hidden="true" customHeight="false" outlineLevel="0" collapsed="false">
      <c r="A170" s="46" t="n">
        <v>43945</v>
      </c>
      <c r="B170" s="48" t="s">
        <v>172</v>
      </c>
      <c r="C170" s="5" t="n">
        <v>45</v>
      </c>
      <c r="D170" s="48" t="s">
        <v>26</v>
      </c>
    </row>
    <row r="171" customFormat="false" ht="15" hidden="false" customHeight="false" outlineLevel="0" collapsed="false">
      <c r="A171" s="46" t="n">
        <v>43945</v>
      </c>
      <c r="B171" s="48" t="s">
        <v>172</v>
      </c>
      <c r="C171" s="5" t="n">
        <v>76</v>
      </c>
      <c r="D171" s="48" t="s">
        <v>28</v>
      </c>
    </row>
    <row r="172" customFormat="false" ht="15" hidden="false" customHeight="false" outlineLevel="0" collapsed="false">
      <c r="A172" s="46" t="n">
        <v>43945</v>
      </c>
      <c r="B172" s="48" t="s">
        <v>172</v>
      </c>
      <c r="C172" s="5" t="n">
        <v>31</v>
      </c>
      <c r="D172" s="48" t="s">
        <v>28</v>
      </c>
    </row>
    <row r="173" customFormat="false" ht="15" hidden="true" customHeight="false" outlineLevel="0" collapsed="false">
      <c r="A173" s="46" t="n">
        <v>43945</v>
      </c>
      <c r="B173" s="48" t="s">
        <v>172</v>
      </c>
      <c r="C173" s="5" t="n">
        <v>61</v>
      </c>
      <c r="D173" s="48" t="s">
        <v>37</v>
      </c>
    </row>
    <row r="174" customFormat="false" ht="15" hidden="true" customHeight="false" outlineLevel="0" collapsed="false">
      <c r="A174" s="46" t="n">
        <v>43945</v>
      </c>
      <c r="B174" s="48" t="s">
        <v>173</v>
      </c>
      <c r="C174" s="5" t="n">
        <v>89</v>
      </c>
      <c r="D174" s="48" t="s">
        <v>24</v>
      </c>
    </row>
    <row r="175" customFormat="false" ht="15" hidden="false" customHeight="false" outlineLevel="0" collapsed="false">
      <c r="A175" s="46" t="n">
        <v>43945</v>
      </c>
      <c r="B175" s="48" t="s">
        <v>173</v>
      </c>
      <c r="C175" s="5" t="n">
        <v>89</v>
      </c>
      <c r="D175" s="48" t="s">
        <v>28</v>
      </c>
    </row>
    <row r="176" customFormat="false" ht="15" hidden="false" customHeight="false" outlineLevel="0" collapsed="false">
      <c r="A176" s="46" t="n">
        <v>43945</v>
      </c>
      <c r="B176" s="48" t="s">
        <v>173</v>
      </c>
      <c r="C176" s="5"/>
      <c r="D176" s="48" t="s">
        <v>28</v>
      </c>
    </row>
    <row r="177" customFormat="false" ht="15" hidden="true" customHeight="false" outlineLevel="0" collapsed="false">
      <c r="A177" s="46" t="n">
        <v>43945</v>
      </c>
      <c r="B177" s="48" t="s">
        <v>173</v>
      </c>
      <c r="C177" s="5" t="n">
        <v>85</v>
      </c>
      <c r="D177" s="48" t="s">
        <v>29</v>
      </c>
    </row>
    <row r="178" customFormat="false" ht="15" hidden="true" customHeight="false" outlineLevel="0" collapsed="false">
      <c r="A178" s="46" t="n">
        <v>43946</v>
      </c>
      <c r="B178" s="48" t="s">
        <v>172</v>
      </c>
      <c r="C178" s="5" t="n">
        <v>60</v>
      </c>
      <c r="D178" s="48" t="s">
        <v>24</v>
      </c>
    </row>
    <row r="179" customFormat="false" ht="15" hidden="true" customHeight="false" outlineLevel="0" collapsed="false">
      <c r="A179" s="46" t="n">
        <v>43946</v>
      </c>
      <c r="B179" s="48" t="s">
        <v>172</v>
      </c>
      <c r="C179" s="5" t="n">
        <v>80</v>
      </c>
      <c r="D179" s="48" t="s">
        <v>24</v>
      </c>
    </row>
    <row r="180" customFormat="false" ht="15" hidden="false" customHeight="false" outlineLevel="0" collapsed="false">
      <c r="A180" s="46" t="n">
        <v>43946</v>
      </c>
      <c r="B180" s="48" t="s">
        <v>172</v>
      </c>
      <c r="C180" s="5" t="n">
        <v>48</v>
      </c>
      <c r="D180" s="48" t="s">
        <v>28</v>
      </c>
    </row>
    <row r="181" customFormat="false" ht="15" hidden="true" customHeight="false" outlineLevel="0" collapsed="false">
      <c r="A181" s="46" t="n">
        <v>43946</v>
      </c>
      <c r="B181" s="48" t="s">
        <v>172</v>
      </c>
      <c r="C181" s="5" t="n">
        <v>85</v>
      </c>
      <c r="D181" s="48" t="s">
        <v>39</v>
      </c>
    </row>
    <row r="182" customFormat="false" ht="15" hidden="false" customHeight="false" outlineLevel="0" collapsed="false">
      <c r="A182" s="46" t="n">
        <v>43946</v>
      </c>
      <c r="B182" s="48" t="s">
        <v>173</v>
      </c>
      <c r="C182" s="5" t="n">
        <v>75</v>
      </c>
      <c r="D182" s="48" t="s">
        <v>28</v>
      </c>
    </row>
    <row r="183" customFormat="false" ht="15" hidden="false" customHeight="false" outlineLevel="0" collapsed="false">
      <c r="A183" s="46" t="n">
        <v>43946</v>
      </c>
      <c r="B183" s="48" t="s">
        <v>173</v>
      </c>
      <c r="C183" s="5" t="n">
        <v>67</v>
      </c>
      <c r="D183" s="48" t="s">
        <v>28</v>
      </c>
    </row>
    <row r="184" customFormat="false" ht="15" hidden="false" customHeight="false" outlineLevel="0" collapsed="false">
      <c r="A184" s="46" t="n">
        <v>43946</v>
      </c>
      <c r="B184" s="48" t="s">
        <v>173</v>
      </c>
      <c r="C184" s="5" t="n">
        <v>80</v>
      </c>
      <c r="D184" s="48" t="s">
        <v>28</v>
      </c>
    </row>
    <row r="185" customFormat="false" ht="15" hidden="true" customHeight="false" outlineLevel="0" collapsed="false">
      <c r="A185" s="46" t="n">
        <v>43946</v>
      </c>
      <c r="B185" s="48" t="s">
        <v>173</v>
      </c>
      <c r="C185" s="5" t="n">
        <v>90</v>
      </c>
      <c r="D185" s="48" t="s">
        <v>29</v>
      </c>
    </row>
    <row r="186" customFormat="false" ht="15" hidden="true" customHeight="false" outlineLevel="0" collapsed="false">
      <c r="A186" s="46" t="n">
        <v>43946</v>
      </c>
      <c r="B186" s="48" t="s">
        <v>173</v>
      </c>
      <c r="C186" s="5" t="n">
        <v>85</v>
      </c>
      <c r="D186" s="48" t="s">
        <v>35</v>
      </c>
    </row>
    <row r="187" customFormat="false" ht="15" hidden="true" customHeight="false" outlineLevel="0" collapsed="false">
      <c r="A187" s="46" t="n">
        <v>43947</v>
      </c>
      <c r="B187" s="48" t="s">
        <v>172</v>
      </c>
      <c r="C187" s="5" t="n">
        <v>83</v>
      </c>
      <c r="D187" s="48" t="s">
        <v>24</v>
      </c>
    </row>
    <row r="188" customFormat="false" ht="15" hidden="true" customHeight="false" outlineLevel="0" collapsed="false">
      <c r="A188" s="46" t="n">
        <v>43947</v>
      </c>
      <c r="B188" s="48" t="s">
        <v>172</v>
      </c>
      <c r="C188" s="5" t="n">
        <v>75</v>
      </c>
      <c r="D188" s="48" t="s">
        <v>24</v>
      </c>
    </row>
    <row r="189" customFormat="false" ht="15" hidden="false" customHeight="false" outlineLevel="0" collapsed="false">
      <c r="A189" s="46" t="n">
        <v>43947</v>
      </c>
      <c r="B189" s="48" t="s">
        <v>173</v>
      </c>
      <c r="C189" s="5" t="n">
        <v>93</v>
      </c>
      <c r="D189" s="48" t="s">
        <v>28</v>
      </c>
    </row>
    <row r="190" customFormat="false" ht="15" hidden="false" customHeight="false" outlineLevel="0" collapsed="false">
      <c r="A190" s="46" t="n">
        <v>43947</v>
      </c>
      <c r="B190" s="48" t="s">
        <v>173</v>
      </c>
      <c r="C190" s="5" t="n">
        <v>63</v>
      </c>
      <c r="D190" s="48" t="s">
        <v>28</v>
      </c>
    </row>
    <row r="191" customFormat="false" ht="15" hidden="false" customHeight="false" outlineLevel="0" collapsed="false">
      <c r="A191" s="46" t="n">
        <v>43947</v>
      </c>
      <c r="B191" s="48" t="s">
        <v>173</v>
      </c>
      <c r="C191" s="5" t="n">
        <v>93</v>
      </c>
      <c r="D191" s="48" t="s">
        <v>28</v>
      </c>
    </row>
    <row r="192" customFormat="false" ht="15" hidden="false" customHeight="false" outlineLevel="0" collapsed="false">
      <c r="A192" s="46" t="n">
        <v>43947</v>
      </c>
      <c r="B192" s="48" t="s">
        <v>173</v>
      </c>
      <c r="C192" s="5" t="n">
        <v>79</v>
      </c>
      <c r="D192" s="48" t="s">
        <v>28</v>
      </c>
    </row>
    <row r="193" customFormat="false" ht="15" hidden="false" customHeight="false" outlineLevel="0" collapsed="false">
      <c r="A193" s="46" t="n">
        <v>43947</v>
      </c>
      <c r="B193" s="48" t="s">
        <v>173</v>
      </c>
      <c r="C193" s="5" t="n">
        <v>75</v>
      </c>
      <c r="D193" s="48" t="s">
        <v>28</v>
      </c>
    </row>
    <row r="194" customFormat="false" ht="15" hidden="true" customHeight="false" outlineLevel="0" collapsed="false">
      <c r="A194" s="46" t="n">
        <v>43948</v>
      </c>
      <c r="B194" s="48" t="s">
        <v>172</v>
      </c>
      <c r="C194" s="5" t="n">
        <v>90</v>
      </c>
      <c r="D194" s="48" t="s">
        <v>26</v>
      </c>
    </row>
    <row r="195" customFormat="false" ht="15" hidden="false" customHeight="false" outlineLevel="0" collapsed="false">
      <c r="A195" s="46" t="n">
        <v>43948</v>
      </c>
      <c r="B195" s="48" t="s">
        <v>172</v>
      </c>
      <c r="C195" s="5" t="n">
        <v>81</v>
      </c>
      <c r="D195" s="48" t="s">
        <v>28</v>
      </c>
    </row>
    <row r="196" customFormat="false" ht="15" hidden="false" customHeight="false" outlineLevel="0" collapsed="false">
      <c r="A196" s="46" t="n">
        <v>43948</v>
      </c>
      <c r="B196" s="48" t="s">
        <v>172</v>
      </c>
      <c r="C196" s="5" t="n">
        <v>68</v>
      </c>
      <c r="D196" s="48" t="s">
        <v>28</v>
      </c>
    </row>
    <row r="197" customFormat="false" ht="15" hidden="true" customHeight="false" outlineLevel="0" collapsed="false">
      <c r="A197" s="46" t="n">
        <v>43948</v>
      </c>
      <c r="B197" s="48" t="s">
        <v>173</v>
      </c>
      <c r="C197" s="5" t="n">
        <v>81</v>
      </c>
      <c r="D197" s="48" t="s">
        <v>24</v>
      </c>
    </row>
    <row r="198" customFormat="false" ht="15" hidden="true" customHeight="false" outlineLevel="0" collapsed="false">
      <c r="A198" s="46" t="n">
        <v>43948</v>
      </c>
      <c r="B198" s="48" t="s">
        <v>173</v>
      </c>
      <c r="C198" s="5" t="n">
        <v>70</v>
      </c>
      <c r="D198" s="48" t="s">
        <v>29</v>
      </c>
    </row>
    <row r="199" customFormat="false" ht="15" hidden="true" customHeight="false" outlineLevel="0" collapsed="false">
      <c r="A199" s="46" t="n">
        <v>43949</v>
      </c>
      <c r="B199" s="48" t="s">
        <v>172</v>
      </c>
      <c r="C199" s="5" t="n">
        <v>71</v>
      </c>
      <c r="D199" s="48" t="s">
        <v>24</v>
      </c>
    </row>
    <row r="200" customFormat="false" ht="15" hidden="false" customHeight="false" outlineLevel="0" collapsed="false">
      <c r="A200" s="46" t="n">
        <v>43949</v>
      </c>
      <c r="B200" s="48" t="s">
        <v>172</v>
      </c>
      <c r="C200" s="5" t="n">
        <v>86</v>
      </c>
      <c r="D200" s="48" t="s">
        <v>28</v>
      </c>
    </row>
    <row r="201" customFormat="false" ht="15" hidden="true" customHeight="false" outlineLevel="0" collapsed="false">
      <c r="A201" s="46" t="n">
        <v>43949</v>
      </c>
      <c r="B201" s="48" t="s">
        <v>173</v>
      </c>
      <c r="C201" s="5" t="n">
        <v>87</v>
      </c>
      <c r="D201" s="48" t="s">
        <v>24</v>
      </c>
    </row>
    <row r="202" customFormat="false" ht="15" hidden="true" customHeight="false" outlineLevel="0" collapsed="false">
      <c r="A202" s="46" t="n">
        <v>43949</v>
      </c>
      <c r="B202" s="48" t="s">
        <v>173</v>
      </c>
      <c r="C202" s="5" t="n">
        <v>80</v>
      </c>
      <c r="D202" s="48" t="s">
        <v>24</v>
      </c>
    </row>
    <row r="203" customFormat="false" ht="15" hidden="true" customHeight="false" outlineLevel="0" collapsed="false">
      <c r="A203" s="46" t="n">
        <v>43949</v>
      </c>
      <c r="B203" s="48" t="s">
        <v>173</v>
      </c>
      <c r="C203" s="5" t="n">
        <v>83</v>
      </c>
      <c r="D203" s="48" t="s">
        <v>24</v>
      </c>
    </row>
    <row r="204" customFormat="false" ht="15" hidden="true" customHeight="false" outlineLevel="0" collapsed="false">
      <c r="A204" s="46" t="n">
        <v>43949</v>
      </c>
      <c r="B204" s="48" t="s">
        <v>173</v>
      </c>
      <c r="C204" s="5" t="n">
        <v>69</v>
      </c>
      <c r="D204" s="48" t="s">
        <v>24</v>
      </c>
    </row>
    <row r="205" customFormat="false" ht="15" hidden="true" customHeight="false" outlineLevel="0" collapsed="false">
      <c r="A205" s="46" t="n">
        <v>43949</v>
      </c>
      <c r="B205" s="48" t="s">
        <v>173</v>
      </c>
      <c r="C205" s="5" t="n">
        <v>61</v>
      </c>
      <c r="D205" s="48" t="s">
        <v>24</v>
      </c>
    </row>
    <row r="206" customFormat="false" ht="15" hidden="false" customHeight="false" outlineLevel="0" collapsed="false">
      <c r="A206" s="46" t="n">
        <v>43949</v>
      </c>
      <c r="B206" s="48" t="s">
        <v>173</v>
      </c>
      <c r="C206" s="5" t="n">
        <v>84</v>
      </c>
      <c r="D206" s="48" t="s">
        <v>28</v>
      </c>
    </row>
    <row r="207" customFormat="false" ht="15" hidden="true" customHeight="false" outlineLevel="0" collapsed="false">
      <c r="A207" s="46" t="n">
        <v>43949</v>
      </c>
      <c r="B207" s="48" t="s">
        <v>173</v>
      </c>
      <c r="C207" s="5" t="n">
        <v>85</v>
      </c>
      <c r="D207" s="48" t="s">
        <v>29</v>
      </c>
    </row>
    <row r="208" customFormat="false" ht="15" hidden="true" customHeight="false" outlineLevel="0" collapsed="false">
      <c r="A208" s="46" t="n">
        <v>43949</v>
      </c>
      <c r="B208" s="48" t="s">
        <v>173</v>
      </c>
      <c r="C208" s="5" t="n">
        <v>70</v>
      </c>
      <c r="D208" s="48" t="s">
        <v>38</v>
      </c>
    </row>
    <row r="209" customFormat="false" ht="15" hidden="true" customHeight="false" outlineLevel="0" collapsed="false">
      <c r="A209" s="46" t="n">
        <v>43950</v>
      </c>
      <c r="B209" s="48" t="s">
        <v>172</v>
      </c>
      <c r="C209" s="5" t="n">
        <v>37</v>
      </c>
      <c r="D209" s="48" t="s">
        <v>24</v>
      </c>
    </row>
    <row r="210" customFormat="false" ht="15" hidden="false" customHeight="false" outlineLevel="0" collapsed="false">
      <c r="A210" s="46" t="n">
        <v>43950</v>
      </c>
      <c r="B210" s="48" t="s">
        <v>172</v>
      </c>
      <c r="C210" s="5" t="n">
        <v>86</v>
      </c>
      <c r="D210" s="48" t="s">
        <v>28</v>
      </c>
    </row>
    <row r="211" customFormat="false" ht="15" hidden="true" customHeight="false" outlineLevel="0" collapsed="false">
      <c r="A211" s="46" t="n">
        <v>43950</v>
      </c>
      <c r="B211" s="48" t="s">
        <v>172</v>
      </c>
      <c r="C211" s="5" t="n">
        <v>38</v>
      </c>
      <c r="D211" s="48" t="s">
        <v>39</v>
      </c>
    </row>
    <row r="212" customFormat="false" ht="15" hidden="true" customHeight="false" outlineLevel="0" collapsed="false">
      <c r="A212" s="46" t="n">
        <v>43950</v>
      </c>
      <c r="B212" s="48" t="s">
        <v>173</v>
      </c>
      <c r="C212" s="5" t="n">
        <v>86</v>
      </c>
      <c r="D212" s="48" t="s">
        <v>24</v>
      </c>
    </row>
    <row r="213" customFormat="false" ht="15" hidden="true" customHeight="false" outlineLevel="0" collapsed="false">
      <c r="A213" s="46" t="n">
        <v>43950</v>
      </c>
      <c r="B213" s="48" t="s">
        <v>173</v>
      </c>
      <c r="C213" s="5" t="n">
        <v>61</v>
      </c>
      <c r="D213" s="48" t="s">
        <v>26</v>
      </c>
    </row>
    <row r="214" customFormat="false" ht="15" hidden="false" customHeight="false" outlineLevel="0" collapsed="false">
      <c r="A214" s="46" t="n">
        <v>43950</v>
      </c>
      <c r="B214" s="48" t="s">
        <v>173</v>
      </c>
      <c r="C214" s="5" t="n">
        <v>92</v>
      </c>
      <c r="D214" s="48" t="s">
        <v>28</v>
      </c>
    </row>
    <row r="215" customFormat="false" ht="15" hidden="false" customHeight="false" outlineLevel="0" collapsed="false">
      <c r="A215" s="46" t="n">
        <v>43950</v>
      </c>
      <c r="B215" s="48" t="s">
        <v>173</v>
      </c>
      <c r="C215" s="5" t="n">
        <v>96</v>
      </c>
      <c r="D215" s="48" t="s">
        <v>28</v>
      </c>
    </row>
    <row r="216" customFormat="false" ht="15" hidden="true" customHeight="false" outlineLevel="0" collapsed="false">
      <c r="A216" s="46" t="n">
        <v>43951</v>
      </c>
      <c r="B216" s="48" t="s">
        <v>172</v>
      </c>
      <c r="C216" s="5" t="n">
        <v>80</v>
      </c>
      <c r="D216" s="48" t="s">
        <v>24</v>
      </c>
    </row>
    <row r="217" customFormat="false" ht="15" hidden="true" customHeight="false" outlineLevel="0" collapsed="false">
      <c r="A217" s="46" t="n">
        <v>43951</v>
      </c>
      <c r="B217" s="48" t="s">
        <v>172</v>
      </c>
      <c r="C217" s="5" t="n">
        <v>61</v>
      </c>
      <c r="D217" s="48" t="s">
        <v>24</v>
      </c>
    </row>
    <row r="218" customFormat="false" ht="15" hidden="false" customHeight="false" outlineLevel="0" collapsed="false">
      <c r="A218" s="46" t="n">
        <v>43951</v>
      </c>
      <c r="B218" s="48" t="s">
        <v>172</v>
      </c>
      <c r="C218" s="5" t="n">
        <v>48</v>
      </c>
      <c r="D218" s="48" t="s">
        <v>28</v>
      </c>
    </row>
    <row r="219" customFormat="false" ht="15" hidden="false" customHeight="false" outlineLevel="0" collapsed="false">
      <c r="A219" s="46" t="n">
        <v>43951</v>
      </c>
      <c r="B219" s="48" t="s">
        <v>172</v>
      </c>
      <c r="C219" s="5" t="n">
        <v>71</v>
      </c>
      <c r="D219" s="48" t="s">
        <v>28</v>
      </c>
    </row>
    <row r="220" customFormat="false" ht="15" hidden="false" customHeight="false" outlineLevel="0" collapsed="false">
      <c r="A220" s="46" t="n">
        <v>43952</v>
      </c>
      <c r="B220" s="48" t="s">
        <v>172</v>
      </c>
      <c r="C220" s="5" t="n">
        <v>57</v>
      </c>
      <c r="D220" s="48" t="s">
        <v>28</v>
      </c>
    </row>
    <row r="221" customFormat="false" ht="15" hidden="false" customHeight="false" outlineLevel="0" collapsed="false">
      <c r="A221" s="46" t="n">
        <v>43952</v>
      </c>
      <c r="B221" s="48" t="s">
        <v>172</v>
      </c>
      <c r="C221" s="5" t="n">
        <v>72</v>
      </c>
      <c r="D221" s="48" t="s">
        <v>28</v>
      </c>
    </row>
    <row r="222" customFormat="false" ht="15" hidden="true" customHeight="false" outlineLevel="0" collapsed="false">
      <c r="A222" s="46" t="n">
        <v>43952</v>
      </c>
      <c r="B222" s="48" t="s">
        <v>173</v>
      </c>
      <c r="C222" s="5" t="n">
        <v>76</v>
      </c>
      <c r="D222" s="48" t="s">
        <v>24</v>
      </c>
    </row>
    <row r="223" customFormat="false" ht="15" hidden="true" customHeight="false" outlineLevel="0" collapsed="false">
      <c r="A223" s="46" t="n">
        <v>43952</v>
      </c>
      <c r="B223" s="48" t="s">
        <v>173</v>
      </c>
      <c r="C223" s="5" t="n">
        <v>77</v>
      </c>
      <c r="D223" s="48" t="s">
        <v>24</v>
      </c>
    </row>
    <row r="224" customFormat="false" ht="15" hidden="true" customHeight="false" outlineLevel="0" collapsed="false">
      <c r="A224" s="46" t="n">
        <v>43952</v>
      </c>
      <c r="B224" s="48" t="s">
        <v>173</v>
      </c>
      <c r="C224" s="5" t="n">
        <v>82</v>
      </c>
      <c r="D224" s="48" t="s">
        <v>24</v>
      </c>
    </row>
    <row r="225" customFormat="false" ht="15" hidden="false" customHeight="false" outlineLevel="0" collapsed="false">
      <c r="A225" s="46" t="n">
        <v>43952</v>
      </c>
      <c r="B225" s="48" t="s">
        <v>173</v>
      </c>
      <c r="C225" s="5" t="n">
        <v>79</v>
      </c>
      <c r="D225" s="48" t="s">
        <v>28</v>
      </c>
    </row>
    <row r="226" customFormat="false" ht="15" hidden="false" customHeight="false" outlineLevel="0" collapsed="false">
      <c r="A226" s="46" t="n">
        <v>43952</v>
      </c>
      <c r="B226" s="48" t="s">
        <v>173</v>
      </c>
      <c r="C226" s="5" t="n">
        <v>74</v>
      </c>
      <c r="D226" s="48" t="s">
        <v>28</v>
      </c>
    </row>
    <row r="227" customFormat="false" ht="15" hidden="true" customHeight="false" outlineLevel="0" collapsed="false">
      <c r="A227" s="46" t="n">
        <v>43953</v>
      </c>
      <c r="B227" s="48" t="s">
        <v>172</v>
      </c>
      <c r="C227" s="5" t="n">
        <v>86</v>
      </c>
      <c r="D227" s="48" t="s">
        <v>26</v>
      </c>
    </row>
    <row r="228" customFormat="false" ht="15" hidden="true" customHeight="false" outlineLevel="0" collapsed="false">
      <c r="A228" s="46" t="n">
        <v>43953</v>
      </c>
      <c r="B228" s="48" t="s">
        <v>172</v>
      </c>
      <c r="C228" s="5" t="n">
        <v>33</v>
      </c>
      <c r="D228" s="48" t="s">
        <v>26</v>
      </c>
    </row>
    <row r="229" customFormat="false" ht="15" hidden="false" customHeight="false" outlineLevel="0" collapsed="false">
      <c r="A229" s="46" t="n">
        <v>43953</v>
      </c>
      <c r="B229" s="48" t="s">
        <v>172</v>
      </c>
      <c r="C229" s="5" t="n">
        <v>88</v>
      </c>
      <c r="D229" s="48" t="s">
        <v>28</v>
      </c>
    </row>
    <row r="230" customFormat="false" ht="15" hidden="false" customHeight="false" outlineLevel="0" collapsed="false">
      <c r="A230" s="46" t="n">
        <v>43953</v>
      </c>
      <c r="B230" s="48" t="s">
        <v>172</v>
      </c>
      <c r="C230" s="5" t="n">
        <v>87</v>
      </c>
      <c r="D230" s="48" t="s">
        <v>28</v>
      </c>
    </row>
    <row r="231" customFormat="false" ht="15" hidden="false" customHeight="false" outlineLevel="0" collapsed="false">
      <c r="A231" s="46" t="n">
        <v>43953</v>
      </c>
      <c r="B231" s="48" t="s">
        <v>172</v>
      </c>
      <c r="C231" s="5" t="n">
        <v>83</v>
      </c>
      <c r="D231" s="48" t="s">
        <v>28</v>
      </c>
    </row>
    <row r="232" customFormat="false" ht="15" hidden="true" customHeight="false" outlineLevel="0" collapsed="false">
      <c r="A232" s="46" t="n">
        <v>43953</v>
      </c>
      <c r="B232" s="48" t="s">
        <v>172</v>
      </c>
      <c r="C232" s="5" t="n">
        <v>79</v>
      </c>
      <c r="D232" s="48" t="s">
        <v>29</v>
      </c>
    </row>
    <row r="233" customFormat="false" ht="15" hidden="true" customHeight="false" outlineLevel="0" collapsed="false">
      <c r="A233" s="46" t="n">
        <v>43953</v>
      </c>
      <c r="B233" s="48" t="s">
        <v>173</v>
      </c>
      <c r="C233" s="5" t="n">
        <v>57</v>
      </c>
      <c r="D233" s="48" t="s">
        <v>24</v>
      </c>
    </row>
    <row r="234" customFormat="false" ht="15" hidden="true" customHeight="false" outlineLevel="0" collapsed="false">
      <c r="A234" s="46" t="n">
        <v>43953</v>
      </c>
      <c r="B234" s="48" t="s">
        <v>173</v>
      </c>
      <c r="C234" s="5" t="n">
        <v>93</v>
      </c>
      <c r="D234" s="48" t="s">
        <v>24</v>
      </c>
    </row>
    <row r="235" customFormat="false" ht="15" hidden="true" customHeight="false" outlineLevel="0" collapsed="false">
      <c r="A235" s="46" t="n">
        <v>43953</v>
      </c>
      <c r="B235" s="48" t="s">
        <v>173</v>
      </c>
      <c r="C235" s="5" t="n">
        <v>55</v>
      </c>
      <c r="D235" s="48" t="s">
        <v>26</v>
      </c>
    </row>
    <row r="236" customFormat="false" ht="15" hidden="false" customHeight="false" outlineLevel="0" collapsed="false">
      <c r="A236" s="46" t="n">
        <v>43953</v>
      </c>
      <c r="B236" s="48" t="s">
        <v>173</v>
      </c>
      <c r="C236" s="5" t="n">
        <v>83</v>
      </c>
      <c r="D236" s="48" t="s">
        <v>28</v>
      </c>
    </row>
    <row r="237" customFormat="false" ht="15" hidden="false" customHeight="false" outlineLevel="0" collapsed="false">
      <c r="A237" s="46" t="n">
        <v>43953</v>
      </c>
      <c r="B237" s="48" t="s">
        <v>173</v>
      </c>
      <c r="C237" s="5" t="n">
        <v>84</v>
      </c>
      <c r="D237" s="48" t="s">
        <v>28</v>
      </c>
    </row>
    <row r="238" customFormat="false" ht="15" hidden="false" customHeight="false" outlineLevel="0" collapsed="false">
      <c r="A238" s="46" t="n">
        <v>43953</v>
      </c>
      <c r="B238" s="48" t="s">
        <v>173</v>
      </c>
      <c r="C238" s="5" t="n">
        <v>91</v>
      </c>
      <c r="D238" s="48" t="s">
        <v>28</v>
      </c>
    </row>
    <row r="239" customFormat="false" ht="15" hidden="true" customHeight="false" outlineLevel="0" collapsed="false">
      <c r="A239" s="46" t="n">
        <v>43954</v>
      </c>
      <c r="B239" s="48" t="s">
        <v>172</v>
      </c>
      <c r="C239" s="5" t="n">
        <v>75</v>
      </c>
      <c r="D239" s="48" t="s">
        <v>24</v>
      </c>
    </row>
    <row r="240" customFormat="false" ht="15" hidden="true" customHeight="false" outlineLevel="0" collapsed="false">
      <c r="A240" s="46" t="n">
        <v>43954</v>
      </c>
      <c r="B240" s="48" t="s">
        <v>172</v>
      </c>
      <c r="C240" s="5" t="n">
        <v>88</v>
      </c>
      <c r="D240" s="48" t="s">
        <v>26</v>
      </c>
    </row>
    <row r="241" customFormat="false" ht="15" hidden="true" customHeight="false" outlineLevel="0" collapsed="false">
      <c r="A241" s="46" t="n">
        <v>43954</v>
      </c>
      <c r="B241" s="48" t="s">
        <v>172</v>
      </c>
      <c r="C241" s="5" t="n">
        <v>77</v>
      </c>
      <c r="D241" s="48" t="s">
        <v>29</v>
      </c>
    </row>
    <row r="242" customFormat="false" ht="15" hidden="true" customHeight="false" outlineLevel="0" collapsed="false">
      <c r="A242" s="46" t="n">
        <v>43954</v>
      </c>
      <c r="B242" s="48" t="s">
        <v>172</v>
      </c>
      <c r="C242" s="5" t="n">
        <v>76</v>
      </c>
      <c r="D242" s="48" t="s">
        <v>39</v>
      </c>
    </row>
    <row r="243" customFormat="false" ht="15" hidden="true" customHeight="false" outlineLevel="0" collapsed="false">
      <c r="A243" s="46" t="n">
        <v>43954</v>
      </c>
      <c r="B243" s="48" t="s">
        <v>173</v>
      </c>
      <c r="C243" s="5" t="n">
        <v>87</v>
      </c>
      <c r="D243" s="48" t="s">
        <v>24</v>
      </c>
    </row>
    <row r="244" customFormat="false" ht="15" hidden="true" customHeight="false" outlineLevel="0" collapsed="false">
      <c r="A244" s="46" t="n">
        <v>43954</v>
      </c>
      <c r="B244" s="48" t="s">
        <v>173</v>
      </c>
      <c r="C244" s="5" t="n">
        <v>71</v>
      </c>
      <c r="D244" s="48" t="s">
        <v>24</v>
      </c>
    </row>
    <row r="245" customFormat="false" ht="15" hidden="true" customHeight="false" outlineLevel="0" collapsed="false">
      <c r="A245" s="46" t="n">
        <v>43954</v>
      </c>
      <c r="B245" s="48" t="s">
        <v>173</v>
      </c>
      <c r="C245" s="5" t="n">
        <v>69</v>
      </c>
      <c r="D245" s="48" t="s">
        <v>26</v>
      </c>
    </row>
    <row r="246" customFormat="false" ht="15" hidden="false" customHeight="false" outlineLevel="0" collapsed="false">
      <c r="A246" s="46" t="n">
        <v>43954</v>
      </c>
      <c r="B246" s="48" t="s">
        <v>173</v>
      </c>
      <c r="C246" s="5" t="n">
        <v>99</v>
      </c>
      <c r="D246" s="48" t="s">
        <v>28</v>
      </c>
    </row>
    <row r="247" customFormat="false" ht="15" hidden="false" customHeight="false" outlineLevel="0" collapsed="false">
      <c r="A247" s="46" t="n">
        <v>43954</v>
      </c>
      <c r="B247" s="48" t="s">
        <v>173</v>
      </c>
      <c r="C247" s="5" t="n">
        <v>93</v>
      </c>
      <c r="D247" s="48" t="s">
        <v>28</v>
      </c>
    </row>
    <row r="248" customFormat="false" ht="15" hidden="true" customHeight="false" outlineLevel="0" collapsed="false">
      <c r="A248" s="46" t="n">
        <v>43955</v>
      </c>
      <c r="B248" s="48" t="s">
        <v>172</v>
      </c>
      <c r="C248" s="5" t="n">
        <v>53</v>
      </c>
      <c r="D248" s="48" t="s">
        <v>24</v>
      </c>
    </row>
    <row r="249" customFormat="false" ht="15" hidden="true" customHeight="false" outlineLevel="0" collapsed="false">
      <c r="A249" s="46" t="n">
        <v>43955</v>
      </c>
      <c r="B249" s="48" t="s">
        <v>172</v>
      </c>
      <c r="C249" s="5" t="n">
        <v>72</v>
      </c>
      <c r="D249" s="48" t="s">
        <v>24</v>
      </c>
    </row>
    <row r="250" customFormat="false" ht="15" hidden="true" customHeight="false" outlineLevel="0" collapsed="false">
      <c r="A250" s="46" t="n">
        <v>43955</v>
      </c>
      <c r="B250" s="48" t="s">
        <v>172</v>
      </c>
      <c r="C250" s="5" t="n">
        <v>46</v>
      </c>
      <c r="D250" s="48" t="s">
        <v>24</v>
      </c>
    </row>
    <row r="251" customFormat="false" ht="15" hidden="true" customHeight="false" outlineLevel="0" collapsed="false">
      <c r="A251" s="46" t="n">
        <v>43955</v>
      </c>
      <c r="B251" s="48" t="s">
        <v>172</v>
      </c>
      <c r="C251" s="5" t="n">
        <v>60</v>
      </c>
      <c r="D251" s="48" t="s">
        <v>24</v>
      </c>
    </row>
    <row r="252" customFormat="false" ht="15" hidden="true" customHeight="false" outlineLevel="0" collapsed="false">
      <c r="A252" s="46" t="n">
        <v>43955</v>
      </c>
      <c r="B252" s="48" t="s">
        <v>172</v>
      </c>
      <c r="C252" s="5" t="n">
        <v>84</v>
      </c>
      <c r="D252" s="48" t="s">
        <v>24</v>
      </c>
    </row>
    <row r="253" customFormat="false" ht="15" hidden="true" customHeight="false" outlineLevel="0" collapsed="false">
      <c r="A253" s="46" t="n">
        <v>43955</v>
      </c>
      <c r="B253" s="48" t="s">
        <v>172</v>
      </c>
      <c r="C253" s="5" t="n">
        <v>72</v>
      </c>
      <c r="D253" s="48" t="s">
        <v>26</v>
      </c>
    </row>
    <row r="254" customFormat="false" ht="15" hidden="false" customHeight="false" outlineLevel="0" collapsed="false">
      <c r="A254" s="46" t="n">
        <v>43955</v>
      </c>
      <c r="B254" s="48" t="s">
        <v>172</v>
      </c>
      <c r="C254" s="5" t="n">
        <v>93</v>
      </c>
      <c r="D254" s="48" t="s">
        <v>28</v>
      </c>
    </row>
    <row r="255" customFormat="false" ht="15" hidden="false" customHeight="false" outlineLevel="0" collapsed="false">
      <c r="A255" s="46" t="n">
        <v>43955</v>
      </c>
      <c r="B255" s="48" t="s">
        <v>172</v>
      </c>
      <c r="C255" s="5" t="n">
        <v>65</v>
      </c>
      <c r="D255" s="48" t="s">
        <v>28</v>
      </c>
    </row>
    <row r="256" customFormat="false" ht="15" hidden="true" customHeight="false" outlineLevel="0" collapsed="false">
      <c r="A256" s="46" t="n">
        <v>43955</v>
      </c>
      <c r="B256" s="48" t="s">
        <v>173</v>
      </c>
      <c r="C256" s="5" t="n">
        <v>89</v>
      </c>
      <c r="D256" s="48" t="s">
        <v>24</v>
      </c>
    </row>
    <row r="257" customFormat="false" ht="15" hidden="true" customHeight="false" outlineLevel="0" collapsed="false">
      <c r="A257" s="46" t="n">
        <v>43955</v>
      </c>
      <c r="B257" s="48" t="s">
        <v>173</v>
      </c>
      <c r="C257" s="5" t="n">
        <v>75</v>
      </c>
      <c r="D257" s="48" t="s">
        <v>24</v>
      </c>
    </row>
    <row r="258" customFormat="false" ht="15" hidden="false" customHeight="false" outlineLevel="0" collapsed="false">
      <c r="A258" s="46" t="n">
        <v>43955</v>
      </c>
      <c r="B258" s="48" t="s">
        <v>173</v>
      </c>
      <c r="C258" s="5" t="n">
        <v>94</v>
      </c>
      <c r="D258" s="48" t="s">
        <v>28</v>
      </c>
    </row>
    <row r="259" customFormat="false" ht="15" hidden="false" customHeight="false" outlineLevel="0" collapsed="false">
      <c r="A259" s="46" t="n">
        <v>43955</v>
      </c>
      <c r="B259" s="48" t="s">
        <v>173</v>
      </c>
      <c r="C259" s="5" t="n">
        <v>94</v>
      </c>
      <c r="D259" s="48" t="s">
        <v>28</v>
      </c>
    </row>
    <row r="260" customFormat="false" ht="15" hidden="true" customHeight="false" outlineLevel="0" collapsed="false">
      <c r="A260" s="46" t="n">
        <v>43955</v>
      </c>
      <c r="B260" s="48" t="s">
        <v>173</v>
      </c>
      <c r="C260" s="5" t="n">
        <v>91</v>
      </c>
      <c r="D260" s="48" t="s">
        <v>29</v>
      </c>
    </row>
    <row r="261" customFormat="false" ht="15" hidden="true" customHeight="false" outlineLevel="0" collapsed="false">
      <c r="A261" s="46" t="n">
        <v>43955</v>
      </c>
      <c r="B261" s="48" t="s">
        <v>173</v>
      </c>
      <c r="C261" s="5" t="n">
        <v>69</v>
      </c>
      <c r="D261" s="48" t="s">
        <v>29</v>
      </c>
    </row>
    <row r="262" customFormat="false" ht="15" hidden="true" customHeight="false" outlineLevel="0" collapsed="false">
      <c r="A262" s="46" t="n">
        <v>43956</v>
      </c>
      <c r="B262" s="48" t="s">
        <v>172</v>
      </c>
      <c r="C262" s="5" t="n">
        <v>75</v>
      </c>
      <c r="D262" s="48" t="s">
        <v>29</v>
      </c>
    </row>
    <row r="263" customFormat="false" ht="15" hidden="true" customHeight="false" outlineLevel="0" collapsed="false">
      <c r="A263" s="46" t="n">
        <v>43956</v>
      </c>
      <c r="B263" s="48" t="s">
        <v>172</v>
      </c>
      <c r="C263" s="5" t="n">
        <v>76</v>
      </c>
      <c r="D263" s="48" t="s">
        <v>29</v>
      </c>
    </row>
    <row r="264" customFormat="false" ht="15" hidden="true" customHeight="false" outlineLevel="0" collapsed="false">
      <c r="A264" s="46" t="n">
        <v>43956</v>
      </c>
      <c r="B264" s="48" t="s">
        <v>173</v>
      </c>
      <c r="C264" s="5" t="n">
        <v>75</v>
      </c>
      <c r="D264" s="48" t="s">
        <v>24</v>
      </c>
    </row>
    <row r="265" customFormat="false" ht="15" hidden="false" customHeight="false" outlineLevel="0" collapsed="false">
      <c r="A265" s="46" t="n">
        <v>43956</v>
      </c>
      <c r="B265" s="48" t="s">
        <v>173</v>
      </c>
      <c r="C265" s="5" t="n">
        <v>76</v>
      </c>
      <c r="D265" s="48" t="s">
        <v>28</v>
      </c>
    </row>
    <row r="266" customFormat="false" ht="15" hidden="true" customHeight="false" outlineLevel="0" collapsed="false">
      <c r="A266" s="46" t="n">
        <v>43957</v>
      </c>
      <c r="B266" s="48" t="s">
        <v>172</v>
      </c>
      <c r="C266" s="5" t="n">
        <v>65</v>
      </c>
      <c r="D266" s="48" t="s">
        <v>24</v>
      </c>
    </row>
    <row r="267" customFormat="false" ht="15" hidden="true" customHeight="false" outlineLevel="0" collapsed="false">
      <c r="A267" s="46" t="n">
        <v>43957</v>
      </c>
      <c r="B267" s="48" t="s">
        <v>172</v>
      </c>
      <c r="C267" s="5" t="n">
        <v>60</v>
      </c>
      <c r="D267" s="48" t="s">
        <v>24</v>
      </c>
    </row>
    <row r="268" customFormat="false" ht="15" hidden="true" customHeight="false" outlineLevel="0" collapsed="false">
      <c r="A268" s="46" t="n">
        <v>43957</v>
      </c>
      <c r="B268" s="48" t="s">
        <v>172</v>
      </c>
      <c r="C268" s="5" t="n">
        <v>89</v>
      </c>
      <c r="D268" s="48" t="s">
        <v>24</v>
      </c>
    </row>
    <row r="269" customFormat="false" ht="15" hidden="false" customHeight="false" outlineLevel="0" collapsed="false">
      <c r="A269" s="46" t="n">
        <v>43957</v>
      </c>
      <c r="B269" s="48" t="s">
        <v>172</v>
      </c>
      <c r="C269" s="5" t="n">
        <v>61</v>
      </c>
      <c r="D269" s="48" t="s">
        <v>28</v>
      </c>
    </row>
    <row r="270" customFormat="false" ht="15" hidden="true" customHeight="false" outlineLevel="0" collapsed="false">
      <c r="A270" s="46" t="n">
        <v>43957</v>
      </c>
      <c r="B270" s="48" t="s">
        <v>172</v>
      </c>
      <c r="C270" s="5" t="n">
        <v>91</v>
      </c>
      <c r="D270" s="48" t="s">
        <v>39</v>
      </c>
    </row>
    <row r="271" customFormat="false" ht="15" hidden="true" customHeight="false" outlineLevel="0" collapsed="false">
      <c r="A271" s="46" t="n">
        <v>43957</v>
      </c>
      <c r="B271" s="48" t="s">
        <v>172</v>
      </c>
      <c r="C271" s="5"/>
      <c r="D271" s="114" t="s">
        <v>47</v>
      </c>
    </row>
    <row r="272" customFormat="false" ht="15" hidden="true" customHeight="false" outlineLevel="0" collapsed="false">
      <c r="A272" s="46" t="n">
        <v>43957</v>
      </c>
      <c r="B272" s="48" t="s">
        <v>173</v>
      </c>
      <c r="C272" s="5" t="n">
        <v>91</v>
      </c>
      <c r="D272" s="48" t="s">
        <v>24</v>
      </c>
    </row>
    <row r="273" customFormat="false" ht="15" hidden="true" customHeight="false" outlineLevel="0" collapsed="false">
      <c r="A273" s="46" t="n">
        <v>43957</v>
      </c>
      <c r="B273" s="48" t="s">
        <v>173</v>
      </c>
      <c r="C273" s="5" t="n">
        <v>80</v>
      </c>
      <c r="D273" s="48" t="s">
        <v>24</v>
      </c>
    </row>
    <row r="274" customFormat="false" ht="15" hidden="false" customHeight="false" outlineLevel="0" collapsed="false">
      <c r="A274" s="46" t="n">
        <v>43957</v>
      </c>
      <c r="B274" s="48" t="s">
        <v>173</v>
      </c>
      <c r="C274" s="5" t="n">
        <v>69</v>
      </c>
      <c r="D274" s="48" t="s">
        <v>28</v>
      </c>
    </row>
    <row r="275" customFormat="false" ht="15" hidden="true" customHeight="false" outlineLevel="0" collapsed="false">
      <c r="A275" s="46" t="n">
        <v>43958</v>
      </c>
      <c r="B275" s="48" t="s">
        <v>172</v>
      </c>
      <c r="C275" s="5" t="n">
        <v>85</v>
      </c>
      <c r="D275" s="48" t="s">
        <v>24</v>
      </c>
    </row>
    <row r="276" customFormat="false" ht="15" hidden="true" customHeight="false" outlineLevel="0" collapsed="false">
      <c r="A276" s="46" t="n">
        <v>43958</v>
      </c>
      <c r="B276" s="48" t="s">
        <v>172</v>
      </c>
      <c r="C276" s="5" t="n">
        <v>73</v>
      </c>
      <c r="D276" s="48" t="s">
        <v>24</v>
      </c>
    </row>
    <row r="277" customFormat="false" ht="15" hidden="true" customHeight="false" outlineLevel="0" collapsed="false">
      <c r="A277" s="46" t="n">
        <v>43958</v>
      </c>
      <c r="B277" s="48" t="s">
        <v>172</v>
      </c>
      <c r="C277" s="5" t="n">
        <v>77</v>
      </c>
      <c r="D277" s="48" t="s">
        <v>24</v>
      </c>
    </row>
    <row r="278" customFormat="false" ht="15" hidden="true" customHeight="false" outlineLevel="0" collapsed="false">
      <c r="A278" s="46" t="n">
        <v>43958</v>
      </c>
      <c r="B278" s="48" t="s">
        <v>172</v>
      </c>
      <c r="C278" s="5" t="n">
        <v>83</v>
      </c>
      <c r="D278" s="48" t="s">
        <v>24</v>
      </c>
    </row>
    <row r="279" customFormat="false" ht="15" hidden="false" customHeight="false" outlineLevel="0" collapsed="false">
      <c r="A279" s="46" t="n">
        <v>43958</v>
      </c>
      <c r="B279" s="48" t="s">
        <v>172</v>
      </c>
      <c r="C279" s="5" t="n">
        <v>60</v>
      </c>
      <c r="D279" s="48" t="s">
        <v>28</v>
      </c>
    </row>
    <row r="280" customFormat="false" ht="15" hidden="true" customHeight="false" outlineLevel="0" collapsed="false">
      <c r="A280" s="46" t="n">
        <v>43958</v>
      </c>
      <c r="B280" s="48" t="s">
        <v>172</v>
      </c>
      <c r="C280" s="5" t="n">
        <v>63</v>
      </c>
      <c r="D280" s="48" t="s">
        <v>44</v>
      </c>
    </row>
    <row r="281" customFormat="false" ht="15" hidden="true" customHeight="false" outlineLevel="0" collapsed="false">
      <c r="A281" s="46" t="n">
        <v>43958</v>
      </c>
      <c r="B281" s="48" t="s">
        <v>173</v>
      </c>
      <c r="C281" s="5" t="n">
        <v>86</v>
      </c>
      <c r="D281" s="48" t="s">
        <v>24</v>
      </c>
    </row>
    <row r="282" customFormat="false" ht="15" hidden="true" customHeight="false" outlineLevel="0" collapsed="false">
      <c r="A282" s="46" t="n">
        <v>43958</v>
      </c>
      <c r="B282" s="48" t="s">
        <v>173</v>
      </c>
      <c r="C282" s="5" t="n">
        <v>88</v>
      </c>
      <c r="D282" s="48" t="s">
        <v>24</v>
      </c>
    </row>
    <row r="283" customFormat="false" ht="15" hidden="false" customHeight="false" outlineLevel="0" collapsed="false">
      <c r="A283" s="46" t="n">
        <v>43958</v>
      </c>
      <c r="B283" s="48" t="s">
        <v>173</v>
      </c>
      <c r="C283" s="5" t="n">
        <v>94</v>
      </c>
      <c r="D283" s="48" t="s">
        <v>28</v>
      </c>
    </row>
    <row r="284" customFormat="false" ht="15" hidden="true" customHeight="false" outlineLevel="0" collapsed="false">
      <c r="A284" s="46" t="n">
        <v>43959</v>
      </c>
      <c r="B284" s="48" t="s">
        <v>172</v>
      </c>
      <c r="C284" s="5" t="n">
        <v>51</v>
      </c>
      <c r="D284" s="48" t="s">
        <v>24</v>
      </c>
    </row>
    <row r="285" customFormat="false" ht="15" hidden="true" customHeight="false" outlineLevel="0" collapsed="false">
      <c r="A285" s="46" t="n">
        <v>43959</v>
      </c>
      <c r="B285" s="48" t="s">
        <v>172</v>
      </c>
      <c r="C285" s="5" t="n">
        <v>68</v>
      </c>
      <c r="D285" s="48" t="s">
        <v>24</v>
      </c>
    </row>
    <row r="286" customFormat="false" ht="15" hidden="false" customHeight="false" outlineLevel="0" collapsed="false">
      <c r="A286" s="46" t="n">
        <v>43959</v>
      </c>
      <c r="B286" s="48" t="s">
        <v>172</v>
      </c>
      <c r="C286" s="5" t="n">
        <v>59</v>
      </c>
      <c r="D286" s="48" t="s">
        <v>28</v>
      </c>
    </row>
    <row r="287" customFormat="false" ht="15" hidden="false" customHeight="false" outlineLevel="0" collapsed="false">
      <c r="A287" s="46" t="n">
        <v>43959</v>
      </c>
      <c r="B287" s="48" t="s">
        <v>172</v>
      </c>
      <c r="C287" s="5" t="n">
        <v>91</v>
      </c>
      <c r="D287" s="48" t="s">
        <v>28</v>
      </c>
    </row>
    <row r="288" customFormat="false" ht="15" hidden="true" customHeight="false" outlineLevel="0" collapsed="false">
      <c r="A288" s="46" t="n">
        <v>43959</v>
      </c>
      <c r="B288" s="48" t="s">
        <v>173</v>
      </c>
      <c r="C288" s="5" t="n">
        <v>80</v>
      </c>
      <c r="D288" s="48" t="s">
        <v>24</v>
      </c>
    </row>
    <row r="289" customFormat="false" ht="15" hidden="true" customHeight="false" outlineLevel="0" collapsed="false">
      <c r="A289" s="46" t="n">
        <v>43959</v>
      </c>
      <c r="B289" s="48" t="s">
        <v>173</v>
      </c>
      <c r="C289" s="5" t="n">
        <v>83</v>
      </c>
      <c r="D289" s="48" t="s">
        <v>24</v>
      </c>
    </row>
    <row r="290" customFormat="false" ht="15" hidden="true" customHeight="false" outlineLevel="0" collapsed="false">
      <c r="A290" s="46" t="n">
        <v>43959</v>
      </c>
      <c r="B290" s="48" t="s">
        <v>173</v>
      </c>
      <c r="C290" s="5" t="n">
        <v>81</v>
      </c>
      <c r="D290" s="48" t="s">
        <v>24</v>
      </c>
    </row>
    <row r="291" customFormat="false" ht="15" hidden="false" customHeight="false" outlineLevel="0" collapsed="false">
      <c r="A291" s="46" t="n">
        <v>43959</v>
      </c>
      <c r="B291" s="48" t="s">
        <v>173</v>
      </c>
      <c r="C291" s="5" t="n">
        <v>89</v>
      </c>
      <c r="D291" s="48" t="s">
        <v>28</v>
      </c>
    </row>
    <row r="292" customFormat="false" ht="15" hidden="false" customHeight="false" outlineLevel="0" collapsed="false">
      <c r="A292" s="46" t="n">
        <v>43959</v>
      </c>
      <c r="B292" s="48" t="s">
        <v>173</v>
      </c>
      <c r="C292" s="5" t="n">
        <v>98</v>
      </c>
      <c r="D292" s="48" t="s">
        <v>28</v>
      </c>
    </row>
    <row r="293" customFormat="false" ht="15" hidden="false" customHeight="false" outlineLevel="0" collapsed="false">
      <c r="A293" s="46" t="n">
        <v>43959</v>
      </c>
      <c r="B293" s="48" t="s">
        <v>173</v>
      </c>
      <c r="C293" s="5" t="n">
        <v>89</v>
      </c>
      <c r="D293" s="48" t="s">
        <v>28</v>
      </c>
    </row>
    <row r="294" customFormat="false" ht="15" hidden="false" customHeight="false" outlineLevel="0" collapsed="false">
      <c r="A294" s="46" t="n">
        <v>43959</v>
      </c>
      <c r="B294" s="48" t="s">
        <v>173</v>
      </c>
      <c r="C294" s="5" t="n">
        <v>84</v>
      </c>
      <c r="D294" s="48" t="s">
        <v>28</v>
      </c>
    </row>
    <row r="295" customFormat="false" ht="15" hidden="true" customHeight="false" outlineLevel="0" collapsed="false">
      <c r="A295" s="46" t="n">
        <v>43960</v>
      </c>
      <c r="B295" s="48" t="s">
        <v>172</v>
      </c>
      <c r="C295" s="5" t="n">
        <v>71</v>
      </c>
      <c r="D295" s="48" t="s">
        <v>24</v>
      </c>
    </row>
    <row r="296" customFormat="false" ht="15" hidden="true" customHeight="false" outlineLevel="0" collapsed="false">
      <c r="A296" s="46" t="n">
        <v>43960</v>
      </c>
      <c r="B296" s="48" t="s">
        <v>172</v>
      </c>
      <c r="C296" s="5" t="n">
        <v>88</v>
      </c>
      <c r="D296" s="48" t="s">
        <v>24</v>
      </c>
    </row>
    <row r="297" customFormat="false" ht="15" hidden="false" customHeight="false" outlineLevel="0" collapsed="false">
      <c r="A297" s="46" t="n">
        <v>43960</v>
      </c>
      <c r="B297" s="48" t="s">
        <v>172</v>
      </c>
      <c r="C297" s="5" t="n">
        <v>84</v>
      </c>
      <c r="D297" s="48" t="s">
        <v>28</v>
      </c>
    </row>
    <row r="298" customFormat="false" ht="15" hidden="false" customHeight="false" outlineLevel="0" collapsed="false">
      <c r="A298" s="46" t="n">
        <v>43960</v>
      </c>
      <c r="B298" s="48" t="s">
        <v>172</v>
      </c>
      <c r="C298" s="5" t="n">
        <v>90</v>
      </c>
      <c r="D298" s="48" t="s">
        <v>28</v>
      </c>
    </row>
    <row r="299" customFormat="false" ht="15" hidden="true" customHeight="false" outlineLevel="0" collapsed="false">
      <c r="A299" s="46" t="n">
        <v>43960</v>
      </c>
      <c r="B299" s="48" t="s">
        <v>172</v>
      </c>
      <c r="C299" s="5" t="n">
        <v>79</v>
      </c>
      <c r="D299" s="48" t="s">
        <v>35</v>
      </c>
    </row>
    <row r="300" customFormat="false" ht="15" hidden="true" customHeight="false" outlineLevel="0" collapsed="false">
      <c r="A300" s="46" t="n">
        <v>43960</v>
      </c>
      <c r="B300" s="48" t="s">
        <v>173</v>
      </c>
      <c r="C300" s="5" t="n">
        <v>81</v>
      </c>
      <c r="D300" s="48" t="s">
        <v>24</v>
      </c>
    </row>
    <row r="301" customFormat="false" ht="15" hidden="true" customHeight="false" outlineLevel="0" collapsed="false">
      <c r="A301" s="46" t="n">
        <v>43960</v>
      </c>
      <c r="B301" s="48" t="s">
        <v>173</v>
      </c>
      <c r="C301" s="5" t="n">
        <v>86</v>
      </c>
      <c r="D301" s="48" t="s">
        <v>24</v>
      </c>
    </row>
    <row r="302" customFormat="false" ht="15" hidden="true" customHeight="false" outlineLevel="0" collapsed="false">
      <c r="A302" s="46" t="n">
        <v>43961</v>
      </c>
      <c r="B302" s="48" t="s">
        <v>172</v>
      </c>
      <c r="C302" s="5" t="n">
        <v>87</v>
      </c>
      <c r="D302" s="48" t="s">
        <v>24</v>
      </c>
    </row>
    <row r="303" customFormat="false" ht="15" hidden="true" customHeight="false" outlineLevel="0" collapsed="false">
      <c r="A303" s="46" t="n">
        <v>43961</v>
      </c>
      <c r="B303" s="48" t="s">
        <v>172</v>
      </c>
      <c r="C303" s="5" t="n">
        <v>74</v>
      </c>
      <c r="D303" s="48" t="s">
        <v>24</v>
      </c>
    </row>
    <row r="304" customFormat="false" ht="15" hidden="true" customHeight="false" outlineLevel="0" collapsed="false">
      <c r="A304" s="46" t="n">
        <v>43961</v>
      </c>
      <c r="B304" s="48" t="s">
        <v>172</v>
      </c>
      <c r="C304" s="5" t="n">
        <v>66</v>
      </c>
      <c r="D304" s="48" t="s">
        <v>24</v>
      </c>
    </row>
    <row r="305" customFormat="false" ht="15" hidden="false" customHeight="false" outlineLevel="0" collapsed="false">
      <c r="A305" s="46" t="n">
        <v>43961</v>
      </c>
      <c r="B305" s="48" t="s">
        <v>172</v>
      </c>
      <c r="C305" s="5" t="n">
        <v>50</v>
      </c>
      <c r="D305" s="48" t="s">
        <v>28</v>
      </c>
    </row>
    <row r="306" customFormat="false" ht="15" hidden="false" customHeight="false" outlineLevel="0" collapsed="false">
      <c r="A306" s="46" t="n">
        <v>43961</v>
      </c>
      <c r="B306" s="48" t="s">
        <v>173</v>
      </c>
      <c r="C306" s="5" t="n">
        <v>90</v>
      </c>
      <c r="D306" s="48" t="s">
        <v>28</v>
      </c>
    </row>
    <row r="307" customFormat="false" ht="15" hidden="true" customHeight="false" outlineLevel="0" collapsed="false">
      <c r="A307" s="46" t="n">
        <v>43962</v>
      </c>
      <c r="B307" s="48" t="s">
        <v>172</v>
      </c>
      <c r="C307" s="5" t="n">
        <v>74</v>
      </c>
      <c r="D307" s="48" t="s">
        <v>24</v>
      </c>
    </row>
    <row r="308" customFormat="false" ht="15" hidden="true" customHeight="false" outlineLevel="0" collapsed="false">
      <c r="A308" s="46" t="n">
        <v>43962</v>
      </c>
      <c r="B308" s="48" t="s">
        <v>172</v>
      </c>
      <c r="C308" s="5" t="n">
        <v>38</v>
      </c>
      <c r="D308" s="48" t="s">
        <v>24</v>
      </c>
    </row>
    <row r="309" customFormat="false" ht="15" hidden="true" customHeight="false" outlineLevel="0" collapsed="false">
      <c r="A309" s="46" t="n">
        <v>43962</v>
      </c>
      <c r="B309" s="48" t="s">
        <v>172</v>
      </c>
      <c r="C309" s="5" t="n">
        <v>75</v>
      </c>
      <c r="D309" s="48" t="s">
        <v>26</v>
      </c>
    </row>
    <row r="310" customFormat="false" ht="15" hidden="false" customHeight="false" outlineLevel="0" collapsed="false">
      <c r="A310" s="46" t="n">
        <v>43962</v>
      </c>
      <c r="B310" s="48" t="s">
        <v>172</v>
      </c>
      <c r="C310" s="5" t="n">
        <v>73</v>
      </c>
      <c r="D310" s="48" t="s">
        <v>28</v>
      </c>
    </row>
    <row r="311" customFormat="false" ht="15" hidden="false" customHeight="false" outlineLevel="0" collapsed="false">
      <c r="A311" s="46" t="n">
        <v>43962</v>
      </c>
      <c r="B311" s="48" t="s">
        <v>172</v>
      </c>
      <c r="C311" s="5" t="n">
        <v>83</v>
      </c>
      <c r="D311" s="48" t="s">
        <v>28</v>
      </c>
    </row>
    <row r="312" customFormat="false" ht="15" hidden="true" customHeight="false" outlineLevel="0" collapsed="false">
      <c r="A312" s="46" t="n">
        <v>43962</v>
      </c>
      <c r="B312" s="48" t="s">
        <v>173</v>
      </c>
      <c r="C312" s="5" t="n">
        <v>85</v>
      </c>
      <c r="D312" s="48" t="s">
        <v>24</v>
      </c>
    </row>
    <row r="313" customFormat="false" ht="15" hidden="true" customHeight="false" outlineLevel="0" collapsed="false">
      <c r="A313" s="46" t="n">
        <v>43962</v>
      </c>
      <c r="B313" s="48" t="s">
        <v>173</v>
      </c>
      <c r="C313" s="5" t="n">
        <v>83</v>
      </c>
      <c r="D313" s="48" t="s">
        <v>24</v>
      </c>
    </row>
    <row r="314" customFormat="false" ht="15" hidden="false" customHeight="false" outlineLevel="0" collapsed="false">
      <c r="A314" s="46" t="n">
        <v>43962</v>
      </c>
      <c r="B314" s="48" t="s">
        <v>173</v>
      </c>
      <c r="C314" s="5" t="n">
        <v>91</v>
      </c>
      <c r="D314" s="48" t="s">
        <v>28</v>
      </c>
    </row>
    <row r="315" customFormat="false" ht="15" hidden="true" customHeight="false" outlineLevel="0" collapsed="false">
      <c r="A315" s="46" t="n">
        <v>43962</v>
      </c>
      <c r="B315" s="48" t="s">
        <v>173</v>
      </c>
      <c r="C315" s="5" t="n">
        <v>64</v>
      </c>
      <c r="D315" s="48" t="s">
        <v>39</v>
      </c>
    </row>
    <row r="316" customFormat="false" ht="15" hidden="true" customHeight="false" outlineLevel="0" collapsed="false">
      <c r="A316" s="46" t="n">
        <v>43963</v>
      </c>
      <c r="B316" s="48" t="s">
        <v>172</v>
      </c>
      <c r="C316" s="5" t="n">
        <v>55</v>
      </c>
      <c r="D316" s="48" t="s">
        <v>24</v>
      </c>
    </row>
    <row r="317" customFormat="false" ht="15" hidden="false" customHeight="false" outlineLevel="0" collapsed="false">
      <c r="A317" s="46" t="n">
        <v>43963</v>
      </c>
      <c r="B317" s="48" t="s">
        <v>172</v>
      </c>
      <c r="C317" s="5" t="n">
        <v>87</v>
      </c>
      <c r="D317" s="48" t="s">
        <v>28</v>
      </c>
    </row>
    <row r="318" customFormat="false" ht="15" hidden="true" customHeight="false" outlineLevel="0" collapsed="false">
      <c r="A318" s="46" t="n">
        <v>43963</v>
      </c>
      <c r="B318" s="48" t="s">
        <v>172</v>
      </c>
      <c r="C318" s="5" t="n">
        <v>82</v>
      </c>
      <c r="D318" s="48" t="s">
        <v>29</v>
      </c>
    </row>
    <row r="319" customFormat="false" ht="15" hidden="true" customHeight="false" outlineLevel="0" collapsed="false">
      <c r="A319" s="46" t="n">
        <v>43963</v>
      </c>
      <c r="B319" s="48" t="s">
        <v>173</v>
      </c>
      <c r="C319" s="5" t="n">
        <v>100</v>
      </c>
      <c r="D319" s="48" t="s">
        <v>24</v>
      </c>
    </row>
    <row r="320" customFormat="false" ht="15" hidden="true" customHeight="false" outlineLevel="0" collapsed="false">
      <c r="A320" s="46" t="n">
        <v>43963</v>
      </c>
      <c r="B320" s="48" t="s">
        <v>173</v>
      </c>
      <c r="C320" s="5" t="n">
        <v>85</v>
      </c>
      <c r="D320" s="48" t="s">
        <v>26</v>
      </c>
    </row>
    <row r="321" customFormat="false" ht="15" hidden="true" customHeight="false" outlineLevel="0" collapsed="false">
      <c r="A321" s="46" t="n">
        <v>43964</v>
      </c>
      <c r="B321" s="48" t="s">
        <v>172</v>
      </c>
      <c r="C321" s="5" t="n">
        <v>78</v>
      </c>
      <c r="D321" s="48" t="s">
        <v>24</v>
      </c>
    </row>
    <row r="322" customFormat="false" ht="15" hidden="true" customHeight="false" outlineLevel="0" collapsed="false">
      <c r="A322" s="46" t="n">
        <v>43964</v>
      </c>
      <c r="B322" s="48" t="s">
        <v>172</v>
      </c>
      <c r="C322" s="5" t="n">
        <v>80</v>
      </c>
      <c r="D322" s="48" t="s">
        <v>24</v>
      </c>
    </row>
    <row r="323" customFormat="false" ht="15" hidden="false" customHeight="false" outlineLevel="0" collapsed="false">
      <c r="A323" s="46" t="n">
        <v>43964</v>
      </c>
      <c r="B323" s="48" t="s">
        <v>172</v>
      </c>
      <c r="C323" s="5" t="n">
        <v>68</v>
      </c>
      <c r="D323" s="48" t="s">
        <v>28</v>
      </c>
    </row>
    <row r="324" customFormat="false" ht="15" hidden="false" customHeight="false" outlineLevel="0" collapsed="false">
      <c r="A324" s="46" t="n">
        <v>43964</v>
      </c>
      <c r="B324" s="48" t="s">
        <v>172</v>
      </c>
      <c r="C324" s="5" t="n">
        <v>79</v>
      </c>
      <c r="D324" s="48" t="s">
        <v>28</v>
      </c>
    </row>
    <row r="325" customFormat="false" ht="15" hidden="false" customHeight="false" outlineLevel="0" collapsed="false">
      <c r="A325" s="46" t="n">
        <v>43964</v>
      </c>
      <c r="B325" s="48" t="s">
        <v>172</v>
      </c>
      <c r="C325" s="5" t="n">
        <v>40</v>
      </c>
      <c r="D325" s="48" t="s">
        <v>28</v>
      </c>
    </row>
    <row r="326" customFormat="false" ht="15" hidden="true" customHeight="false" outlineLevel="0" collapsed="false">
      <c r="A326" s="46" t="n">
        <v>43964</v>
      </c>
      <c r="B326" s="48" t="s">
        <v>173</v>
      </c>
      <c r="C326" s="5" t="n">
        <v>66</v>
      </c>
      <c r="D326" s="48" t="s">
        <v>24</v>
      </c>
    </row>
    <row r="327" customFormat="false" ht="15" hidden="true" customHeight="false" outlineLevel="0" collapsed="false">
      <c r="A327" s="46" t="n">
        <v>43964</v>
      </c>
      <c r="B327" s="48" t="s">
        <v>173</v>
      </c>
      <c r="C327" s="5" t="n">
        <v>73</v>
      </c>
      <c r="D327" s="48" t="s">
        <v>24</v>
      </c>
    </row>
    <row r="328" customFormat="false" ht="15" hidden="true" customHeight="false" outlineLevel="0" collapsed="false">
      <c r="A328" s="46" t="n">
        <v>43964</v>
      </c>
      <c r="B328" s="48" t="s">
        <v>173</v>
      </c>
      <c r="C328" s="5" t="n">
        <v>57</v>
      </c>
      <c r="D328" s="48" t="s">
        <v>26</v>
      </c>
    </row>
    <row r="329" customFormat="false" ht="15" hidden="false" customHeight="false" outlineLevel="0" collapsed="false">
      <c r="A329" s="46" t="n">
        <v>43964</v>
      </c>
      <c r="B329" s="48" t="s">
        <v>173</v>
      </c>
      <c r="C329" s="5" t="n">
        <v>82</v>
      </c>
      <c r="D329" s="48" t="s">
        <v>28</v>
      </c>
    </row>
    <row r="330" customFormat="false" ht="15" hidden="false" customHeight="false" outlineLevel="0" collapsed="false">
      <c r="A330" s="46" t="n">
        <v>43964</v>
      </c>
      <c r="B330" s="48" t="s">
        <v>173</v>
      </c>
      <c r="C330" s="5" t="n">
        <v>79</v>
      </c>
      <c r="D330" s="48" t="s">
        <v>28</v>
      </c>
    </row>
    <row r="331" customFormat="false" ht="15" hidden="true" customHeight="false" outlineLevel="0" collapsed="false">
      <c r="A331" s="46" t="n">
        <v>43965</v>
      </c>
      <c r="B331" s="48" t="s">
        <v>172</v>
      </c>
      <c r="C331" s="5" t="n">
        <v>71</v>
      </c>
      <c r="D331" s="48" t="s">
        <v>24</v>
      </c>
    </row>
    <row r="332" customFormat="false" ht="15" hidden="true" customHeight="false" outlineLevel="0" collapsed="false">
      <c r="A332" s="46" t="n">
        <v>43965</v>
      </c>
      <c r="B332" s="48" t="s">
        <v>172</v>
      </c>
      <c r="C332" s="5" t="n">
        <v>80</v>
      </c>
      <c r="D332" s="48" t="s">
        <v>24</v>
      </c>
    </row>
    <row r="333" customFormat="false" ht="15" hidden="true" customHeight="false" outlineLevel="0" collapsed="false">
      <c r="A333" s="46" t="n">
        <v>43965</v>
      </c>
      <c r="B333" s="48" t="s">
        <v>172</v>
      </c>
      <c r="C333" s="5" t="n">
        <v>81</v>
      </c>
      <c r="D333" s="48" t="s">
        <v>24</v>
      </c>
    </row>
    <row r="334" customFormat="false" ht="15" hidden="true" customHeight="false" outlineLevel="0" collapsed="false">
      <c r="A334" s="46" t="n">
        <v>43965</v>
      </c>
      <c r="B334" s="48" t="s">
        <v>172</v>
      </c>
      <c r="C334" s="5" t="n">
        <v>48</v>
      </c>
      <c r="D334" s="48" t="s">
        <v>24</v>
      </c>
    </row>
    <row r="335" customFormat="false" ht="15" hidden="true" customHeight="false" outlineLevel="0" collapsed="false">
      <c r="A335" s="46" t="n">
        <v>43965</v>
      </c>
      <c r="B335" s="48" t="s">
        <v>172</v>
      </c>
      <c r="C335" s="5" t="n">
        <v>73</v>
      </c>
      <c r="D335" s="48" t="s">
        <v>24</v>
      </c>
    </row>
    <row r="336" customFormat="false" ht="15" hidden="true" customHeight="false" outlineLevel="0" collapsed="false">
      <c r="A336" s="46" t="n">
        <v>43965</v>
      </c>
      <c r="B336" s="48" t="s">
        <v>172</v>
      </c>
      <c r="C336" s="5" t="n">
        <v>62</v>
      </c>
      <c r="D336" s="48" t="s">
        <v>24</v>
      </c>
    </row>
    <row r="337" customFormat="false" ht="15" hidden="true" customHeight="false" outlineLevel="0" collapsed="false">
      <c r="A337" s="46" t="n">
        <v>43965</v>
      </c>
      <c r="B337" s="48" t="s">
        <v>172</v>
      </c>
      <c r="C337" s="5" t="n">
        <v>31</v>
      </c>
      <c r="D337" s="48" t="s">
        <v>24</v>
      </c>
    </row>
    <row r="338" customFormat="false" ht="15" hidden="true" customHeight="false" outlineLevel="0" collapsed="false">
      <c r="A338" s="46" t="n">
        <v>43965</v>
      </c>
      <c r="B338" s="48" t="s">
        <v>172</v>
      </c>
      <c r="C338" s="5" t="n">
        <v>35</v>
      </c>
      <c r="D338" s="48" t="s">
        <v>26</v>
      </c>
    </row>
    <row r="339" customFormat="false" ht="15" hidden="false" customHeight="false" outlineLevel="0" collapsed="false">
      <c r="A339" s="46" t="n">
        <v>43965</v>
      </c>
      <c r="B339" s="48" t="s">
        <v>172</v>
      </c>
      <c r="C339" s="5" t="n">
        <v>71</v>
      </c>
      <c r="D339" s="48" t="s">
        <v>28</v>
      </c>
    </row>
    <row r="340" customFormat="false" ht="15" hidden="false" customHeight="false" outlineLevel="0" collapsed="false">
      <c r="A340" s="46" t="n">
        <v>43965</v>
      </c>
      <c r="B340" s="48" t="s">
        <v>172</v>
      </c>
      <c r="C340" s="5" t="n">
        <v>66</v>
      </c>
      <c r="D340" s="48" t="s">
        <v>28</v>
      </c>
    </row>
    <row r="341" customFormat="false" ht="15" hidden="false" customHeight="false" outlineLevel="0" collapsed="false">
      <c r="A341" s="46" t="n">
        <v>43965</v>
      </c>
      <c r="B341" s="48" t="s">
        <v>172</v>
      </c>
      <c r="C341" s="5" t="n">
        <v>69</v>
      </c>
      <c r="D341" s="48" t="s">
        <v>28</v>
      </c>
    </row>
    <row r="342" customFormat="false" ht="15" hidden="false" customHeight="false" outlineLevel="0" collapsed="false">
      <c r="A342" s="46" t="n">
        <v>43965</v>
      </c>
      <c r="B342" s="48" t="s">
        <v>172</v>
      </c>
      <c r="C342" s="5" t="n">
        <v>77</v>
      </c>
      <c r="D342" s="48" t="s">
        <v>28</v>
      </c>
    </row>
    <row r="343" customFormat="false" ht="15" hidden="false" customHeight="false" outlineLevel="0" collapsed="false">
      <c r="A343" s="46" t="n">
        <v>43965</v>
      </c>
      <c r="B343" s="48" t="s">
        <v>172</v>
      </c>
      <c r="C343" s="5" t="n">
        <v>77</v>
      </c>
      <c r="D343" s="48" t="s">
        <v>28</v>
      </c>
    </row>
    <row r="344" customFormat="false" ht="15" hidden="true" customHeight="false" outlineLevel="0" collapsed="false">
      <c r="A344" s="46" t="n">
        <v>43965</v>
      </c>
      <c r="B344" s="48" t="s">
        <v>172</v>
      </c>
      <c r="C344" s="5" t="n">
        <v>65</v>
      </c>
      <c r="D344" s="48" t="s">
        <v>39</v>
      </c>
    </row>
    <row r="345" customFormat="false" ht="15" hidden="true" customHeight="false" outlineLevel="0" collapsed="false">
      <c r="A345" s="46" t="n">
        <v>43965</v>
      </c>
      <c r="B345" s="48" t="s">
        <v>173</v>
      </c>
      <c r="C345" s="5" t="n">
        <v>76</v>
      </c>
      <c r="D345" s="48" t="s">
        <v>24</v>
      </c>
    </row>
    <row r="346" customFormat="false" ht="15" hidden="true" customHeight="false" outlineLevel="0" collapsed="false">
      <c r="A346" s="46" t="n">
        <v>43965</v>
      </c>
      <c r="B346" s="48" t="s">
        <v>173</v>
      </c>
      <c r="C346" s="5" t="n">
        <v>65</v>
      </c>
      <c r="D346" s="48" t="s">
        <v>24</v>
      </c>
    </row>
    <row r="347" customFormat="false" ht="15" hidden="true" customHeight="false" outlineLevel="0" collapsed="false">
      <c r="A347" s="46" t="n">
        <v>43965</v>
      </c>
      <c r="B347" s="48" t="s">
        <v>173</v>
      </c>
      <c r="C347" s="5" t="n">
        <v>76</v>
      </c>
      <c r="D347" s="48" t="s">
        <v>24</v>
      </c>
    </row>
    <row r="348" customFormat="false" ht="15" hidden="true" customHeight="false" outlineLevel="0" collapsed="false">
      <c r="A348" s="46" t="n">
        <v>43965</v>
      </c>
      <c r="B348" s="48" t="s">
        <v>173</v>
      </c>
      <c r="C348" s="5" t="n">
        <v>83</v>
      </c>
      <c r="D348" s="48" t="s">
        <v>24</v>
      </c>
    </row>
    <row r="349" customFormat="false" ht="15" hidden="false" customHeight="false" outlineLevel="0" collapsed="false">
      <c r="A349" s="46" t="n">
        <v>43965</v>
      </c>
      <c r="B349" s="48" t="s">
        <v>173</v>
      </c>
      <c r="C349" s="5" t="n">
        <v>86</v>
      </c>
      <c r="D349" s="48" t="s">
        <v>28</v>
      </c>
    </row>
    <row r="350" customFormat="false" ht="15" hidden="false" customHeight="false" outlineLevel="0" collapsed="false">
      <c r="A350" s="46" t="n">
        <v>43965</v>
      </c>
      <c r="B350" s="48" t="s">
        <v>173</v>
      </c>
      <c r="C350" s="5" t="n">
        <v>89</v>
      </c>
      <c r="D350" s="48" t="s">
        <v>28</v>
      </c>
    </row>
    <row r="351" customFormat="false" ht="15" hidden="false" customHeight="false" outlineLevel="0" collapsed="false">
      <c r="A351" s="46" t="n">
        <v>43965</v>
      </c>
      <c r="B351" s="48" t="s">
        <v>173</v>
      </c>
      <c r="C351" s="5" t="n">
        <v>74</v>
      </c>
      <c r="D351" s="48" t="s">
        <v>28</v>
      </c>
    </row>
    <row r="352" customFormat="false" ht="15" hidden="false" customHeight="false" outlineLevel="0" collapsed="false">
      <c r="A352" s="46" t="n">
        <v>43965</v>
      </c>
      <c r="B352" s="48" t="s">
        <v>173</v>
      </c>
      <c r="C352" s="5" t="n">
        <v>71</v>
      </c>
      <c r="D352" s="48" t="s">
        <v>28</v>
      </c>
    </row>
    <row r="353" customFormat="false" ht="15" hidden="false" customHeight="false" outlineLevel="0" collapsed="false">
      <c r="A353" s="46" t="n">
        <v>43965</v>
      </c>
      <c r="B353" s="48" t="s">
        <v>173</v>
      </c>
      <c r="C353" s="5" t="n">
        <v>105</v>
      </c>
      <c r="D353" s="48" t="s">
        <v>28</v>
      </c>
    </row>
    <row r="354" customFormat="false" ht="15" hidden="true" customHeight="false" outlineLevel="0" collapsed="false">
      <c r="A354" s="46" t="n">
        <v>43965</v>
      </c>
      <c r="B354" s="48" t="s">
        <v>173</v>
      </c>
      <c r="C354" s="5" t="n">
        <v>90</v>
      </c>
      <c r="D354" s="48" t="s">
        <v>29</v>
      </c>
    </row>
    <row r="355" customFormat="false" ht="15" hidden="true" customHeight="false" outlineLevel="0" collapsed="false">
      <c r="A355" s="46" t="n">
        <v>43966</v>
      </c>
      <c r="B355" s="48" t="s">
        <v>172</v>
      </c>
      <c r="C355" s="5" t="n">
        <v>90</v>
      </c>
      <c r="D355" s="48" t="s">
        <v>24</v>
      </c>
    </row>
    <row r="356" customFormat="false" ht="15" hidden="true" customHeight="false" outlineLevel="0" collapsed="false">
      <c r="A356" s="46" t="n">
        <v>43966</v>
      </c>
      <c r="B356" s="48" t="s">
        <v>172</v>
      </c>
      <c r="C356" s="5" t="n">
        <v>68</v>
      </c>
      <c r="D356" s="48" t="s">
        <v>24</v>
      </c>
    </row>
    <row r="357" customFormat="false" ht="15" hidden="true" customHeight="false" outlineLevel="0" collapsed="false">
      <c r="A357" s="46" t="n">
        <v>43966</v>
      </c>
      <c r="B357" s="48" t="s">
        <v>172</v>
      </c>
      <c r="C357" s="5" t="n">
        <v>58</v>
      </c>
      <c r="D357" s="48" t="s">
        <v>26</v>
      </c>
    </row>
    <row r="358" customFormat="false" ht="15" hidden="true" customHeight="false" outlineLevel="0" collapsed="false">
      <c r="A358" s="46" t="n">
        <v>43967</v>
      </c>
      <c r="B358" s="48" t="s">
        <v>172</v>
      </c>
      <c r="C358" s="5" t="n">
        <v>55</v>
      </c>
      <c r="D358" s="48" t="s">
        <v>24</v>
      </c>
    </row>
    <row r="359" customFormat="false" ht="15" hidden="true" customHeight="false" outlineLevel="0" collapsed="false">
      <c r="A359" s="46" t="n">
        <v>43967</v>
      </c>
      <c r="B359" s="48" t="s">
        <v>172</v>
      </c>
      <c r="C359" s="5" t="n">
        <v>74</v>
      </c>
      <c r="D359" s="48" t="s">
        <v>26</v>
      </c>
    </row>
    <row r="360" customFormat="false" ht="15" hidden="false" customHeight="false" outlineLevel="0" collapsed="false">
      <c r="A360" s="46" t="n">
        <v>43967</v>
      </c>
      <c r="B360" s="48" t="s">
        <v>172</v>
      </c>
      <c r="C360" s="5" t="n">
        <v>72</v>
      </c>
      <c r="D360" s="48" t="s">
        <v>28</v>
      </c>
    </row>
    <row r="361" customFormat="false" ht="15" hidden="false" customHeight="false" outlineLevel="0" collapsed="false">
      <c r="A361" s="46" t="n">
        <v>43967</v>
      </c>
      <c r="B361" s="48" t="s">
        <v>172</v>
      </c>
      <c r="C361" s="5" t="n">
        <v>89</v>
      </c>
      <c r="D361" s="48" t="s">
        <v>28</v>
      </c>
    </row>
    <row r="362" customFormat="false" ht="15" hidden="true" customHeight="false" outlineLevel="0" collapsed="false">
      <c r="A362" s="46" t="n">
        <v>43967</v>
      </c>
      <c r="B362" s="48" t="s">
        <v>173</v>
      </c>
      <c r="C362" s="5" t="n">
        <v>81</v>
      </c>
      <c r="D362" s="48" t="s">
        <v>24</v>
      </c>
    </row>
    <row r="363" customFormat="false" ht="15" hidden="false" customHeight="false" outlineLevel="0" collapsed="false">
      <c r="A363" s="46" t="n">
        <v>43967</v>
      </c>
      <c r="B363" s="48" t="s">
        <v>173</v>
      </c>
      <c r="C363" s="5" t="n">
        <v>96</v>
      </c>
      <c r="D363" s="48" t="s">
        <v>28</v>
      </c>
    </row>
    <row r="364" customFormat="false" ht="15" hidden="false" customHeight="false" outlineLevel="0" collapsed="false">
      <c r="A364" s="46" t="n">
        <v>43967</v>
      </c>
      <c r="B364" s="48" t="s">
        <v>173</v>
      </c>
      <c r="C364" s="5" t="n">
        <v>86</v>
      </c>
      <c r="D364" s="48" t="s">
        <v>28</v>
      </c>
    </row>
    <row r="365" customFormat="false" ht="15" hidden="true" customHeight="false" outlineLevel="0" collapsed="false">
      <c r="A365" s="46" t="n">
        <v>43968</v>
      </c>
      <c r="B365" s="48" t="s">
        <v>172</v>
      </c>
      <c r="C365" s="5" t="n">
        <v>56</v>
      </c>
      <c r="D365" s="48" t="s">
        <v>24</v>
      </c>
    </row>
    <row r="366" customFormat="false" ht="15" hidden="true" customHeight="false" outlineLevel="0" collapsed="false">
      <c r="A366" s="46" t="n">
        <v>43968</v>
      </c>
      <c r="B366" s="48" t="s">
        <v>172</v>
      </c>
      <c r="C366" s="5" t="n">
        <v>66</v>
      </c>
      <c r="D366" s="48" t="s">
        <v>24</v>
      </c>
    </row>
    <row r="367" customFormat="false" ht="15" hidden="true" customHeight="false" outlineLevel="0" collapsed="false">
      <c r="A367" s="46" t="n">
        <v>43968</v>
      </c>
      <c r="B367" s="48" t="s">
        <v>172</v>
      </c>
      <c r="C367" s="5" t="n">
        <v>75</v>
      </c>
      <c r="D367" s="48" t="s">
        <v>26</v>
      </c>
    </row>
    <row r="368" customFormat="false" ht="15" hidden="true" customHeight="false" outlineLevel="0" collapsed="false">
      <c r="A368" s="46" t="n">
        <v>43968</v>
      </c>
      <c r="B368" s="48" t="s">
        <v>172</v>
      </c>
      <c r="C368" s="5" t="n">
        <v>51</v>
      </c>
      <c r="D368" s="48" t="s">
        <v>26</v>
      </c>
    </row>
    <row r="369" customFormat="false" ht="15" hidden="true" customHeight="false" outlineLevel="0" collapsed="false">
      <c r="A369" s="46" t="n">
        <v>43968</v>
      </c>
      <c r="B369" s="48" t="s">
        <v>172</v>
      </c>
      <c r="C369" s="5" t="n">
        <v>50</v>
      </c>
      <c r="D369" s="48" t="s">
        <v>29</v>
      </c>
    </row>
    <row r="370" customFormat="false" ht="15" hidden="true" customHeight="false" outlineLevel="0" collapsed="false">
      <c r="A370" s="46" t="n">
        <v>43968</v>
      </c>
      <c r="B370" s="48" t="s">
        <v>172</v>
      </c>
      <c r="C370" s="5" t="n">
        <v>72</v>
      </c>
      <c r="D370" s="48" t="s">
        <v>39</v>
      </c>
    </row>
    <row r="371" customFormat="false" ht="15" hidden="true" customHeight="false" outlineLevel="0" collapsed="false">
      <c r="A371" s="46" t="n">
        <v>43968</v>
      </c>
      <c r="B371" s="48" t="s">
        <v>173</v>
      </c>
      <c r="C371" s="5" t="n">
        <v>47</v>
      </c>
      <c r="D371" s="48" t="s">
        <v>24</v>
      </c>
    </row>
    <row r="372" customFormat="false" ht="15" hidden="false" customHeight="false" outlineLevel="0" collapsed="false">
      <c r="A372" s="46" t="n">
        <v>43968</v>
      </c>
      <c r="B372" s="48" t="s">
        <v>173</v>
      </c>
      <c r="C372" s="5" t="n">
        <v>42</v>
      </c>
      <c r="D372" s="48" t="s">
        <v>28</v>
      </c>
    </row>
    <row r="373" customFormat="false" ht="15" hidden="false" customHeight="false" outlineLevel="0" collapsed="false">
      <c r="A373" s="46" t="n">
        <v>43968</v>
      </c>
      <c r="B373" s="48" t="s">
        <v>173</v>
      </c>
      <c r="C373" s="5" t="n">
        <v>92</v>
      </c>
      <c r="D373" s="48" t="s">
        <v>28</v>
      </c>
    </row>
    <row r="374" customFormat="false" ht="15" hidden="true" customHeight="false" outlineLevel="0" collapsed="false">
      <c r="A374" s="46" t="n">
        <v>43968</v>
      </c>
      <c r="B374" s="48" t="s">
        <v>173</v>
      </c>
      <c r="C374" s="5" t="n">
        <v>72</v>
      </c>
      <c r="D374" s="48" t="s">
        <v>29</v>
      </c>
    </row>
    <row r="375" customFormat="false" ht="15" hidden="true" customHeight="false" outlineLevel="0" collapsed="false">
      <c r="A375" s="46" t="n">
        <v>43969</v>
      </c>
      <c r="B375" s="48" t="s">
        <v>172</v>
      </c>
      <c r="C375" s="5" t="n">
        <v>69</v>
      </c>
      <c r="D375" s="48" t="s">
        <v>24</v>
      </c>
    </row>
    <row r="376" customFormat="false" ht="15" hidden="true" customHeight="false" outlineLevel="0" collapsed="false">
      <c r="A376" s="46" t="n">
        <v>43969</v>
      </c>
      <c r="B376" s="48" t="s">
        <v>172</v>
      </c>
      <c r="C376" s="5" t="n">
        <v>58</v>
      </c>
      <c r="D376" s="48" t="s">
        <v>26</v>
      </c>
    </row>
    <row r="377" customFormat="false" ht="15" hidden="true" customHeight="false" outlineLevel="0" collapsed="false">
      <c r="A377" s="46" t="n">
        <v>43969</v>
      </c>
      <c r="B377" s="48" t="s">
        <v>172</v>
      </c>
      <c r="C377" s="5" t="n">
        <v>65</v>
      </c>
      <c r="D377" s="48" t="s">
        <v>26</v>
      </c>
    </row>
    <row r="378" customFormat="false" ht="15" hidden="false" customHeight="false" outlineLevel="0" collapsed="false">
      <c r="A378" s="46" t="n">
        <v>43969</v>
      </c>
      <c r="B378" s="48" t="s">
        <v>172</v>
      </c>
      <c r="C378" s="5" t="n">
        <v>61</v>
      </c>
      <c r="D378" s="48" t="s">
        <v>28</v>
      </c>
    </row>
    <row r="379" customFormat="false" ht="15" hidden="false" customHeight="false" outlineLevel="0" collapsed="false">
      <c r="A379" s="46" t="n">
        <v>43969</v>
      </c>
      <c r="B379" s="48" t="s">
        <v>172</v>
      </c>
      <c r="C379" s="5" t="n">
        <v>91</v>
      </c>
      <c r="D379" s="48" t="s">
        <v>28</v>
      </c>
    </row>
    <row r="380" customFormat="false" ht="15" hidden="false" customHeight="false" outlineLevel="0" collapsed="false">
      <c r="A380" s="46" t="n">
        <v>43969</v>
      </c>
      <c r="B380" s="48" t="s">
        <v>172</v>
      </c>
      <c r="C380" s="5" t="n">
        <v>62</v>
      </c>
      <c r="D380" s="48" t="s">
        <v>28</v>
      </c>
    </row>
    <row r="381" customFormat="false" ht="15" hidden="false" customHeight="false" outlineLevel="0" collapsed="false">
      <c r="A381" s="46" t="n">
        <v>43969</v>
      </c>
      <c r="B381" s="48" t="s">
        <v>172</v>
      </c>
      <c r="C381" s="5" t="n">
        <v>85</v>
      </c>
      <c r="D381" s="48" t="s">
        <v>28</v>
      </c>
    </row>
    <row r="382" customFormat="false" ht="15" hidden="true" customHeight="false" outlineLevel="0" collapsed="false">
      <c r="A382" s="46" t="n">
        <v>43969</v>
      </c>
      <c r="B382" s="48" t="s">
        <v>173</v>
      </c>
      <c r="C382" s="5" t="n">
        <v>64</v>
      </c>
      <c r="D382" s="48" t="s">
        <v>24</v>
      </c>
    </row>
    <row r="383" customFormat="false" ht="15" hidden="false" customHeight="false" outlineLevel="0" collapsed="false">
      <c r="A383" s="46" t="n">
        <v>43969</v>
      </c>
      <c r="B383" s="48" t="s">
        <v>173</v>
      </c>
      <c r="C383" s="5" t="n">
        <v>76</v>
      </c>
      <c r="D383" s="48" t="s">
        <v>28</v>
      </c>
    </row>
    <row r="384" customFormat="false" ht="15" hidden="false" customHeight="false" outlineLevel="0" collapsed="false">
      <c r="A384" s="46" t="n">
        <v>43969</v>
      </c>
      <c r="B384" s="48" t="s">
        <v>173</v>
      </c>
      <c r="C384" s="5" t="n">
        <v>96</v>
      </c>
      <c r="D384" s="48" t="s">
        <v>28</v>
      </c>
    </row>
    <row r="385" customFormat="false" ht="15" hidden="true" customHeight="false" outlineLevel="0" collapsed="false">
      <c r="A385" s="46" t="n">
        <v>43970</v>
      </c>
      <c r="B385" s="48" t="s">
        <v>172</v>
      </c>
      <c r="C385" s="5" t="n">
        <v>81</v>
      </c>
      <c r="D385" s="48" t="s">
        <v>24</v>
      </c>
    </row>
    <row r="386" customFormat="false" ht="15" hidden="true" customHeight="false" outlineLevel="0" collapsed="false">
      <c r="A386" s="46" t="n">
        <v>43970</v>
      </c>
      <c r="B386" s="48" t="s">
        <v>172</v>
      </c>
      <c r="C386" s="5" t="n">
        <v>66</v>
      </c>
      <c r="D386" s="48" t="s">
        <v>24</v>
      </c>
    </row>
    <row r="387" customFormat="false" ht="15" hidden="true" customHeight="false" outlineLevel="0" collapsed="false">
      <c r="A387" s="46" t="n">
        <v>43970</v>
      </c>
      <c r="B387" s="48" t="s">
        <v>172</v>
      </c>
      <c r="C387" s="5" t="n">
        <v>61</v>
      </c>
      <c r="D387" s="48" t="s">
        <v>26</v>
      </c>
    </row>
    <row r="388" customFormat="false" ht="15" hidden="false" customHeight="false" outlineLevel="0" collapsed="false">
      <c r="A388" s="46" t="n">
        <v>43970</v>
      </c>
      <c r="B388" s="48" t="s">
        <v>172</v>
      </c>
      <c r="C388" s="5" t="n">
        <v>85</v>
      </c>
      <c r="D388" s="48" t="s">
        <v>28</v>
      </c>
    </row>
    <row r="389" customFormat="false" ht="15" hidden="false" customHeight="false" outlineLevel="0" collapsed="false">
      <c r="A389" s="46" t="n">
        <v>43970</v>
      </c>
      <c r="B389" s="48" t="s">
        <v>172</v>
      </c>
      <c r="C389" s="5" t="n">
        <v>74</v>
      </c>
      <c r="D389" s="48" t="s">
        <v>28</v>
      </c>
    </row>
    <row r="390" customFormat="false" ht="15" hidden="false" customHeight="false" outlineLevel="0" collapsed="false">
      <c r="A390" s="46" t="n">
        <v>43970</v>
      </c>
      <c r="B390" s="48" t="s">
        <v>172</v>
      </c>
      <c r="C390" s="5" t="n">
        <v>54</v>
      </c>
      <c r="D390" s="48" t="s">
        <v>28</v>
      </c>
    </row>
    <row r="391" customFormat="false" ht="15" hidden="false" customHeight="false" outlineLevel="0" collapsed="false">
      <c r="A391" s="46" t="n">
        <v>43970</v>
      </c>
      <c r="B391" s="48" t="s">
        <v>172</v>
      </c>
      <c r="C391" s="5" t="n">
        <v>51</v>
      </c>
      <c r="D391" s="48" t="s">
        <v>28</v>
      </c>
    </row>
    <row r="392" customFormat="false" ht="15" hidden="true" customHeight="false" outlineLevel="0" collapsed="false">
      <c r="A392" s="46" t="n">
        <v>43970</v>
      </c>
      <c r="B392" s="48" t="s">
        <v>173</v>
      </c>
      <c r="C392" s="5" t="n">
        <v>69</v>
      </c>
      <c r="D392" s="48" t="s">
        <v>26</v>
      </c>
    </row>
    <row r="393" customFormat="false" ht="15" hidden="true" customHeight="false" outlineLevel="0" collapsed="false">
      <c r="A393" s="46" t="n">
        <v>43970</v>
      </c>
      <c r="B393" s="48" t="s">
        <v>173</v>
      </c>
      <c r="C393" s="5" t="n">
        <v>63</v>
      </c>
      <c r="D393" s="48" t="s">
        <v>26</v>
      </c>
    </row>
    <row r="394" customFormat="false" ht="15" hidden="true" customHeight="false" outlineLevel="0" collapsed="false">
      <c r="A394" s="46" t="n">
        <v>43970</v>
      </c>
      <c r="B394" s="48" t="s">
        <v>173</v>
      </c>
      <c r="C394" s="5" t="n">
        <v>74</v>
      </c>
      <c r="D394" s="48" t="s">
        <v>26</v>
      </c>
    </row>
    <row r="395" customFormat="false" ht="15" hidden="false" customHeight="false" outlineLevel="0" collapsed="false">
      <c r="A395" s="46" t="n">
        <v>43970</v>
      </c>
      <c r="B395" s="48" t="s">
        <v>173</v>
      </c>
      <c r="C395" s="5" t="n">
        <v>86</v>
      </c>
      <c r="D395" s="48" t="s">
        <v>28</v>
      </c>
    </row>
    <row r="396" customFormat="false" ht="15" hidden="true" customHeight="false" outlineLevel="0" collapsed="false">
      <c r="A396" s="46" t="n">
        <v>43971</v>
      </c>
      <c r="B396" s="48" t="s">
        <v>172</v>
      </c>
      <c r="C396" s="5" t="n">
        <v>47</v>
      </c>
      <c r="D396" s="48" t="s">
        <v>24</v>
      </c>
    </row>
    <row r="397" customFormat="false" ht="15" hidden="true" customHeight="false" outlineLevel="0" collapsed="false">
      <c r="A397" s="46" t="n">
        <v>43971</v>
      </c>
      <c r="B397" s="48" t="s">
        <v>172</v>
      </c>
      <c r="C397" s="5" t="n">
        <v>91</v>
      </c>
      <c r="D397" s="48" t="s">
        <v>24</v>
      </c>
    </row>
    <row r="398" customFormat="false" ht="15" hidden="true" customHeight="false" outlineLevel="0" collapsed="false">
      <c r="A398" s="46" t="n">
        <v>43971</v>
      </c>
      <c r="B398" s="48" t="s">
        <v>172</v>
      </c>
      <c r="C398" s="5" t="n">
        <v>63</v>
      </c>
      <c r="D398" s="48" t="s">
        <v>24</v>
      </c>
    </row>
    <row r="399" customFormat="false" ht="15" hidden="true" customHeight="false" outlineLevel="0" collapsed="false">
      <c r="A399" s="46" t="n">
        <v>43971</v>
      </c>
      <c r="B399" s="48" t="s">
        <v>172</v>
      </c>
      <c r="C399" s="5" t="n">
        <v>74</v>
      </c>
      <c r="D399" s="48" t="s">
        <v>29</v>
      </c>
    </row>
    <row r="400" customFormat="false" ht="15" hidden="true" customHeight="false" outlineLevel="0" collapsed="false">
      <c r="A400" s="46" t="n">
        <v>43971</v>
      </c>
      <c r="B400" s="48" t="s">
        <v>172</v>
      </c>
      <c r="C400" s="5" t="n">
        <v>83</v>
      </c>
      <c r="D400" s="48" t="s">
        <v>39</v>
      </c>
    </row>
    <row r="401" customFormat="false" ht="15" hidden="true" customHeight="false" outlineLevel="0" collapsed="false">
      <c r="A401" s="46" t="n">
        <v>43971</v>
      </c>
      <c r="B401" s="48" t="s">
        <v>173</v>
      </c>
      <c r="C401" s="5" t="n">
        <v>75</v>
      </c>
      <c r="D401" s="48" t="s">
        <v>24</v>
      </c>
    </row>
    <row r="402" customFormat="false" ht="15" hidden="true" customHeight="false" outlineLevel="0" collapsed="false">
      <c r="A402" s="46" t="n">
        <v>43971</v>
      </c>
      <c r="B402" s="48" t="s">
        <v>173</v>
      </c>
      <c r="C402" s="5" t="n">
        <v>91</v>
      </c>
      <c r="D402" s="48" t="s">
        <v>24</v>
      </c>
    </row>
    <row r="403" customFormat="false" ht="15" hidden="true" customHeight="false" outlineLevel="0" collapsed="false">
      <c r="A403" s="46" t="n">
        <v>43971</v>
      </c>
      <c r="B403" s="48" t="s">
        <v>173</v>
      </c>
      <c r="C403" s="5" t="n">
        <v>68</v>
      </c>
      <c r="D403" s="48" t="s">
        <v>26</v>
      </c>
    </row>
    <row r="404" customFormat="false" ht="15" hidden="false" customHeight="false" outlineLevel="0" collapsed="false">
      <c r="A404" s="46" t="n">
        <v>43971</v>
      </c>
      <c r="B404" s="48" t="s">
        <v>173</v>
      </c>
      <c r="C404" s="5" t="n">
        <v>49</v>
      </c>
      <c r="D404" s="48" t="s">
        <v>28</v>
      </c>
    </row>
    <row r="405" customFormat="false" ht="15" hidden="false" customHeight="false" outlineLevel="0" collapsed="false">
      <c r="A405" s="46" t="n">
        <v>43971</v>
      </c>
      <c r="B405" s="48" t="s">
        <v>173</v>
      </c>
      <c r="C405" s="5" t="n">
        <v>71</v>
      </c>
      <c r="D405" s="48" t="s">
        <v>28</v>
      </c>
    </row>
    <row r="406" customFormat="false" ht="15" hidden="true" customHeight="false" outlineLevel="0" collapsed="false">
      <c r="A406" s="46" t="n">
        <v>43972</v>
      </c>
      <c r="B406" s="48" t="s">
        <v>172</v>
      </c>
      <c r="C406" s="5" t="n">
        <v>73</v>
      </c>
      <c r="D406" s="48" t="s">
        <v>24</v>
      </c>
    </row>
    <row r="407" customFormat="false" ht="15" hidden="true" customHeight="false" outlineLevel="0" collapsed="false">
      <c r="A407" s="46" t="n">
        <v>43972</v>
      </c>
      <c r="B407" s="48" t="s">
        <v>172</v>
      </c>
      <c r="C407" s="5" t="n">
        <v>60</v>
      </c>
      <c r="D407" s="48" t="s">
        <v>24</v>
      </c>
    </row>
    <row r="408" customFormat="false" ht="15" hidden="true" customHeight="false" outlineLevel="0" collapsed="false">
      <c r="A408" s="46" t="n">
        <v>43972</v>
      </c>
      <c r="B408" s="48" t="s">
        <v>172</v>
      </c>
      <c r="C408" s="5" t="n">
        <v>19</v>
      </c>
      <c r="D408" s="48" t="s">
        <v>24</v>
      </c>
    </row>
    <row r="409" customFormat="false" ht="15" hidden="true" customHeight="false" outlineLevel="0" collapsed="false">
      <c r="A409" s="46" t="n">
        <v>43972</v>
      </c>
      <c r="B409" s="48" t="s">
        <v>172</v>
      </c>
      <c r="C409" s="5" t="n">
        <v>72</v>
      </c>
      <c r="D409" s="48" t="s">
        <v>24</v>
      </c>
    </row>
    <row r="410" customFormat="false" ht="15" hidden="true" customHeight="false" outlineLevel="0" collapsed="false">
      <c r="A410" s="46" t="n">
        <v>43972</v>
      </c>
      <c r="B410" s="48" t="s">
        <v>172</v>
      </c>
      <c r="C410" s="5" t="n">
        <v>75</v>
      </c>
      <c r="D410" s="48" t="s">
        <v>24</v>
      </c>
    </row>
    <row r="411" customFormat="false" ht="15" hidden="true" customHeight="false" outlineLevel="0" collapsed="false">
      <c r="A411" s="46" t="n">
        <v>43972</v>
      </c>
      <c r="B411" s="48" t="s">
        <v>172</v>
      </c>
      <c r="C411" s="5" t="n">
        <v>95</v>
      </c>
      <c r="D411" s="48" t="s">
        <v>24</v>
      </c>
    </row>
    <row r="412" customFormat="false" ht="15" hidden="true" customHeight="false" outlineLevel="0" collapsed="false">
      <c r="A412" s="46" t="n">
        <v>43972</v>
      </c>
      <c r="B412" s="48" t="s">
        <v>172</v>
      </c>
      <c r="C412" s="5" t="n">
        <v>58</v>
      </c>
      <c r="D412" s="48" t="s">
        <v>26</v>
      </c>
    </row>
    <row r="413" customFormat="false" ht="15" hidden="true" customHeight="false" outlineLevel="0" collapsed="false">
      <c r="A413" s="46" t="n">
        <v>43972</v>
      </c>
      <c r="B413" s="48" t="s">
        <v>172</v>
      </c>
      <c r="C413" s="5" t="n">
        <v>75</v>
      </c>
      <c r="D413" s="48" t="s">
        <v>26</v>
      </c>
    </row>
    <row r="414" customFormat="false" ht="15" hidden="false" customHeight="false" outlineLevel="0" collapsed="false">
      <c r="A414" s="46" t="n">
        <v>43972</v>
      </c>
      <c r="B414" s="48" t="s">
        <v>172</v>
      </c>
      <c r="C414" s="5" t="n">
        <v>84</v>
      </c>
      <c r="D414" s="48" t="s">
        <v>28</v>
      </c>
    </row>
    <row r="415" customFormat="false" ht="15" hidden="false" customHeight="false" outlineLevel="0" collapsed="false">
      <c r="A415" s="46" t="n">
        <v>43972</v>
      </c>
      <c r="B415" s="48" t="s">
        <v>172</v>
      </c>
      <c r="C415" s="5" t="n">
        <v>88</v>
      </c>
      <c r="D415" s="48" t="s">
        <v>28</v>
      </c>
    </row>
    <row r="416" customFormat="false" ht="15" hidden="true" customHeight="false" outlineLevel="0" collapsed="false">
      <c r="A416" s="46" t="n">
        <v>43972</v>
      </c>
      <c r="B416" s="48" t="s">
        <v>173</v>
      </c>
      <c r="C416" s="5" t="n">
        <v>52</v>
      </c>
      <c r="D416" s="48" t="s">
        <v>24</v>
      </c>
    </row>
    <row r="417" customFormat="false" ht="15" hidden="true" customHeight="false" outlineLevel="0" collapsed="false">
      <c r="A417" s="46" t="n">
        <v>43972</v>
      </c>
      <c r="B417" s="48" t="s">
        <v>173</v>
      </c>
      <c r="C417" s="5" t="n">
        <v>89</v>
      </c>
      <c r="D417" s="48" t="s">
        <v>24</v>
      </c>
    </row>
    <row r="418" customFormat="false" ht="15" hidden="true" customHeight="false" outlineLevel="0" collapsed="false">
      <c r="A418" s="46" t="n">
        <v>43972</v>
      </c>
      <c r="B418" s="48" t="s">
        <v>173</v>
      </c>
      <c r="C418" s="5" t="n">
        <v>67</v>
      </c>
      <c r="D418" s="48" t="s">
        <v>24</v>
      </c>
    </row>
    <row r="419" customFormat="false" ht="15" hidden="true" customHeight="false" outlineLevel="0" collapsed="false">
      <c r="A419" s="46" t="n">
        <v>43973</v>
      </c>
      <c r="B419" s="48" t="s">
        <v>172</v>
      </c>
      <c r="C419" s="5" t="n">
        <v>59</v>
      </c>
      <c r="D419" s="48" t="s">
        <v>24</v>
      </c>
    </row>
    <row r="420" customFormat="false" ht="15" hidden="true" customHeight="false" outlineLevel="0" collapsed="false">
      <c r="A420" s="46" t="n">
        <v>43973</v>
      </c>
      <c r="B420" s="48" t="s">
        <v>172</v>
      </c>
      <c r="C420" s="5" t="n">
        <v>56</v>
      </c>
      <c r="D420" s="48" t="s">
        <v>26</v>
      </c>
    </row>
    <row r="421" customFormat="false" ht="15" hidden="false" customHeight="false" outlineLevel="0" collapsed="false">
      <c r="A421" s="46" t="n">
        <v>43973</v>
      </c>
      <c r="B421" s="48" t="s">
        <v>172</v>
      </c>
      <c r="C421" s="5" t="n">
        <v>71</v>
      </c>
      <c r="D421" s="48" t="s">
        <v>28</v>
      </c>
    </row>
    <row r="422" customFormat="false" ht="15" hidden="false" customHeight="false" outlineLevel="0" collapsed="false">
      <c r="A422" s="46" t="n">
        <v>43973</v>
      </c>
      <c r="B422" s="48" t="s">
        <v>172</v>
      </c>
      <c r="C422" s="5" t="n">
        <v>80</v>
      </c>
      <c r="D422" s="48" t="s">
        <v>28</v>
      </c>
    </row>
    <row r="423" customFormat="false" ht="15" hidden="true" customHeight="false" outlineLevel="0" collapsed="false">
      <c r="A423" s="46" t="n">
        <v>43973</v>
      </c>
      <c r="B423" s="48" t="s">
        <v>172</v>
      </c>
      <c r="C423" s="5" t="n">
        <v>80</v>
      </c>
      <c r="D423" s="48" t="s">
        <v>29</v>
      </c>
    </row>
    <row r="424" customFormat="false" ht="15" hidden="true" customHeight="false" outlineLevel="0" collapsed="false">
      <c r="A424" s="46" t="n">
        <v>43973</v>
      </c>
      <c r="B424" s="48" t="s">
        <v>173</v>
      </c>
      <c r="C424" s="5" t="n">
        <v>83</v>
      </c>
      <c r="D424" s="48" t="s">
        <v>24</v>
      </c>
    </row>
    <row r="425" customFormat="false" ht="15" hidden="true" customHeight="false" outlineLevel="0" collapsed="false">
      <c r="A425" s="46" t="n">
        <v>43973</v>
      </c>
      <c r="B425" s="48" t="s">
        <v>173</v>
      </c>
      <c r="C425" s="5" t="n">
        <v>57</v>
      </c>
      <c r="D425" s="48" t="s">
        <v>24</v>
      </c>
    </row>
    <row r="426" customFormat="false" ht="15" hidden="true" customHeight="false" outlineLevel="0" collapsed="false">
      <c r="A426" s="46" t="n">
        <v>43973</v>
      </c>
      <c r="B426" s="48" t="s">
        <v>173</v>
      </c>
      <c r="C426" s="5" t="n">
        <v>94</v>
      </c>
      <c r="D426" s="48" t="s">
        <v>24</v>
      </c>
    </row>
    <row r="427" customFormat="false" ht="15" hidden="true" customHeight="false" outlineLevel="0" collapsed="false">
      <c r="A427" s="46" t="n">
        <v>43973</v>
      </c>
      <c r="B427" s="48" t="s">
        <v>173</v>
      </c>
      <c r="C427" s="5" t="n">
        <v>81</v>
      </c>
      <c r="D427" s="48" t="s">
        <v>24</v>
      </c>
    </row>
    <row r="428" customFormat="false" ht="15" hidden="true" customHeight="false" outlineLevel="0" collapsed="false">
      <c r="A428" s="46" t="n">
        <v>43973</v>
      </c>
      <c r="B428" s="48" t="s">
        <v>173</v>
      </c>
      <c r="C428" s="5" t="n">
        <v>53</v>
      </c>
      <c r="D428" s="48" t="s">
        <v>26</v>
      </c>
    </row>
    <row r="429" customFormat="false" ht="15" hidden="false" customHeight="false" outlineLevel="0" collapsed="false">
      <c r="A429" s="46" t="n">
        <v>43973</v>
      </c>
      <c r="B429" s="48" t="s">
        <v>173</v>
      </c>
      <c r="C429" s="5" t="n">
        <v>79</v>
      </c>
      <c r="D429" s="48" t="s">
        <v>28</v>
      </c>
    </row>
    <row r="430" customFormat="false" ht="15" hidden="false" customHeight="false" outlineLevel="0" collapsed="false">
      <c r="A430" s="46" t="n">
        <v>43973</v>
      </c>
      <c r="B430" s="48" t="s">
        <v>173</v>
      </c>
      <c r="C430" s="5" t="n">
        <v>80</v>
      </c>
      <c r="D430" s="48" t="s">
        <v>28</v>
      </c>
    </row>
    <row r="431" customFormat="false" ht="15" hidden="false" customHeight="false" outlineLevel="0" collapsed="false">
      <c r="A431" s="46" t="n">
        <v>43973</v>
      </c>
      <c r="B431" s="48" t="s">
        <v>173</v>
      </c>
      <c r="C431" s="5" t="n">
        <v>83</v>
      </c>
      <c r="D431" s="48" t="s">
        <v>28</v>
      </c>
    </row>
    <row r="432" customFormat="false" ht="15" hidden="false" customHeight="false" outlineLevel="0" collapsed="false">
      <c r="A432" s="46" t="n">
        <v>43973</v>
      </c>
      <c r="B432" s="48" t="s">
        <v>173</v>
      </c>
      <c r="C432" s="5" t="n">
        <v>88</v>
      </c>
      <c r="D432" s="48" t="s">
        <v>28</v>
      </c>
    </row>
    <row r="433" customFormat="false" ht="15" hidden="false" customHeight="false" outlineLevel="0" collapsed="false">
      <c r="A433" s="46" t="n">
        <v>43973</v>
      </c>
      <c r="B433" s="48" t="s">
        <v>173</v>
      </c>
      <c r="C433" s="5" t="n">
        <v>91</v>
      </c>
      <c r="D433" s="48" t="s">
        <v>28</v>
      </c>
    </row>
    <row r="434" customFormat="false" ht="15" hidden="true" customHeight="false" outlineLevel="0" collapsed="false">
      <c r="A434" s="46" t="n">
        <v>43973</v>
      </c>
      <c r="B434" s="48" t="s">
        <v>173</v>
      </c>
      <c r="C434" s="5" t="n">
        <v>69</v>
      </c>
      <c r="D434" s="48" t="s">
        <v>39</v>
      </c>
    </row>
    <row r="435" customFormat="false" ht="15" hidden="true" customHeight="false" outlineLevel="0" collapsed="false">
      <c r="A435" s="46" t="n">
        <v>43973</v>
      </c>
      <c r="B435" s="48" t="s">
        <v>173</v>
      </c>
      <c r="C435" s="5" t="n">
        <v>93</v>
      </c>
      <c r="D435" s="48" t="s">
        <v>39</v>
      </c>
    </row>
    <row r="436" customFormat="false" ht="15" hidden="true" customHeight="false" outlineLevel="0" collapsed="false">
      <c r="A436" s="46" t="n">
        <v>43974</v>
      </c>
      <c r="B436" s="48" t="s">
        <v>172</v>
      </c>
      <c r="C436" s="5" t="n">
        <v>92</v>
      </c>
      <c r="D436" s="48" t="s">
        <v>24</v>
      </c>
    </row>
    <row r="437" customFormat="false" ht="15" hidden="true" customHeight="false" outlineLevel="0" collapsed="false">
      <c r="A437" s="46" t="n">
        <v>43974</v>
      </c>
      <c r="B437" s="48" t="s">
        <v>172</v>
      </c>
      <c r="C437" s="5" t="n">
        <v>88</v>
      </c>
      <c r="D437" s="48" t="s">
        <v>24</v>
      </c>
    </row>
    <row r="438" customFormat="false" ht="15" hidden="true" customHeight="false" outlineLevel="0" collapsed="false">
      <c r="A438" s="46" t="n">
        <v>43974</v>
      </c>
      <c r="B438" s="48" t="s">
        <v>172</v>
      </c>
      <c r="C438" s="5" t="n">
        <v>84</v>
      </c>
      <c r="D438" s="48" t="s">
        <v>26</v>
      </c>
    </row>
    <row r="439" customFormat="false" ht="15" hidden="false" customHeight="false" outlineLevel="0" collapsed="false">
      <c r="A439" s="46" t="n">
        <v>43974</v>
      </c>
      <c r="B439" s="48" t="s">
        <v>172</v>
      </c>
      <c r="C439" s="5" t="n">
        <v>82</v>
      </c>
      <c r="D439" s="48" t="s">
        <v>28</v>
      </c>
    </row>
    <row r="440" customFormat="false" ht="15" hidden="false" customHeight="false" outlineLevel="0" collapsed="false">
      <c r="A440" s="46" t="n">
        <v>43974</v>
      </c>
      <c r="B440" s="48" t="s">
        <v>172</v>
      </c>
      <c r="C440" s="5" t="n">
        <v>40</v>
      </c>
      <c r="D440" s="48" t="s">
        <v>28</v>
      </c>
    </row>
    <row r="441" customFormat="false" ht="15" hidden="false" customHeight="false" outlineLevel="0" collapsed="false">
      <c r="A441" s="46" t="n">
        <v>43974</v>
      </c>
      <c r="B441" s="48" t="s">
        <v>172</v>
      </c>
      <c r="C441" s="5" t="n">
        <v>43</v>
      </c>
      <c r="D441" s="48" t="s">
        <v>28</v>
      </c>
    </row>
    <row r="442" customFormat="false" ht="15" hidden="false" customHeight="false" outlineLevel="0" collapsed="false">
      <c r="A442" s="46" t="n">
        <v>43974</v>
      </c>
      <c r="B442" s="48" t="s">
        <v>172</v>
      </c>
      <c r="C442" s="5" t="n">
        <v>65</v>
      </c>
      <c r="D442" s="48" t="s">
        <v>28</v>
      </c>
    </row>
    <row r="443" customFormat="false" ht="15" hidden="false" customHeight="false" outlineLevel="0" collapsed="false">
      <c r="A443" s="46" t="n">
        <v>43974</v>
      </c>
      <c r="B443" s="48" t="s">
        <v>172</v>
      </c>
      <c r="C443" s="5" t="n">
        <v>57</v>
      </c>
      <c r="D443" s="48" t="s">
        <v>28</v>
      </c>
    </row>
    <row r="444" customFormat="false" ht="15" hidden="true" customHeight="false" outlineLevel="0" collapsed="false">
      <c r="A444" s="46" t="n">
        <v>43974</v>
      </c>
      <c r="B444" s="48" t="s">
        <v>173</v>
      </c>
      <c r="C444" s="5" t="n">
        <v>77</v>
      </c>
      <c r="D444" s="48" t="s">
        <v>24</v>
      </c>
    </row>
    <row r="445" customFormat="false" ht="15" hidden="true" customHeight="false" outlineLevel="0" collapsed="false">
      <c r="A445" s="46" t="n">
        <v>43974</v>
      </c>
      <c r="B445" s="48" t="s">
        <v>173</v>
      </c>
      <c r="C445" s="5" t="n">
        <v>91</v>
      </c>
      <c r="D445" s="48" t="s">
        <v>24</v>
      </c>
    </row>
    <row r="446" customFormat="false" ht="15" hidden="true" customHeight="false" outlineLevel="0" collapsed="false">
      <c r="A446" s="46" t="n">
        <v>43974</v>
      </c>
      <c r="B446" s="48" t="s">
        <v>173</v>
      </c>
      <c r="C446" s="5" t="n">
        <v>86</v>
      </c>
      <c r="D446" s="48" t="s">
        <v>26</v>
      </c>
    </row>
    <row r="447" customFormat="false" ht="15" hidden="false" customHeight="false" outlineLevel="0" collapsed="false">
      <c r="A447" s="46" t="n">
        <v>43974</v>
      </c>
      <c r="B447" s="48" t="s">
        <v>173</v>
      </c>
      <c r="C447" s="5" t="n">
        <v>63</v>
      </c>
      <c r="D447" s="48" t="s">
        <v>28</v>
      </c>
    </row>
    <row r="448" customFormat="false" ht="15" hidden="true" customHeight="false" outlineLevel="0" collapsed="false">
      <c r="A448" s="46" t="n">
        <v>43975</v>
      </c>
      <c r="B448" s="48" t="s">
        <v>172</v>
      </c>
      <c r="C448" s="5" t="n">
        <v>92</v>
      </c>
      <c r="D448" s="48" t="s">
        <v>24</v>
      </c>
    </row>
    <row r="449" customFormat="false" ht="15" hidden="true" customHeight="false" outlineLevel="0" collapsed="false">
      <c r="A449" s="46" t="n">
        <v>43975</v>
      </c>
      <c r="B449" s="48" t="s">
        <v>172</v>
      </c>
      <c r="C449" s="5" t="n">
        <v>54</v>
      </c>
      <c r="D449" s="48" t="s">
        <v>24</v>
      </c>
    </row>
    <row r="450" customFormat="false" ht="15" hidden="true" customHeight="false" outlineLevel="0" collapsed="false">
      <c r="A450" s="46" t="n">
        <v>43975</v>
      </c>
      <c r="B450" s="48" t="s">
        <v>172</v>
      </c>
      <c r="C450" s="5" t="n">
        <v>66</v>
      </c>
      <c r="D450" s="48" t="s">
        <v>26</v>
      </c>
    </row>
    <row r="451" customFormat="false" ht="15" hidden="false" customHeight="false" outlineLevel="0" collapsed="false">
      <c r="A451" s="46" t="n">
        <v>43975</v>
      </c>
      <c r="B451" s="48" t="s">
        <v>172</v>
      </c>
      <c r="C451" s="5" t="n">
        <v>54</v>
      </c>
      <c r="D451" s="48" t="s">
        <v>28</v>
      </c>
    </row>
    <row r="452" customFormat="false" ht="15" hidden="false" customHeight="false" outlineLevel="0" collapsed="false">
      <c r="A452" s="46" t="n">
        <v>43975</v>
      </c>
      <c r="B452" s="48" t="s">
        <v>172</v>
      </c>
      <c r="C452" s="5" t="n">
        <v>96</v>
      </c>
      <c r="D452" s="48" t="s">
        <v>28</v>
      </c>
    </row>
    <row r="453" customFormat="false" ht="15" hidden="false" customHeight="false" outlineLevel="0" collapsed="false">
      <c r="A453" s="46" t="n">
        <v>43975</v>
      </c>
      <c r="B453" s="48" t="s">
        <v>172</v>
      </c>
      <c r="C453" s="5" t="n">
        <v>89</v>
      </c>
      <c r="D453" s="48" t="s">
        <v>28</v>
      </c>
    </row>
    <row r="454" customFormat="false" ht="15" hidden="true" customHeight="false" outlineLevel="0" collapsed="false">
      <c r="A454" s="46" t="n">
        <v>43975</v>
      </c>
      <c r="B454" s="48" t="s">
        <v>173</v>
      </c>
      <c r="C454" s="5" t="n">
        <v>88</v>
      </c>
      <c r="D454" s="48" t="s">
        <v>26</v>
      </c>
    </row>
    <row r="455" customFormat="false" ht="15" hidden="true" customHeight="false" outlineLevel="0" collapsed="false">
      <c r="A455" s="46" t="n">
        <v>43976</v>
      </c>
      <c r="B455" s="48" t="s">
        <v>172</v>
      </c>
      <c r="C455" s="5" t="n">
        <v>86</v>
      </c>
      <c r="D455" s="48" t="s">
        <v>24</v>
      </c>
    </row>
    <row r="456" customFormat="false" ht="15" hidden="true" customHeight="false" outlineLevel="0" collapsed="false">
      <c r="A456" s="46" t="n">
        <v>43976</v>
      </c>
      <c r="B456" s="48" t="s">
        <v>172</v>
      </c>
      <c r="C456" s="5" t="n">
        <v>69</v>
      </c>
      <c r="D456" s="48" t="s">
        <v>24</v>
      </c>
    </row>
    <row r="457" customFormat="false" ht="15" hidden="true" customHeight="false" outlineLevel="0" collapsed="false">
      <c r="A457" s="46" t="n">
        <v>43976</v>
      </c>
      <c r="B457" s="48" t="s">
        <v>172</v>
      </c>
      <c r="C457" s="5" t="n">
        <v>87</v>
      </c>
      <c r="D457" s="48" t="s">
        <v>24</v>
      </c>
    </row>
    <row r="458" customFormat="false" ht="15" hidden="false" customHeight="false" outlineLevel="0" collapsed="false">
      <c r="A458" s="46" t="n">
        <v>43976</v>
      </c>
      <c r="B458" s="48" t="s">
        <v>172</v>
      </c>
      <c r="C458" s="5" t="n">
        <v>92</v>
      </c>
      <c r="D458" s="48" t="s">
        <v>28</v>
      </c>
    </row>
    <row r="459" customFormat="false" ht="15" hidden="false" customHeight="false" outlineLevel="0" collapsed="false">
      <c r="A459" s="46" t="n">
        <v>43976</v>
      </c>
      <c r="B459" s="48" t="s">
        <v>172</v>
      </c>
      <c r="C459" s="5" t="n">
        <v>70</v>
      </c>
      <c r="D459" s="48" t="s">
        <v>28</v>
      </c>
    </row>
    <row r="460" customFormat="false" ht="15" hidden="false" customHeight="false" outlineLevel="0" collapsed="false">
      <c r="A460" s="46" t="n">
        <v>43976</v>
      </c>
      <c r="B460" s="48" t="s">
        <v>172</v>
      </c>
      <c r="C460" s="5" t="n">
        <v>74</v>
      </c>
      <c r="D460" s="48" t="s">
        <v>28</v>
      </c>
    </row>
    <row r="461" customFormat="false" ht="15" hidden="false" customHeight="false" outlineLevel="0" collapsed="false">
      <c r="A461" s="46" t="n">
        <v>43976</v>
      </c>
      <c r="B461" s="48" t="s">
        <v>172</v>
      </c>
      <c r="C461" s="5" t="n">
        <v>59</v>
      </c>
      <c r="D461" s="48" t="s">
        <v>28</v>
      </c>
    </row>
    <row r="462" customFormat="false" ht="15" hidden="false" customHeight="false" outlineLevel="0" collapsed="false">
      <c r="A462" s="46" t="n">
        <v>43976</v>
      </c>
      <c r="B462" s="48" t="s">
        <v>172</v>
      </c>
      <c r="C462" s="5" t="n">
        <v>68</v>
      </c>
      <c r="D462" s="48" t="s">
        <v>28</v>
      </c>
    </row>
    <row r="463" customFormat="false" ht="15" hidden="false" customHeight="false" outlineLevel="0" collapsed="false">
      <c r="A463" s="46" t="n">
        <v>43976</v>
      </c>
      <c r="B463" s="48" t="s">
        <v>172</v>
      </c>
      <c r="C463" s="5" t="n">
        <v>57</v>
      </c>
      <c r="D463" s="48" t="s">
        <v>28</v>
      </c>
    </row>
    <row r="464" customFormat="false" ht="15" hidden="true" customHeight="false" outlineLevel="0" collapsed="false">
      <c r="A464" s="46" t="n">
        <v>43976</v>
      </c>
      <c r="B464" s="48" t="s">
        <v>173</v>
      </c>
      <c r="C464" s="5" t="n">
        <v>44</v>
      </c>
      <c r="D464" s="48" t="s">
        <v>24</v>
      </c>
    </row>
    <row r="465" customFormat="false" ht="15" hidden="true" customHeight="false" outlineLevel="0" collapsed="false">
      <c r="A465" s="46" t="n">
        <v>43976</v>
      </c>
      <c r="B465" s="48" t="s">
        <v>173</v>
      </c>
      <c r="C465" s="5" t="n">
        <v>76</v>
      </c>
      <c r="D465" s="48" t="s">
        <v>24</v>
      </c>
    </row>
    <row r="466" customFormat="false" ht="15" hidden="false" customHeight="false" outlineLevel="0" collapsed="false">
      <c r="A466" s="46" t="n">
        <v>43976</v>
      </c>
      <c r="B466" s="48" t="s">
        <v>173</v>
      </c>
      <c r="C466" s="5" t="n">
        <v>96</v>
      </c>
      <c r="D466" s="48" t="s">
        <v>28</v>
      </c>
    </row>
    <row r="467" customFormat="false" ht="15" hidden="false" customHeight="false" outlineLevel="0" collapsed="false">
      <c r="A467" s="46" t="n">
        <v>43976</v>
      </c>
      <c r="B467" s="48" t="s">
        <v>173</v>
      </c>
      <c r="C467" s="5" t="n">
        <v>59</v>
      </c>
      <c r="D467" s="48" t="s">
        <v>28</v>
      </c>
    </row>
    <row r="468" customFormat="false" ht="15" hidden="true" customHeight="false" outlineLevel="0" collapsed="false">
      <c r="A468" s="46" t="n">
        <v>43976</v>
      </c>
      <c r="B468" s="48" t="s">
        <v>173</v>
      </c>
      <c r="C468" s="5" t="n">
        <v>64</v>
      </c>
      <c r="D468" s="48" t="s">
        <v>29</v>
      </c>
    </row>
    <row r="469" customFormat="false" ht="15" hidden="true" customHeight="false" outlineLevel="0" collapsed="false">
      <c r="A469" s="46" t="n">
        <v>43976</v>
      </c>
      <c r="B469" s="48" t="s">
        <v>173</v>
      </c>
      <c r="C469" s="5" t="n">
        <v>61</v>
      </c>
      <c r="D469" s="48" t="s">
        <v>39</v>
      </c>
    </row>
    <row r="470" customFormat="false" ht="15" hidden="true" customHeight="false" outlineLevel="0" collapsed="false">
      <c r="A470" s="46" t="n">
        <v>43977</v>
      </c>
      <c r="B470" s="48" t="s">
        <v>172</v>
      </c>
      <c r="C470" s="5" t="n">
        <v>66</v>
      </c>
      <c r="D470" s="48" t="s">
        <v>24</v>
      </c>
    </row>
    <row r="471" customFormat="false" ht="15" hidden="true" customHeight="false" outlineLevel="0" collapsed="false">
      <c r="A471" s="46" t="n">
        <v>43977</v>
      </c>
      <c r="B471" s="48" t="s">
        <v>172</v>
      </c>
      <c r="C471" s="5" t="n">
        <v>80</v>
      </c>
      <c r="D471" s="48" t="s">
        <v>24</v>
      </c>
    </row>
    <row r="472" customFormat="false" ht="15" hidden="true" customHeight="false" outlineLevel="0" collapsed="false">
      <c r="A472" s="46" t="n">
        <v>43977</v>
      </c>
      <c r="B472" s="48" t="s">
        <v>172</v>
      </c>
      <c r="C472" s="5" t="n">
        <v>71</v>
      </c>
      <c r="D472" s="48" t="s">
        <v>24</v>
      </c>
    </row>
    <row r="473" customFormat="false" ht="15" hidden="true" customHeight="false" outlineLevel="0" collapsed="false">
      <c r="A473" s="46" t="n">
        <v>43977</v>
      </c>
      <c r="B473" s="48" t="s">
        <v>172</v>
      </c>
      <c r="C473" s="5" t="n">
        <v>55</v>
      </c>
      <c r="D473" s="48" t="s">
        <v>24</v>
      </c>
    </row>
    <row r="474" customFormat="false" ht="15" hidden="true" customHeight="false" outlineLevel="0" collapsed="false">
      <c r="A474" s="46" t="n">
        <v>43977</v>
      </c>
      <c r="B474" s="48" t="s">
        <v>172</v>
      </c>
      <c r="C474" s="5" t="n">
        <v>71</v>
      </c>
      <c r="D474" s="48" t="s">
        <v>24</v>
      </c>
    </row>
    <row r="475" customFormat="false" ht="15" hidden="true" customHeight="false" outlineLevel="0" collapsed="false">
      <c r="A475" s="46" t="n">
        <v>43977</v>
      </c>
      <c r="B475" s="48" t="s">
        <v>172</v>
      </c>
      <c r="C475" s="5" t="n">
        <v>80</v>
      </c>
      <c r="D475" s="48" t="s">
        <v>24</v>
      </c>
    </row>
    <row r="476" customFormat="false" ht="15" hidden="true" customHeight="false" outlineLevel="0" collapsed="false">
      <c r="A476" s="46" t="n">
        <v>43977</v>
      </c>
      <c r="B476" s="48" t="s">
        <v>172</v>
      </c>
      <c r="C476" s="5" t="n">
        <v>43</v>
      </c>
      <c r="D476" s="48" t="s">
        <v>24</v>
      </c>
    </row>
    <row r="477" customFormat="false" ht="15" hidden="true" customHeight="false" outlineLevel="0" collapsed="false">
      <c r="A477" s="46" t="n">
        <v>43977</v>
      </c>
      <c r="B477" s="48" t="s">
        <v>172</v>
      </c>
      <c r="C477" s="5" t="n">
        <v>71</v>
      </c>
      <c r="D477" s="48" t="s">
        <v>24</v>
      </c>
    </row>
    <row r="478" customFormat="false" ht="15" hidden="true" customHeight="false" outlineLevel="0" collapsed="false">
      <c r="A478" s="46" t="n">
        <v>43977</v>
      </c>
      <c r="B478" s="48" t="s">
        <v>172</v>
      </c>
      <c r="C478" s="5" t="n">
        <v>70</v>
      </c>
      <c r="D478" s="48" t="s">
        <v>26</v>
      </c>
    </row>
    <row r="479" customFormat="false" ht="15" hidden="false" customHeight="false" outlineLevel="0" collapsed="false">
      <c r="A479" s="46" t="n">
        <v>43977</v>
      </c>
      <c r="B479" s="48" t="s">
        <v>172</v>
      </c>
      <c r="C479" s="5" t="n">
        <v>84</v>
      </c>
      <c r="D479" s="48" t="s">
        <v>28</v>
      </c>
    </row>
    <row r="480" customFormat="false" ht="15" hidden="false" customHeight="false" outlineLevel="0" collapsed="false">
      <c r="A480" s="46" t="n">
        <v>43977</v>
      </c>
      <c r="B480" s="48" t="s">
        <v>172</v>
      </c>
      <c r="C480" s="5" t="n">
        <v>39</v>
      </c>
      <c r="D480" s="48" t="s">
        <v>28</v>
      </c>
    </row>
    <row r="481" customFormat="false" ht="15" hidden="true" customHeight="false" outlineLevel="0" collapsed="false">
      <c r="A481" s="46" t="n">
        <v>43977</v>
      </c>
      <c r="B481" s="48" t="s">
        <v>173</v>
      </c>
      <c r="C481" s="5" t="n">
        <v>60</v>
      </c>
      <c r="D481" s="48" t="s">
        <v>24</v>
      </c>
    </row>
    <row r="482" customFormat="false" ht="15" hidden="true" customHeight="false" outlineLevel="0" collapsed="false">
      <c r="A482" s="46" t="n">
        <v>43977</v>
      </c>
      <c r="B482" s="48" t="s">
        <v>173</v>
      </c>
      <c r="C482" s="5" t="n">
        <v>68</v>
      </c>
      <c r="D482" s="48" t="s">
        <v>24</v>
      </c>
    </row>
    <row r="483" customFormat="false" ht="15" hidden="true" customHeight="false" outlineLevel="0" collapsed="false">
      <c r="A483" s="46" t="n">
        <v>43977</v>
      </c>
      <c r="B483" s="48" t="s">
        <v>173</v>
      </c>
      <c r="C483" s="5" t="n">
        <v>100</v>
      </c>
      <c r="D483" s="48" t="s">
        <v>24</v>
      </c>
    </row>
    <row r="484" customFormat="false" ht="15" hidden="true" customHeight="false" outlineLevel="0" collapsed="false">
      <c r="A484" s="46" t="n">
        <v>43977</v>
      </c>
      <c r="B484" s="48" t="s">
        <v>173</v>
      </c>
      <c r="C484" s="5" t="n">
        <v>49</v>
      </c>
      <c r="D484" s="48" t="s">
        <v>24</v>
      </c>
    </row>
    <row r="485" customFormat="false" ht="15" hidden="true" customHeight="false" outlineLevel="0" collapsed="false">
      <c r="A485" s="46" t="n">
        <v>43977</v>
      </c>
      <c r="B485" s="48" t="s">
        <v>173</v>
      </c>
      <c r="C485" s="5" t="n">
        <v>82</v>
      </c>
      <c r="D485" s="48" t="s">
        <v>24</v>
      </c>
    </row>
    <row r="486" customFormat="false" ht="15" hidden="true" customHeight="false" outlineLevel="0" collapsed="false">
      <c r="A486" s="46" t="n">
        <v>43977</v>
      </c>
      <c r="B486" s="48" t="s">
        <v>173</v>
      </c>
      <c r="C486" s="5" t="n">
        <v>78</v>
      </c>
      <c r="D486" s="48" t="s">
        <v>24</v>
      </c>
    </row>
    <row r="487" customFormat="false" ht="15" hidden="true" customHeight="false" outlineLevel="0" collapsed="false">
      <c r="A487" s="46" t="n">
        <v>43977</v>
      </c>
      <c r="B487" s="48" t="s">
        <v>173</v>
      </c>
      <c r="C487" s="5" t="n">
        <v>89</v>
      </c>
      <c r="D487" s="48" t="s">
        <v>24</v>
      </c>
    </row>
    <row r="488" customFormat="false" ht="15" hidden="true" customHeight="false" outlineLevel="0" collapsed="false">
      <c r="A488" s="46" t="n">
        <v>43977</v>
      </c>
      <c r="B488" s="48" t="s">
        <v>173</v>
      </c>
      <c r="C488" s="5" t="n">
        <v>87</v>
      </c>
      <c r="D488" s="48" t="s">
        <v>24</v>
      </c>
    </row>
    <row r="489" customFormat="false" ht="15" hidden="true" customHeight="false" outlineLevel="0" collapsed="false">
      <c r="A489" s="46" t="n">
        <v>43977</v>
      </c>
      <c r="B489" s="48" t="s">
        <v>173</v>
      </c>
      <c r="C489" s="5" t="n">
        <v>62</v>
      </c>
      <c r="D489" s="48" t="s">
        <v>24</v>
      </c>
    </row>
    <row r="490" customFormat="false" ht="15" hidden="true" customHeight="false" outlineLevel="0" collapsed="false">
      <c r="A490" s="46" t="n">
        <v>43977</v>
      </c>
      <c r="B490" s="48" t="s">
        <v>173</v>
      </c>
      <c r="C490" s="5" t="n">
        <v>57</v>
      </c>
      <c r="D490" s="48" t="s">
        <v>26</v>
      </c>
    </row>
    <row r="491" customFormat="false" ht="15" hidden="false" customHeight="false" outlineLevel="0" collapsed="false">
      <c r="A491" s="46" t="n">
        <v>43977</v>
      </c>
      <c r="B491" s="48" t="s">
        <v>173</v>
      </c>
      <c r="C491" s="5" t="n">
        <v>92</v>
      </c>
      <c r="D491" s="48" t="s">
        <v>28</v>
      </c>
    </row>
    <row r="492" customFormat="false" ht="15" hidden="false" customHeight="false" outlineLevel="0" collapsed="false">
      <c r="A492" s="46" t="n">
        <v>43977</v>
      </c>
      <c r="B492" s="48" t="s">
        <v>173</v>
      </c>
      <c r="C492" s="5" t="n">
        <v>84</v>
      </c>
      <c r="D492" s="48" t="s">
        <v>28</v>
      </c>
    </row>
    <row r="493" customFormat="false" ht="15" hidden="true" customHeight="false" outlineLevel="0" collapsed="false">
      <c r="A493" s="46" t="n">
        <v>43978</v>
      </c>
      <c r="B493" s="48" t="s">
        <v>172</v>
      </c>
      <c r="C493" s="5" t="n">
        <v>78</v>
      </c>
      <c r="D493" s="48" t="s">
        <v>24</v>
      </c>
    </row>
    <row r="494" customFormat="false" ht="15" hidden="true" customHeight="false" outlineLevel="0" collapsed="false">
      <c r="A494" s="46" t="n">
        <v>43978</v>
      </c>
      <c r="B494" s="48" t="s">
        <v>172</v>
      </c>
      <c r="C494" s="5" t="n">
        <v>75</v>
      </c>
      <c r="D494" s="48" t="s">
        <v>24</v>
      </c>
    </row>
    <row r="495" customFormat="false" ht="15" hidden="true" customHeight="false" outlineLevel="0" collapsed="false">
      <c r="A495" s="46" t="n">
        <v>43978</v>
      </c>
      <c r="B495" s="48" t="s">
        <v>172</v>
      </c>
      <c r="C495" s="5" t="n">
        <v>66</v>
      </c>
      <c r="D495" s="48" t="s">
        <v>26</v>
      </c>
    </row>
    <row r="496" customFormat="false" ht="15" hidden="false" customHeight="false" outlineLevel="0" collapsed="false">
      <c r="A496" s="46" t="n">
        <v>43978</v>
      </c>
      <c r="B496" s="48" t="s">
        <v>172</v>
      </c>
      <c r="C496" s="5" t="n">
        <v>65</v>
      </c>
      <c r="D496" s="48" t="s">
        <v>28</v>
      </c>
    </row>
    <row r="497" customFormat="false" ht="15" hidden="false" customHeight="false" outlineLevel="0" collapsed="false">
      <c r="A497" s="46" t="n">
        <v>43978</v>
      </c>
      <c r="B497" s="48" t="s">
        <v>172</v>
      </c>
      <c r="C497" s="5" t="n">
        <v>73</v>
      </c>
      <c r="D497" s="48" t="s">
        <v>28</v>
      </c>
    </row>
    <row r="498" customFormat="false" ht="15" hidden="true" customHeight="false" outlineLevel="0" collapsed="false">
      <c r="A498" s="46" t="n">
        <v>43978</v>
      </c>
      <c r="B498" s="48" t="s">
        <v>172</v>
      </c>
      <c r="C498" s="5" t="n">
        <v>81</v>
      </c>
      <c r="D498" s="48" t="s">
        <v>29</v>
      </c>
    </row>
    <row r="499" customFormat="false" ht="15" hidden="true" customHeight="false" outlineLevel="0" collapsed="false">
      <c r="A499" s="46" t="n">
        <v>43978</v>
      </c>
      <c r="B499" s="48" t="s">
        <v>173</v>
      </c>
      <c r="C499" s="5" t="n">
        <v>78</v>
      </c>
      <c r="D499" s="48" t="s">
        <v>24</v>
      </c>
    </row>
    <row r="500" customFormat="false" ht="15" hidden="true" customHeight="false" outlineLevel="0" collapsed="false">
      <c r="A500" s="46" t="n">
        <v>43978</v>
      </c>
      <c r="B500" s="48" t="s">
        <v>173</v>
      </c>
      <c r="C500" s="5" t="n">
        <v>60</v>
      </c>
      <c r="D500" s="48" t="s">
        <v>26</v>
      </c>
    </row>
    <row r="501" customFormat="false" ht="15" hidden="false" customHeight="false" outlineLevel="0" collapsed="false">
      <c r="A501" s="46" t="n">
        <v>43978</v>
      </c>
      <c r="B501" s="48" t="s">
        <v>173</v>
      </c>
      <c r="C501" s="5" t="n">
        <v>87</v>
      </c>
      <c r="D501" s="48" t="s">
        <v>28</v>
      </c>
    </row>
    <row r="502" customFormat="false" ht="15" hidden="false" customHeight="false" outlineLevel="0" collapsed="false">
      <c r="A502" s="46" t="n">
        <v>43978</v>
      </c>
      <c r="B502" s="48" t="s">
        <v>173</v>
      </c>
      <c r="C502" s="5" t="n">
        <v>95</v>
      </c>
      <c r="D502" s="48" t="s">
        <v>28</v>
      </c>
    </row>
    <row r="503" customFormat="false" ht="15" hidden="true" customHeight="false" outlineLevel="0" collapsed="false">
      <c r="A503" s="46" t="n">
        <v>43979</v>
      </c>
      <c r="B503" s="48" t="s">
        <v>172</v>
      </c>
      <c r="C503" s="5" t="n">
        <v>71</v>
      </c>
      <c r="D503" s="48" t="s">
        <v>24</v>
      </c>
    </row>
    <row r="504" customFormat="false" ht="15" hidden="true" customHeight="false" outlineLevel="0" collapsed="false">
      <c r="A504" s="46" t="n">
        <v>43979</v>
      </c>
      <c r="B504" s="48" t="s">
        <v>172</v>
      </c>
      <c r="C504" s="5" t="n">
        <v>34</v>
      </c>
      <c r="D504" s="48" t="s">
        <v>24</v>
      </c>
    </row>
    <row r="505" customFormat="false" ht="15" hidden="true" customHeight="false" outlineLevel="0" collapsed="false">
      <c r="A505" s="46" t="n">
        <v>43979</v>
      </c>
      <c r="B505" s="48" t="s">
        <v>172</v>
      </c>
      <c r="C505" s="5" t="n">
        <v>87</v>
      </c>
      <c r="D505" s="48" t="s">
        <v>26</v>
      </c>
    </row>
    <row r="506" customFormat="false" ht="15" hidden="false" customHeight="false" outlineLevel="0" collapsed="false">
      <c r="A506" s="46" t="n">
        <v>43979</v>
      </c>
      <c r="B506" s="48" t="s">
        <v>172</v>
      </c>
      <c r="C506" s="5" t="n">
        <v>91</v>
      </c>
      <c r="D506" s="48" t="s">
        <v>28</v>
      </c>
    </row>
    <row r="507" customFormat="false" ht="15" hidden="false" customHeight="false" outlineLevel="0" collapsed="false">
      <c r="A507" s="46" t="n">
        <v>43979</v>
      </c>
      <c r="B507" s="48" t="s">
        <v>172</v>
      </c>
      <c r="C507" s="5" t="n">
        <v>90</v>
      </c>
      <c r="D507" s="48" t="s">
        <v>28</v>
      </c>
    </row>
    <row r="508" customFormat="false" ht="15" hidden="true" customHeight="false" outlineLevel="0" collapsed="false">
      <c r="A508" s="46" t="n">
        <v>43979</v>
      </c>
      <c r="B508" s="48" t="s">
        <v>173</v>
      </c>
      <c r="C508" s="5" t="n">
        <v>79</v>
      </c>
      <c r="D508" s="48" t="s">
        <v>24</v>
      </c>
    </row>
    <row r="509" customFormat="false" ht="15" hidden="true" customHeight="false" outlineLevel="0" collapsed="false">
      <c r="A509" s="46" t="n">
        <v>43979</v>
      </c>
      <c r="B509" s="48" t="s">
        <v>173</v>
      </c>
      <c r="C509" s="5" t="n">
        <v>78</v>
      </c>
      <c r="D509" s="48" t="s">
        <v>24</v>
      </c>
    </row>
    <row r="510" customFormat="false" ht="15" hidden="false" customHeight="false" outlineLevel="0" collapsed="false">
      <c r="A510" s="46" t="n">
        <v>43979</v>
      </c>
      <c r="B510" s="48" t="s">
        <v>173</v>
      </c>
      <c r="C510" s="5" t="n">
        <v>44</v>
      </c>
      <c r="D510" s="48" t="s">
        <v>28</v>
      </c>
    </row>
    <row r="511" customFormat="false" ht="15" hidden="true" customHeight="false" outlineLevel="0" collapsed="false">
      <c r="A511" s="46" t="n">
        <v>43980</v>
      </c>
      <c r="B511" s="48" t="s">
        <v>172</v>
      </c>
      <c r="C511" s="5" t="n">
        <v>62</v>
      </c>
      <c r="D511" s="48" t="s">
        <v>24</v>
      </c>
    </row>
    <row r="512" customFormat="false" ht="15" hidden="true" customHeight="false" outlineLevel="0" collapsed="false">
      <c r="A512" s="46" t="n">
        <v>43980</v>
      </c>
      <c r="B512" s="48" t="s">
        <v>172</v>
      </c>
      <c r="C512" s="5" t="n">
        <v>80</v>
      </c>
      <c r="D512" s="48" t="s">
        <v>24</v>
      </c>
    </row>
    <row r="513" customFormat="false" ht="15" hidden="false" customHeight="false" outlineLevel="0" collapsed="false">
      <c r="A513" s="46" t="n">
        <v>43980</v>
      </c>
      <c r="B513" s="48" t="s">
        <v>172</v>
      </c>
      <c r="C513" s="5" t="n">
        <v>43</v>
      </c>
      <c r="D513" s="48" t="s">
        <v>28</v>
      </c>
    </row>
    <row r="514" customFormat="false" ht="15" hidden="false" customHeight="false" outlineLevel="0" collapsed="false">
      <c r="A514" s="46" t="n">
        <v>43980</v>
      </c>
      <c r="B514" s="48" t="s">
        <v>172</v>
      </c>
      <c r="C514" s="5" t="n">
        <v>46</v>
      </c>
      <c r="D514" s="48" t="s">
        <v>28</v>
      </c>
    </row>
    <row r="515" customFormat="false" ht="15" hidden="false" customHeight="false" outlineLevel="0" collapsed="false">
      <c r="A515" s="46" t="n">
        <v>43980</v>
      </c>
      <c r="B515" s="48" t="s">
        <v>172</v>
      </c>
      <c r="C515" s="5" t="n">
        <v>55</v>
      </c>
      <c r="D515" s="48" t="s">
        <v>28</v>
      </c>
    </row>
    <row r="516" customFormat="false" ht="15" hidden="false" customHeight="false" outlineLevel="0" collapsed="false">
      <c r="A516" s="46" t="n">
        <v>43980</v>
      </c>
      <c r="B516" s="48" t="s">
        <v>172</v>
      </c>
      <c r="C516" s="5" t="n">
        <v>32</v>
      </c>
      <c r="D516" s="48" t="s">
        <v>28</v>
      </c>
    </row>
    <row r="517" customFormat="false" ht="15" hidden="true" customHeight="false" outlineLevel="0" collapsed="false">
      <c r="A517" s="46" t="n">
        <v>43980</v>
      </c>
      <c r="B517" s="48" t="s">
        <v>173</v>
      </c>
      <c r="C517" s="5" t="n">
        <v>102</v>
      </c>
      <c r="D517" s="48" t="s">
        <v>24</v>
      </c>
    </row>
    <row r="518" customFormat="false" ht="15" hidden="true" customHeight="false" outlineLevel="0" collapsed="false">
      <c r="A518" s="46" t="n">
        <v>43980</v>
      </c>
      <c r="B518" s="48" t="s">
        <v>173</v>
      </c>
      <c r="C518" s="5" t="n">
        <v>93</v>
      </c>
      <c r="D518" s="48" t="s">
        <v>24</v>
      </c>
    </row>
    <row r="519" customFormat="false" ht="15" hidden="true" customHeight="false" outlineLevel="0" collapsed="false">
      <c r="A519" s="46" t="n">
        <v>43980</v>
      </c>
      <c r="B519" s="48" t="s">
        <v>173</v>
      </c>
      <c r="C519" s="5" t="n">
        <v>69</v>
      </c>
      <c r="D519" s="48" t="s">
        <v>24</v>
      </c>
    </row>
    <row r="520" customFormat="false" ht="15" hidden="true" customHeight="false" outlineLevel="0" collapsed="false">
      <c r="A520" s="46" t="n">
        <v>43980</v>
      </c>
      <c r="B520" s="48" t="s">
        <v>173</v>
      </c>
      <c r="C520" s="5" t="n">
        <v>57</v>
      </c>
      <c r="D520" s="48" t="s">
        <v>26</v>
      </c>
    </row>
    <row r="521" customFormat="false" ht="15" hidden="false" customHeight="false" outlineLevel="0" collapsed="false">
      <c r="A521" s="46" t="n">
        <v>43980</v>
      </c>
      <c r="B521" s="48" t="s">
        <v>173</v>
      </c>
      <c r="C521" s="5" t="n">
        <v>78</v>
      </c>
      <c r="D521" s="48" t="s">
        <v>28</v>
      </c>
    </row>
    <row r="522" customFormat="false" ht="15" hidden="false" customHeight="false" outlineLevel="0" collapsed="false">
      <c r="A522" s="46" t="n">
        <v>43980</v>
      </c>
      <c r="B522" s="48" t="s">
        <v>173</v>
      </c>
      <c r="C522" s="5" t="n">
        <v>95</v>
      </c>
      <c r="D522" s="48" t="s">
        <v>28</v>
      </c>
    </row>
    <row r="523" customFormat="false" ht="15" hidden="true" customHeight="false" outlineLevel="0" collapsed="false">
      <c r="A523" s="46" t="n">
        <v>43981</v>
      </c>
      <c r="B523" s="48" t="s">
        <v>172</v>
      </c>
      <c r="C523" s="5" t="n">
        <v>64</v>
      </c>
      <c r="D523" s="48" t="s">
        <v>24</v>
      </c>
    </row>
    <row r="524" customFormat="false" ht="15" hidden="true" customHeight="false" outlineLevel="0" collapsed="false">
      <c r="A524" s="46" t="n">
        <v>43981</v>
      </c>
      <c r="B524" s="48" t="s">
        <v>172</v>
      </c>
      <c r="C524" s="5" t="n">
        <v>68</v>
      </c>
      <c r="D524" s="48" t="s">
        <v>26</v>
      </c>
    </row>
    <row r="525" customFormat="false" ht="15" hidden="true" customHeight="false" outlineLevel="0" collapsed="false">
      <c r="A525" s="46" t="n">
        <v>43981</v>
      </c>
      <c r="B525" s="48" t="s">
        <v>172</v>
      </c>
      <c r="C525" s="5" t="n">
        <v>69</v>
      </c>
      <c r="D525" s="48" t="s">
        <v>26</v>
      </c>
    </row>
    <row r="526" customFormat="false" ht="15" hidden="true" customHeight="false" outlineLevel="0" collapsed="false">
      <c r="A526" s="46" t="n">
        <v>43981</v>
      </c>
      <c r="B526" s="48" t="s">
        <v>173</v>
      </c>
      <c r="C526" s="5" t="n">
        <v>94</v>
      </c>
      <c r="D526" s="48" t="s">
        <v>24</v>
      </c>
    </row>
    <row r="527" customFormat="false" ht="15" hidden="true" customHeight="false" outlineLevel="0" collapsed="false">
      <c r="A527" s="46" t="n">
        <v>43981</v>
      </c>
      <c r="B527" s="48" t="s">
        <v>173</v>
      </c>
      <c r="C527" s="5" t="n">
        <v>87</v>
      </c>
      <c r="D527" s="48" t="s">
        <v>26</v>
      </c>
    </row>
    <row r="528" customFormat="false" ht="15" hidden="true" customHeight="false" outlineLevel="0" collapsed="false">
      <c r="A528" s="46" t="n">
        <v>43981</v>
      </c>
      <c r="B528" s="48" t="s">
        <v>173</v>
      </c>
      <c r="C528" s="5" t="n">
        <v>53</v>
      </c>
      <c r="D528" s="48" t="s">
        <v>26</v>
      </c>
    </row>
    <row r="529" customFormat="false" ht="15" hidden="false" customHeight="false" outlineLevel="0" collapsed="false">
      <c r="A529" s="46" t="n">
        <v>43981</v>
      </c>
      <c r="B529" s="48" t="s">
        <v>173</v>
      </c>
      <c r="C529" s="5" t="n">
        <v>95</v>
      </c>
      <c r="D529" s="48" t="s">
        <v>28</v>
      </c>
    </row>
    <row r="530" customFormat="false" ht="15" hidden="false" customHeight="false" outlineLevel="0" collapsed="false">
      <c r="A530" s="46" t="n">
        <v>43981</v>
      </c>
      <c r="B530" s="48" t="s">
        <v>173</v>
      </c>
      <c r="C530" s="5" t="n">
        <v>88</v>
      </c>
      <c r="D530" s="48" t="s">
        <v>28</v>
      </c>
    </row>
    <row r="531" customFormat="false" ht="15" hidden="true" customHeight="false" outlineLevel="0" collapsed="false">
      <c r="A531" s="46" t="n">
        <v>43982</v>
      </c>
      <c r="B531" s="48" t="s">
        <v>172</v>
      </c>
      <c r="C531" s="5" t="n">
        <v>62</v>
      </c>
      <c r="D531" s="48" t="s">
        <v>24</v>
      </c>
    </row>
    <row r="532" customFormat="false" ht="15" hidden="true" customHeight="false" outlineLevel="0" collapsed="false">
      <c r="A532" s="46" t="n">
        <v>43982</v>
      </c>
      <c r="B532" s="48" t="s">
        <v>172</v>
      </c>
      <c r="C532" s="5" t="n">
        <v>47</v>
      </c>
      <c r="D532" s="48" t="s">
        <v>24</v>
      </c>
    </row>
    <row r="533" customFormat="false" ht="15" hidden="true" customHeight="false" outlineLevel="0" collapsed="false">
      <c r="A533" s="46" t="n">
        <v>43982</v>
      </c>
      <c r="B533" s="48" t="s">
        <v>172</v>
      </c>
      <c r="C533" s="5" t="n">
        <v>91</v>
      </c>
      <c r="D533" s="48" t="s">
        <v>24</v>
      </c>
    </row>
    <row r="534" customFormat="false" ht="15" hidden="true" customHeight="false" outlineLevel="0" collapsed="false">
      <c r="A534" s="46" t="n">
        <v>43982</v>
      </c>
      <c r="B534" s="48" t="s">
        <v>172</v>
      </c>
      <c r="C534" s="5" t="n">
        <v>57</v>
      </c>
      <c r="D534" s="48" t="s">
        <v>24</v>
      </c>
    </row>
    <row r="535" customFormat="false" ht="15" hidden="false" customHeight="false" outlineLevel="0" collapsed="false">
      <c r="A535" s="46" t="n">
        <v>43982</v>
      </c>
      <c r="B535" s="48" t="s">
        <v>172</v>
      </c>
      <c r="C535" s="5" t="n">
        <v>86</v>
      </c>
      <c r="D535" s="48" t="s">
        <v>28</v>
      </c>
    </row>
    <row r="536" customFormat="false" ht="15" hidden="true" customHeight="false" outlineLevel="0" collapsed="false">
      <c r="A536" s="46" t="n">
        <v>43982</v>
      </c>
      <c r="B536" s="48" t="s">
        <v>173</v>
      </c>
      <c r="C536" s="5" t="n">
        <v>67</v>
      </c>
      <c r="D536" s="48" t="s">
        <v>24</v>
      </c>
    </row>
    <row r="537" customFormat="false" ht="15" hidden="true" customHeight="false" outlineLevel="0" collapsed="false">
      <c r="A537" s="46" t="n">
        <v>43982</v>
      </c>
      <c r="B537" s="48" t="s">
        <v>173</v>
      </c>
      <c r="C537" s="5" t="n">
        <v>85</v>
      </c>
      <c r="D537" s="48" t="s">
        <v>24</v>
      </c>
    </row>
    <row r="538" customFormat="false" ht="15" hidden="false" customHeight="false" outlineLevel="0" collapsed="false">
      <c r="A538" s="46" t="n">
        <v>43982</v>
      </c>
      <c r="B538" s="48" t="s">
        <v>173</v>
      </c>
      <c r="C538" s="5" t="n">
        <v>72</v>
      </c>
      <c r="D538" s="48" t="s">
        <v>28</v>
      </c>
    </row>
    <row r="539" customFormat="false" ht="15" hidden="false" customHeight="false" outlineLevel="0" collapsed="false">
      <c r="A539" s="46" t="n">
        <v>43982</v>
      </c>
      <c r="B539" s="48" t="s">
        <v>173</v>
      </c>
      <c r="C539" s="5" t="n">
        <v>47</v>
      </c>
      <c r="D539" s="48" t="s">
        <v>28</v>
      </c>
    </row>
    <row r="540" customFormat="false" ht="15" hidden="false" customHeight="false" outlineLevel="0" collapsed="false">
      <c r="A540" s="46" t="n">
        <v>43982</v>
      </c>
      <c r="B540" s="48" t="s">
        <v>173</v>
      </c>
      <c r="C540" s="5" t="n">
        <v>93</v>
      </c>
      <c r="D540" s="48" t="s">
        <v>28</v>
      </c>
    </row>
    <row r="541" customFormat="false" ht="15" hidden="false" customHeight="false" outlineLevel="0" collapsed="false">
      <c r="A541" s="46" t="n">
        <v>43982</v>
      </c>
      <c r="B541" s="48" t="s">
        <v>173</v>
      </c>
      <c r="C541" s="5" t="n">
        <v>68</v>
      </c>
      <c r="D541" s="48" t="s">
        <v>28</v>
      </c>
    </row>
    <row r="542" customFormat="false" ht="15" hidden="true" customHeight="false" outlineLevel="0" collapsed="false">
      <c r="A542" s="46" t="n">
        <v>43983</v>
      </c>
      <c r="B542" s="48" t="s">
        <v>172</v>
      </c>
      <c r="C542" s="5" t="n">
        <v>69</v>
      </c>
      <c r="D542" s="48" t="s">
        <v>24</v>
      </c>
    </row>
    <row r="543" customFormat="false" ht="15" hidden="true" customHeight="false" outlineLevel="0" collapsed="false">
      <c r="A543" s="46" t="n">
        <v>43983</v>
      </c>
      <c r="B543" s="48" t="s">
        <v>172</v>
      </c>
      <c r="C543" s="5" t="n">
        <v>80</v>
      </c>
      <c r="D543" s="48" t="s">
        <v>24</v>
      </c>
    </row>
    <row r="544" customFormat="false" ht="15" hidden="true" customHeight="false" outlineLevel="0" collapsed="false">
      <c r="A544" s="46" t="n">
        <v>43983</v>
      </c>
      <c r="B544" s="48" t="s">
        <v>172</v>
      </c>
      <c r="C544" s="5" t="n">
        <v>56</v>
      </c>
      <c r="D544" s="48" t="s">
        <v>24</v>
      </c>
    </row>
    <row r="545" customFormat="false" ht="15" hidden="true" customHeight="false" outlineLevel="0" collapsed="false">
      <c r="A545" s="46" t="n">
        <v>43983</v>
      </c>
      <c r="B545" s="48" t="s">
        <v>172</v>
      </c>
      <c r="C545" s="5" t="n">
        <v>78</v>
      </c>
      <c r="D545" s="48" t="s">
        <v>24</v>
      </c>
    </row>
    <row r="546" customFormat="false" ht="15" hidden="true" customHeight="false" outlineLevel="0" collapsed="false">
      <c r="A546" s="46" t="n">
        <v>43983</v>
      </c>
      <c r="B546" s="48" t="s">
        <v>172</v>
      </c>
      <c r="C546" s="5" t="n">
        <v>44</v>
      </c>
      <c r="D546" s="48" t="s">
        <v>26</v>
      </c>
    </row>
    <row r="547" customFormat="false" ht="15" hidden="true" customHeight="false" outlineLevel="0" collapsed="false">
      <c r="A547" s="46" t="n">
        <v>43983</v>
      </c>
      <c r="B547" s="48" t="s">
        <v>172</v>
      </c>
      <c r="C547" s="5" t="n">
        <v>47</v>
      </c>
      <c r="D547" s="48" t="s">
        <v>26</v>
      </c>
    </row>
    <row r="548" customFormat="false" ht="15" hidden="false" customHeight="false" outlineLevel="0" collapsed="false">
      <c r="A548" s="46" t="n">
        <v>43983</v>
      </c>
      <c r="B548" s="48" t="s">
        <v>172</v>
      </c>
      <c r="C548" s="5" t="n">
        <v>86</v>
      </c>
      <c r="D548" s="48" t="s">
        <v>28</v>
      </c>
    </row>
    <row r="549" customFormat="false" ht="15" hidden="false" customHeight="false" outlineLevel="0" collapsed="false">
      <c r="A549" s="46" t="n">
        <v>43983</v>
      </c>
      <c r="B549" s="48" t="s">
        <v>172</v>
      </c>
      <c r="C549" s="5" t="n">
        <v>72</v>
      </c>
      <c r="D549" s="48" t="s">
        <v>28</v>
      </c>
    </row>
    <row r="550" customFormat="false" ht="15" hidden="false" customHeight="false" outlineLevel="0" collapsed="false">
      <c r="A550" s="46" t="n">
        <v>43983</v>
      </c>
      <c r="B550" s="48" t="s">
        <v>172</v>
      </c>
      <c r="C550" s="5" t="n">
        <v>70</v>
      </c>
      <c r="D550" s="48" t="s">
        <v>28</v>
      </c>
    </row>
    <row r="551" customFormat="false" ht="15" hidden="false" customHeight="false" outlineLevel="0" collapsed="false">
      <c r="A551" s="46" t="n">
        <v>43983</v>
      </c>
      <c r="B551" s="48" t="s">
        <v>172</v>
      </c>
      <c r="C551" s="5" t="n">
        <v>50</v>
      </c>
      <c r="D551" s="48" t="s">
        <v>28</v>
      </c>
    </row>
    <row r="552" customFormat="false" ht="15" hidden="true" customHeight="false" outlineLevel="0" collapsed="false">
      <c r="A552" s="46" t="n">
        <v>43983</v>
      </c>
      <c r="B552" s="48" t="s">
        <v>172</v>
      </c>
      <c r="C552" s="5" t="n">
        <v>70</v>
      </c>
      <c r="D552" s="48" t="s">
        <v>29</v>
      </c>
    </row>
    <row r="553" customFormat="false" ht="15" hidden="true" customHeight="false" outlineLevel="0" collapsed="false">
      <c r="A553" s="46" t="n">
        <v>43983</v>
      </c>
      <c r="B553" s="48" t="s">
        <v>173</v>
      </c>
      <c r="C553" s="5" t="n">
        <v>81</v>
      </c>
      <c r="D553" s="48" t="s">
        <v>24</v>
      </c>
    </row>
    <row r="554" customFormat="false" ht="15" hidden="true" customHeight="false" outlineLevel="0" collapsed="false">
      <c r="A554" s="46" t="n">
        <v>43983</v>
      </c>
      <c r="B554" s="48" t="s">
        <v>173</v>
      </c>
      <c r="C554" s="5" t="n">
        <v>14</v>
      </c>
      <c r="D554" s="48" t="s">
        <v>26</v>
      </c>
    </row>
    <row r="555" customFormat="false" ht="15" hidden="false" customHeight="false" outlineLevel="0" collapsed="false">
      <c r="A555" s="46" t="n">
        <v>43983</v>
      </c>
      <c r="B555" s="48" t="s">
        <v>173</v>
      </c>
      <c r="C555" s="5" t="n">
        <v>91</v>
      </c>
      <c r="D555" s="48" t="s">
        <v>28</v>
      </c>
    </row>
    <row r="556" customFormat="false" ht="15" hidden="false" customHeight="false" outlineLevel="0" collapsed="false">
      <c r="A556" s="46" t="n">
        <v>43983</v>
      </c>
      <c r="B556" s="48" t="s">
        <v>173</v>
      </c>
      <c r="C556" s="5" t="n">
        <v>92</v>
      </c>
      <c r="D556" s="48" t="s">
        <v>28</v>
      </c>
    </row>
    <row r="557" customFormat="false" ht="15" hidden="false" customHeight="false" outlineLevel="0" collapsed="false">
      <c r="A557" s="46" t="n">
        <v>43983</v>
      </c>
      <c r="B557" s="48" t="s">
        <v>173</v>
      </c>
      <c r="C557" s="5" t="n">
        <v>70</v>
      </c>
      <c r="D557" s="48" t="s">
        <v>28</v>
      </c>
    </row>
    <row r="558" customFormat="false" ht="15" hidden="false" customHeight="false" outlineLevel="0" collapsed="false">
      <c r="A558" s="46" t="n">
        <v>43983</v>
      </c>
      <c r="B558" s="48" t="s">
        <v>173</v>
      </c>
      <c r="C558" s="5" t="n">
        <v>83</v>
      </c>
      <c r="D558" s="48" t="s">
        <v>28</v>
      </c>
    </row>
    <row r="559" customFormat="false" ht="15" hidden="true" customHeight="false" outlineLevel="0" collapsed="false">
      <c r="A559" s="46" t="n">
        <v>43984</v>
      </c>
      <c r="B559" s="48" t="s">
        <v>172</v>
      </c>
      <c r="C559" s="5" t="n">
        <v>84</v>
      </c>
      <c r="D559" s="48" t="s">
        <v>24</v>
      </c>
    </row>
    <row r="560" customFormat="false" ht="15" hidden="true" customHeight="false" outlineLevel="0" collapsed="false">
      <c r="A560" s="46" t="n">
        <v>43984</v>
      </c>
      <c r="B560" s="48" t="s">
        <v>172</v>
      </c>
      <c r="C560" s="5" t="n">
        <v>65</v>
      </c>
      <c r="D560" s="48" t="s">
        <v>24</v>
      </c>
    </row>
    <row r="561" customFormat="false" ht="15" hidden="true" customHeight="false" outlineLevel="0" collapsed="false">
      <c r="A561" s="46" t="n">
        <v>43984</v>
      </c>
      <c r="B561" s="48" t="s">
        <v>172</v>
      </c>
      <c r="C561" s="5" t="n">
        <v>64</v>
      </c>
      <c r="D561" s="48" t="s">
        <v>26</v>
      </c>
    </row>
    <row r="562" customFormat="false" ht="15" hidden="false" customHeight="false" outlineLevel="0" collapsed="false">
      <c r="A562" s="46" t="n">
        <v>43984</v>
      </c>
      <c r="B562" s="48" t="s">
        <v>172</v>
      </c>
      <c r="C562" s="5" t="n">
        <v>53</v>
      </c>
      <c r="D562" s="48" t="s">
        <v>28</v>
      </c>
    </row>
    <row r="563" customFormat="false" ht="15" hidden="false" customHeight="false" outlineLevel="0" collapsed="false">
      <c r="A563" s="46" t="n">
        <v>43984</v>
      </c>
      <c r="B563" s="48" t="s">
        <v>172</v>
      </c>
      <c r="C563" s="5" t="n">
        <v>76</v>
      </c>
      <c r="D563" s="48" t="s">
        <v>28</v>
      </c>
    </row>
    <row r="564" customFormat="false" ht="15" hidden="true" customHeight="false" outlineLevel="0" collapsed="false">
      <c r="A564" s="46" t="n">
        <v>43984</v>
      </c>
      <c r="B564" s="48" t="s">
        <v>173</v>
      </c>
      <c r="C564" s="5" t="n">
        <v>39</v>
      </c>
      <c r="D564" s="48" t="s">
        <v>24</v>
      </c>
    </row>
    <row r="565" customFormat="false" ht="15" hidden="true" customHeight="false" outlineLevel="0" collapsed="false">
      <c r="A565" s="46" t="n">
        <v>43984</v>
      </c>
      <c r="B565" s="48" t="s">
        <v>173</v>
      </c>
      <c r="C565" s="5" t="n">
        <v>94</v>
      </c>
      <c r="D565" s="48" t="s">
        <v>24</v>
      </c>
    </row>
    <row r="566" customFormat="false" ht="15" hidden="true" customHeight="false" outlineLevel="0" collapsed="false">
      <c r="A566" s="46" t="n">
        <v>43984</v>
      </c>
      <c r="B566" s="48" t="s">
        <v>173</v>
      </c>
      <c r="C566" s="5" t="n">
        <v>88</v>
      </c>
      <c r="D566" s="48" t="s">
        <v>24</v>
      </c>
    </row>
    <row r="567" customFormat="false" ht="15" hidden="true" customHeight="false" outlineLevel="0" collapsed="false">
      <c r="A567" s="46" t="n">
        <v>43984</v>
      </c>
      <c r="B567" s="48" t="s">
        <v>173</v>
      </c>
      <c r="C567" s="5" t="n">
        <v>76</v>
      </c>
      <c r="D567" s="48" t="s">
        <v>24</v>
      </c>
    </row>
    <row r="568" customFormat="false" ht="15" hidden="true" customHeight="false" outlineLevel="0" collapsed="false">
      <c r="A568" s="46" t="n">
        <v>43984</v>
      </c>
      <c r="B568" s="48" t="s">
        <v>173</v>
      </c>
      <c r="C568" s="5" t="n">
        <v>86</v>
      </c>
      <c r="D568" s="48" t="s">
        <v>24</v>
      </c>
    </row>
    <row r="569" customFormat="false" ht="15" hidden="true" customHeight="false" outlineLevel="0" collapsed="false">
      <c r="A569" s="46" t="n">
        <v>43984</v>
      </c>
      <c r="B569" s="48" t="s">
        <v>173</v>
      </c>
      <c r="C569" s="5" t="n">
        <v>76</v>
      </c>
      <c r="D569" s="48" t="s">
        <v>24</v>
      </c>
    </row>
    <row r="570" customFormat="false" ht="15" hidden="true" customHeight="false" outlineLevel="0" collapsed="false">
      <c r="A570" s="46" t="n">
        <v>43984</v>
      </c>
      <c r="B570" s="48" t="s">
        <v>173</v>
      </c>
      <c r="C570" s="5" t="n">
        <v>51</v>
      </c>
      <c r="D570" s="48" t="s">
        <v>26</v>
      </c>
    </row>
    <row r="571" customFormat="false" ht="15" hidden="false" customHeight="false" outlineLevel="0" collapsed="false">
      <c r="A571" s="46" t="n">
        <v>43984</v>
      </c>
      <c r="B571" s="48" t="s">
        <v>173</v>
      </c>
      <c r="C571" s="5" t="n">
        <v>92</v>
      </c>
      <c r="D571" s="48" t="s">
        <v>28</v>
      </c>
    </row>
    <row r="572" customFormat="false" ht="15" hidden="true" customHeight="false" outlineLevel="0" collapsed="false">
      <c r="A572" s="46" t="n">
        <v>43985</v>
      </c>
      <c r="B572" s="48" t="s">
        <v>172</v>
      </c>
      <c r="C572" s="5" t="n">
        <v>85</v>
      </c>
      <c r="D572" s="48" t="s">
        <v>24</v>
      </c>
    </row>
    <row r="573" customFormat="false" ht="15" hidden="true" customHeight="false" outlineLevel="0" collapsed="false">
      <c r="A573" s="46" t="n">
        <v>43985</v>
      </c>
      <c r="B573" s="48" t="s">
        <v>172</v>
      </c>
      <c r="C573" s="5" t="n">
        <v>75</v>
      </c>
      <c r="D573" s="48" t="s">
        <v>24</v>
      </c>
    </row>
    <row r="574" customFormat="false" ht="15" hidden="true" customHeight="false" outlineLevel="0" collapsed="false">
      <c r="A574" s="46" t="n">
        <v>43985</v>
      </c>
      <c r="B574" s="48" t="s">
        <v>172</v>
      </c>
      <c r="C574" s="5" t="n">
        <v>54</v>
      </c>
      <c r="D574" s="48" t="s">
        <v>24</v>
      </c>
    </row>
    <row r="575" customFormat="false" ht="15" hidden="true" customHeight="false" outlineLevel="0" collapsed="false">
      <c r="A575" s="46" t="n">
        <v>43985</v>
      </c>
      <c r="B575" s="48" t="s">
        <v>172</v>
      </c>
      <c r="C575" s="5" t="n">
        <v>59</v>
      </c>
      <c r="D575" s="48" t="s">
        <v>24</v>
      </c>
    </row>
    <row r="576" customFormat="false" ht="15" hidden="true" customHeight="false" outlineLevel="0" collapsed="false">
      <c r="A576" s="46" t="n">
        <v>43985</v>
      </c>
      <c r="B576" s="48" t="s">
        <v>172</v>
      </c>
      <c r="C576" s="5" t="n">
        <v>83</v>
      </c>
      <c r="D576" s="48" t="s">
        <v>26</v>
      </c>
    </row>
    <row r="577" customFormat="false" ht="15" hidden="false" customHeight="false" outlineLevel="0" collapsed="false">
      <c r="A577" s="46" t="n">
        <v>43985</v>
      </c>
      <c r="B577" s="48" t="s">
        <v>172</v>
      </c>
      <c r="C577" s="5" t="n">
        <v>63</v>
      </c>
      <c r="D577" s="48" t="s">
        <v>28</v>
      </c>
    </row>
    <row r="578" customFormat="false" ht="15" hidden="false" customHeight="false" outlineLevel="0" collapsed="false">
      <c r="A578" s="46" t="n">
        <v>43985</v>
      </c>
      <c r="B578" s="48" t="s">
        <v>172</v>
      </c>
      <c r="C578" s="5" t="n">
        <v>58</v>
      </c>
      <c r="D578" s="48" t="s">
        <v>28</v>
      </c>
    </row>
    <row r="579" customFormat="false" ht="15" hidden="true" customHeight="false" outlineLevel="0" collapsed="false">
      <c r="A579" s="46" t="n">
        <v>43985</v>
      </c>
      <c r="B579" s="48" t="s">
        <v>172</v>
      </c>
      <c r="C579" s="5" t="n">
        <v>74</v>
      </c>
      <c r="D579" s="48" t="s">
        <v>39</v>
      </c>
    </row>
    <row r="580" customFormat="false" ht="15" hidden="true" customHeight="false" outlineLevel="0" collapsed="false">
      <c r="A580" s="46" t="n">
        <v>43985</v>
      </c>
      <c r="B580" s="48" t="s">
        <v>173</v>
      </c>
      <c r="C580" s="5" t="n">
        <v>71</v>
      </c>
      <c r="D580" s="48" t="s">
        <v>24</v>
      </c>
    </row>
    <row r="581" customFormat="false" ht="15" hidden="true" customHeight="false" outlineLevel="0" collapsed="false">
      <c r="A581" s="46" t="n">
        <v>43985</v>
      </c>
      <c r="B581" s="48" t="s">
        <v>173</v>
      </c>
      <c r="C581" s="5" t="n">
        <v>72</v>
      </c>
      <c r="D581" s="48" t="s">
        <v>24</v>
      </c>
    </row>
    <row r="582" customFormat="false" ht="15" hidden="false" customHeight="false" outlineLevel="0" collapsed="false">
      <c r="A582" s="46" t="n">
        <v>43985</v>
      </c>
      <c r="B582" s="48" t="s">
        <v>173</v>
      </c>
      <c r="C582" s="5" t="n">
        <v>58</v>
      </c>
      <c r="D582" s="48" t="s">
        <v>28</v>
      </c>
    </row>
    <row r="583" customFormat="false" ht="15" hidden="false" customHeight="false" outlineLevel="0" collapsed="false">
      <c r="A583" s="46" t="n">
        <v>43985</v>
      </c>
      <c r="B583" s="48" t="s">
        <v>173</v>
      </c>
      <c r="C583" s="5" t="n">
        <v>77</v>
      </c>
      <c r="D583" s="48" t="s">
        <v>28</v>
      </c>
    </row>
    <row r="584" customFormat="false" ht="15" hidden="false" customHeight="false" outlineLevel="0" collapsed="false">
      <c r="A584" s="46" t="n">
        <v>43985</v>
      </c>
      <c r="B584" s="48" t="s">
        <v>173</v>
      </c>
      <c r="C584" s="5" t="n">
        <v>78</v>
      </c>
      <c r="D584" s="48" t="s">
        <v>28</v>
      </c>
    </row>
    <row r="585" customFormat="false" ht="15" hidden="true" customHeight="false" outlineLevel="0" collapsed="false">
      <c r="A585" s="46" t="n">
        <v>43985</v>
      </c>
      <c r="B585" s="48" t="s">
        <v>173</v>
      </c>
      <c r="C585" s="5" t="n">
        <v>83</v>
      </c>
      <c r="D585" s="48" t="s">
        <v>29</v>
      </c>
    </row>
    <row r="586" customFormat="false" ht="15" hidden="true" customHeight="false" outlineLevel="0" collapsed="false">
      <c r="A586" s="46" t="n">
        <v>43986</v>
      </c>
      <c r="B586" s="48" t="s">
        <v>172</v>
      </c>
      <c r="C586" s="5" t="n">
        <v>57</v>
      </c>
      <c r="D586" s="48" t="s">
        <v>24</v>
      </c>
    </row>
    <row r="587" customFormat="false" ht="15" hidden="true" customHeight="false" outlineLevel="0" collapsed="false">
      <c r="A587" s="46" t="n">
        <v>43986</v>
      </c>
      <c r="B587" s="48" t="s">
        <v>172</v>
      </c>
      <c r="C587" s="5" t="n">
        <v>69</v>
      </c>
      <c r="D587" s="48" t="s">
        <v>24</v>
      </c>
    </row>
    <row r="588" customFormat="false" ht="15" hidden="true" customHeight="false" outlineLevel="0" collapsed="false">
      <c r="A588" s="46" t="n">
        <v>43986</v>
      </c>
      <c r="B588" s="48" t="s">
        <v>172</v>
      </c>
      <c r="C588" s="5" t="n">
        <v>90</v>
      </c>
      <c r="D588" s="48" t="s">
        <v>24</v>
      </c>
    </row>
    <row r="589" customFormat="false" ht="15" hidden="true" customHeight="false" outlineLevel="0" collapsed="false">
      <c r="A589" s="46" t="n">
        <v>43986</v>
      </c>
      <c r="B589" s="48" t="s">
        <v>172</v>
      </c>
      <c r="C589" s="5" t="n">
        <v>51</v>
      </c>
      <c r="D589" s="48" t="s">
        <v>24</v>
      </c>
    </row>
    <row r="590" customFormat="false" ht="15" hidden="true" customHeight="false" outlineLevel="0" collapsed="false">
      <c r="A590" s="46" t="n">
        <v>43986</v>
      </c>
      <c r="B590" s="48" t="s">
        <v>172</v>
      </c>
      <c r="C590" s="5" t="n">
        <v>64</v>
      </c>
      <c r="D590" s="48" t="s">
        <v>24</v>
      </c>
    </row>
    <row r="591" customFormat="false" ht="15" hidden="true" customHeight="false" outlineLevel="0" collapsed="false">
      <c r="A591" s="46" t="n">
        <v>43986</v>
      </c>
      <c r="B591" s="48" t="s">
        <v>172</v>
      </c>
      <c r="C591" s="5" t="n">
        <v>62</v>
      </c>
      <c r="D591" s="48" t="s">
        <v>24</v>
      </c>
    </row>
    <row r="592" customFormat="false" ht="15" hidden="true" customHeight="false" outlineLevel="0" collapsed="false">
      <c r="A592" s="46" t="n">
        <v>43986</v>
      </c>
      <c r="B592" s="48" t="s">
        <v>172</v>
      </c>
      <c r="C592" s="5" t="n">
        <v>84</v>
      </c>
      <c r="D592" s="48" t="s">
        <v>24</v>
      </c>
    </row>
    <row r="593" customFormat="false" ht="15" hidden="true" customHeight="false" outlineLevel="0" collapsed="false">
      <c r="A593" s="46" t="n">
        <v>43986</v>
      </c>
      <c r="B593" s="48" t="s">
        <v>172</v>
      </c>
      <c r="C593" s="5" t="n">
        <v>64</v>
      </c>
      <c r="D593" s="48" t="s">
        <v>24</v>
      </c>
    </row>
    <row r="594" customFormat="false" ht="15" hidden="true" customHeight="false" outlineLevel="0" collapsed="false">
      <c r="A594" s="46" t="n">
        <v>43986</v>
      </c>
      <c r="B594" s="48" t="s">
        <v>172</v>
      </c>
      <c r="C594" s="5" t="n">
        <v>68</v>
      </c>
      <c r="D594" s="48" t="s">
        <v>24</v>
      </c>
    </row>
    <row r="595" customFormat="false" ht="15" hidden="false" customHeight="false" outlineLevel="0" collapsed="false">
      <c r="A595" s="46" t="n">
        <v>43986</v>
      </c>
      <c r="B595" s="48" t="s">
        <v>172</v>
      </c>
      <c r="C595" s="5" t="n">
        <v>56</v>
      </c>
      <c r="D595" s="48" t="s">
        <v>28</v>
      </c>
    </row>
    <row r="596" customFormat="false" ht="15" hidden="false" customHeight="false" outlineLevel="0" collapsed="false">
      <c r="A596" s="46" t="n">
        <v>43986</v>
      </c>
      <c r="B596" s="48" t="s">
        <v>172</v>
      </c>
      <c r="C596" s="5" t="n">
        <v>36</v>
      </c>
      <c r="D596" s="48" t="s">
        <v>28</v>
      </c>
    </row>
    <row r="597" customFormat="false" ht="15" hidden="false" customHeight="false" outlineLevel="0" collapsed="false">
      <c r="A597" s="46" t="n">
        <v>43986</v>
      </c>
      <c r="B597" s="48" t="s">
        <v>172</v>
      </c>
      <c r="C597" s="5" t="n">
        <v>71</v>
      </c>
      <c r="D597" s="48" t="s">
        <v>28</v>
      </c>
    </row>
    <row r="598" customFormat="false" ht="15" hidden="false" customHeight="false" outlineLevel="0" collapsed="false">
      <c r="A598" s="46" t="n">
        <v>43986</v>
      </c>
      <c r="B598" s="48" t="s">
        <v>172</v>
      </c>
      <c r="C598" s="5" t="n">
        <v>64</v>
      </c>
      <c r="D598" s="48" t="s">
        <v>28</v>
      </c>
    </row>
    <row r="599" customFormat="false" ht="15" hidden="false" customHeight="false" outlineLevel="0" collapsed="false">
      <c r="A599" s="46" t="n">
        <v>43986</v>
      </c>
      <c r="B599" s="48" t="s">
        <v>172</v>
      </c>
      <c r="C599" s="5" t="n">
        <v>54</v>
      </c>
      <c r="D599" s="48" t="s">
        <v>28</v>
      </c>
    </row>
    <row r="600" customFormat="false" ht="15" hidden="false" customHeight="false" outlineLevel="0" collapsed="false">
      <c r="A600" s="46" t="n">
        <v>43986</v>
      </c>
      <c r="B600" s="48" t="s">
        <v>172</v>
      </c>
      <c r="C600" s="5" t="n">
        <v>89</v>
      </c>
      <c r="D600" s="48" t="s">
        <v>28</v>
      </c>
    </row>
    <row r="601" customFormat="false" ht="15" hidden="true" customHeight="false" outlineLevel="0" collapsed="false">
      <c r="A601" s="46" t="n">
        <v>43986</v>
      </c>
      <c r="B601" s="48" t="s">
        <v>172</v>
      </c>
      <c r="C601" s="5" t="n">
        <v>57</v>
      </c>
      <c r="D601" s="48" t="s">
        <v>39</v>
      </c>
    </row>
    <row r="602" customFormat="false" ht="15" hidden="true" customHeight="false" outlineLevel="0" collapsed="false">
      <c r="A602" s="46" t="n">
        <v>43986</v>
      </c>
      <c r="B602" s="48" t="s">
        <v>173</v>
      </c>
      <c r="C602" s="5" t="n">
        <v>88</v>
      </c>
      <c r="D602" s="48" t="s">
        <v>24</v>
      </c>
    </row>
    <row r="603" customFormat="false" ht="15" hidden="true" customHeight="false" outlineLevel="0" collapsed="false">
      <c r="A603" s="46" t="n">
        <v>43986</v>
      </c>
      <c r="B603" s="48" t="s">
        <v>173</v>
      </c>
      <c r="C603" s="5" t="n">
        <v>84</v>
      </c>
      <c r="D603" s="48" t="s">
        <v>24</v>
      </c>
    </row>
    <row r="604" customFormat="false" ht="15" hidden="true" customHeight="false" outlineLevel="0" collapsed="false">
      <c r="A604" s="46" t="n">
        <v>43986</v>
      </c>
      <c r="B604" s="48" t="s">
        <v>173</v>
      </c>
      <c r="C604" s="5" t="n">
        <v>54</v>
      </c>
      <c r="D604" s="48" t="s">
        <v>26</v>
      </c>
    </row>
    <row r="605" customFormat="false" ht="15" hidden="false" customHeight="false" outlineLevel="0" collapsed="false">
      <c r="A605" s="46" t="n">
        <v>43986</v>
      </c>
      <c r="B605" s="48" t="s">
        <v>173</v>
      </c>
      <c r="C605" s="5" t="n">
        <v>84</v>
      </c>
      <c r="D605" s="48" t="s">
        <v>28</v>
      </c>
    </row>
    <row r="606" customFormat="false" ht="15" hidden="false" customHeight="false" outlineLevel="0" collapsed="false">
      <c r="A606" s="46" t="n">
        <v>43986</v>
      </c>
      <c r="B606" s="48" t="s">
        <v>173</v>
      </c>
      <c r="C606" s="5" t="n">
        <v>45</v>
      </c>
      <c r="D606" s="48" t="s">
        <v>28</v>
      </c>
    </row>
    <row r="607" customFormat="false" ht="15" hidden="false" customHeight="false" outlineLevel="0" collapsed="false">
      <c r="A607" s="46" t="n">
        <v>43986</v>
      </c>
      <c r="B607" s="48" t="s">
        <v>173</v>
      </c>
      <c r="C607" s="5" t="n">
        <v>56</v>
      </c>
      <c r="D607" s="48" t="s">
        <v>28</v>
      </c>
    </row>
    <row r="608" customFormat="false" ht="15" hidden="false" customHeight="false" outlineLevel="0" collapsed="false">
      <c r="A608" s="46" t="n">
        <v>43986</v>
      </c>
      <c r="B608" s="48" t="s">
        <v>173</v>
      </c>
      <c r="C608" s="5" t="n">
        <v>88</v>
      </c>
      <c r="D608" s="48" t="s">
        <v>28</v>
      </c>
    </row>
    <row r="609" customFormat="false" ht="15" hidden="false" customHeight="false" outlineLevel="0" collapsed="false">
      <c r="A609" s="46" t="n">
        <v>43986</v>
      </c>
      <c r="B609" s="48" t="s">
        <v>173</v>
      </c>
      <c r="C609" s="5" t="n">
        <v>88</v>
      </c>
      <c r="D609" s="48" t="s">
        <v>28</v>
      </c>
    </row>
    <row r="610" customFormat="false" ht="15" hidden="false" customHeight="false" outlineLevel="0" collapsed="false">
      <c r="A610" s="46" t="n">
        <v>43986</v>
      </c>
      <c r="B610" s="48" t="s">
        <v>173</v>
      </c>
      <c r="C610" s="5" t="n">
        <v>85</v>
      </c>
      <c r="D610" s="48" t="s">
        <v>28</v>
      </c>
    </row>
    <row r="611" customFormat="false" ht="15" hidden="true" customHeight="false" outlineLevel="0" collapsed="false">
      <c r="A611" s="46" t="n">
        <v>43987</v>
      </c>
      <c r="B611" s="48" t="s">
        <v>172</v>
      </c>
      <c r="C611" s="5" t="n">
        <v>77</v>
      </c>
      <c r="D611" s="48" t="s">
        <v>24</v>
      </c>
    </row>
    <row r="612" customFormat="false" ht="15" hidden="true" customHeight="false" outlineLevel="0" collapsed="false">
      <c r="A612" s="46" t="n">
        <v>43987</v>
      </c>
      <c r="B612" s="48" t="s">
        <v>172</v>
      </c>
      <c r="C612" s="5" t="n">
        <v>84</v>
      </c>
      <c r="D612" s="48" t="s">
        <v>24</v>
      </c>
    </row>
    <row r="613" customFormat="false" ht="15" hidden="true" customHeight="false" outlineLevel="0" collapsed="false">
      <c r="A613" s="46" t="n">
        <v>43987</v>
      </c>
      <c r="B613" s="48" t="s">
        <v>172</v>
      </c>
      <c r="C613" s="5" t="n">
        <v>76</v>
      </c>
      <c r="D613" s="48" t="s">
        <v>24</v>
      </c>
    </row>
    <row r="614" customFormat="false" ht="15" hidden="true" customHeight="false" outlineLevel="0" collapsed="false">
      <c r="A614" s="46" t="n">
        <v>43987</v>
      </c>
      <c r="B614" s="48" t="s">
        <v>172</v>
      </c>
      <c r="C614" s="5" t="n">
        <v>31</v>
      </c>
      <c r="D614" s="48" t="s">
        <v>24</v>
      </c>
    </row>
    <row r="615" customFormat="false" ht="15" hidden="false" customHeight="false" outlineLevel="0" collapsed="false">
      <c r="A615" s="46" t="n">
        <v>43987</v>
      </c>
      <c r="B615" s="48" t="s">
        <v>172</v>
      </c>
      <c r="C615" s="5" t="n">
        <v>69</v>
      </c>
      <c r="D615" s="48" t="s">
        <v>28</v>
      </c>
    </row>
    <row r="616" customFormat="false" ht="15" hidden="false" customHeight="false" outlineLevel="0" collapsed="false">
      <c r="A616" s="46" t="n">
        <v>43987</v>
      </c>
      <c r="B616" s="48" t="s">
        <v>172</v>
      </c>
      <c r="C616" s="5" t="n">
        <v>38</v>
      </c>
      <c r="D616" s="48" t="s">
        <v>28</v>
      </c>
    </row>
    <row r="617" customFormat="false" ht="15" hidden="false" customHeight="false" outlineLevel="0" collapsed="false">
      <c r="A617" s="46" t="n">
        <v>43987</v>
      </c>
      <c r="B617" s="48" t="s">
        <v>172</v>
      </c>
      <c r="C617" s="5" t="n">
        <v>61</v>
      </c>
      <c r="D617" s="48" t="s">
        <v>28</v>
      </c>
    </row>
    <row r="618" customFormat="false" ht="15" hidden="false" customHeight="false" outlineLevel="0" collapsed="false">
      <c r="A618" s="46" t="n">
        <v>43987</v>
      </c>
      <c r="B618" s="48" t="s">
        <v>172</v>
      </c>
      <c r="C618" s="5" t="n">
        <v>50</v>
      </c>
      <c r="D618" s="48" t="s">
        <v>28</v>
      </c>
    </row>
    <row r="619" customFormat="false" ht="15" hidden="false" customHeight="false" outlineLevel="0" collapsed="false">
      <c r="A619" s="46" t="n">
        <v>43987</v>
      </c>
      <c r="B619" s="48" t="s">
        <v>172</v>
      </c>
      <c r="C619" s="5" t="n">
        <v>57</v>
      </c>
      <c r="D619" s="48" t="s">
        <v>28</v>
      </c>
    </row>
    <row r="620" customFormat="false" ht="15" hidden="false" customHeight="false" outlineLevel="0" collapsed="false">
      <c r="A620" s="46" t="n">
        <v>43987</v>
      </c>
      <c r="B620" s="48" t="s">
        <v>172</v>
      </c>
      <c r="C620" s="5" t="n">
        <v>46</v>
      </c>
      <c r="D620" s="48" t="s">
        <v>28</v>
      </c>
    </row>
    <row r="621" customFormat="false" ht="15" hidden="false" customHeight="false" outlineLevel="0" collapsed="false">
      <c r="A621" s="46" t="n">
        <v>43987</v>
      </c>
      <c r="B621" s="48" t="s">
        <v>172</v>
      </c>
      <c r="C621" s="5" t="n">
        <v>54</v>
      </c>
      <c r="D621" s="48" t="s">
        <v>28</v>
      </c>
    </row>
    <row r="622" customFormat="false" ht="15" hidden="false" customHeight="false" outlineLevel="0" collapsed="false">
      <c r="A622" s="46" t="n">
        <v>43987</v>
      </c>
      <c r="B622" s="48" t="s">
        <v>172</v>
      </c>
      <c r="C622" s="5" t="n">
        <v>92</v>
      </c>
      <c r="D622" s="48" t="s">
        <v>28</v>
      </c>
    </row>
    <row r="623" customFormat="false" ht="15" hidden="false" customHeight="false" outlineLevel="0" collapsed="false">
      <c r="A623" s="46" t="n">
        <v>43987</v>
      </c>
      <c r="B623" s="48" t="s">
        <v>172</v>
      </c>
      <c r="C623" s="5" t="n">
        <v>93</v>
      </c>
      <c r="D623" s="48" t="s">
        <v>28</v>
      </c>
    </row>
    <row r="624" customFormat="false" ht="15" hidden="true" customHeight="false" outlineLevel="0" collapsed="false">
      <c r="A624" s="46" t="n">
        <v>43987</v>
      </c>
      <c r="B624" s="48" t="s">
        <v>173</v>
      </c>
      <c r="C624" s="5" t="n">
        <v>79</v>
      </c>
      <c r="D624" s="48" t="s">
        <v>24</v>
      </c>
    </row>
    <row r="625" customFormat="false" ht="15" hidden="true" customHeight="false" outlineLevel="0" collapsed="false">
      <c r="A625" s="46" t="n">
        <v>43987</v>
      </c>
      <c r="B625" s="48" t="s">
        <v>173</v>
      </c>
      <c r="C625" s="5" t="n">
        <v>73</v>
      </c>
      <c r="D625" s="48" t="s">
        <v>24</v>
      </c>
    </row>
    <row r="626" customFormat="false" ht="15" hidden="true" customHeight="false" outlineLevel="0" collapsed="false">
      <c r="A626" s="46" t="n">
        <v>43987</v>
      </c>
      <c r="B626" s="48" t="s">
        <v>173</v>
      </c>
      <c r="C626" s="5" t="n">
        <v>67</v>
      </c>
      <c r="D626" s="48" t="s">
        <v>24</v>
      </c>
    </row>
    <row r="627" customFormat="false" ht="15" hidden="true" customHeight="false" outlineLevel="0" collapsed="false">
      <c r="A627" s="46" t="n">
        <v>43987</v>
      </c>
      <c r="B627" s="48" t="s">
        <v>173</v>
      </c>
      <c r="C627" s="5" t="n">
        <v>35</v>
      </c>
      <c r="D627" s="48" t="s">
        <v>24</v>
      </c>
    </row>
    <row r="628" customFormat="false" ht="15" hidden="true" customHeight="false" outlineLevel="0" collapsed="false">
      <c r="A628" s="46" t="n">
        <v>43987</v>
      </c>
      <c r="B628" s="48" t="s">
        <v>173</v>
      </c>
      <c r="C628" s="5" t="n">
        <v>48</v>
      </c>
      <c r="D628" s="48" t="s">
        <v>26</v>
      </c>
    </row>
    <row r="629" customFormat="false" ht="15" hidden="false" customHeight="false" outlineLevel="0" collapsed="false">
      <c r="A629" s="46" t="n">
        <v>43987</v>
      </c>
      <c r="B629" s="48" t="s">
        <v>173</v>
      </c>
      <c r="C629" s="5" t="n">
        <v>42</v>
      </c>
      <c r="D629" s="48" t="s">
        <v>28</v>
      </c>
    </row>
    <row r="630" customFormat="false" ht="15" hidden="false" customHeight="false" outlineLevel="0" collapsed="false">
      <c r="A630" s="46" t="n">
        <v>43987</v>
      </c>
      <c r="B630" s="48" t="s">
        <v>173</v>
      </c>
      <c r="C630" s="5" t="n">
        <v>84</v>
      </c>
      <c r="D630" s="48" t="s">
        <v>28</v>
      </c>
    </row>
    <row r="631" customFormat="false" ht="15" hidden="false" customHeight="false" outlineLevel="0" collapsed="false">
      <c r="A631" s="46" t="n">
        <v>43987</v>
      </c>
      <c r="B631" s="48" t="s">
        <v>173</v>
      </c>
      <c r="C631" s="5" t="n">
        <v>95</v>
      </c>
      <c r="D631" s="48" t="s">
        <v>28</v>
      </c>
    </row>
    <row r="632" customFormat="false" ht="15" hidden="false" customHeight="false" outlineLevel="0" collapsed="false">
      <c r="A632" s="46" t="n">
        <v>43987</v>
      </c>
      <c r="B632" s="48" t="s">
        <v>173</v>
      </c>
      <c r="C632" s="5" t="n">
        <v>75</v>
      </c>
      <c r="D632" s="48" t="s">
        <v>28</v>
      </c>
    </row>
    <row r="633" customFormat="false" ht="15" hidden="false" customHeight="false" outlineLevel="0" collapsed="false">
      <c r="A633" s="46" t="n">
        <v>43987</v>
      </c>
      <c r="B633" s="48" t="s">
        <v>173</v>
      </c>
      <c r="C633" s="5" t="n">
        <v>76</v>
      </c>
      <c r="D633" s="48" t="s">
        <v>28</v>
      </c>
    </row>
    <row r="634" customFormat="false" ht="15" hidden="false" customHeight="false" outlineLevel="0" collapsed="false">
      <c r="A634" s="46" t="n">
        <v>43987</v>
      </c>
      <c r="B634" s="48" t="s">
        <v>173</v>
      </c>
      <c r="C634" s="5" t="n">
        <v>31</v>
      </c>
      <c r="D634" s="48" t="s">
        <v>28</v>
      </c>
    </row>
    <row r="635" customFormat="false" ht="15" hidden="true" customHeight="false" outlineLevel="0" collapsed="false">
      <c r="A635" s="46" t="n">
        <v>43988</v>
      </c>
      <c r="B635" s="48" t="s">
        <v>172</v>
      </c>
      <c r="C635" s="5" t="n">
        <v>67</v>
      </c>
      <c r="D635" s="48" t="s">
        <v>24</v>
      </c>
    </row>
    <row r="636" customFormat="false" ht="15" hidden="false" customHeight="false" outlineLevel="0" collapsed="false">
      <c r="A636" s="46" t="n">
        <v>43988</v>
      </c>
      <c r="B636" s="48" t="s">
        <v>172</v>
      </c>
      <c r="C636" s="5" t="n">
        <v>64</v>
      </c>
      <c r="D636" s="48" t="s">
        <v>28</v>
      </c>
    </row>
    <row r="637" customFormat="false" ht="15" hidden="false" customHeight="false" outlineLevel="0" collapsed="false">
      <c r="A637" s="46" t="n">
        <v>43988</v>
      </c>
      <c r="B637" s="48" t="s">
        <v>172</v>
      </c>
      <c r="C637" s="5" t="n">
        <v>56</v>
      </c>
      <c r="D637" s="48" t="s">
        <v>28</v>
      </c>
    </row>
    <row r="638" customFormat="false" ht="15" hidden="false" customHeight="false" outlineLevel="0" collapsed="false">
      <c r="A638" s="46" t="n">
        <v>43988</v>
      </c>
      <c r="B638" s="48" t="s">
        <v>172</v>
      </c>
      <c r="C638" s="5" t="n">
        <v>47</v>
      </c>
      <c r="D638" s="48" t="s">
        <v>28</v>
      </c>
    </row>
    <row r="639" customFormat="false" ht="15" hidden="false" customHeight="false" outlineLevel="0" collapsed="false">
      <c r="A639" s="46" t="n">
        <v>43988</v>
      </c>
      <c r="B639" s="48" t="s">
        <v>172</v>
      </c>
      <c r="C639" s="5" t="n">
        <v>73</v>
      </c>
      <c r="D639" s="48" t="s">
        <v>28</v>
      </c>
    </row>
    <row r="640" customFormat="false" ht="15" hidden="false" customHeight="false" outlineLevel="0" collapsed="false">
      <c r="A640" s="46" t="n">
        <v>43988</v>
      </c>
      <c r="B640" s="48" t="s">
        <v>172</v>
      </c>
      <c r="C640" s="5" t="n">
        <v>88</v>
      </c>
      <c r="D640" s="48" t="s">
        <v>28</v>
      </c>
    </row>
    <row r="641" customFormat="false" ht="15" hidden="false" customHeight="false" outlineLevel="0" collapsed="false">
      <c r="A641" s="46" t="n">
        <v>43988</v>
      </c>
      <c r="B641" s="48" t="s">
        <v>172</v>
      </c>
      <c r="C641" s="5" t="n">
        <v>60</v>
      </c>
      <c r="D641" s="48" t="s">
        <v>28</v>
      </c>
    </row>
    <row r="642" customFormat="false" ht="15" hidden="true" customHeight="false" outlineLevel="0" collapsed="false">
      <c r="A642" s="46" t="n">
        <v>43988</v>
      </c>
      <c r="B642" s="48" t="s">
        <v>173</v>
      </c>
      <c r="C642" s="5" t="n">
        <v>50</v>
      </c>
      <c r="D642" s="48" t="s">
        <v>24</v>
      </c>
    </row>
    <row r="643" customFormat="false" ht="15" hidden="false" customHeight="false" outlineLevel="0" collapsed="false">
      <c r="A643" s="46" t="n">
        <v>43988</v>
      </c>
      <c r="B643" s="48" t="s">
        <v>173</v>
      </c>
      <c r="C643" s="5" t="n">
        <v>98</v>
      </c>
      <c r="D643" s="48" t="s">
        <v>28</v>
      </c>
    </row>
    <row r="644" customFormat="false" ht="15" hidden="false" customHeight="false" outlineLevel="0" collapsed="false">
      <c r="A644" s="46" t="n">
        <v>43988</v>
      </c>
      <c r="B644" s="48" t="s">
        <v>173</v>
      </c>
      <c r="C644" s="5" t="n">
        <v>85</v>
      </c>
      <c r="D644" s="48" t="s">
        <v>28</v>
      </c>
    </row>
    <row r="645" customFormat="false" ht="15" hidden="false" customHeight="false" outlineLevel="0" collapsed="false">
      <c r="A645" s="46" t="n">
        <v>43988</v>
      </c>
      <c r="B645" s="48" t="s">
        <v>173</v>
      </c>
      <c r="C645" s="5" t="n">
        <v>77</v>
      </c>
      <c r="D645" s="48" t="s">
        <v>28</v>
      </c>
    </row>
    <row r="646" customFormat="false" ht="15" hidden="false" customHeight="false" outlineLevel="0" collapsed="false">
      <c r="A646" s="46" t="n">
        <v>43988</v>
      </c>
      <c r="B646" s="48" t="s">
        <v>173</v>
      </c>
      <c r="C646" s="5" t="n">
        <v>89</v>
      </c>
      <c r="D646" s="48" t="s">
        <v>28</v>
      </c>
    </row>
    <row r="647" customFormat="false" ht="15" hidden="false" customHeight="false" outlineLevel="0" collapsed="false">
      <c r="A647" s="46" t="n">
        <v>43988</v>
      </c>
      <c r="B647" s="48" t="s">
        <v>173</v>
      </c>
      <c r="C647" s="5" t="n">
        <v>81</v>
      </c>
      <c r="D647" s="48" t="s">
        <v>28</v>
      </c>
    </row>
    <row r="648" customFormat="false" ht="15" hidden="false" customHeight="false" outlineLevel="0" collapsed="false">
      <c r="A648" s="46" t="n">
        <v>43988</v>
      </c>
      <c r="B648" s="48" t="s">
        <v>173</v>
      </c>
      <c r="C648" s="5" t="n">
        <v>77</v>
      </c>
      <c r="D648" s="48" t="s">
        <v>28</v>
      </c>
    </row>
    <row r="649" customFormat="false" ht="15" hidden="false" customHeight="false" outlineLevel="0" collapsed="false">
      <c r="A649" s="46" t="n">
        <v>43988</v>
      </c>
      <c r="B649" s="48" t="s">
        <v>173</v>
      </c>
      <c r="C649" s="5" t="n">
        <v>90</v>
      </c>
      <c r="D649" s="48" t="s">
        <v>28</v>
      </c>
    </row>
    <row r="650" customFormat="false" ht="15" hidden="true" customHeight="false" outlineLevel="0" collapsed="false">
      <c r="A650" s="46" t="n">
        <v>43988</v>
      </c>
      <c r="B650" s="48" t="s">
        <v>173</v>
      </c>
      <c r="C650" s="5" t="n">
        <v>90</v>
      </c>
      <c r="D650" s="48" t="s">
        <v>29</v>
      </c>
    </row>
    <row r="651" customFormat="false" ht="15" hidden="false" customHeight="false" outlineLevel="0" collapsed="false">
      <c r="A651" s="46" t="n">
        <v>43989</v>
      </c>
      <c r="B651" s="48" t="s">
        <v>172</v>
      </c>
      <c r="C651" s="5" t="n">
        <v>71</v>
      </c>
      <c r="D651" s="48" t="s">
        <v>28</v>
      </c>
    </row>
    <row r="652" customFormat="false" ht="15" hidden="false" customHeight="false" outlineLevel="0" collapsed="false">
      <c r="A652" s="46" t="n">
        <v>43989</v>
      </c>
      <c r="B652" s="48" t="s">
        <v>172</v>
      </c>
      <c r="C652" s="5" t="n">
        <v>85</v>
      </c>
      <c r="D652" s="48" t="s">
        <v>28</v>
      </c>
    </row>
    <row r="653" customFormat="false" ht="15" hidden="false" customHeight="false" outlineLevel="0" collapsed="false">
      <c r="A653" s="46" t="n">
        <v>43989</v>
      </c>
      <c r="B653" s="48" t="s">
        <v>172</v>
      </c>
      <c r="C653" s="5" t="n">
        <v>56</v>
      </c>
      <c r="D653" s="48" t="s">
        <v>28</v>
      </c>
    </row>
    <row r="654" customFormat="false" ht="15" hidden="false" customHeight="false" outlineLevel="0" collapsed="false">
      <c r="A654" s="46" t="n">
        <v>43989</v>
      </c>
      <c r="B654" s="48" t="s">
        <v>172</v>
      </c>
      <c r="C654" s="5" t="n">
        <v>65</v>
      </c>
      <c r="D654" s="48" t="s">
        <v>28</v>
      </c>
    </row>
    <row r="655" customFormat="false" ht="15" hidden="false" customHeight="false" outlineLevel="0" collapsed="false">
      <c r="A655" s="46" t="n">
        <v>43989</v>
      </c>
      <c r="B655" s="48" t="s">
        <v>172</v>
      </c>
      <c r="C655" s="5"/>
      <c r="D655" s="48" t="s">
        <v>28</v>
      </c>
    </row>
    <row r="656" customFormat="false" ht="15" hidden="true" customHeight="false" outlineLevel="0" collapsed="false">
      <c r="A656" s="46" t="n">
        <v>43989</v>
      </c>
      <c r="B656" s="48" t="s">
        <v>172</v>
      </c>
      <c r="C656" s="5" t="n">
        <v>61</v>
      </c>
      <c r="D656" s="48" t="s">
        <v>39</v>
      </c>
    </row>
    <row r="657" customFormat="false" ht="15" hidden="true" customHeight="false" outlineLevel="0" collapsed="false">
      <c r="A657" s="46" t="n">
        <v>43989</v>
      </c>
      <c r="B657" s="48" t="s">
        <v>173</v>
      </c>
      <c r="C657" s="5" t="n">
        <v>52</v>
      </c>
      <c r="D657" s="48" t="s">
        <v>24</v>
      </c>
    </row>
    <row r="658" customFormat="false" ht="15" hidden="true" customHeight="false" outlineLevel="0" collapsed="false">
      <c r="A658" s="46" t="n">
        <v>43989</v>
      </c>
      <c r="B658" s="48" t="s">
        <v>173</v>
      </c>
      <c r="C658" s="5" t="n">
        <v>78</v>
      </c>
      <c r="D658" s="48" t="s">
        <v>24</v>
      </c>
    </row>
    <row r="659" customFormat="false" ht="15" hidden="true" customHeight="false" outlineLevel="0" collapsed="false">
      <c r="A659" s="46" t="n">
        <v>43989</v>
      </c>
      <c r="B659" s="48" t="s">
        <v>173</v>
      </c>
      <c r="C659" s="5" t="n">
        <v>84</v>
      </c>
      <c r="D659" s="48" t="s">
        <v>24</v>
      </c>
    </row>
    <row r="660" customFormat="false" ht="15" hidden="true" customHeight="false" outlineLevel="0" collapsed="false">
      <c r="A660" s="46" t="n">
        <v>43989</v>
      </c>
      <c r="B660" s="48" t="s">
        <v>173</v>
      </c>
      <c r="C660" s="5" t="n">
        <v>69</v>
      </c>
      <c r="D660" s="48" t="s">
        <v>24</v>
      </c>
    </row>
    <row r="661" customFormat="false" ht="15" hidden="true" customHeight="false" outlineLevel="0" collapsed="false">
      <c r="A661" s="46" t="n">
        <v>43989</v>
      </c>
      <c r="B661" s="48" t="s">
        <v>173</v>
      </c>
      <c r="C661" s="5" t="n">
        <v>73</v>
      </c>
      <c r="D661" s="48" t="s">
        <v>24</v>
      </c>
    </row>
    <row r="662" customFormat="false" ht="15" hidden="true" customHeight="false" outlineLevel="0" collapsed="false">
      <c r="A662" s="46" t="n">
        <v>43989</v>
      </c>
      <c r="B662" s="48" t="s">
        <v>173</v>
      </c>
      <c r="C662" s="5" t="n">
        <v>82</v>
      </c>
      <c r="D662" s="48" t="s">
        <v>26</v>
      </c>
    </row>
    <row r="663" customFormat="false" ht="15" hidden="false" customHeight="false" outlineLevel="0" collapsed="false">
      <c r="A663" s="46" t="n">
        <v>43989</v>
      </c>
      <c r="B663" s="48" t="s">
        <v>173</v>
      </c>
      <c r="C663" s="5" t="n">
        <v>79</v>
      </c>
      <c r="D663" s="48" t="s">
        <v>28</v>
      </c>
    </row>
    <row r="664" customFormat="false" ht="15" hidden="false" customHeight="false" outlineLevel="0" collapsed="false">
      <c r="A664" s="46" t="n">
        <v>43989</v>
      </c>
      <c r="B664" s="48" t="s">
        <v>173</v>
      </c>
      <c r="C664" s="5" t="n">
        <v>82</v>
      </c>
      <c r="D664" s="48" t="s">
        <v>28</v>
      </c>
    </row>
    <row r="665" customFormat="false" ht="15" hidden="false" customHeight="false" outlineLevel="0" collapsed="false">
      <c r="A665" s="46" t="n">
        <v>43989</v>
      </c>
      <c r="B665" s="48" t="s">
        <v>173</v>
      </c>
      <c r="C665" s="5" t="n">
        <v>88</v>
      </c>
      <c r="D665" s="48" t="s">
        <v>28</v>
      </c>
    </row>
    <row r="666" customFormat="false" ht="15" hidden="true" customHeight="false" outlineLevel="0" collapsed="false">
      <c r="A666" s="46" t="n">
        <v>43989</v>
      </c>
      <c r="B666" s="48" t="s">
        <v>173</v>
      </c>
      <c r="C666" s="5" t="n">
        <v>52</v>
      </c>
      <c r="D666" s="48" t="s">
        <v>35</v>
      </c>
    </row>
    <row r="667" customFormat="false" ht="15" hidden="true" customHeight="false" outlineLevel="0" collapsed="false">
      <c r="A667" s="46" t="n">
        <v>43990</v>
      </c>
      <c r="B667" s="114" t="s">
        <v>172</v>
      </c>
      <c r="C667" s="5" t="n">
        <v>59</v>
      </c>
      <c r="D667" s="114" t="s">
        <v>24</v>
      </c>
    </row>
    <row r="668" customFormat="false" ht="15" hidden="true" customHeight="false" outlineLevel="0" collapsed="false">
      <c r="A668" s="46" t="n">
        <v>43990</v>
      </c>
      <c r="B668" s="114" t="s">
        <v>172</v>
      </c>
      <c r="C668" s="5" t="n">
        <v>78</v>
      </c>
      <c r="D668" s="114" t="s">
        <v>24</v>
      </c>
    </row>
    <row r="669" customFormat="false" ht="15" hidden="true" customHeight="false" outlineLevel="0" collapsed="false">
      <c r="A669" s="46" t="n">
        <v>43990</v>
      </c>
      <c r="B669" s="114" t="s">
        <v>172</v>
      </c>
      <c r="C669" s="5" t="n">
        <v>40</v>
      </c>
      <c r="D669" s="114" t="s">
        <v>24</v>
      </c>
    </row>
    <row r="670" customFormat="false" ht="15" hidden="true" customHeight="false" outlineLevel="0" collapsed="false">
      <c r="A670" s="46" t="n">
        <v>43990</v>
      </c>
      <c r="B670" s="114" t="s">
        <v>172</v>
      </c>
      <c r="C670" s="5" t="n">
        <v>77</v>
      </c>
      <c r="D670" s="114" t="s">
        <v>24</v>
      </c>
    </row>
    <row r="671" customFormat="false" ht="15" hidden="true" customHeight="false" outlineLevel="0" collapsed="false">
      <c r="A671" s="46" t="n">
        <v>43990</v>
      </c>
      <c r="B671" s="114" t="s">
        <v>172</v>
      </c>
      <c r="C671" s="5" t="n">
        <v>42</v>
      </c>
      <c r="D671" s="114" t="s">
        <v>24</v>
      </c>
    </row>
    <row r="672" customFormat="false" ht="15" hidden="true" customHeight="false" outlineLevel="0" collapsed="false">
      <c r="A672" s="46" t="n">
        <v>43990</v>
      </c>
      <c r="B672" s="114" t="s">
        <v>172</v>
      </c>
      <c r="C672" s="5" t="n">
        <v>74</v>
      </c>
      <c r="D672" s="114" t="s">
        <v>24</v>
      </c>
    </row>
    <row r="673" customFormat="false" ht="15" hidden="true" customHeight="false" outlineLevel="0" collapsed="false">
      <c r="A673" s="46" t="n">
        <v>43990</v>
      </c>
      <c r="B673" s="114" t="s">
        <v>172</v>
      </c>
      <c r="C673" s="5" t="n">
        <v>77</v>
      </c>
      <c r="D673" s="114" t="s">
        <v>24</v>
      </c>
    </row>
    <row r="674" customFormat="false" ht="15" hidden="true" customHeight="false" outlineLevel="0" collapsed="false">
      <c r="A674" s="46" t="n">
        <v>43990</v>
      </c>
      <c r="B674" s="114" t="s">
        <v>172</v>
      </c>
      <c r="C674" s="5" t="n">
        <v>74</v>
      </c>
      <c r="D674" s="114" t="s">
        <v>24</v>
      </c>
    </row>
    <row r="675" customFormat="false" ht="15" hidden="true" customHeight="false" outlineLevel="0" collapsed="false">
      <c r="A675" s="46" t="n">
        <v>43990</v>
      </c>
      <c r="B675" s="114" t="s">
        <v>172</v>
      </c>
      <c r="C675" s="5" t="n">
        <v>58</v>
      </c>
      <c r="D675" s="114" t="s">
        <v>26</v>
      </c>
    </row>
    <row r="676" customFormat="false" ht="15" hidden="false" customHeight="false" outlineLevel="0" collapsed="false">
      <c r="A676" s="46" t="n">
        <v>43990</v>
      </c>
      <c r="B676" s="114" t="s">
        <v>172</v>
      </c>
      <c r="C676" s="5" t="n">
        <v>71</v>
      </c>
      <c r="D676" s="114" t="s">
        <v>28</v>
      </c>
    </row>
    <row r="677" customFormat="false" ht="15" hidden="false" customHeight="false" outlineLevel="0" collapsed="false">
      <c r="A677" s="46" t="n">
        <v>43990</v>
      </c>
      <c r="B677" s="114" t="s">
        <v>172</v>
      </c>
      <c r="C677" s="5" t="n">
        <v>86</v>
      </c>
      <c r="D677" s="114" t="s">
        <v>28</v>
      </c>
    </row>
    <row r="678" customFormat="false" ht="15" hidden="false" customHeight="false" outlineLevel="0" collapsed="false">
      <c r="A678" s="46" t="n">
        <v>43990</v>
      </c>
      <c r="B678" s="114" t="s">
        <v>172</v>
      </c>
      <c r="C678" s="5" t="n">
        <v>66</v>
      </c>
      <c r="D678" s="114" t="s">
        <v>28</v>
      </c>
    </row>
    <row r="679" customFormat="false" ht="15" hidden="false" customHeight="false" outlineLevel="0" collapsed="false">
      <c r="A679" s="46" t="n">
        <v>43990</v>
      </c>
      <c r="B679" s="114" t="s">
        <v>172</v>
      </c>
      <c r="C679" s="5" t="n">
        <v>62</v>
      </c>
      <c r="D679" s="114" t="s">
        <v>28</v>
      </c>
    </row>
    <row r="680" customFormat="false" ht="15" hidden="true" customHeight="false" outlineLevel="0" collapsed="false">
      <c r="A680" s="46" t="n">
        <v>43990</v>
      </c>
      <c r="B680" s="114" t="s">
        <v>172</v>
      </c>
      <c r="C680" s="5" t="n">
        <v>58</v>
      </c>
      <c r="D680" s="114" t="s">
        <v>39</v>
      </c>
    </row>
    <row r="681" customFormat="false" ht="15" hidden="true" customHeight="false" outlineLevel="0" collapsed="false">
      <c r="A681" s="46" t="n">
        <v>43990</v>
      </c>
      <c r="B681" s="114" t="s">
        <v>172</v>
      </c>
      <c r="C681" s="5"/>
      <c r="D681" s="114" t="s">
        <v>47</v>
      </c>
    </row>
    <row r="682" customFormat="false" ht="15" hidden="true" customHeight="false" outlineLevel="0" collapsed="false">
      <c r="A682" s="46" t="n">
        <v>43990</v>
      </c>
      <c r="B682" s="48" t="s">
        <v>173</v>
      </c>
      <c r="C682" s="5" t="n">
        <v>90</v>
      </c>
      <c r="D682" s="114" t="s">
        <v>24</v>
      </c>
    </row>
    <row r="683" customFormat="false" ht="15" hidden="true" customHeight="false" outlineLevel="0" collapsed="false">
      <c r="A683" s="46" t="n">
        <v>43990</v>
      </c>
      <c r="B683" s="48" t="s">
        <v>173</v>
      </c>
      <c r="C683" s="5" t="n">
        <v>96</v>
      </c>
      <c r="D683" s="114" t="s">
        <v>24</v>
      </c>
    </row>
    <row r="684" customFormat="false" ht="15" hidden="true" customHeight="false" outlineLevel="0" collapsed="false">
      <c r="A684" s="46" t="n">
        <v>43990</v>
      </c>
      <c r="B684" s="48" t="s">
        <v>173</v>
      </c>
      <c r="C684" s="5" t="n">
        <v>89</v>
      </c>
      <c r="D684" s="114" t="s">
        <v>24</v>
      </c>
    </row>
    <row r="685" customFormat="false" ht="15" hidden="true" customHeight="false" outlineLevel="0" collapsed="false">
      <c r="A685" s="46" t="n">
        <v>43990</v>
      </c>
      <c r="B685" s="48" t="s">
        <v>173</v>
      </c>
      <c r="C685" s="5" t="n">
        <v>58</v>
      </c>
      <c r="D685" s="114" t="s">
        <v>24</v>
      </c>
    </row>
    <row r="686" customFormat="false" ht="15" hidden="true" customHeight="false" outlineLevel="0" collapsed="false">
      <c r="A686" s="46" t="n">
        <v>43990</v>
      </c>
      <c r="B686" s="114" t="s">
        <v>173</v>
      </c>
      <c r="C686" s="5" t="n">
        <v>62</v>
      </c>
      <c r="D686" s="114" t="s">
        <v>24</v>
      </c>
    </row>
    <row r="687" customFormat="false" ht="15" hidden="true" customHeight="false" outlineLevel="0" collapsed="false">
      <c r="A687" s="46" t="n">
        <v>43990</v>
      </c>
      <c r="B687" s="114" t="s">
        <v>173</v>
      </c>
      <c r="C687" s="5" t="n">
        <v>77</v>
      </c>
      <c r="D687" s="114" t="s">
        <v>24</v>
      </c>
    </row>
    <row r="688" customFormat="false" ht="15" hidden="true" customHeight="false" outlineLevel="0" collapsed="false">
      <c r="A688" s="46" t="n">
        <v>43990</v>
      </c>
      <c r="B688" s="114" t="s">
        <v>173</v>
      </c>
      <c r="C688" s="5" t="n">
        <v>80</v>
      </c>
      <c r="D688" s="114" t="s">
        <v>24</v>
      </c>
    </row>
    <row r="689" customFormat="false" ht="15" hidden="false" customHeight="false" outlineLevel="0" collapsed="false">
      <c r="A689" s="46" t="n">
        <v>43990</v>
      </c>
      <c r="B689" s="114" t="s">
        <v>173</v>
      </c>
      <c r="C689" s="5" t="n">
        <v>76</v>
      </c>
      <c r="D689" s="114" t="s">
        <v>28</v>
      </c>
    </row>
    <row r="690" customFormat="false" ht="15" hidden="false" customHeight="false" outlineLevel="0" collapsed="false">
      <c r="A690" s="46" t="n">
        <v>43990</v>
      </c>
      <c r="B690" s="114" t="s">
        <v>173</v>
      </c>
      <c r="C690" s="5" t="n">
        <v>77</v>
      </c>
      <c r="D690" s="114" t="s">
        <v>28</v>
      </c>
    </row>
    <row r="691" customFormat="false" ht="15" hidden="false" customHeight="false" outlineLevel="0" collapsed="false">
      <c r="A691" s="46" t="n">
        <v>43990</v>
      </c>
      <c r="B691" s="114" t="s">
        <v>173</v>
      </c>
      <c r="C691" s="5" t="n">
        <v>86</v>
      </c>
      <c r="D691" s="114" t="s">
        <v>28</v>
      </c>
    </row>
    <row r="692" customFormat="false" ht="15" hidden="false" customHeight="false" outlineLevel="0" collapsed="false">
      <c r="A692" s="46" t="n">
        <v>43990</v>
      </c>
      <c r="B692" s="114" t="s">
        <v>173</v>
      </c>
      <c r="C692" s="5" t="n">
        <v>76</v>
      </c>
      <c r="D692" s="114" t="s">
        <v>28</v>
      </c>
    </row>
    <row r="693" customFormat="false" ht="15" hidden="false" customHeight="false" outlineLevel="0" collapsed="false">
      <c r="A693" s="46" t="n">
        <v>43990</v>
      </c>
      <c r="B693" s="114" t="s">
        <v>173</v>
      </c>
      <c r="C693" s="5" t="n">
        <v>88</v>
      </c>
      <c r="D693" s="114" t="s">
        <v>28</v>
      </c>
    </row>
    <row r="694" customFormat="false" ht="15" hidden="true" customHeight="false" outlineLevel="0" collapsed="false">
      <c r="A694" s="46" t="n">
        <v>43990</v>
      </c>
      <c r="B694" s="114" t="s">
        <v>173</v>
      </c>
      <c r="C694" s="5" t="n">
        <v>82</v>
      </c>
      <c r="D694" s="114" t="s">
        <v>39</v>
      </c>
    </row>
    <row r="695" customFormat="false" ht="15" hidden="true" customHeight="false" outlineLevel="0" collapsed="false">
      <c r="A695" s="46" t="n">
        <v>43991</v>
      </c>
      <c r="B695" s="114" t="s">
        <v>172</v>
      </c>
      <c r="C695" s="5" t="n">
        <v>88</v>
      </c>
      <c r="D695" s="114" t="s">
        <v>24</v>
      </c>
    </row>
    <row r="696" customFormat="false" ht="15" hidden="true" customHeight="false" outlineLevel="0" collapsed="false">
      <c r="A696" s="46" t="n">
        <v>43991</v>
      </c>
      <c r="B696" s="114" t="s">
        <v>172</v>
      </c>
      <c r="C696" s="5" t="n">
        <v>68</v>
      </c>
      <c r="D696" s="114" t="s">
        <v>24</v>
      </c>
    </row>
    <row r="697" customFormat="false" ht="15" hidden="true" customHeight="false" outlineLevel="0" collapsed="false">
      <c r="A697" s="46" t="n">
        <v>43991</v>
      </c>
      <c r="B697" s="114" t="s">
        <v>172</v>
      </c>
      <c r="C697" s="5" t="n">
        <v>49</v>
      </c>
      <c r="D697" s="114" t="s">
        <v>24</v>
      </c>
    </row>
    <row r="698" customFormat="false" ht="15" hidden="true" customHeight="false" outlineLevel="0" collapsed="false">
      <c r="A698" s="46" t="n">
        <v>43991</v>
      </c>
      <c r="B698" s="114" t="s">
        <v>172</v>
      </c>
      <c r="C698" s="5" t="n">
        <v>73</v>
      </c>
      <c r="D698" s="114" t="s">
        <v>24</v>
      </c>
    </row>
    <row r="699" customFormat="false" ht="15" hidden="true" customHeight="false" outlineLevel="0" collapsed="false">
      <c r="A699" s="46" t="n">
        <v>43991</v>
      </c>
      <c r="B699" s="114" t="s">
        <v>172</v>
      </c>
      <c r="C699" s="5" t="n">
        <v>72</v>
      </c>
      <c r="D699" s="114" t="s">
        <v>24</v>
      </c>
    </row>
    <row r="700" customFormat="false" ht="15" hidden="true" customHeight="false" outlineLevel="0" collapsed="false">
      <c r="A700" s="46" t="n">
        <v>43991</v>
      </c>
      <c r="B700" s="114" t="s">
        <v>172</v>
      </c>
      <c r="C700" s="5" t="n">
        <v>29</v>
      </c>
      <c r="D700" s="114" t="s">
        <v>24</v>
      </c>
    </row>
    <row r="701" customFormat="false" ht="15" hidden="true" customHeight="false" outlineLevel="0" collapsed="false">
      <c r="A701" s="46" t="n">
        <v>43991</v>
      </c>
      <c r="B701" s="114" t="s">
        <v>172</v>
      </c>
      <c r="C701" s="5" t="n">
        <v>77</v>
      </c>
      <c r="D701" s="114" t="s">
        <v>24</v>
      </c>
    </row>
    <row r="702" customFormat="false" ht="15" hidden="true" customHeight="false" outlineLevel="0" collapsed="false">
      <c r="A702" s="46" t="n">
        <v>43991</v>
      </c>
      <c r="B702" s="114" t="s">
        <v>172</v>
      </c>
      <c r="C702" s="5" t="n">
        <v>82</v>
      </c>
      <c r="D702" s="114" t="s">
        <v>26</v>
      </c>
    </row>
    <row r="703" customFormat="false" ht="15" hidden="true" customHeight="false" outlineLevel="0" collapsed="false">
      <c r="A703" s="46" t="n">
        <v>43991</v>
      </c>
      <c r="B703" s="114" t="s">
        <v>172</v>
      </c>
      <c r="C703" s="5" t="n">
        <v>56</v>
      </c>
      <c r="D703" s="114" t="s">
        <v>26</v>
      </c>
    </row>
    <row r="704" customFormat="false" ht="15" hidden="false" customHeight="false" outlineLevel="0" collapsed="false">
      <c r="A704" s="46" t="n">
        <v>43991</v>
      </c>
      <c r="B704" s="114" t="s">
        <v>172</v>
      </c>
      <c r="C704" s="5" t="n">
        <v>62</v>
      </c>
      <c r="D704" s="114" t="s">
        <v>28</v>
      </c>
    </row>
    <row r="705" customFormat="false" ht="15" hidden="false" customHeight="false" outlineLevel="0" collapsed="false">
      <c r="A705" s="46" t="n">
        <v>43991</v>
      </c>
      <c r="B705" s="114" t="s">
        <v>172</v>
      </c>
      <c r="C705" s="5" t="n">
        <v>55</v>
      </c>
      <c r="D705" s="114" t="s">
        <v>28</v>
      </c>
    </row>
    <row r="706" customFormat="false" ht="15" hidden="false" customHeight="false" outlineLevel="0" collapsed="false">
      <c r="A706" s="46" t="n">
        <v>43991</v>
      </c>
      <c r="B706" s="114" t="s">
        <v>172</v>
      </c>
      <c r="C706" s="5" t="n">
        <v>35</v>
      </c>
      <c r="D706" s="114" t="s">
        <v>28</v>
      </c>
    </row>
    <row r="707" customFormat="false" ht="15" hidden="false" customHeight="false" outlineLevel="0" collapsed="false">
      <c r="A707" s="46" t="n">
        <v>43991</v>
      </c>
      <c r="B707" s="114" t="s">
        <v>172</v>
      </c>
      <c r="C707" s="5" t="n">
        <v>84</v>
      </c>
      <c r="D707" s="114" t="s">
        <v>28</v>
      </c>
    </row>
    <row r="708" customFormat="false" ht="15" hidden="true" customHeight="false" outlineLevel="0" collapsed="false">
      <c r="A708" s="46" t="n">
        <v>43991</v>
      </c>
      <c r="B708" s="114" t="s">
        <v>173</v>
      </c>
      <c r="C708" s="5" t="n">
        <v>88</v>
      </c>
      <c r="D708" s="114" t="s">
        <v>24</v>
      </c>
    </row>
    <row r="709" customFormat="false" ht="15" hidden="true" customHeight="false" outlineLevel="0" collapsed="false">
      <c r="A709" s="46" t="n">
        <v>43991</v>
      </c>
      <c r="B709" s="114" t="s">
        <v>173</v>
      </c>
      <c r="C709" s="5" t="n">
        <v>78</v>
      </c>
      <c r="D709" s="114" t="s">
        <v>24</v>
      </c>
    </row>
    <row r="710" customFormat="false" ht="15" hidden="true" customHeight="false" outlineLevel="0" collapsed="false">
      <c r="A710" s="46" t="n">
        <v>43991</v>
      </c>
      <c r="B710" s="114" t="s">
        <v>173</v>
      </c>
      <c r="C710" s="5" t="n">
        <v>71</v>
      </c>
      <c r="D710" s="114" t="s">
        <v>24</v>
      </c>
    </row>
    <row r="711" customFormat="false" ht="15" hidden="true" customHeight="false" outlineLevel="0" collapsed="false">
      <c r="A711" s="46" t="n">
        <v>43991</v>
      </c>
      <c r="B711" s="114" t="s">
        <v>173</v>
      </c>
      <c r="C711" s="5" t="n">
        <v>82</v>
      </c>
      <c r="D711" s="114" t="s">
        <v>24</v>
      </c>
    </row>
    <row r="712" customFormat="false" ht="15" hidden="true" customHeight="false" outlineLevel="0" collapsed="false">
      <c r="A712" s="46" t="n">
        <v>43991</v>
      </c>
      <c r="B712" s="114" t="s">
        <v>173</v>
      </c>
      <c r="C712" s="5" t="n">
        <v>99</v>
      </c>
      <c r="D712" s="114" t="s">
        <v>24</v>
      </c>
    </row>
    <row r="713" customFormat="false" ht="15" hidden="true" customHeight="false" outlineLevel="0" collapsed="false">
      <c r="A713" s="46" t="n">
        <v>43991</v>
      </c>
      <c r="B713" s="114" t="s">
        <v>173</v>
      </c>
      <c r="C713" s="5" t="n">
        <v>79</v>
      </c>
      <c r="D713" s="114" t="s">
        <v>24</v>
      </c>
    </row>
    <row r="714" customFormat="false" ht="15" hidden="false" customHeight="false" outlineLevel="0" collapsed="false">
      <c r="A714" s="46" t="n">
        <v>43991</v>
      </c>
      <c r="B714" s="114" t="s">
        <v>173</v>
      </c>
      <c r="C714" s="5" t="n">
        <v>76</v>
      </c>
      <c r="D714" s="114" t="s">
        <v>28</v>
      </c>
    </row>
    <row r="715" customFormat="false" ht="15" hidden="false" customHeight="false" outlineLevel="0" collapsed="false">
      <c r="A715" s="46" t="n">
        <v>43991</v>
      </c>
      <c r="B715" s="114" t="s">
        <v>173</v>
      </c>
      <c r="C715" s="5" t="n">
        <v>88</v>
      </c>
      <c r="D715" s="114" t="s">
        <v>28</v>
      </c>
    </row>
    <row r="716" customFormat="false" ht="15" hidden="false" customHeight="false" outlineLevel="0" collapsed="false">
      <c r="A716" s="46" t="n">
        <v>43991</v>
      </c>
      <c r="B716" s="114" t="s">
        <v>173</v>
      </c>
      <c r="C716" s="5" t="n">
        <v>61</v>
      </c>
      <c r="D716" s="114" t="s">
        <v>28</v>
      </c>
    </row>
    <row r="717" customFormat="false" ht="15" hidden="false" customHeight="false" outlineLevel="0" collapsed="false">
      <c r="A717" s="46" t="n">
        <v>43991</v>
      </c>
      <c r="B717" s="114" t="s">
        <v>173</v>
      </c>
      <c r="C717" s="5" t="n">
        <v>95</v>
      </c>
      <c r="D717" s="114" t="s">
        <v>28</v>
      </c>
    </row>
    <row r="718" customFormat="false" ht="15" hidden="true" customHeight="false" outlineLevel="0" collapsed="false">
      <c r="A718" s="46" t="n">
        <v>43991</v>
      </c>
      <c r="B718" s="114" t="s">
        <v>173</v>
      </c>
      <c r="C718" s="5" t="n">
        <v>82</v>
      </c>
      <c r="D718" s="114" t="s">
        <v>39</v>
      </c>
    </row>
    <row r="719" customFormat="false" ht="15" hidden="true" customHeight="false" outlineLevel="0" collapsed="false">
      <c r="A719" s="46" t="n">
        <v>43992</v>
      </c>
      <c r="B719" s="114" t="s">
        <v>172</v>
      </c>
      <c r="C719" s="5" t="n">
        <v>42</v>
      </c>
      <c r="D719" s="48" t="s">
        <v>24</v>
      </c>
    </row>
    <row r="720" customFormat="false" ht="15" hidden="true" customHeight="false" outlineLevel="0" collapsed="false">
      <c r="A720" s="46" t="n">
        <v>43992</v>
      </c>
      <c r="B720" s="114" t="s">
        <v>172</v>
      </c>
      <c r="C720" s="5" t="n">
        <v>67</v>
      </c>
      <c r="D720" s="48" t="s">
        <v>24</v>
      </c>
    </row>
    <row r="721" customFormat="false" ht="15" hidden="true" customHeight="false" outlineLevel="0" collapsed="false">
      <c r="A721" s="46" t="n">
        <v>43992</v>
      </c>
      <c r="B721" s="114" t="s">
        <v>172</v>
      </c>
      <c r="C721" s="5" t="n">
        <v>85</v>
      </c>
      <c r="D721" s="48" t="s">
        <v>24</v>
      </c>
    </row>
    <row r="722" customFormat="false" ht="15" hidden="true" customHeight="false" outlineLevel="0" collapsed="false">
      <c r="A722" s="46" t="n">
        <v>43992</v>
      </c>
      <c r="B722" s="114" t="s">
        <v>172</v>
      </c>
      <c r="C722" s="5" t="n">
        <v>86</v>
      </c>
      <c r="D722" s="48" t="s">
        <v>24</v>
      </c>
    </row>
    <row r="723" customFormat="false" ht="15" hidden="false" customHeight="false" outlineLevel="0" collapsed="false">
      <c r="A723" s="46" t="n">
        <v>43992</v>
      </c>
      <c r="B723" s="114" t="s">
        <v>172</v>
      </c>
      <c r="C723" s="5" t="n">
        <v>96</v>
      </c>
      <c r="D723" s="48" t="s">
        <v>28</v>
      </c>
    </row>
    <row r="724" customFormat="false" ht="15" hidden="false" customHeight="false" outlineLevel="0" collapsed="false">
      <c r="A724" s="46" t="n">
        <v>43992</v>
      </c>
      <c r="B724" s="114" t="s">
        <v>172</v>
      </c>
      <c r="C724" s="5" t="n">
        <v>92</v>
      </c>
      <c r="D724" s="48" t="s">
        <v>28</v>
      </c>
    </row>
    <row r="725" customFormat="false" ht="15" hidden="false" customHeight="false" outlineLevel="0" collapsed="false">
      <c r="A725" s="46" t="n">
        <v>43992</v>
      </c>
      <c r="B725" s="114" t="s">
        <v>172</v>
      </c>
      <c r="C725" s="5" t="n">
        <v>87</v>
      </c>
      <c r="D725" s="48" t="s">
        <v>28</v>
      </c>
    </row>
    <row r="726" customFormat="false" ht="15" hidden="false" customHeight="false" outlineLevel="0" collapsed="false">
      <c r="A726" s="46" t="n">
        <v>43992</v>
      </c>
      <c r="B726" s="114" t="s">
        <v>172</v>
      </c>
      <c r="C726" s="5" t="n">
        <v>96</v>
      </c>
      <c r="D726" s="48" t="s">
        <v>28</v>
      </c>
    </row>
    <row r="727" customFormat="false" ht="15" hidden="false" customHeight="false" outlineLevel="0" collapsed="false">
      <c r="A727" s="46" t="n">
        <v>43992</v>
      </c>
      <c r="B727" s="114" t="s">
        <v>172</v>
      </c>
      <c r="C727" s="5" t="n">
        <v>49</v>
      </c>
      <c r="D727" s="48" t="s">
        <v>28</v>
      </c>
    </row>
    <row r="728" customFormat="false" ht="15" hidden="false" customHeight="false" outlineLevel="0" collapsed="false">
      <c r="A728" s="46" t="n">
        <v>43992</v>
      </c>
      <c r="B728" s="114" t="s">
        <v>172</v>
      </c>
      <c r="C728" s="5" t="n">
        <v>60</v>
      </c>
      <c r="D728" s="48" t="s">
        <v>28</v>
      </c>
    </row>
    <row r="729" customFormat="false" ht="15" hidden="false" customHeight="false" outlineLevel="0" collapsed="false">
      <c r="A729" s="46" t="n">
        <v>43992</v>
      </c>
      <c r="B729" s="114" t="s">
        <v>172</v>
      </c>
      <c r="C729" s="5" t="n">
        <v>66</v>
      </c>
      <c r="D729" s="48" t="s">
        <v>28</v>
      </c>
    </row>
    <row r="730" customFormat="false" ht="15" hidden="false" customHeight="false" outlineLevel="0" collapsed="false">
      <c r="A730" s="46" t="n">
        <v>43992</v>
      </c>
      <c r="B730" s="114" t="s">
        <v>172</v>
      </c>
      <c r="C730" s="5" t="n">
        <v>59</v>
      </c>
      <c r="D730" s="48" t="s">
        <v>28</v>
      </c>
    </row>
    <row r="731" customFormat="false" ht="15" hidden="false" customHeight="false" outlineLevel="0" collapsed="false">
      <c r="A731" s="46" t="n">
        <v>43992</v>
      </c>
      <c r="B731" s="114" t="s">
        <v>172</v>
      </c>
      <c r="C731" s="5" t="n">
        <v>78</v>
      </c>
      <c r="D731" s="48" t="s">
        <v>28</v>
      </c>
    </row>
    <row r="732" customFormat="false" ht="15" hidden="true" customHeight="false" outlineLevel="0" collapsed="false">
      <c r="A732" s="46" t="n">
        <v>43992</v>
      </c>
      <c r="B732" s="114" t="s">
        <v>173</v>
      </c>
      <c r="C732" s="5" t="n">
        <v>76</v>
      </c>
      <c r="D732" s="48" t="s">
        <v>24</v>
      </c>
    </row>
    <row r="733" customFormat="false" ht="15" hidden="true" customHeight="false" outlineLevel="0" collapsed="false">
      <c r="A733" s="46" t="n">
        <v>43992</v>
      </c>
      <c r="B733" s="114" t="s">
        <v>173</v>
      </c>
      <c r="C733" s="5" t="n">
        <v>78</v>
      </c>
      <c r="D733" s="48" t="s">
        <v>24</v>
      </c>
    </row>
    <row r="734" customFormat="false" ht="15" hidden="true" customHeight="false" outlineLevel="0" collapsed="false">
      <c r="A734" s="115" t="n">
        <v>43992</v>
      </c>
      <c r="B734" s="116" t="s">
        <v>173</v>
      </c>
      <c r="C734" s="35" t="n">
        <v>7</v>
      </c>
      <c r="D734" s="48" t="s">
        <v>24</v>
      </c>
    </row>
    <row r="735" customFormat="false" ht="15" hidden="false" customHeight="false" outlineLevel="0" collapsed="false">
      <c r="A735" s="46" t="n">
        <v>43992</v>
      </c>
      <c r="B735" s="114" t="s">
        <v>173</v>
      </c>
      <c r="C735" s="5" t="n">
        <v>65</v>
      </c>
      <c r="D735" s="48" t="s">
        <v>28</v>
      </c>
    </row>
    <row r="736" customFormat="false" ht="15" hidden="false" customHeight="false" outlineLevel="0" collapsed="false">
      <c r="A736" s="46" t="n">
        <v>43992</v>
      </c>
      <c r="B736" s="114" t="s">
        <v>173</v>
      </c>
      <c r="C736" s="5" t="n">
        <v>62</v>
      </c>
      <c r="D736" s="48" t="s">
        <v>28</v>
      </c>
    </row>
    <row r="737" customFormat="false" ht="15" hidden="true" customHeight="false" outlineLevel="0" collapsed="false">
      <c r="A737" s="46" t="n">
        <v>43993</v>
      </c>
      <c r="B737" s="114" t="s">
        <v>172</v>
      </c>
      <c r="C737" s="5" t="n">
        <v>91</v>
      </c>
      <c r="D737" s="48" t="s">
        <v>24</v>
      </c>
    </row>
    <row r="738" customFormat="false" ht="15" hidden="true" customHeight="false" outlineLevel="0" collapsed="false">
      <c r="A738" s="46" t="n">
        <v>43993</v>
      </c>
      <c r="B738" s="114" t="s">
        <v>172</v>
      </c>
      <c r="C738" s="5" t="n">
        <v>49</v>
      </c>
      <c r="D738" s="48" t="s">
        <v>24</v>
      </c>
    </row>
    <row r="739" customFormat="false" ht="15" hidden="true" customHeight="false" outlineLevel="0" collapsed="false">
      <c r="A739" s="46" t="n">
        <v>43993</v>
      </c>
      <c r="B739" s="114" t="s">
        <v>172</v>
      </c>
      <c r="C739" s="5" t="n">
        <v>41</v>
      </c>
      <c r="D739" s="48" t="s">
        <v>24</v>
      </c>
    </row>
    <row r="740" customFormat="false" ht="15" hidden="true" customHeight="false" outlineLevel="0" collapsed="false">
      <c r="A740" s="46" t="n">
        <v>43993</v>
      </c>
      <c r="B740" s="114" t="s">
        <v>172</v>
      </c>
      <c r="C740" s="5" t="n">
        <v>35</v>
      </c>
      <c r="D740" s="48" t="s">
        <v>24</v>
      </c>
    </row>
    <row r="741" customFormat="false" ht="15" hidden="true" customHeight="false" outlineLevel="0" collapsed="false">
      <c r="A741" s="46" t="n">
        <v>43993</v>
      </c>
      <c r="B741" s="114" t="s">
        <v>172</v>
      </c>
      <c r="C741" s="5" t="n">
        <v>48</v>
      </c>
      <c r="D741" s="48" t="s">
        <v>24</v>
      </c>
    </row>
    <row r="742" customFormat="false" ht="15" hidden="true" customHeight="false" outlineLevel="0" collapsed="false">
      <c r="A742" s="46" t="n">
        <v>43993</v>
      </c>
      <c r="B742" s="114" t="s">
        <v>172</v>
      </c>
      <c r="C742" s="5" t="n">
        <v>69</v>
      </c>
      <c r="D742" s="48" t="s">
        <v>24</v>
      </c>
    </row>
    <row r="743" customFormat="false" ht="15" hidden="true" customHeight="false" outlineLevel="0" collapsed="false">
      <c r="A743" s="46" t="n">
        <v>43993</v>
      </c>
      <c r="B743" s="114" t="s">
        <v>172</v>
      </c>
      <c r="C743" s="5" t="n">
        <v>85</v>
      </c>
      <c r="D743" s="48" t="s">
        <v>24</v>
      </c>
    </row>
    <row r="744" customFormat="false" ht="15" hidden="true" customHeight="false" outlineLevel="0" collapsed="false">
      <c r="A744" s="46" t="n">
        <v>43993</v>
      </c>
      <c r="B744" s="114" t="s">
        <v>172</v>
      </c>
      <c r="C744" s="5" t="n">
        <v>70</v>
      </c>
      <c r="D744" s="48" t="s">
        <v>24</v>
      </c>
    </row>
    <row r="745" customFormat="false" ht="15" hidden="true" customHeight="false" outlineLevel="0" collapsed="false">
      <c r="A745" s="46" t="n">
        <v>43993</v>
      </c>
      <c r="B745" s="114" t="s">
        <v>172</v>
      </c>
      <c r="C745" s="5" t="n">
        <v>55</v>
      </c>
      <c r="D745" s="48" t="s">
        <v>24</v>
      </c>
    </row>
    <row r="746" customFormat="false" ht="15" hidden="true" customHeight="false" outlineLevel="0" collapsed="false">
      <c r="A746" s="46" t="n">
        <v>43993</v>
      </c>
      <c r="B746" s="114" t="s">
        <v>172</v>
      </c>
      <c r="C746" s="5" t="n">
        <v>85</v>
      </c>
      <c r="D746" s="48" t="s">
        <v>24</v>
      </c>
    </row>
    <row r="747" customFormat="false" ht="15" hidden="true" customHeight="false" outlineLevel="0" collapsed="false">
      <c r="A747" s="46" t="n">
        <v>43993</v>
      </c>
      <c r="B747" s="114" t="s">
        <v>172</v>
      </c>
      <c r="C747" s="5" t="n">
        <v>60</v>
      </c>
      <c r="D747" s="48" t="s">
        <v>24</v>
      </c>
    </row>
    <row r="748" customFormat="false" ht="15" hidden="true" customHeight="false" outlineLevel="0" collapsed="false">
      <c r="A748" s="46" t="n">
        <v>43993</v>
      </c>
      <c r="B748" s="114" t="s">
        <v>172</v>
      </c>
      <c r="C748" s="5" t="n">
        <v>82</v>
      </c>
      <c r="D748" s="48" t="s">
        <v>24</v>
      </c>
    </row>
    <row r="749" customFormat="false" ht="15" hidden="true" customHeight="false" outlineLevel="0" collapsed="false">
      <c r="A749" s="46" t="n">
        <v>43993</v>
      </c>
      <c r="B749" s="114" t="s">
        <v>172</v>
      </c>
      <c r="C749" s="5" t="n">
        <v>55</v>
      </c>
      <c r="D749" s="114" t="s">
        <v>26</v>
      </c>
    </row>
    <row r="750" customFormat="false" ht="15" hidden="false" customHeight="false" outlineLevel="0" collapsed="false">
      <c r="A750" s="46" t="n">
        <v>43993</v>
      </c>
      <c r="B750" s="114" t="s">
        <v>172</v>
      </c>
      <c r="C750" s="5" t="n">
        <v>65</v>
      </c>
      <c r="D750" s="48" t="s">
        <v>28</v>
      </c>
    </row>
    <row r="751" customFormat="false" ht="15" hidden="false" customHeight="false" outlineLevel="0" collapsed="false">
      <c r="A751" s="46" t="n">
        <v>43993</v>
      </c>
      <c r="B751" s="114" t="s">
        <v>172</v>
      </c>
      <c r="C751" s="5" t="n">
        <v>32</v>
      </c>
      <c r="D751" s="48" t="s">
        <v>28</v>
      </c>
    </row>
    <row r="752" customFormat="false" ht="15" hidden="false" customHeight="false" outlineLevel="0" collapsed="false">
      <c r="A752" s="46" t="n">
        <v>43993</v>
      </c>
      <c r="B752" s="114" t="s">
        <v>172</v>
      </c>
      <c r="C752" s="5" t="n">
        <v>71</v>
      </c>
      <c r="D752" s="48" t="s">
        <v>28</v>
      </c>
    </row>
    <row r="753" customFormat="false" ht="15" hidden="false" customHeight="false" outlineLevel="0" collapsed="false">
      <c r="A753" s="46" t="n">
        <v>43993</v>
      </c>
      <c r="B753" s="114" t="s">
        <v>172</v>
      </c>
      <c r="C753" s="5" t="n">
        <v>68</v>
      </c>
      <c r="D753" s="48" t="s">
        <v>28</v>
      </c>
    </row>
    <row r="754" customFormat="false" ht="15" hidden="false" customHeight="false" outlineLevel="0" collapsed="false">
      <c r="A754" s="46" t="n">
        <v>43993</v>
      </c>
      <c r="B754" s="114" t="s">
        <v>172</v>
      </c>
      <c r="C754" s="5" t="n">
        <v>86</v>
      </c>
      <c r="D754" s="48" t="s">
        <v>28</v>
      </c>
    </row>
    <row r="755" customFormat="false" ht="15" hidden="false" customHeight="false" outlineLevel="0" collapsed="false">
      <c r="A755" s="46" t="n">
        <v>43993</v>
      </c>
      <c r="B755" s="114" t="s">
        <v>172</v>
      </c>
      <c r="C755" s="5" t="n">
        <v>64</v>
      </c>
      <c r="D755" s="48" t="s">
        <v>28</v>
      </c>
    </row>
    <row r="756" customFormat="false" ht="15" hidden="true" customHeight="false" outlineLevel="0" collapsed="false">
      <c r="A756" s="46" t="n">
        <v>43993</v>
      </c>
      <c r="B756" s="114" t="s">
        <v>173</v>
      </c>
      <c r="C756" s="5" t="n">
        <v>63</v>
      </c>
      <c r="D756" s="48" t="s">
        <v>24</v>
      </c>
    </row>
    <row r="757" customFormat="false" ht="15" hidden="true" customHeight="false" outlineLevel="0" collapsed="false">
      <c r="A757" s="46" t="n">
        <v>43993</v>
      </c>
      <c r="B757" s="114" t="s">
        <v>173</v>
      </c>
      <c r="C757" s="5" t="n">
        <v>76</v>
      </c>
      <c r="D757" s="48" t="s">
        <v>24</v>
      </c>
    </row>
    <row r="758" customFormat="false" ht="15" hidden="true" customHeight="false" outlineLevel="0" collapsed="false">
      <c r="A758" s="46" t="n">
        <v>43993</v>
      </c>
      <c r="B758" s="114" t="s">
        <v>173</v>
      </c>
      <c r="C758" s="5" t="n">
        <v>80</v>
      </c>
      <c r="D758" s="48" t="s">
        <v>24</v>
      </c>
    </row>
    <row r="759" customFormat="false" ht="15" hidden="true" customHeight="false" outlineLevel="0" collapsed="false">
      <c r="A759" s="46" t="n">
        <v>43993</v>
      </c>
      <c r="B759" s="114" t="s">
        <v>173</v>
      </c>
      <c r="C759" s="5" t="n">
        <v>55</v>
      </c>
      <c r="D759" s="48" t="s">
        <v>24</v>
      </c>
    </row>
    <row r="760" customFormat="false" ht="15" hidden="true" customHeight="false" outlineLevel="0" collapsed="false">
      <c r="A760" s="46" t="n">
        <v>43993</v>
      </c>
      <c r="B760" s="114" t="s">
        <v>173</v>
      </c>
      <c r="C760" s="5" t="n">
        <v>59</v>
      </c>
      <c r="D760" s="48" t="s">
        <v>24</v>
      </c>
    </row>
    <row r="761" customFormat="false" ht="15" hidden="true" customHeight="false" outlineLevel="0" collapsed="false">
      <c r="A761" s="46" t="n">
        <v>43993</v>
      </c>
      <c r="B761" s="114" t="s">
        <v>173</v>
      </c>
      <c r="C761" s="5" t="n">
        <v>29</v>
      </c>
      <c r="D761" s="48" t="s">
        <v>24</v>
      </c>
    </row>
    <row r="762" customFormat="false" ht="15" hidden="true" customHeight="false" outlineLevel="0" collapsed="false">
      <c r="A762" s="46" t="n">
        <v>43993</v>
      </c>
      <c r="B762" s="114" t="s">
        <v>173</v>
      </c>
      <c r="C762" s="5" t="n">
        <v>84</v>
      </c>
      <c r="D762" s="48" t="s">
        <v>24</v>
      </c>
    </row>
    <row r="763" customFormat="false" ht="15" hidden="false" customHeight="false" outlineLevel="0" collapsed="false">
      <c r="A763" s="46" t="n">
        <v>43993</v>
      </c>
      <c r="B763" s="114" t="s">
        <v>173</v>
      </c>
      <c r="C763" s="5" t="n">
        <v>67</v>
      </c>
      <c r="D763" s="48" t="s">
        <v>28</v>
      </c>
    </row>
    <row r="764" customFormat="false" ht="15" hidden="false" customHeight="false" outlineLevel="0" collapsed="false">
      <c r="A764" s="46" t="n">
        <v>43993</v>
      </c>
      <c r="B764" s="114" t="s">
        <v>173</v>
      </c>
      <c r="C764" s="5" t="n">
        <v>46</v>
      </c>
      <c r="D764" s="114" t="s">
        <v>28</v>
      </c>
    </row>
    <row r="765" customFormat="false" ht="15" hidden="true" customHeight="false" outlineLevel="0" collapsed="false">
      <c r="A765" s="46" t="n">
        <v>43993</v>
      </c>
      <c r="B765" s="114" t="s">
        <v>173</v>
      </c>
      <c r="C765" s="5" t="n">
        <v>47</v>
      </c>
      <c r="D765" s="48" t="s">
        <v>37</v>
      </c>
    </row>
    <row r="766" customFormat="false" ht="15" hidden="true" customHeight="false" outlineLevel="0" collapsed="false">
      <c r="A766" s="46" t="n">
        <v>43993</v>
      </c>
      <c r="B766" s="114" t="s">
        <v>173</v>
      </c>
      <c r="C766" s="5" t="n">
        <v>79</v>
      </c>
      <c r="D766" s="48" t="s">
        <v>39</v>
      </c>
    </row>
    <row r="767" customFormat="false" ht="15" hidden="true" customHeight="false" outlineLevel="0" collapsed="false">
      <c r="A767" s="46" t="n">
        <v>43994</v>
      </c>
      <c r="B767" s="114" t="s">
        <v>172</v>
      </c>
      <c r="C767" s="5" t="n">
        <v>81</v>
      </c>
      <c r="D767" s="114" t="s">
        <v>24</v>
      </c>
    </row>
    <row r="768" customFormat="false" ht="15" hidden="true" customHeight="false" outlineLevel="0" collapsed="false">
      <c r="A768" s="46" t="n">
        <v>43994</v>
      </c>
      <c r="B768" s="114" t="s">
        <v>172</v>
      </c>
      <c r="C768" s="5" t="n">
        <v>74</v>
      </c>
      <c r="D768" s="114" t="s">
        <v>24</v>
      </c>
    </row>
    <row r="769" customFormat="false" ht="15" hidden="true" customHeight="false" outlineLevel="0" collapsed="false">
      <c r="A769" s="46" t="n">
        <v>43994</v>
      </c>
      <c r="B769" s="114" t="s">
        <v>172</v>
      </c>
      <c r="C769" s="5" t="n">
        <v>78</v>
      </c>
      <c r="D769" s="114" t="s">
        <v>24</v>
      </c>
    </row>
    <row r="770" customFormat="false" ht="15" hidden="true" customHeight="false" outlineLevel="0" collapsed="false">
      <c r="A770" s="46" t="n">
        <v>43994</v>
      </c>
      <c r="B770" s="114" t="s">
        <v>172</v>
      </c>
      <c r="C770" s="5" t="n">
        <v>45</v>
      </c>
      <c r="D770" s="114" t="s">
        <v>24</v>
      </c>
    </row>
    <row r="771" customFormat="false" ht="15" hidden="true" customHeight="false" outlineLevel="0" collapsed="false">
      <c r="A771" s="46" t="n">
        <v>43994</v>
      </c>
      <c r="B771" s="114" t="s">
        <v>172</v>
      </c>
      <c r="C771" s="5" t="n">
        <v>81</v>
      </c>
      <c r="D771" s="114" t="s">
        <v>24</v>
      </c>
    </row>
    <row r="772" customFormat="false" ht="15" hidden="true" customHeight="false" outlineLevel="0" collapsed="false">
      <c r="A772" s="46" t="n">
        <v>43994</v>
      </c>
      <c r="B772" s="114" t="s">
        <v>172</v>
      </c>
      <c r="C772" s="5" t="n">
        <v>48</v>
      </c>
      <c r="D772" s="114" t="s">
        <v>24</v>
      </c>
    </row>
    <row r="773" customFormat="false" ht="15" hidden="true" customHeight="false" outlineLevel="0" collapsed="false">
      <c r="A773" s="46" t="n">
        <v>43994</v>
      </c>
      <c r="B773" s="114" t="s">
        <v>172</v>
      </c>
      <c r="C773" s="5" t="n">
        <v>38</v>
      </c>
      <c r="D773" s="114" t="s">
        <v>26</v>
      </c>
    </row>
    <row r="774" customFormat="false" ht="15" hidden="true" customHeight="false" outlineLevel="0" collapsed="false">
      <c r="A774" s="46" t="n">
        <v>43994</v>
      </c>
      <c r="B774" s="114" t="s">
        <v>172</v>
      </c>
      <c r="C774" s="5" t="n">
        <v>45</v>
      </c>
      <c r="D774" s="114" t="s">
        <v>27</v>
      </c>
    </row>
    <row r="775" customFormat="false" ht="15" hidden="false" customHeight="false" outlineLevel="0" collapsed="false">
      <c r="A775" s="46" t="n">
        <v>43994</v>
      </c>
      <c r="B775" s="114" t="s">
        <v>172</v>
      </c>
      <c r="C775" s="5" t="n">
        <v>85</v>
      </c>
      <c r="D775" s="114" t="s">
        <v>28</v>
      </c>
    </row>
    <row r="776" customFormat="false" ht="15" hidden="false" customHeight="false" outlineLevel="0" collapsed="false">
      <c r="A776" s="46" t="n">
        <v>43994</v>
      </c>
      <c r="B776" s="114" t="s">
        <v>172</v>
      </c>
      <c r="C776" s="5" t="n">
        <v>69</v>
      </c>
      <c r="D776" s="114" t="s">
        <v>28</v>
      </c>
    </row>
    <row r="777" customFormat="false" ht="15" hidden="true" customHeight="false" outlineLevel="0" collapsed="false">
      <c r="A777" s="46" t="n">
        <v>43994</v>
      </c>
      <c r="B777" s="114" t="s">
        <v>173</v>
      </c>
      <c r="C777" s="5" t="n">
        <v>80</v>
      </c>
      <c r="D777" s="48" t="s">
        <v>24</v>
      </c>
    </row>
    <row r="778" customFormat="false" ht="15" hidden="true" customHeight="false" outlineLevel="0" collapsed="false">
      <c r="A778" s="46" t="n">
        <v>43994</v>
      </c>
      <c r="B778" s="114" t="s">
        <v>173</v>
      </c>
      <c r="C778" s="5" t="n">
        <v>72</v>
      </c>
      <c r="D778" s="48" t="s">
        <v>24</v>
      </c>
    </row>
    <row r="779" customFormat="false" ht="15" hidden="true" customHeight="false" outlineLevel="0" collapsed="false">
      <c r="A779" s="46" t="n">
        <v>43994</v>
      </c>
      <c r="B779" s="114" t="s">
        <v>173</v>
      </c>
      <c r="C779" s="5" t="n">
        <v>89</v>
      </c>
      <c r="D779" s="114" t="s">
        <v>24</v>
      </c>
    </row>
    <row r="780" customFormat="false" ht="15" hidden="true" customHeight="false" outlineLevel="0" collapsed="false">
      <c r="A780" s="46" t="n">
        <v>43994</v>
      </c>
      <c r="B780" s="114" t="s">
        <v>173</v>
      </c>
      <c r="C780" s="5" t="n">
        <v>70</v>
      </c>
      <c r="D780" s="114" t="s">
        <v>24</v>
      </c>
    </row>
    <row r="781" customFormat="false" ht="15" hidden="true" customHeight="false" outlineLevel="0" collapsed="false">
      <c r="A781" s="46" t="n">
        <v>43994</v>
      </c>
      <c r="B781" s="114" t="s">
        <v>173</v>
      </c>
      <c r="C781" s="5" t="n">
        <v>72</v>
      </c>
      <c r="D781" s="114" t="s">
        <v>24</v>
      </c>
    </row>
    <row r="782" customFormat="false" ht="15" hidden="true" customHeight="false" outlineLevel="0" collapsed="false">
      <c r="A782" s="46" t="n">
        <v>43994</v>
      </c>
      <c r="B782" s="114" t="s">
        <v>173</v>
      </c>
      <c r="C782" s="5" t="n">
        <v>71</v>
      </c>
      <c r="D782" s="114" t="s">
        <v>26</v>
      </c>
    </row>
    <row r="783" customFormat="false" ht="15" hidden="true" customHeight="false" outlineLevel="0" collapsed="false">
      <c r="A783" s="46" t="n">
        <v>43994</v>
      </c>
      <c r="B783" s="114" t="s">
        <v>173</v>
      </c>
      <c r="C783" s="5" t="n">
        <v>77</v>
      </c>
      <c r="D783" s="114" t="s">
        <v>26</v>
      </c>
    </row>
    <row r="784" customFormat="false" ht="15" hidden="false" customHeight="false" outlineLevel="0" collapsed="false">
      <c r="A784" s="46" t="n">
        <v>43994</v>
      </c>
      <c r="B784" s="114" t="s">
        <v>173</v>
      </c>
      <c r="C784" s="5" t="n">
        <v>63</v>
      </c>
      <c r="D784" s="114" t="s">
        <v>28</v>
      </c>
    </row>
    <row r="785" customFormat="false" ht="15" hidden="false" customHeight="false" outlineLevel="0" collapsed="false">
      <c r="A785" s="46" t="n">
        <v>43994</v>
      </c>
      <c r="B785" s="114" t="s">
        <v>173</v>
      </c>
      <c r="C785" s="5" t="n">
        <v>58</v>
      </c>
      <c r="D785" s="114" t="s">
        <v>28</v>
      </c>
    </row>
    <row r="786" customFormat="false" ht="15" hidden="true" customHeight="false" outlineLevel="0" collapsed="false">
      <c r="A786" s="46" t="n">
        <v>43994</v>
      </c>
      <c r="B786" s="114" t="s">
        <v>173</v>
      </c>
      <c r="C786" s="5" t="n">
        <v>75</v>
      </c>
      <c r="D786" s="114" t="s">
        <v>29</v>
      </c>
    </row>
    <row r="787" customFormat="false" ht="15" hidden="true" customHeight="false" outlineLevel="0" collapsed="false">
      <c r="A787" s="46" t="n">
        <v>43995</v>
      </c>
      <c r="B787" s="114" t="s">
        <v>172</v>
      </c>
      <c r="C787" s="5" t="n">
        <v>14</v>
      </c>
      <c r="D787" s="48" t="s">
        <v>24</v>
      </c>
    </row>
    <row r="788" customFormat="false" ht="15" hidden="true" customHeight="false" outlineLevel="0" collapsed="false">
      <c r="A788" s="46" t="n">
        <v>43995</v>
      </c>
      <c r="B788" s="114" t="s">
        <v>172</v>
      </c>
      <c r="C788" s="5" t="n">
        <v>78</v>
      </c>
      <c r="D788" s="48" t="s">
        <v>24</v>
      </c>
    </row>
    <row r="789" customFormat="false" ht="15" hidden="true" customHeight="false" outlineLevel="0" collapsed="false">
      <c r="A789" s="46" t="n">
        <v>43995</v>
      </c>
      <c r="B789" s="114" t="s">
        <v>172</v>
      </c>
      <c r="C789" s="5" t="n">
        <v>67</v>
      </c>
      <c r="D789" s="48" t="s">
        <v>24</v>
      </c>
    </row>
    <row r="790" customFormat="false" ht="15" hidden="true" customHeight="false" outlineLevel="0" collapsed="false">
      <c r="A790" s="46" t="n">
        <v>43995</v>
      </c>
      <c r="B790" s="114" t="s">
        <v>172</v>
      </c>
      <c r="C790" s="5" t="n">
        <v>73</v>
      </c>
      <c r="D790" s="48" t="s">
        <v>24</v>
      </c>
    </row>
    <row r="791" customFormat="false" ht="15" hidden="true" customHeight="false" outlineLevel="0" collapsed="false">
      <c r="A791" s="46" t="n">
        <v>43995</v>
      </c>
      <c r="B791" s="114" t="s">
        <v>172</v>
      </c>
      <c r="C791" s="5" t="n">
        <v>82</v>
      </c>
      <c r="D791" s="48" t="s">
        <v>24</v>
      </c>
    </row>
    <row r="792" customFormat="false" ht="15" hidden="true" customHeight="false" outlineLevel="0" collapsed="false">
      <c r="A792" s="46" t="n">
        <v>43995</v>
      </c>
      <c r="B792" s="114" t="s">
        <v>172</v>
      </c>
      <c r="C792" s="5" t="n">
        <v>81</v>
      </c>
      <c r="D792" s="48" t="s">
        <v>24</v>
      </c>
    </row>
    <row r="793" customFormat="false" ht="15" hidden="true" customHeight="false" outlineLevel="0" collapsed="false">
      <c r="A793" s="46" t="n">
        <v>43995</v>
      </c>
      <c r="B793" s="114" t="s">
        <v>172</v>
      </c>
      <c r="C793" s="5" t="n">
        <v>73</v>
      </c>
      <c r="D793" s="114" t="s">
        <v>24</v>
      </c>
    </row>
    <row r="794" customFormat="false" ht="15" hidden="true" customHeight="false" outlineLevel="0" collapsed="false">
      <c r="A794" s="46" t="n">
        <v>43995</v>
      </c>
      <c r="B794" s="114" t="s">
        <v>172</v>
      </c>
      <c r="C794" s="5" t="n">
        <v>62</v>
      </c>
      <c r="D794" s="114" t="s">
        <v>24</v>
      </c>
    </row>
    <row r="795" customFormat="false" ht="15" hidden="true" customHeight="false" outlineLevel="0" collapsed="false">
      <c r="A795" s="46" t="n">
        <v>43995</v>
      </c>
      <c r="B795" s="114" t="s">
        <v>172</v>
      </c>
      <c r="C795" s="5" t="n">
        <v>61</v>
      </c>
      <c r="D795" s="114" t="s">
        <v>24</v>
      </c>
    </row>
    <row r="796" customFormat="false" ht="15" hidden="false" customHeight="false" outlineLevel="0" collapsed="false">
      <c r="A796" s="46" t="n">
        <v>43995</v>
      </c>
      <c r="B796" s="114" t="s">
        <v>172</v>
      </c>
      <c r="C796" s="5" t="n">
        <v>65</v>
      </c>
      <c r="D796" s="48" t="s">
        <v>28</v>
      </c>
    </row>
    <row r="797" customFormat="false" ht="15" hidden="false" customHeight="false" outlineLevel="0" collapsed="false">
      <c r="A797" s="46" t="n">
        <v>43995</v>
      </c>
      <c r="B797" s="114" t="s">
        <v>172</v>
      </c>
      <c r="C797" s="5" t="n">
        <v>67</v>
      </c>
      <c r="D797" s="48" t="s">
        <v>28</v>
      </c>
    </row>
    <row r="798" customFormat="false" ht="15" hidden="false" customHeight="false" outlineLevel="0" collapsed="false">
      <c r="A798" s="46" t="n">
        <v>43995</v>
      </c>
      <c r="B798" s="114" t="s">
        <v>172</v>
      </c>
      <c r="C798" s="5" t="n">
        <v>87</v>
      </c>
      <c r="D798" s="114" t="s">
        <v>28</v>
      </c>
    </row>
    <row r="799" customFormat="false" ht="15" hidden="false" customHeight="false" outlineLevel="0" collapsed="false">
      <c r="A799" s="46" t="n">
        <v>43995</v>
      </c>
      <c r="B799" s="114" t="s">
        <v>172</v>
      </c>
      <c r="C799" s="5" t="n">
        <v>88</v>
      </c>
      <c r="D799" s="114" t="s">
        <v>28</v>
      </c>
    </row>
    <row r="800" customFormat="false" ht="15" hidden="true" customHeight="false" outlineLevel="0" collapsed="false">
      <c r="A800" s="46" t="n">
        <v>43995</v>
      </c>
      <c r="B800" s="114" t="s">
        <v>172</v>
      </c>
      <c r="C800" s="5" t="n">
        <v>52</v>
      </c>
      <c r="D800" s="48" t="s">
        <v>33</v>
      </c>
    </row>
    <row r="801" customFormat="false" ht="15" hidden="true" customHeight="false" outlineLevel="0" collapsed="false">
      <c r="A801" s="46" t="n">
        <v>43995</v>
      </c>
      <c r="B801" s="114" t="s">
        <v>172</v>
      </c>
      <c r="C801" s="5" t="n">
        <v>37</v>
      </c>
      <c r="D801" s="48" t="s">
        <v>39</v>
      </c>
    </row>
    <row r="802" customFormat="false" ht="15" hidden="true" customHeight="false" outlineLevel="0" collapsed="false">
      <c r="A802" s="46" t="n">
        <v>43995</v>
      </c>
      <c r="B802" s="114" t="s">
        <v>172</v>
      </c>
      <c r="C802" s="5" t="n">
        <v>64</v>
      </c>
      <c r="D802" s="114" t="s">
        <v>39</v>
      </c>
    </row>
    <row r="803" customFormat="false" ht="15" hidden="true" customHeight="false" outlineLevel="0" collapsed="false">
      <c r="A803" s="46" t="n">
        <v>43995</v>
      </c>
      <c r="B803" s="114" t="s">
        <v>173</v>
      </c>
      <c r="C803" s="5" t="n">
        <v>51</v>
      </c>
      <c r="D803" s="48" t="s">
        <v>24</v>
      </c>
    </row>
    <row r="804" customFormat="false" ht="15" hidden="true" customHeight="false" outlineLevel="0" collapsed="false">
      <c r="A804" s="46" t="n">
        <v>43995</v>
      </c>
      <c r="B804" s="114" t="s">
        <v>173</v>
      </c>
      <c r="C804" s="5" t="n">
        <v>81</v>
      </c>
      <c r="D804" s="48" t="s">
        <v>24</v>
      </c>
    </row>
    <row r="805" customFormat="false" ht="15" hidden="true" customHeight="false" outlineLevel="0" collapsed="false">
      <c r="A805" s="46" t="n">
        <v>43995</v>
      </c>
      <c r="B805" s="114" t="s">
        <v>173</v>
      </c>
      <c r="C805" s="5" t="n">
        <v>92</v>
      </c>
      <c r="D805" s="48" t="s">
        <v>24</v>
      </c>
    </row>
    <row r="806" customFormat="false" ht="15" hidden="true" customHeight="false" outlineLevel="0" collapsed="false">
      <c r="A806" s="46" t="n">
        <v>43995</v>
      </c>
      <c r="B806" s="114" t="s">
        <v>173</v>
      </c>
      <c r="C806" s="5" t="n">
        <v>86</v>
      </c>
      <c r="D806" s="48" t="s">
        <v>24</v>
      </c>
    </row>
    <row r="807" customFormat="false" ht="15" hidden="true" customHeight="false" outlineLevel="0" collapsed="false">
      <c r="A807" s="46" t="n">
        <v>43995</v>
      </c>
      <c r="B807" s="114" t="s">
        <v>173</v>
      </c>
      <c r="C807" s="5" t="n">
        <v>78</v>
      </c>
      <c r="D807" s="48" t="s">
        <v>24</v>
      </c>
    </row>
    <row r="808" customFormat="false" ht="15" hidden="true" customHeight="false" outlineLevel="0" collapsed="false">
      <c r="A808" s="46" t="n">
        <v>43995</v>
      </c>
      <c r="B808" s="114" t="s">
        <v>173</v>
      </c>
      <c r="C808" s="5" t="n">
        <v>75</v>
      </c>
      <c r="D808" s="48" t="s">
        <v>24</v>
      </c>
    </row>
    <row r="809" customFormat="false" ht="15" hidden="true" customHeight="false" outlineLevel="0" collapsed="false">
      <c r="A809" s="46" t="n">
        <v>43995</v>
      </c>
      <c r="B809" s="114" t="s">
        <v>173</v>
      </c>
      <c r="C809" s="5" t="n">
        <v>45</v>
      </c>
      <c r="D809" s="114" t="s">
        <v>24</v>
      </c>
    </row>
    <row r="810" customFormat="false" ht="15" hidden="true" customHeight="false" outlineLevel="0" collapsed="false">
      <c r="A810" s="46" t="n">
        <v>43995</v>
      </c>
      <c r="B810" s="114" t="s">
        <v>173</v>
      </c>
      <c r="C810" s="5" t="n">
        <v>75</v>
      </c>
      <c r="D810" s="114" t="s">
        <v>24</v>
      </c>
    </row>
    <row r="811" customFormat="false" ht="15" hidden="true" customHeight="false" outlineLevel="0" collapsed="false">
      <c r="A811" s="46" t="n">
        <v>43995</v>
      </c>
      <c r="B811" s="114" t="s">
        <v>173</v>
      </c>
      <c r="C811" s="5" t="n">
        <v>29</v>
      </c>
      <c r="D811" s="114" t="s">
        <v>24</v>
      </c>
    </row>
    <row r="812" customFormat="false" ht="15" hidden="true" customHeight="false" outlineLevel="0" collapsed="false">
      <c r="A812" s="46" t="n">
        <v>43995</v>
      </c>
      <c r="B812" s="114" t="s">
        <v>173</v>
      </c>
      <c r="C812" s="5" t="n">
        <v>45</v>
      </c>
      <c r="D812" s="114" t="s">
        <v>24</v>
      </c>
    </row>
    <row r="813" customFormat="false" ht="15" hidden="false" customHeight="false" outlineLevel="0" collapsed="false">
      <c r="A813" s="46" t="n">
        <v>43995</v>
      </c>
      <c r="B813" s="114" t="s">
        <v>173</v>
      </c>
      <c r="C813" s="5" t="n">
        <v>86</v>
      </c>
      <c r="D813" s="48" t="s">
        <v>28</v>
      </c>
    </row>
    <row r="814" customFormat="false" ht="15" hidden="false" customHeight="false" outlineLevel="0" collapsed="false">
      <c r="A814" s="46" t="n">
        <v>43995</v>
      </c>
      <c r="B814" s="114" t="s">
        <v>173</v>
      </c>
      <c r="C814" s="5" t="n">
        <v>74</v>
      </c>
      <c r="D814" s="114" t="s">
        <v>28</v>
      </c>
    </row>
    <row r="815" customFormat="false" ht="15" hidden="false" customHeight="false" outlineLevel="0" collapsed="false">
      <c r="A815" s="46" t="n">
        <v>43995</v>
      </c>
      <c r="B815" s="114" t="s">
        <v>173</v>
      </c>
      <c r="C815" s="5" t="n">
        <v>82</v>
      </c>
      <c r="D815" s="114" t="s">
        <v>28</v>
      </c>
    </row>
    <row r="816" customFormat="false" ht="15" hidden="true" customHeight="false" outlineLevel="0" collapsed="false">
      <c r="A816" s="46" t="n">
        <v>43995</v>
      </c>
      <c r="B816" s="114" t="s">
        <v>173</v>
      </c>
      <c r="C816" s="5" t="n">
        <v>73</v>
      </c>
      <c r="D816" s="114" t="s">
        <v>39</v>
      </c>
    </row>
    <row r="817" customFormat="false" ht="15" hidden="true" customHeight="false" outlineLevel="0" collapsed="false">
      <c r="A817" s="46" t="n">
        <v>43996</v>
      </c>
      <c r="B817" s="114" t="s">
        <v>172</v>
      </c>
      <c r="C817" s="5" t="n">
        <v>89</v>
      </c>
      <c r="D817" s="114" t="s">
        <v>24</v>
      </c>
    </row>
    <row r="818" customFormat="false" ht="15" hidden="true" customHeight="false" outlineLevel="0" collapsed="false">
      <c r="A818" s="46" t="n">
        <v>43996</v>
      </c>
      <c r="B818" s="114" t="s">
        <v>172</v>
      </c>
      <c r="C818" s="5" t="n">
        <v>95</v>
      </c>
      <c r="D818" s="114" t="s">
        <v>24</v>
      </c>
    </row>
    <row r="819" customFormat="false" ht="15" hidden="true" customHeight="false" outlineLevel="0" collapsed="false">
      <c r="A819" s="46" t="n">
        <v>43996</v>
      </c>
      <c r="B819" s="114" t="s">
        <v>172</v>
      </c>
      <c r="C819" s="5" t="n">
        <v>50</v>
      </c>
      <c r="D819" s="114" t="s">
        <v>24</v>
      </c>
    </row>
    <row r="820" customFormat="false" ht="15" hidden="true" customHeight="false" outlineLevel="0" collapsed="false">
      <c r="A820" s="46" t="n">
        <v>43996</v>
      </c>
      <c r="B820" s="114" t="s">
        <v>172</v>
      </c>
      <c r="C820" s="5" t="n">
        <v>66</v>
      </c>
      <c r="D820" s="114" t="s">
        <v>24</v>
      </c>
    </row>
    <row r="821" customFormat="false" ht="15" hidden="true" customHeight="false" outlineLevel="0" collapsed="false">
      <c r="A821" s="46" t="n">
        <v>43996</v>
      </c>
      <c r="B821" s="114" t="s">
        <v>172</v>
      </c>
      <c r="C821" s="5" t="n">
        <v>51</v>
      </c>
      <c r="D821" s="114" t="s">
        <v>24</v>
      </c>
    </row>
    <row r="822" customFormat="false" ht="15" hidden="true" customHeight="false" outlineLevel="0" collapsed="false">
      <c r="A822" s="46" t="n">
        <v>43996</v>
      </c>
      <c r="B822" s="114" t="s">
        <v>172</v>
      </c>
      <c r="C822" s="5" t="n">
        <v>71</v>
      </c>
      <c r="D822" s="114" t="s">
        <v>26</v>
      </c>
    </row>
    <row r="823" customFormat="false" ht="15" hidden="true" customHeight="false" outlineLevel="0" collapsed="false">
      <c r="A823" s="46" t="n">
        <v>43996</v>
      </c>
      <c r="B823" s="114" t="s">
        <v>172</v>
      </c>
      <c r="C823" s="5" t="n">
        <v>83</v>
      </c>
      <c r="D823" s="114" t="s">
        <v>26</v>
      </c>
    </row>
    <row r="824" customFormat="false" ht="15" hidden="false" customHeight="false" outlineLevel="0" collapsed="false">
      <c r="A824" s="46" t="n">
        <v>43996</v>
      </c>
      <c r="B824" s="114" t="s">
        <v>172</v>
      </c>
      <c r="C824" s="5" t="n">
        <v>59</v>
      </c>
      <c r="D824" s="114" t="s">
        <v>28</v>
      </c>
    </row>
    <row r="825" customFormat="false" ht="15" hidden="false" customHeight="false" outlineLevel="0" collapsed="false">
      <c r="A825" s="46" t="n">
        <v>43996</v>
      </c>
      <c r="B825" s="114" t="s">
        <v>172</v>
      </c>
      <c r="C825" s="5" t="n">
        <v>78</v>
      </c>
      <c r="D825" s="114" t="s">
        <v>28</v>
      </c>
    </row>
    <row r="826" customFormat="false" ht="15" hidden="false" customHeight="false" outlineLevel="0" collapsed="false">
      <c r="A826" s="46" t="n">
        <v>43996</v>
      </c>
      <c r="B826" s="114" t="s">
        <v>172</v>
      </c>
      <c r="C826" s="5" t="n">
        <v>75</v>
      </c>
      <c r="D826" s="114" t="s">
        <v>28</v>
      </c>
    </row>
    <row r="827" customFormat="false" ht="15" hidden="false" customHeight="false" outlineLevel="0" collapsed="false">
      <c r="A827" s="46" t="n">
        <v>43996</v>
      </c>
      <c r="B827" s="114" t="s">
        <v>172</v>
      </c>
      <c r="C827" s="5" t="n">
        <v>73</v>
      </c>
      <c r="D827" s="114" t="s">
        <v>28</v>
      </c>
    </row>
    <row r="828" customFormat="false" ht="15" hidden="false" customHeight="false" outlineLevel="0" collapsed="false">
      <c r="A828" s="46" t="n">
        <v>43996</v>
      </c>
      <c r="B828" s="114" t="s">
        <v>172</v>
      </c>
      <c r="C828" s="5" t="n">
        <v>62</v>
      </c>
      <c r="D828" s="114" t="s">
        <v>28</v>
      </c>
    </row>
    <row r="829" customFormat="false" ht="15" hidden="false" customHeight="false" outlineLevel="0" collapsed="false">
      <c r="A829" s="46" t="n">
        <v>43996</v>
      </c>
      <c r="B829" s="114" t="s">
        <v>172</v>
      </c>
      <c r="C829" s="5" t="n">
        <v>58</v>
      </c>
      <c r="D829" s="114" t="s">
        <v>28</v>
      </c>
    </row>
    <row r="830" customFormat="false" ht="15" hidden="true" customHeight="false" outlineLevel="0" collapsed="false">
      <c r="A830" s="46" t="n">
        <v>43996</v>
      </c>
      <c r="B830" s="114" t="s">
        <v>172</v>
      </c>
      <c r="C830" s="5" t="n">
        <v>66</v>
      </c>
      <c r="D830" s="114" t="s">
        <v>29</v>
      </c>
    </row>
    <row r="831" customFormat="false" ht="15" hidden="true" customHeight="false" outlineLevel="0" collapsed="false">
      <c r="A831" s="46" t="n">
        <v>43996</v>
      </c>
      <c r="B831" s="114" t="s">
        <v>173</v>
      </c>
      <c r="C831" s="5" t="n">
        <v>61</v>
      </c>
      <c r="D831" s="114" t="s">
        <v>24</v>
      </c>
    </row>
    <row r="832" customFormat="false" ht="15" hidden="true" customHeight="false" outlineLevel="0" collapsed="false">
      <c r="A832" s="46" t="n">
        <v>43996</v>
      </c>
      <c r="B832" s="114" t="s">
        <v>173</v>
      </c>
      <c r="C832" s="5" t="n">
        <v>93</v>
      </c>
      <c r="D832" s="114" t="s">
        <v>24</v>
      </c>
    </row>
    <row r="833" customFormat="false" ht="15" hidden="true" customHeight="false" outlineLevel="0" collapsed="false">
      <c r="A833" s="46" t="n">
        <v>43996</v>
      </c>
      <c r="B833" s="114" t="s">
        <v>173</v>
      </c>
      <c r="C833" s="5" t="n">
        <v>32</v>
      </c>
      <c r="D833" s="114" t="s">
        <v>26</v>
      </c>
    </row>
    <row r="834" customFormat="false" ht="15" hidden="false" customHeight="false" outlineLevel="0" collapsed="false">
      <c r="A834" s="46" t="n">
        <v>43996</v>
      </c>
      <c r="B834" s="114" t="s">
        <v>173</v>
      </c>
      <c r="C834" s="5" t="n">
        <v>52</v>
      </c>
      <c r="D834" s="114" t="s">
        <v>28</v>
      </c>
    </row>
    <row r="835" customFormat="false" ht="15" hidden="true" customHeight="false" outlineLevel="0" collapsed="false">
      <c r="A835" s="46" t="n">
        <v>43997</v>
      </c>
      <c r="B835" s="114" t="s">
        <v>172</v>
      </c>
      <c r="C835" s="5" t="n">
        <v>51</v>
      </c>
      <c r="D835" s="114" t="s">
        <v>24</v>
      </c>
    </row>
    <row r="836" customFormat="false" ht="15" hidden="true" customHeight="false" outlineLevel="0" collapsed="false">
      <c r="A836" s="46" t="n">
        <v>43997</v>
      </c>
      <c r="B836" s="114" t="s">
        <v>172</v>
      </c>
      <c r="C836" s="5" t="n">
        <v>48</v>
      </c>
      <c r="D836" s="114" t="s">
        <v>24</v>
      </c>
    </row>
    <row r="837" customFormat="false" ht="15" hidden="true" customHeight="false" outlineLevel="0" collapsed="false">
      <c r="A837" s="46" t="n">
        <v>43997</v>
      </c>
      <c r="B837" s="114" t="s">
        <v>172</v>
      </c>
      <c r="C837" s="5" t="n">
        <v>62</v>
      </c>
      <c r="D837" s="114" t="s">
        <v>24</v>
      </c>
    </row>
    <row r="838" customFormat="false" ht="15" hidden="true" customHeight="false" outlineLevel="0" collapsed="false">
      <c r="A838" s="46" t="n">
        <v>43997</v>
      </c>
      <c r="B838" s="114" t="s">
        <v>172</v>
      </c>
      <c r="C838" s="5" t="n">
        <v>78</v>
      </c>
      <c r="D838" s="114" t="s">
        <v>24</v>
      </c>
    </row>
    <row r="839" customFormat="false" ht="15" hidden="true" customHeight="false" outlineLevel="0" collapsed="false">
      <c r="A839" s="46" t="n">
        <v>43997</v>
      </c>
      <c r="B839" s="114" t="s">
        <v>172</v>
      </c>
      <c r="C839" s="5" t="n">
        <v>62</v>
      </c>
      <c r="D839" s="114" t="s">
        <v>24</v>
      </c>
    </row>
    <row r="840" customFormat="false" ht="15" hidden="true" customHeight="false" outlineLevel="0" collapsed="false">
      <c r="A840" s="46" t="n">
        <v>43997</v>
      </c>
      <c r="B840" s="114" t="s">
        <v>172</v>
      </c>
      <c r="C840" s="5" t="n">
        <v>63</v>
      </c>
      <c r="D840" s="114" t="s">
        <v>24</v>
      </c>
    </row>
    <row r="841" customFormat="false" ht="15" hidden="true" customHeight="false" outlineLevel="0" collapsed="false">
      <c r="A841" s="46" t="n">
        <v>43997</v>
      </c>
      <c r="B841" s="114" t="s">
        <v>172</v>
      </c>
      <c r="C841" s="5" t="n">
        <v>66</v>
      </c>
      <c r="D841" s="114" t="s">
        <v>24</v>
      </c>
    </row>
    <row r="842" customFormat="false" ht="15" hidden="true" customHeight="false" outlineLevel="0" collapsed="false">
      <c r="A842" s="46" t="n">
        <v>43997</v>
      </c>
      <c r="B842" s="114" t="s">
        <v>172</v>
      </c>
      <c r="C842" s="5" t="n">
        <v>68</v>
      </c>
      <c r="D842" s="114" t="s">
        <v>24</v>
      </c>
    </row>
    <row r="843" customFormat="false" ht="15" hidden="true" customHeight="false" outlineLevel="0" collapsed="false">
      <c r="A843" s="46" t="n">
        <v>43997</v>
      </c>
      <c r="B843" s="114" t="s">
        <v>172</v>
      </c>
      <c r="C843" s="5" t="n">
        <v>76</v>
      </c>
      <c r="D843" s="114" t="s">
        <v>24</v>
      </c>
    </row>
    <row r="844" customFormat="false" ht="15" hidden="true" customHeight="false" outlineLevel="0" collapsed="false">
      <c r="A844" s="46" t="n">
        <v>43997</v>
      </c>
      <c r="B844" s="114" t="s">
        <v>172</v>
      </c>
      <c r="C844" s="5" t="n">
        <v>54</v>
      </c>
      <c r="D844" s="114" t="s">
        <v>24</v>
      </c>
    </row>
    <row r="845" customFormat="false" ht="15" hidden="true" customHeight="false" outlineLevel="0" collapsed="false">
      <c r="A845" s="46" t="n">
        <v>43997</v>
      </c>
      <c r="B845" s="114" t="s">
        <v>172</v>
      </c>
      <c r="C845" s="5" t="n">
        <v>55</v>
      </c>
      <c r="D845" s="114" t="s">
        <v>24</v>
      </c>
    </row>
    <row r="846" customFormat="false" ht="15" hidden="false" customHeight="false" outlineLevel="0" collapsed="false">
      <c r="A846" s="46" t="n">
        <v>43997</v>
      </c>
      <c r="B846" s="114" t="s">
        <v>172</v>
      </c>
      <c r="C846" s="5" t="n">
        <v>96</v>
      </c>
      <c r="D846" s="114" t="s">
        <v>28</v>
      </c>
    </row>
    <row r="847" customFormat="false" ht="15" hidden="false" customHeight="false" outlineLevel="0" collapsed="false">
      <c r="A847" s="46" t="n">
        <v>43997</v>
      </c>
      <c r="B847" s="114" t="s">
        <v>172</v>
      </c>
      <c r="C847" s="5" t="n">
        <v>40</v>
      </c>
      <c r="D847" s="114" t="s">
        <v>28</v>
      </c>
    </row>
    <row r="848" customFormat="false" ht="15" hidden="false" customHeight="false" outlineLevel="0" collapsed="false">
      <c r="A848" s="46" t="n">
        <v>43997</v>
      </c>
      <c r="B848" s="114" t="s">
        <v>172</v>
      </c>
      <c r="C848" s="5" t="n">
        <v>72</v>
      </c>
      <c r="D848" s="114" t="s">
        <v>28</v>
      </c>
    </row>
    <row r="849" customFormat="false" ht="15" hidden="true" customHeight="false" outlineLevel="0" collapsed="false">
      <c r="A849" s="46" t="n">
        <v>43997</v>
      </c>
      <c r="B849" s="114" t="s">
        <v>172</v>
      </c>
      <c r="C849" s="5" t="n">
        <v>64</v>
      </c>
      <c r="D849" s="114" t="s">
        <v>29</v>
      </c>
    </row>
    <row r="850" customFormat="false" ht="15" hidden="true" customHeight="false" outlineLevel="0" collapsed="false">
      <c r="A850" s="46" t="n">
        <v>43997</v>
      </c>
      <c r="B850" s="114" t="s">
        <v>172</v>
      </c>
      <c r="C850" s="5" t="n">
        <v>67</v>
      </c>
      <c r="D850" s="114" t="s">
        <v>39</v>
      </c>
    </row>
    <row r="851" customFormat="false" ht="15" hidden="true" customHeight="false" outlineLevel="0" collapsed="false">
      <c r="A851" s="46" t="n">
        <v>43997</v>
      </c>
      <c r="B851" s="114" t="s">
        <v>173</v>
      </c>
      <c r="C851" s="5" t="n">
        <v>53</v>
      </c>
      <c r="D851" s="114" t="s">
        <v>24</v>
      </c>
    </row>
    <row r="852" customFormat="false" ht="15" hidden="false" customHeight="false" outlineLevel="0" collapsed="false">
      <c r="A852" s="46" t="n">
        <v>43997</v>
      </c>
      <c r="B852" s="114" t="s">
        <v>173</v>
      </c>
      <c r="C852" s="5" t="n">
        <v>73</v>
      </c>
      <c r="D852" s="114" t="s">
        <v>28</v>
      </c>
    </row>
    <row r="853" customFormat="false" ht="15" hidden="false" customHeight="false" outlineLevel="0" collapsed="false">
      <c r="A853" s="46" t="n">
        <v>43997</v>
      </c>
      <c r="B853" s="114" t="s">
        <v>173</v>
      </c>
      <c r="C853" s="5" t="n">
        <v>83</v>
      </c>
      <c r="D853" s="114" t="s">
        <v>28</v>
      </c>
    </row>
    <row r="854" customFormat="false" ht="15" hidden="false" customHeight="false" outlineLevel="0" collapsed="false">
      <c r="A854" s="46" t="n">
        <v>43997</v>
      </c>
      <c r="B854" s="114" t="s">
        <v>173</v>
      </c>
      <c r="C854" s="5" t="n">
        <v>88</v>
      </c>
      <c r="D854" s="114" t="s">
        <v>28</v>
      </c>
    </row>
    <row r="855" customFormat="false" ht="15" hidden="false" customHeight="false" outlineLevel="0" collapsed="false">
      <c r="A855" s="46" t="n">
        <v>43997</v>
      </c>
      <c r="B855" s="48" t="s">
        <v>173</v>
      </c>
      <c r="C855" s="5" t="n">
        <v>92</v>
      </c>
      <c r="D855" s="114" t="s">
        <v>28</v>
      </c>
    </row>
    <row r="856" customFormat="false" ht="15" hidden="true" customHeight="false" outlineLevel="0" collapsed="false">
      <c r="A856" s="46" t="n">
        <v>43998</v>
      </c>
      <c r="B856" s="114" t="s">
        <v>172</v>
      </c>
      <c r="C856" s="5" t="n">
        <v>80</v>
      </c>
      <c r="D856" s="114" t="s">
        <v>24</v>
      </c>
    </row>
    <row r="857" customFormat="false" ht="15" hidden="true" customHeight="false" outlineLevel="0" collapsed="false">
      <c r="A857" s="46" t="n">
        <v>43998</v>
      </c>
      <c r="B857" s="114" t="s">
        <v>172</v>
      </c>
      <c r="C857" s="5" t="n">
        <v>53</v>
      </c>
      <c r="D857" s="114" t="s">
        <v>24</v>
      </c>
    </row>
    <row r="858" customFormat="false" ht="15" hidden="true" customHeight="false" outlineLevel="0" collapsed="false">
      <c r="A858" s="46" t="n">
        <v>43998</v>
      </c>
      <c r="B858" s="114" t="s">
        <v>172</v>
      </c>
      <c r="C858" s="5" t="n">
        <v>71</v>
      </c>
      <c r="D858" s="114" t="s">
        <v>24</v>
      </c>
    </row>
    <row r="859" customFormat="false" ht="15" hidden="true" customHeight="false" outlineLevel="0" collapsed="false">
      <c r="A859" s="46" t="n">
        <v>43998</v>
      </c>
      <c r="B859" s="114" t="s">
        <v>172</v>
      </c>
      <c r="C859" s="5" t="n">
        <v>29</v>
      </c>
      <c r="D859" s="114" t="s">
        <v>26</v>
      </c>
    </row>
    <row r="860" customFormat="false" ht="15" hidden="true" customHeight="false" outlineLevel="0" collapsed="false">
      <c r="A860" s="46" t="n">
        <v>43998</v>
      </c>
      <c r="B860" s="114" t="s">
        <v>172</v>
      </c>
      <c r="C860" s="5" t="n">
        <v>35</v>
      </c>
      <c r="D860" s="114" t="s">
        <v>26</v>
      </c>
    </row>
    <row r="861" customFormat="false" ht="15" hidden="true" customHeight="false" outlineLevel="0" collapsed="false">
      <c r="A861" s="46" t="n">
        <v>43998</v>
      </c>
      <c r="B861" s="114" t="s">
        <v>172</v>
      </c>
      <c r="C861" s="5" t="n">
        <v>76</v>
      </c>
      <c r="D861" s="114" t="s">
        <v>26</v>
      </c>
    </row>
    <row r="862" customFormat="false" ht="15" hidden="true" customHeight="false" outlineLevel="0" collapsed="false">
      <c r="A862" s="46" t="n">
        <v>43998</v>
      </c>
      <c r="B862" s="114" t="s">
        <v>172</v>
      </c>
      <c r="C862" s="5" t="n">
        <v>69</v>
      </c>
      <c r="D862" s="114" t="s">
        <v>26</v>
      </c>
    </row>
    <row r="863" customFormat="false" ht="15" hidden="true" customHeight="false" outlineLevel="0" collapsed="false">
      <c r="A863" s="46" t="n">
        <v>43998</v>
      </c>
      <c r="B863" s="114" t="s">
        <v>172</v>
      </c>
      <c r="C863" s="5" t="n">
        <v>77</v>
      </c>
      <c r="D863" s="114" t="s">
        <v>26</v>
      </c>
    </row>
    <row r="864" customFormat="false" ht="15" hidden="false" customHeight="false" outlineLevel="0" collapsed="false">
      <c r="A864" s="46" t="n">
        <v>43998</v>
      </c>
      <c r="B864" s="114" t="s">
        <v>172</v>
      </c>
      <c r="C864" s="5" t="n">
        <v>91</v>
      </c>
      <c r="D864" s="114" t="s">
        <v>28</v>
      </c>
    </row>
    <row r="865" customFormat="false" ht="15" hidden="false" customHeight="false" outlineLevel="0" collapsed="false">
      <c r="A865" s="46" t="n">
        <v>43998</v>
      </c>
      <c r="B865" s="114" t="s">
        <v>172</v>
      </c>
      <c r="C865" s="5" t="n">
        <v>76</v>
      </c>
      <c r="D865" s="114" t="s">
        <v>28</v>
      </c>
    </row>
    <row r="866" customFormat="false" ht="15" hidden="false" customHeight="false" outlineLevel="0" collapsed="false">
      <c r="A866" s="46" t="n">
        <v>43998</v>
      </c>
      <c r="B866" s="114" t="s">
        <v>172</v>
      </c>
      <c r="C866" s="5" t="n">
        <v>69</v>
      </c>
      <c r="D866" s="114" t="s">
        <v>28</v>
      </c>
    </row>
    <row r="867" customFormat="false" ht="15" hidden="false" customHeight="false" outlineLevel="0" collapsed="false">
      <c r="A867" s="46" t="n">
        <v>43998</v>
      </c>
      <c r="B867" s="114" t="s">
        <v>172</v>
      </c>
      <c r="C867" s="5" t="n">
        <v>76</v>
      </c>
      <c r="D867" s="114" t="s">
        <v>28</v>
      </c>
    </row>
    <row r="868" customFormat="false" ht="15" hidden="true" customHeight="false" outlineLevel="0" collapsed="false">
      <c r="A868" s="46" t="n">
        <v>43998</v>
      </c>
      <c r="B868" s="114" t="s">
        <v>173</v>
      </c>
      <c r="C868" s="5" t="n">
        <v>50</v>
      </c>
      <c r="D868" s="114" t="s">
        <v>24</v>
      </c>
    </row>
    <row r="869" customFormat="false" ht="15" hidden="true" customHeight="false" outlineLevel="0" collapsed="false">
      <c r="A869" s="46" t="n">
        <v>43998</v>
      </c>
      <c r="B869" s="114" t="s">
        <v>173</v>
      </c>
      <c r="C869" s="5" t="n">
        <v>74</v>
      </c>
      <c r="D869" s="114" t="s">
        <v>24</v>
      </c>
    </row>
    <row r="870" customFormat="false" ht="15" hidden="true" customHeight="false" outlineLevel="0" collapsed="false">
      <c r="A870" s="46" t="n">
        <v>43998</v>
      </c>
      <c r="B870" s="114" t="s">
        <v>173</v>
      </c>
      <c r="C870" s="5" t="n">
        <v>76</v>
      </c>
      <c r="D870" s="114" t="s">
        <v>24</v>
      </c>
    </row>
    <row r="871" customFormat="false" ht="15" hidden="true" customHeight="false" outlineLevel="0" collapsed="false">
      <c r="A871" s="46" t="n">
        <v>43998</v>
      </c>
      <c r="B871" s="114" t="s">
        <v>173</v>
      </c>
      <c r="C871" s="5" t="n">
        <v>51</v>
      </c>
      <c r="D871" s="114" t="s">
        <v>24</v>
      </c>
    </row>
    <row r="872" customFormat="false" ht="15" hidden="false" customHeight="false" outlineLevel="0" collapsed="false">
      <c r="A872" s="46" t="n">
        <v>43998</v>
      </c>
      <c r="B872" s="114" t="s">
        <v>173</v>
      </c>
      <c r="C872" s="5" t="n">
        <v>77</v>
      </c>
      <c r="D872" s="114" t="s">
        <v>28</v>
      </c>
    </row>
    <row r="873" customFormat="false" ht="15" hidden="false" customHeight="false" outlineLevel="0" collapsed="false">
      <c r="A873" s="46" t="n">
        <v>43998</v>
      </c>
      <c r="B873" s="114" t="s">
        <v>173</v>
      </c>
      <c r="C873" s="5" t="n">
        <v>90</v>
      </c>
      <c r="D873" s="114" t="s">
        <v>28</v>
      </c>
    </row>
    <row r="874" customFormat="false" ht="15" hidden="false" customHeight="false" outlineLevel="0" collapsed="false">
      <c r="A874" s="46" t="n">
        <v>43998</v>
      </c>
      <c r="B874" s="114" t="s">
        <v>173</v>
      </c>
      <c r="C874" s="5" t="n">
        <v>91</v>
      </c>
      <c r="D874" s="114" t="s">
        <v>28</v>
      </c>
    </row>
    <row r="875" customFormat="false" ht="15" hidden="false" customHeight="false" outlineLevel="0" collapsed="false">
      <c r="A875" s="46" t="n">
        <v>43998</v>
      </c>
      <c r="B875" s="114" t="s">
        <v>173</v>
      </c>
      <c r="C875" s="5" t="n">
        <v>86</v>
      </c>
      <c r="D875" s="114" t="s">
        <v>28</v>
      </c>
    </row>
    <row r="876" customFormat="false" ht="15" hidden="false" customHeight="false" outlineLevel="0" collapsed="false">
      <c r="A876" s="46" t="n">
        <v>43998</v>
      </c>
      <c r="B876" s="114" t="s">
        <v>173</v>
      </c>
      <c r="C876" s="5" t="n">
        <v>69</v>
      </c>
      <c r="D876" s="114" t="s">
        <v>28</v>
      </c>
    </row>
    <row r="877" customFormat="false" ht="15" hidden="false" customHeight="false" outlineLevel="0" collapsed="false">
      <c r="A877" s="46" t="n">
        <v>43998</v>
      </c>
      <c r="B877" s="114" t="s">
        <v>173</v>
      </c>
      <c r="C877" s="5" t="n">
        <v>80</v>
      </c>
      <c r="D877" s="114" t="s">
        <v>28</v>
      </c>
    </row>
    <row r="878" customFormat="false" ht="15" hidden="true" customHeight="false" outlineLevel="0" collapsed="false">
      <c r="A878" s="46" t="n">
        <v>43998</v>
      </c>
      <c r="B878" s="114" t="s">
        <v>173</v>
      </c>
      <c r="C878" s="5" t="n">
        <v>84</v>
      </c>
      <c r="D878" s="114" t="s">
        <v>38</v>
      </c>
    </row>
    <row r="879" customFormat="false" ht="15" hidden="true" customHeight="false" outlineLevel="0" collapsed="false">
      <c r="A879" s="46" t="n">
        <v>43998</v>
      </c>
      <c r="B879" s="114" t="s">
        <v>173</v>
      </c>
      <c r="C879" s="5" t="n">
        <v>88</v>
      </c>
      <c r="D879" s="114" t="s">
        <v>44</v>
      </c>
    </row>
    <row r="880" customFormat="false" ht="15" hidden="true" customHeight="false" outlineLevel="0" collapsed="false">
      <c r="A880" s="46" t="n">
        <v>43999</v>
      </c>
      <c r="B880" s="114" t="s">
        <v>172</v>
      </c>
      <c r="C880" s="5" t="n">
        <v>51</v>
      </c>
      <c r="D880" s="114" t="s">
        <v>24</v>
      </c>
    </row>
    <row r="881" customFormat="false" ht="15" hidden="true" customHeight="false" outlineLevel="0" collapsed="false">
      <c r="A881" s="46" t="n">
        <v>43999</v>
      </c>
      <c r="B881" s="114" t="s">
        <v>172</v>
      </c>
      <c r="C881" s="5" t="n">
        <v>67</v>
      </c>
      <c r="D881" s="114" t="s">
        <v>24</v>
      </c>
    </row>
    <row r="882" customFormat="false" ht="15" hidden="true" customHeight="false" outlineLevel="0" collapsed="false">
      <c r="A882" s="46" t="n">
        <v>43999</v>
      </c>
      <c r="B882" s="114" t="s">
        <v>172</v>
      </c>
      <c r="C882" s="5" t="n">
        <v>50</v>
      </c>
      <c r="D882" s="114" t="s">
        <v>24</v>
      </c>
    </row>
    <row r="883" customFormat="false" ht="15" hidden="true" customHeight="false" outlineLevel="0" collapsed="false">
      <c r="A883" s="46" t="n">
        <v>43999</v>
      </c>
      <c r="B883" s="114" t="s">
        <v>172</v>
      </c>
      <c r="C883" s="5" t="n">
        <v>78</v>
      </c>
      <c r="D883" s="114" t="s">
        <v>24</v>
      </c>
    </row>
    <row r="884" customFormat="false" ht="15" hidden="true" customHeight="false" outlineLevel="0" collapsed="false">
      <c r="A884" s="46" t="n">
        <v>43999</v>
      </c>
      <c r="B884" s="114" t="s">
        <v>172</v>
      </c>
      <c r="C884" s="5" t="n">
        <v>83</v>
      </c>
      <c r="D884" s="114" t="s">
        <v>24</v>
      </c>
    </row>
    <row r="885" customFormat="false" ht="15" hidden="true" customHeight="false" outlineLevel="0" collapsed="false">
      <c r="A885" s="46" t="n">
        <v>43999</v>
      </c>
      <c r="B885" s="114" t="s">
        <v>172</v>
      </c>
      <c r="C885" s="5" t="n">
        <v>66</v>
      </c>
      <c r="D885" s="114" t="s">
        <v>24</v>
      </c>
    </row>
    <row r="886" customFormat="false" ht="15" hidden="true" customHeight="false" outlineLevel="0" collapsed="false">
      <c r="A886" s="46" t="n">
        <v>43999</v>
      </c>
      <c r="B886" s="114" t="s">
        <v>172</v>
      </c>
      <c r="C886" s="5" t="n">
        <v>48</v>
      </c>
      <c r="D886" s="114" t="s">
        <v>24</v>
      </c>
    </row>
    <row r="887" customFormat="false" ht="15" hidden="false" customHeight="false" outlineLevel="0" collapsed="false">
      <c r="A887" s="46" t="n">
        <v>43999</v>
      </c>
      <c r="B887" s="114" t="s">
        <v>172</v>
      </c>
      <c r="C887" s="5" t="n">
        <v>51</v>
      </c>
      <c r="D887" s="114" t="s">
        <v>28</v>
      </c>
    </row>
    <row r="888" customFormat="false" ht="15" hidden="false" customHeight="false" outlineLevel="0" collapsed="false">
      <c r="A888" s="46" t="n">
        <v>43999</v>
      </c>
      <c r="B888" s="114" t="s">
        <v>172</v>
      </c>
      <c r="C888" s="5" t="n">
        <v>55</v>
      </c>
      <c r="D888" s="114" t="s">
        <v>28</v>
      </c>
    </row>
    <row r="889" customFormat="false" ht="15" hidden="false" customHeight="false" outlineLevel="0" collapsed="false">
      <c r="A889" s="46" t="n">
        <v>43999</v>
      </c>
      <c r="B889" s="114" t="s">
        <v>172</v>
      </c>
      <c r="C889" s="5" t="n">
        <v>64</v>
      </c>
      <c r="D889" s="114" t="s">
        <v>28</v>
      </c>
    </row>
    <row r="890" customFormat="false" ht="15" hidden="false" customHeight="false" outlineLevel="0" collapsed="false">
      <c r="A890" s="46" t="n">
        <v>43999</v>
      </c>
      <c r="B890" s="114" t="s">
        <v>172</v>
      </c>
      <c r="C890" s="5" t="n">
        <v>65</v>
      </c>
      <c r="D890" s="114" t="s">
        <v>28</v>
      </c>
    </row>
    <row r="891" customFormat="false" ht="15" hidden="false" customHeight="false" outlineLevel="0" collapsed="false">
      <c r="A891" s="46" t="n">
        <v>43999</v>
      </c>
      <c r="B891" s="114" t="s">
        <v>172</v>
      </c>
      <c r="C891" s="5" t="n">
        <v>77</v>
      </c>
      <c r="D891" s="114" t="s">
        <v>28</v>
      </c>
    </row>
    <row r="892" customFormat="false" ht="15" hidden="false" customHeight="false" outlineLevel="0" collapsed="false">
      <c r="A892" s="46" t="n">
        <v>43999</v>
      </c>
      <c r="B892" s="114" t="s">
        <v>172</v>
      </c>
      <c r="C892" s="5" t="n">
        <v>93</v>
      </c>
      <c r="D892" s="114" t="s">
        <v>28</v>
      </c>
    </row>
    <row r="893" customFormat="false" ht="15" hidden="false" customHeight="false" outlineLevel="0" collapsed="false">
      <c r="A893" s="46" t="n">
        <v>43999</v>
      </c>
      <c r="B893" s="114" t="s">
        <v>172</v>
      </c>
      <c r="C893" s="5" t="n">
        <v>45</v>
      </c>
      <c r="D893" s="114" t="s">
        <v>28</v>
      </c>
    </row>
    <row r="894" customFormat="false" ht="15" hidden="false" customHeight="false" outlineLevel="0" collapsed="false">
      <c r="A894" s="46" t="n">
        <v>43999</v>
      </c>
      <c r="B894" s="114" t="s">
        <v>172</v>
      </c>
      <c r="C894" s="5" t="n">
        <v>81</v>
      </c>
      <c r="D894" s="114" t="s">
        <v>28</v>
      </c>
    </row>
    <row r="895" customFormat="false" ht="15" hidden="false" customHeight="false" outlineLevel="0" collapsed="false">
      <c r="A895" s="46" t="n">
        <v>43999</v>
      </c>
      <c r="B895" s="114" t="s">
        <v>172</v>
      </c>
      <c r="C895" s="5" t="n">
        <v>89</v>
      </c>
      <c r="D895" s="114" t="s">
        <v>28</v>
      </c>
    </row>
    <row r="896" customFormat="false" ht="15" hidden="false" customHeight="false" outlineLevel="0" collapsed="false">
      <c r="A896" s="46" t="n">
        <v>43999</v>
      </c>
      <c r="B896" s="114" t="s">
        <v>172</v>
      </c>
      <c r="C896" s="5" t="n">
        <v>71</v>
      </c>
      <c r="D896" s="114" t="s">
        <v>28</v>
      </c>
    </row>
    <row r="897" customFormat="false" ht="15" hidden="false" customHeight="false" outlineLevel="0" collapsed="false">
      <c r="A897" s="46" t="n">
        <v>43999</v>
      </c>
      <c r="B897" s="114" t="s">
        <v>172</v>
      </c>
      <c r="C897" s="5" t="n">
        <v>84</v>
      </c>
      <c r="D897" s="114" t="s">
        <v>28</v>
      </c>
    </row>
    <row r="898" customFormat="false" ht="15" hidden="false" customHeight="false" outlineLevel="0" collapsed="false">
      <c r="A898" s="46" t="n">
        <v>43999</v>
      </c>
      <c r="B898" s="114" t="s">
        <v>172</v>
      </c>
      <c r="C898" s="5" t="n">
        <v>89</v>
      </c>
      <c r="D898" s="114" t="s">
        <v>28</v>
      </c>
    </row>
    <row r="899" customFormat="false" ht="15" hidden="false" customHeight="false" outlineLevel="0" collapsed="false">
      <c r="A899" s="46" t="n">
        <v>43999</v>
      </c>
      <c r="B899" s="114" t="s">
        <v>172</v>
      </c>
      <c r="C899" s="5" t="n">
        <v>79</v>
      </c>
      <c r="D899" s="114" t="s">
        <v>28</v>
      </c>
    </row>
    <row r="900" customFormat="false" ht="15" hidden="false" customHeight="false" outlineLevel="0" collapsed="false">
      <c r="A900" s="46" t="n">
        <v>43999</v>
      </c>
      <c r="B900" s="114" t="s">
        <v>172</v>
      </c>
      <c r="C900" s="5" t="n">
        <v>89</v>
      </c>
      <c r="D900" s="114" t="s">
        <v>28</v>
      </c>
    </row>
    <row r="901" customFormat="false" ht="15" hidden="true" customHeight="false" outlineLevel="0" collapsed="false">
      <c r="A901" s="46" t="n">
        <v>43999</v>
      </c>
      <c r="B901" s="114" t="s">
        <v>173</v>
      </c>
      <c r="C901" s="5" t="n">
        <v>61</v>
      </c>
      <c r="D901" s="48" t="s">
        <v>24</v>
      </c>
    </row>
    <row r="902" customFormat="false" ht="15" hidden="true" customHeight="false" outlineLevel="0" collapsed="false">
      <c r="A902" s="46" t="n">
        <v>43999</v>
      </c>
      <c r="B902" s="114" t="s">
        <v>173</v>
      </c>
      <c r="C902" s="5" t="n">
        <v>58</v>
      </c>
      <c r="D902" s="48" t="s">
        <v>24</v>
      </c>
    </row>
    <row r="903" customFormat="false" ht="15" hidden="true" customHeight="false" outlineLevel="0" collapsed="false">
      <c r="A903" s="46" t="n">
        <v>43999</v>
      </c>
      <c r="B903" s="114" t="s">
        <v>173</v>
      </c>
      <c r="C903" s="5" t="n">
        <v>66</v>
      </c>
      <c r="D903" s="48" t="s">
        <v>24</v>
      </c>
    </row>
    <row r="904" customFormat="false" ht="15" hidden="true" customHeight="false" outlineLevel="0" collapsed="false">
      <c r="A904" s="46" t="n">
        <v>43999</v>
      </c>
      <c r="B904" s="114" t="s">
        <v>173</v>
      </c>
      <c r="C904" s="5" t="n">
        <v>62</v>
      </c>
      <c r="D904" s="48" t="s">
        <v>24</v>
      </c>
    </row>
    <row r="905" customFormat="false" ht="15" hidden="true" customHeight="false" outlineLevel="0" collapsed="false">
      <c r="A905" s="46" t="n">
        <v>43999</v>
      </c>
      <c r="B905" s="114" t="s">
        <v>173</v>
      </c>
      <c r="C905" s="5" t="n">
        <v>25</v>
      </c>
      <c r="D905" s="48" t="s">
        <v>24</v>
      </c>
    </row>
    <row r="906" customFormat="false" ht="15" hidden="false" customHeight="false" outlineLevel="0" collapsed="false">
      <c r="A906" s="46" t="n">
        <v>43999</v>
      </c>
      <c r="B906" s="114" t="s">
        <v>173</v>
      </c>
      <c r="C906" s="5" t="n">
        <v>87</v>
      </c>
      <c r="D906" s="114" t="s">
        <v>28</v>
      </c>
    </row>
    <row r="907" customFormat="false" ht="15" hidden="false" customHeight="false" outlineLevel="0" collapsed="false">
      <c r="A907" s="46" t="n">
        <v>43999</v>
      </c>
      <c r="B907" s="114" t="s">
        <v>173</v>
      </c>
      <c r="C907" s="5" t="n">
        <v>67</v>
      </c>
      <c r="D907" s="114" t="s">
        <v>28</v>
      </c>
    </row>
    <row r="908" customFormat="false" ht="15" hidden="false" customHeight="false" outlineLevel="0" collapsed="false">
      <c r="A908" s="46" t="n">
        <v>43999</v>
      </c>
      <c r="B908" s="114" t="s">
        <v>173</v>
      </c>
      <c r="C908" s="5" t="n">
        <v>87</v>
      </c>
      <c r="D908" s="114" t="s">
        <v>28</v>
      </c>
    </row>
    <row r="909" customFormat="false" ht="15" hidden="false" customHeight="false" outlineLevel="0" collapsed="false">
      <c r="A909" s="46" t="n">
        <v>43999</v>
      </c>
      <c r="B909" s="114" t="s">
        <v>173</v>
      </c>
      <c r="C909" s="5" t="n">
        <v>88</v>
      </c>
      <c r="D909" s="48" t="s">
        <v>28</v>
      </c>
    </row>
    <row r="910" customFormat="false" ht="15" hidden="false" customHeight="false" outlineLevel="0" collapsed="false">
      <c r="A910" s="46" t="n">
        <v>43999</v>
      </c>
      <c r="B910" s="114" t="s">
        <v>173</v>
      </c>
      <c r="C910" s="5" t="n">
        <v>96</v>
      </c>
      <c r="D910" s="48" t="s">
        <v>28</v>
      </c>
    </row>
    <row r="911" customFormat="false" ht="15" hidden="false" customHeight="false" outlineLevel="0" collapsed="false">
      <c r="A911" s="46" t="n">
        <v>43999</v>
      </c>
      <c r="B911" s="114" t="s">
        <v>173</v>
      </c>
      <c r="C911" s="5" t="n">
        <v>103</v>
      </c>
      <c r="D911" s="48" t="s">
        <v>28</v>
      </c>
    </row>
    <row r="912" customFormat="false" ht="15" hidden="false" customHeight="false" outlineLevel="0" collapsed="false">
      <c r="A912" s="46" t="n">
        <v>43999</v>
      </c>
      <c r="B912" s="114" t="s">
        <v>173</v>
      </c>
      <c r="C912" s="5" t="n">
        <v>82</v>
      </c>
      <c r="D912" s="48" t="s">
        <v>28</v>
      </c>
    </row>
    <row r="913" customFormat="false" ht="15" hidden="false" customHeight="false" outlineLevel="0" collapsed="false">
      <c r="A913" s="46" t="n">
        <v>43999</v>
      </c>
      <c r="B913" s="114" t="s">
        <v>173</v>
      </c>
      <c r="C913" s="5" t="n">
        <v>94</v>
      </c>
      <c r="D913" s="48" t="s">
        <v>28</v>
      </c>
    </row>
    <row r="914" customFormat="false" ht="15" hidden="false" customHeight="false" outlineLevel="0" collapsed="false">
      <c r="A914" s="46" t="n">
        <v>43999</v>
      </c>
      <c r="B914" s="114" t="s">
        <v>173</v>
      </c>
      <c r="C914" s="5" t="n">
        <v>97</v>
      </c>
      <c r="D914" s="48" t="s">
        <v>28</v>
      </c>
    </row>
    <row r="915" customFormat="false" ht="15" hidden="true" customHeight="false" outlineLevel="0" collapsed="false">
      <c r="A915" s="46" t="n">
        <v>44000</v>
      </c>
      <c r="B915" s="114" t="s">
        <v>172</v>
      </c>
      <c r="C915" s="5" t="n">
        <v>90</v>
      </c>
      <c r="D915" s="48" t="s">
        <v>24</v>
      </c>
    </row>
    <row r="916" customFormat="false" ht="15" hidden="true" customHeight="false" outlineLevel="0" collapsed="false">
      <c r="A916" s="46" t="n">
        <v>44000</v>
      </c>
      <c r="B916" s="114" t="s">
        <v>172</v>
      </c>
      <c r="C916" s="5" t="n">
        <v>84</v>
      </c>
      <c r="D916" s="48" t="s">
        <v>24</v>
      </c>
    </row>
    <row r="917" customFormat="false" ht="15" hidden="true" customHeight="false" outlineLevel="0" collapsed="false">
      <c r="A917" s="46" t="n">
        <v>44000</v>
      </c>
      <c r="B917" s="114" t="s">
        <v>172</v>
      </c>
      <c r="C917" s="5" t="n">
        <v>70</v>
      </c>
      <c r="D917" s="48" t="s">
        <v>24</v>
      </c>
    </row>
    <row r="918" customFormat="false" ht="15" hidden="true" customHeight="false" outlineLevel="0" collapsed="false">
      <c r="A918" s="46" t="n">
        <v>44000</v>
      </c>
      <c r="B918" s="114" t="s">
        <v>172</v>
      </c>
      <c r="C918" s="5" t="n">
        <v>67</v>
      </c>
      <c r="D918" s="48" t="s">
        <v>24</v>
      </c>
    </row>
    <row r="919" customFormat="false" ht="15" hidden="true" customHeight="false" outlineLevel="0" collapsed="false">
      <c r="A919" s="46" t="n">
        <v>44000</v>
      </c>
      <c r="B919" s="114" t="s">
        <v>172</v>
      </c>
      <c r="C919" s="5" t="n">
        <v>82</v>
      </c>
      <c r="D919" s="114" t="s">
        <v>24</v>
      </c>
    </row>
    <row r="920" customFormat="false" ht="15" hidden="true" customHeight="false" outlineLevel="0" collapsed="false">
      <c r="A920" s="46" t="n">
        <v>44000</v>
      </c>
      <c r="B920" s="114" t="s">
        <v>172</v>
      </c>
      <c r="C920" s="5" t="n">
        <v>100</v>
      </c>
      <c r="D920" s="114" t="s">
        <v>24</v>
      </c>
    </row>
    <row r="921" customFormat="false" ht="15" hidden="true" customHeight="false" outlineLevel="0" collapsed="false">
      <c r="A921" s="46" t="n">
        <v>44000</v>
      </c>
      <c r="B921" s="114" t="s">
        <v>172</v>
      </c>
      <c r="C921" s="5" t="n">
        <v>51</v>
      </c>
      <c r="D921" s="114" t="s">
        <v>24</v>
      </c>
    </row>
    <row r="922" customFormat="false" ht="15" hidden="true" customHeight="false" outlineLevel="0" collapsed="false">
      <c r="A922" s="46" t="n">
        <v>44000</v>
      </c>
      <c r="B922" s="114" t="s">
        <v>172</v>
      </c>
      <c r="C922" s="5" t="n">
        <v>69</v>
      </c>
      <c r="D922" s="114" t="s">
        <v>24</v>
      </c>
    </row>
    <row r="923" customFormat="false" ht="15" hidden="false" customHeight="false" outlineLevel="0" collapsed="false">
      <c r="A923" s="46" t="n">
        <v>44000</v>
      </c>
      <c r="B923" s="114" t="s">
        <v>172</v>
      </c>
      <c r="C923" s="5" t="n">
        <v>53</v>
      </c>
      <c r="D923" s="48" t="s">
        <v>28</v>
      </c>
    </row>
    <row r="924" customFormat="false" ht="15" hidden="false" customHeight="false" outlineLevel="0" collapsed="false">
      <c r="A924" s="46" t="n">
        <v>44000</v>
      </c>
      <c r="B924" s="114" t="s">
        <v>172</v>
      </c>
      <c r="C924" s="5" t="n">
        <v>59</v>
      </c>
      <c r="D924" s="48" t="s">
        <v>28</v>
      </c>
    </row>
    <row r="925" customFormat="false" ht="15" hidden="false" customHeight="false" outlineLevel="0" collapsed="false">
      <c r="A925" s="46" t="n">
        <v>44000</v>
      </c>
      <c r="B925" s="114" t="s">
        <v>172</v>
      </c>
      <c r="C925" s="5" t="n">
        <v>57</v>
      </c>
      <c r="D925" s="48" t="s">
        <v>28</v>
      </c>
    </row>
    <row r="926" customFormat="false" ht="15" hidden="false" customHeight="false" outlineLevel="0" collapsed="false">
      <c r="A926" s="46" t="n">
        <v>44000</v>
      </c>
      <c r="B926" s="114" t="s">
        <v>172</v>
      </c>
      <c r="C926" s="5" t="n">
        <v>52</v>
      </c>
      <c r="D926" s="48" t="s">
        <v>28</v>
      </c>
    </row>
    <row r="927" customFormat="false" ht="15" hidden="false" customHeight="false" outlineLevel="0" collapsed="false">
      <c r="A927" s="46" t="n">
        <v>44000</v>
      </c>
      <c r="B927" s="114" t="s">
        <v>172</v>
      </c>
      <c r="C927" s="5" t="n">
        <v>60</v>
      </c>
      <c r="D927" s="48" t="s">
        <v>28</v>
      </c>
    </row>
    <row r="928" customFormat="false" ht="15" hidden="false" customHeight="false" outlineLevel="0" collapsed="false">
      <c r="A928" s="46" t="n">
        <v>44000</v>
      </c>
      <c r="B928" s="114" t="s">
        <v>172</v>
      </c>
      <c r="C928" s="5" t="n">
        <v>65</v>
      </c>
      <c r="D928" s="48" t="s">
        <v>28</v>
      </c>
    </row>
    <row r="929" customFormat="false" ht="15" hidden="false" customHeight="false" outlineLevel="0" collapsed="false">
      <c r="A929" s="46" t="n">
        <v>44000</v>
      </c>
      <c r="B929" s="114" t="s">
        <v>172</v>
      </c>
      <c r="C929" s="5" t="n">
        <v>82</v>
      </c>
      <c r="D929" s="48" t="s">
        <v>28</v>
      </c>
    </row>
    <row r="930" customFormat="false" ht="15" hidden="true" customHeight="false" outlineLevel="0" collapsed="false">
      <c r="A930" s="46" t="n">
        <v>44000</v>
      </c>
      <c r="B930" s="114" t="s">
        <v>172</v>
      </c>
      <c r="C930" s="5" t="n">
        <v>74</v>
      </c>
      <c r="D930" s="48" t="s">
        <v>39</v>
      </c>
    </row>
    <row r="931" customFormat="false" ht="15" hidden="true" customHeight="false" outlineLevel="0" collapsed="false">
      <c r="A931" s="46" t="n">
        <v>44000</v>
      </c>
      <c r="B931" s="114" t="s">
        <v>172</v>
      </c>
      <c r="C931" s="5" t="n">
        <v>87</v>
      </c>
      <c r="D931" s="48" t="s">
        <v>39</v>
      </c>
    </row>
    <row r="932" customFormat="false" ht="15" hidden="true" customHeight="false" outlineLevel="0" collapsed="false">
      <c r="A932" s="46" t="n">
        <v>44000</v>
      </c>
      <c r="B932" s="114" t="s">
        <v>172</v>
      </c>
      <c r="C932" s="5" t="n">
        <v>78</v>
      </c>
      <c r="D932" s="48" t="s">
        <v>39</v>
      </c>
    </row>
    <row r="933" customFormat="false" ht="15" hidden="true" customHeight="false" outlineLevel="0" collapsed="false">
      <c r="A933" s="46" t="n">
        <v>44000</v>
      </c>
      <c r="B933" s="114" t="s">
        <v>173</v>
      </c>
      <c r="C933" s="5" t="n">
        <v>91</v>
      </c>
      <c r="D933" s="48" t="s">
        <v>24</v>
      </c>
    </row>
    <row r="934" customFormat="false" ht="15" hidden="true" customHeight="false" outlineLevel="0" collapsed="false">
      <c r="A934" s="46" t="n">
        <v>44000</v>
      </c>
      <c r="B934" s="114" t="s">
        <v>173</v>
      </c>
      <c r="C934" s="5" t="n">
        <v>47</v>
      </c>
      <c r="D934" s="48" t="s">
        <v>24</v>
      </c>
    </row>
    <row r="935" customFormat="false" ht="15" hidden="true" customHeight="false" outlineLevel="0" collapsed="false">
      <c r="A935" s="46" t="n">
        <v>44000</v>
      </c>
      <c r="B935" s="114" t="s">
        <v>173</v>
      </c>
      <c r="C935" s="5" t="n">
        <v>70</v>
      </c>
      <c r="D935" s="48" t="s">
        <v>24</v>
      </c>
    </row>
    <row r="936" customFormat="false" ht="15" hidden="true" customHeight="false" outlineLevel="0" collapsed="false">
      <c r="A936" s="46" t="n">
        <v>44000</v>
      </c>
      <c r="B936" s="114" t="s">
        <v>173</v>
      </c>
      <c r="C936" s="5" t="n">
        <v>80</v>
      </c>
      <c r="D936" s="48" t="s">
        <v>24</v>
      </c>
    </row>
    <row r="937" customFormat="false" ht="15" hidden="true" customHeight="false" outlineLevel="0" collapsed="false">
      <c r="A937" s="46" t="n">
        <v>44000</v>
      </c>
      <c r="B937" s="114" t="s">
        <v>173</v>
      </c>
      <c r="C937" s="5" t="n">
        <v>92</v>
      </c>
      <c r="D937" s="48" t="s">
        <v>24</v>
      </c>
    </row>
    <row r="938" customFormat="false" ht="15" hidden="true" customHeight="false" outlineLevel="0" collapsed="false">
      <c r="A938" s="46" t="n">
        <v>44000</v>
      </c>
      <c r="B938" s="114" t="s">
        <v>173</v>
      </c>
      <c r="C938" s="5" t="n">
        <v>57</v>
      </c>
      <c r="D938" s="48" t="s">
        <v>26</v>
      </c>
    </row>
    <row r="939" customFormat="false" ht="15" hidden="true" customHeight="false" outlineLevel="0" collapsed="false">
      <c r="A939" s="46" t="n">
        <v>44000</v>
      </c>
      <c r="B939" s="114" t="s">
        <v>173</v>
      </c>
      <c r="C939" s="5" t="n">
        <v>47</v>
      </c>
      <c r="D939" s="48" t="s">
        <v>26</v>
      </c>
    </row>
    <row r="940" customFormat="false" ht="15" hidden="false" customHeight="false" outlineLevel="0" collapsed="false">
      <c r="A940" s="46" t="n">
        <v>44000</v>
      </c>
      <c r="B940" s="114" t="s">
        <v>173</v>
      </c>
      <c r="C940" s="5" t="n">
        <v>65</v>
      </c>
      <c r="D940" s="48" t="s">
        <v>28</v>
      </c>
    </row>
    <row r="941" customFormat="false" ht="15" hidden="false" customHeight="false" outlineLevel="0" collapsed="false">
      <c r="A941" s="46" t="n">
        <v>44000</v>
      </c>
      <c r="B941" s="114" t="s">
        <v>173</v>
      </c>
      <c r="C941" s="5" t="n">
        <v>70</v>
      </c>
      <c r="D941" s="48" t="s">
        <v>28</v>
      </c>
    </row>
    <row r="942" customFormat="false" ht="15" hidden="false" customHeight="false" outlineLevel="0" collapsed="false">
      <c r="A942" s="46" t="n">
        <v>44000</v>
      </c>
      <c r="B942" s="114" t="s">
        <v>173</v>
      </c>
      <c r="C942" s="5" t="n">
        <v>81</v>
      </c>
      <c r="D942" s="48" t="s">
        <v>28</v>
      </c>
    </row>
    <row r="943" customFormat="false" ht="15" hidden="false" customHeight="false" outlineLevel="0" collapsed="false">
      <c r="A943" s="46" t="n">
        <v>44000</v>
      </c>
      <c r="B943" s="114" t="s">
        <v>173</v>
      </c>
      <c r="C943" s="5" t="n">
        <v>77</v>
      </c>
      <c r="D943" s="48" t="s">
        <v>28</v>
      </c>
    </row>
    <row r="944" customFormat="false" ht="15" hidden="false" customHeight="false" outlineLevel="0" collapsed="false">
      <c r="A944" s="46" t="n">
        <v>44000</v>
      </c>
      <c r="B944" s="114" t="s">
        <v>173</v>
      </c>
      <c r="C944" s="5" t="n">
        <v>89</v>
      </c>
      <c r="D944" s="48" t="s">
        <v>28</v>
      </c>
    </row>
    <row r="945" customFormat="false" ht="15" hidden="false" customHeight="false" outlineLevel="0" collapsed="false">
      <c r="A945" s="46" t="n">
        <v>44000</v>
      </c>
      <c r="B945" s="114" t="s">
        <v>173</v>
      </c>
      <c r="C945" s="5" t="n">
        <v>74</v>
      </c>
      <c r="D945" s="48" t="s">
        <v>28</v>
      </c>
    </row>
    <row r="946" customFormat="false" ht="15" hidden="false" customHeight="false" outlineLevel="0" collapsed="false">
      <c r="A946" s="46" t="n">
        <v>44000</v>
      </c>
      <c r="B946" s="114" t="s">
        <v>173</v>
      </c>
      <c r="C946" s="5" t="n">
        <v>82</v>
      </c>
      <c r="D946" s="48" t="s">
        <v>28</v>
      </c>
    </row>
    <row r="947" customFormat="false" ht="15" hidden="false" customHeight="false" outlineLevel="0" collapsed="false">
      <c r="A947" s="46" t="n">
        <v>44000</v>
      </c>
      <c r="B947" s="114" t="s">
        <v>173</v>
      </c>
      <c r="C947" s="5" t="n">
        <v>47</v>
      </c>
      <c r="D947" s="48" t="s">
        <v>28</v>
      </c>
    </row>
    <row r="948" customFormat="false" ht="15" hidden="true" customHeight="false" outlineLevel="0" collapsed="false">
      <c r="A948" s="46" t="n">
        <v>44000</v>
      </c>
      <c r="B948" s="114" t="s">
        <v>173</v>
      </c>
      <c r="C948" s="5" t="n">
        <v>79</v>
      </c>
      <c r="D948" s="48" t="s">
        <v>38</v>
      </c>
    </row>
    <row r="949" customFormat="false" ht="15" hidden="false" customHeight="false" outlineLevel="0" collapsed="false">
      <c r="A949" s="46" t="n">
        <v>44000</v>
      </c>
      <c r="B949" s="114" t="s">
        <v>175</v>
      </c>
      <c r="C949" s="5" t="n">
        <v>97</v>
      </c>
      <c r="D949" s="48" t="s">
        <v>28</v>
      </c>
    </row>
    <row r="950" customFormat="false" ht="15" hidden="true" customHeight="false" outlineLevel="0" collapsed="false">
      <c r="A950" s="46" t="n">
        <v>44001</v>
      </c>
      <c r="B950" s="114" t="s">
        <v>172</v>
      </c>
      <c r="C950" s="5" t="n">
        <v>75</v>
      </c>
      <c r="D950" s="48" t="s">
        <v>24</v>
      </c>
    </row>
    <row r="951" customFormat="false" ht="15" hidden="true" customHeight="false" outlineLevel="0" collapsed="false">
      <c r="A951" s="46" t="n">
        <v>44001</v>
      </c>
      <c r="B951" s="114" t="s">
        <v>172</v>
      </c>
      <c r="C951" s="5" t="n">
        <v>66</v>
      </c>
      <c r="D951" s="48" t="s">
        <v>24</v>
      </c>
    </row>
    <row r="952" customFormat="false" ht="15" hidden="true" customHeight="false" outlineLevel="0" collapsed="false">
      <c r="A952" s="46" t="n">
        <v>44001</v>
      </c>
      <c r="B952" s="114" t="s">
        <v>172</v>
      </c>
      <c r="C952" s="5" t="n">
        <v>57</v>
      </c>
      <c r="D952" s="48" t="s">
        <v>24</v>
      </c>
    </row>
    <row r="953" customFormat="false" ht="15" hidden="true" customHeight="false" outlineLevel="0" collapsed="false">
      <c r="A953" s="46" t="n">
        <v>44001</v>
      </c>
      <c r="B953" s="114" t="s">
        <v>172</v>
      </c>
      <c r="C953" s="5" t="n">
        <v>71</v>
      </c>
      <c r="D953" s="48" t="s">
        <v>24</v>
      </c>
    </row>
    <row r="954" customFormat="false" ht="15" hidden="true" customHeight="false" outlineLevel="0" collapsed="false">
      <c r="A954" s="46" t="n">
        <v>44001</v>
      </c>
      <c r="B954" s="114" t="s">
        <v>172</v>
      </c>
      <c r="C954" s="5" t="n">
        <v>28</v>
      </c>
      <c r="D954" s="48" t="s">
        <v>24</v>
      </c>
    </row>
    <row r="955" customFormat="false" ht="15" hidden="true" customHeight="false" outlineLevel="0" collapsed="false">
      <c r="A955" s="46" t="n">
        <v>44001</v>
      </c>
      <c r="B955" s="114" t="s">
        <v>172</v>
      </c>
      <c r="C955" s="5" t="n">
        <v>58</v>
      </c>
      <c r="D955" s="48" t="s">
        <v>24</v>
      </c>
    </row>
    <row r="956" customFormat="false" ht="15" hidden="true" customHeight="false" outlineLevel="0" collapsed="false">
      <c r="A956" s="46" t="n">
        <v>44001</v>
      </c>
      <c r="B956" s="114" t="s">
        <v>172</v>
      </c>
      <c r="C956" s="5" t="n">
        <v>52</v>
      </c>
      <c r="D956" s="48" t="s">
        <v>24</v>
      </c>
    </row>
    <row r="957" customFormat="false" ht="15" hidden="true" customHeight="false" outlineLevel="0" collapsed="false">
      <c r="A957" s="46" t="n">
        <v>44001</v>
      </c>
      <c r="B957" s="114" t="s">
        <v>172</v>
      </c>
      <c r="C957" s="5" t="n">
        <v>67</v>
      </c>
      <c r="D957" s="48" t="s">
        <v>26</v>
      </c>
    </row>
    <row r="958" customFormat="false" ht="15" hidden="true" customHeight="false" outlineLevel="0" collapsed="false">
      <c r="A958" s="46" t="n">
        <v>44001</v>
      </c>
      <c r="B958" s="114" t="s">
        <v>172</v>
      </c>
      <c r="C958" s="5" t="n">
        <v>53</v>
      </c>
      <c r="D958" s="114" t="s">
        <v>26</v>
      </c>
    </row>
    <row r="959" customFormat="false" ht="15" hidden="true" customHeight="false" outlineLevel="0" collapsed="false">
      <c r="A959" s="46" t="n">
        <v>44001</v>
      </c>
      <c r="B959" s="114" t="s">
        <v>172</v>
      </c>
      <c r="C959" s="5" t="n">
        <v>69</v>
      </c>
      <c r="D959" s="114" t="s">
        <v>26</v>
      </c>
    </row>
    <row r="960" customFormat="false" ht="15" hidden="true" customHeight="false" outlineLevel="0" collapsed="false">
      <c r="A960" s="46" t="n">
        <v>44001</v>
      </c>
      <c r="B960" s="114" t="s">
        <v>172</v>
      </c>
      <c r="C960" s="5" t="n">
        <v>70</v>
      </c>
      <c r="D960" s="114" t="s">
        <v>26</v>
      </c>
    </row>
    <row r="961" customFormat="false" ht="15" hidden="false" customHeight="false" outlineLevel="0" collapsed="false">
      <c r="A961" s="46" t="n">
        <v>44001</v>
      </c>
      <c r="B961" s="114" t="s">
        <v>172</v>
      </c>
      <c r="C961" s="5" t="n">
        <v>63</v>
      </c>
      <c r="D961" s="48" t="s">
        <v>28</v>
      </c>
    </row>
    <row r="962" customFormat="false" ht="15" hidden="false" customHeight="false" outlineLevel="0" collapsed="false">
      <c r="A962" s="46" t="n">
        <v>44001</v>
      </c>
      <c r="B962" s="114" t="s">
        <v>172</v>
      </c>
      <c r="C962" s="5" t="n">
        <v>67</v>
      </c>
      <c r="D962" s="48" t="s">
        <v>28</v>
      </c>
    </row>
    <row r="963" customFormat="false" ht="15" hidden="false" customHeight="false" outlineLevel="0" collapsed="false">
      <c r="A963" s="46" t="n">
        <v>44001</v>
      </c>
      <c r="B963" s="114" t="s">
        <v>172</v>
      </c>
      <c r="C963" s="5" t="n">
        <v>74</v>
      </c>
      <c r="D963" s="48" t="s">
        <v>28</v>
      </c>
    </row>
    <row r="964" customFormat="false" ht="15" hidden="false" customHeight="false" outlineLevel="0" collapsed="false">
      <c r="A964" s="46" t="n">
        <v>44001</v>
      </c>
      <c r="B964" s="114" t="s">
        <v>172</v>
      </c>
      <c r="C964" s="5" t="n">
        <v>89</v>
      </c>
      <c r="D964" s="48" t="s">
        <v>28</v>
      </c>
    </row>
    <row r="965" customFormat="false" ht="15" hidden="false" customHeight="false" outlineLevel="0" collapsed="false">
      <c r="A965" s="46" t="n">
        <v>44001</v>
      </c>
      <c r="B965" s="114" t="s">
        <v>172</v>
      </c>
      <c r="C965" s="5" t="n">
        <v>44</v>
      </c>
      <c r="D965" s="48" t="s">
        <v>28</v>
      </c>
    </row>
    <row r="966" customFormat="false" ht="15" hidden="false" customHeight="false" outlineLevel="0" collapsed="false">
      <c r="A966" s="46" t="n">
        <v>44001</v>
      </c>
      <c r="B966" s="114" t="s">
        <v>172</v>
      </c>
      <c r="C966" s="5" t="n">
        <v>83</v>
      </c>
      <c r="D966" s="48" t="s">
        <v>28</v>
      </c>
    </row>
    <row r="967" customFormat="false" ht="15" hidden="false" customHeight="false" outlineLevel="0" collapsed="false">
      <c r="A967" s="46" t="n">
        <v>44001</v>
      </c>
      <c r="B967" s="114" t="s">
        <v>172</v>
      </c>
      <c r="C967" s="5" t="n">
        <v>53</v>
      </c>
      <c r="D967" s="48" t="s">
        <v>28</v>
      </c>
    </row>
    <row r="968" customFormat="false" ht="15" hidden="false" customHeight="false" outlineLevel="0" collapsed="false">
      <c r="A968" s="46" t="n">
        <v>44001</v>
      </c>
      <c r="B968" s="114" t="s">
        <v>172</v>
      </c>
      <c r="C968" s="5" t="n">
        <v>58</v>
      </c>
      <c r="D968" s="48" t="s">
        <v>28</v>
      </c>
    </row>
    <row r="969" customFormat="false" ht="15" hidden="true" customHeight="false" outlineLevel="0" collapsed="false">
      <c r="A969" s="46" t="n">
        <v>44001</v>
      </c>
      <c r="B969" s="114" t="s">
        <v>173</v>
      </c>
      <c r="C969" s="5" t="n">
        <v>59</v>
      </c>
      <c r="D969" s="48" t="s">
        <v>24</v>
      </c>
    </row>
    <row r="970" customFormat="false" ht="15" hidden="true" customHeight="false" outlineLevel="0" collapsed="false">
      <c r="A970" s="46" t="n">
        <v>44001</v>
      </c>
      <c r="B970" s="114" t="s">
        <v>173</v>
      </c>
      <c r="C970" s="5" t="n">
        <v>90</v>
      </c>
      <c r="D970" s="48" t="s">
        <v>24</v>
      </c>
    </row>
    <row r="971" customFormat="false" ht="15" hidden="true" customHeight="false" outlineLevel="0" collapsed="false">
      <c r="A971" s="46" t="n">
        <v>44001</v>
      </c>
      <c r="B971" s="114" t="s">
        <v>173</v>
      </c>
      <c r="C971" s="5" t="n">
        <v>81</v>
      </c>
      <c r="D971" s="48" t="s">
        <v>24</v>
      </c>
    </row>
    <row r="972" customFormat="false" ht="15" hidden="true" customHeight="false" outlineLevel="0" collapsed="false">
      <c r="A972" s="46" t="n">
        <v>44001</v>
      </c>
      <c r="B972" s="114" t="s">
        <v>173</v>
      </c>
      <c r="C972" s="5" t="n">
        <v>45</v>
      </c>
      <c r="D972" s="48" t="s">
        <v>24</v>
      </c>
    </row>
    <row r="973" customFormat="false" ht="15" hidden="true" customHeight="false" outlineLevel="0" collapsed="false">
      <c r="A973" s="46" t="n">
        <v>44001</v>
      </c>
      <c r="B973" s="114" t="s">
        <v>173</v>
      </c>
      <c r="C973" s="5" t="n">
        <v>71</v>
      </c>
      <c r="D973" s="114" t="s">
        <v>24</v>
      </c>
    </row>
    <row r="974" customFormat="false" ht="15" hidden="true" customHeight="false" outlineLevel="0" collapsed="false">
      <c r="A974" s="46" t="n">
        <v>44001</v>
      </c>
      <c r="B974" s="114" t="s">
        <v>173</v>
      </c>
      <c r="C974" s="5" t="n">
        <v>82</v>
      </c>
      <c r="D974" s="114" t="s">
        <v>24</v>
      </c>
    </row>
    <row r="975" customFormat="false" ht="15" hidden="true" customHeight="false" outlineLevel="0" collapsed="false">
      <c r="A975" s="46" t="n">
        <v>44001</v>
      </c>
      <c r="B975" s="114" t="s">
        <v>173</v>
      </c>
      <c r="C975" s="5" t="n">
        <v>94</v>
      </c>
      <c r="D975" s="114" t="s">
        <v>24</v>
      </c>
    </row>
    <row r="976" customFormat="false" ht="15" hidden="true" customHeight="false" outlineLevel="0" collapsed="false">
      <c r="A976" s="46" t="n">
        <v>44001</v>
      </c>
      <c r="B976" s="114" t="s">
        <v>173</v>
      </c>
      <c r="C976" s="5" t="n">
        <v>72</v>
      </c>
      <c r="D976" s="114" t="s">
        <v>24</v>
      </c>
    </row>
    <row r="977" customFormat="false" ht="15" hidden="true" customHeight="false" outlineLevel="0" collapsed="false">
      <c r="A977" s="46" t="n">
        <v>44001</v>
      </c>
      <c r="B977" s="114" t="s">
        <v>173</v>
      </c>
      <c r="C977" s="5" t="n">
        <v>36</v>
      </c>
      <c r="D977" s="114" t="s">
        <v>24</v>
      </c>
    </row>
    <row r="978" customFormat="false" ht="15" hidden="true" customHeight="false" outlineLevel="0" collapsed="false">
      <c r="A978" s="46" t="n">
        <v>44001</v>
      </c>
      <c r="B978" s="114" t="s">
        <v>173</v>
      </c>
      <c r="C978" s="5" t="n">
        <v>47</v>
      </c>
      <c r="D978" s="114" t="s">
        <v>26</v>
      </c>
    </row>
    <row r="979" customFormat="false" ht="15" hidden="false" customHeight="false" outlineLevel="0" collapsed="false">
      <c r="A979" s="46" t="n">
        <v>44001</v>
      </c>
      <c r="B979" s="114" t="s">
        <v>173</v>
      </c>
      <c r="C979" s="5" t="n">
        <v>89</v>
      </c>
      <c r="D979" s="114" t="s">
        <v>28</v>
      </c>
    </row>
    <row r="980" customFormat="false" ht="15" hidden="false" customHeight="false" outlineLevel="0" collapsed="false">
      <c r="A980" s="46" t="n">
        <v>44001</v>
      </c>
      <c r="B980" s="114" t="s">
        <v>173</v>
      </c>
      <c r="C980" s="5" t="n">
        <v>90</v>
      </c>
      <c r="D980" s="114" t="s">
        <v>28</v>
      </c>
    </row>
    <row r="981" customFormat="false" ht="15" hidden="false" customHeight="false" outlineLevel="0" collapsed="false">
      <c r="A981" s="46" t="n">
        <v>44001</v>
      </c>
      <c r="B981" s="114" t="s">
        <v>173</v>
      </c>
      <c r="C981" s="5" t="n">
        <v>47</v>
      </c>
      <c r="D981" s="114" t="s">
        <v>28</v>
      </c>
    </row>
    <row r="982" customFormat="false" ht="15" hidden="true" customHeight="false" outlineLevel="0" collapsed="false">
      <c r="A982" s="46" t="n">
        <v>44002</v>
      </c>
      <c r="B982" s="114" t="s">
        <v>172</v>
      </c>
      <c r="C982" s="5" t="n">
        <v>93</v>
      </c>
      <c r="D982" s="114" t="s">
        <v>24</v>
      </c>
    </row>
    <row r="983" customFormat="false" ht="15" hidden="true" customHeight="false" outlineLevel="0" collapsed="false">
      <c r="A983" s="46" t="n">
        <v>44002</v>
      </c>
      <c r="B983" s="114" t="s">
        <v>172</v>
      </c>
      <c r="C983" s="5" t="n">
        <v>84</v>
      </c>
      <c r="D983" s="114" t="s">
        <v>24</v>
      </c>
    </row>
    <row r="984" customFormat="false" ht="15" hidden="true" customHeight="false" outlineLevel="0" collapsed="false">
      <c r="A984" s="46" t="n">
        <v>44002</v>
      </c>
      <c r="B984" s="114" t="s">
        <v>172</v>
      </c>
      <c r="C984" s="5" t="n">
        <v>79</v>
      </c>
      <c r="D984" s="114" t="s">
        <v>24</v>
      </c>
    </row>
    <row r="985" customFormat="false" ht="15" hidden="true" customHeight="false" outlineLevel="0" collapsed="false">
      <c r="A985" s="46" t="n">
        <v>44002</v>
      </c>
      <c r="B985" s="114" t="s">
        <v>172</v>
      </c>
      <c r="C985" s="5" t="n">
        <v>61</v>
      </c>
      <c r="D985" s="114" t="s">
        <v>24</v>
      </c>
    </row>
    <row r="986" customFormat="false" ht="15" hidden="false" customHeight="false" outlineLevel="0" collapsed="false">
      <c r="A986" s="46" t="n">
        <v>44002</v>
      </c>
      <c r="B986" s="114" t="s">
        <v>172</v>
      </c>
      <c r="C986" s="5" t="n">
        <v>87</v>
      </c>
      <c r="D986" s="48" t="s">
        <v>28</v>
      </c>
    </row>
    <row r="987" customFormat="false" ht="15" hidden="false" customHeight="false" outlineLevel="0" collapsed="false">
      <c r="A987" s="46" t="n">
        <v>44002</v>
      </c>
      <c r="B987" s="114" t="s">
        <v>172</v>
      </c>
      <c r="C987" s="5" t="n">
        <v>78</v>
      </c>
      <c r="D987" s="48" t="s">
        <v>28</v>
      </c>
    </row>
    <row r="988" customFormat="false" ht="15" hidden="false" customHeight="false" outlineLevel="0" collapsed="false">
      <c r="A988" s="46" t="n">
        <v>44002</v>
      </c>
      <c r="B988" s="114" t="s">
        <v>172</v>
      </c>
      <c r="C988" s="5" t="n">
        <v>50</v>
      </c>
      <c r="D988" s="48" t="s">
        <v>28</v>
      </c>
    </row>
    <row r="989" customFormat="false" ht="15" hidden="false" customHeight="false" outlineLevel="0" collapsed="false">
      <c r="A989" s="46" t="n">
        <v>44002</v>
      </c>
      <c r="B989" s="114" t="s">
        <v>172</v>
      </c>
      <c r="C989" s="5" t="n">
        <v>55</v>
      </c>
      <c r="D989" s="48" t="s">
        <v>28</v>
      </c>
    </row>
    <row r="990" customFormat="false" ht="15" hidden="true" customHeight="false" outlineLevel="0" collapsed="false">
      <c r="A990" s="46" t="n">
        <v>44002</v>
      </c>
      <c r="B990" s="114" t="s">
        <v>173</v>
      </c>
      <c r="C990" s="5" t="n">
        <v>91</v>
      </c>
      <c r="D990" s="48" t="s">
        <v>24</v>
      </c>
    </row>
    <row r="991" customFormat="false" ht="15" hidden="true" customHeight="false" outlineLevel="0" collapsed="false">
      <c r="A991" s="46" t="n">
        <v>44002</v>
      </c>
      <c r="B991" s="114" t="s">
        <v>173</v>
      </c>
      <c r="C991" s="5" t="n">
        <v>88</v>
      </c>
      <c r="D991" s="48" t="s">
        <v>24</v>
      </c>
    </row>
    <row r="992" customFormat="false" ht="15" hidden="false" customHeight="false" outlineLevel="0" collapsed="false">
      <c r="A992" s="46" t="n">
        <v>44002</v>
      </c>
      <c r="B992" s="114" t="s">
        <v>173</v>
      </c>
      <c r="C992" s="5" t="n">
        <v>92</v>
      </c>
      <c r="D992" s="48" t="s">
        <v>28</v>
      </c>
    </row>
    <row r="993" customFormat="false" ht="15" hidden="false" customHeight="false" outlineLevel="0" collapsed="false">
      <c r="A993" s="46" t="n">
        <v>44002</v>
      </c>
      <c r="B993" s="114" t="s">
        <v>173</v>
      </c>
      <c r="C993" s="5" t="n">
        <v>49</v>
      </c>
      <c r="D993" s="48" t="s">
        <v>28</v>
      </c>
    </row>
    <row r="994" customFormat="false" ht="15" hidden="true" customHeight="false" outlineLevel="0" collapsed="false">
      <c r="A994" s="46" t="n">
        <v>44003</v>
      </c>
      <c r="B994" s="114" t="s">
        <v>172</v>
      </c>
      <c r="C994" s="5" t="n">
        <v>83</v>
      </c>
      <c r="D994" s="48" t="s">
        <v>24</v>
      </c>
    </row>
    <row r="995" customFormat="false" ht="15" hidden="true" customHeight="false" outlineLevel="0" collapsed="false">
      <c r="A995" s="46" t="n">
        <v>44003</v>
      </c>
      <c r="B995" s="114" t="s">
        <v>172</v>
      </c>
      <c r="C995" s="5" t="n">
        <v>77</v>
      </c>
      <c r="D995" s="48" t="s">
        <v>24</v>
      </c>
    </row>
    <row r="996" customFormat="false" ht="15" hidden="true" customHeight="false" outlineLevel="0" collapsed="false">
      <c r="A996" s="46" t="n">
        <v>44003</v>
      </c>
      <c r="B996" s="114" t="s">
        <v>172</v>
      </c>
      <c r="C996" s="5" t="n">
        <v>77</v>
      </c>
      <c r="D996" s="48" t="s">
        <v>24</v>
      </c>
    </row>
    <row r="997" customFormat="false" ht="15" hidden="true" customHeight="false" outlineLevel="0" collapsed="false">
      <c r="A997" s="46" t="n">
        <v>44003</v>
      </c>
      <c r="B997" s="114" t="s">
        <v>172</v>
      </c>
      <c r="C997" s="5" t="n">
        <v>56</v>
      </c>
      <c r="D997" s="48" t="s">
        <v>24</v>
      </c>
    </row>
    <row r="998" customFormat="false" ht="15" hidden="true" customHeight="false" outlineLevel="0" collapsed="false">
      <c r="A998" s="46" t="n">
        <v>44003</v>
      </c>
      <c r="B998" s="114" t="s">
        <v>172</v>
      </c>
      <c r="C998" s="5" t="n">
        <v>60</v>
      </c>
      <c r="D998" s="48" t="s">
        <v>24</v>
      </c>
    </row>
    <row r="999" customFormat="false" ht="15" hidden="true" customHeight="false" outlineLevel="0" collapsed="false">
      <c r="A999" s="46" t="n">
        <v>44003</v>
      </c>
      <c r="B999" s="114" t="s">
        <v>172</v>
      </c>
      <c r="C999" s="5" t="n">
        <v>56</v>
      </c>
      <c r="D999" s="48" t="s">
        <v>24</v>
      </c>
    </row>
    <row r="1000" customFormat="false" ht="15" hidden="true" customHeight="false" outlineLevel="0" collapsed="false">
      <c r="A1000" s="46" t="n">
        <v>44003</v>
      </c>
      <c r="B1000" s="114" t="s">
        <v>172</v>
      </c>
      <c r="C1000" s="5" t="n">
        <v>90</v>
      </c>
      <c r="D1000" s="48" t="s">
        <v>24</v>
      </c>
    </row>
    <row r="1001" customFormat="false" ht="15" hidden="false" customHeight="false" outlineLevel="0" collapsed="false">
      <c r="A1001" s="46" t="n">
        <v>44003</v>
      </c>
      <c r="B1001" s="114" t="s">
        <v>172</v>
      </c>
      <c r="C1001" s="5" t="n">
        <v>63</v>
      </c>
      <c r="D1001" s="48" t="s">
        <v>28</v>
      </c>
    </row>
    <row r="1002" customFormat="false" ht="15" hidden="false" customHeight="false" outlineLevel="0" collapsed="false">
      <c r="A1002" s="46" t="n">
        <v>44003</v>
      </c>
      <c r="B1002" s="114" t="s">
        <v>172</v>
      </c>
      <c r="C1002" s="5" t="n">
        <v>58</v>
      </c>
      <c r="D1002" s="48" t="s">
        <v>28</v>
      </c>
    </row>
    <row r="1003" customFormat="false" ht="15" hidden="false" customHeight="false" outlineLevel="0" collapsed="false">
      <c r="A1003" s="46" t="n">
        <v>44003</v>
      </c>
      <c r="B1003" s="114" t="s">
        <v>172</v>
      </c>
      <c r="C1003" s="5" t="n">
        <v>93</v>
      </c>
      <c r="D1003" s="48" t="s">
        <v>28</v>
      </c>
    </row>
    <row r="1004" customFormat="false" ht="15" hidden="false" customHeight="false" outlineLevel="0" collapsed="false">
      <c r="A1004" s="46" t="n">
        <v>44003</v>
      </c>
      <c r="B1004" s="114" t="s">
        <v>172</v>
      </c>
      <c r="C1004" s="5" t="n">
        <v>72</v>
      </c>
      <c r="D1004" s="48" t="s">
        <v>28</v>
      </c>
    </row>
    <row r="1005" customFormat="false" ht="15" hidden="false" customHeight="false" outlineLevel="0" collapsed="false">
      <c r="A1005" s="46" t="n">
        <v>44003</v>
      </c>
      <c r="B1005" s="114" t="s">
        <v>172</v>
      </c>
      <c r="C1005" s="5" t="n">
        <v>45</v>
      </c>
      <c r="D1005" s="48" t="s">
        <v>28</v>
      </c>
    </row>
    <row r="1006" customFormat="false" ht="15" hidden="true" customHeight="false" outlineLevel="0" collapsed="false">
      <c r="A1006" s="46" t="n">
        <v>44003</v>
      </c>
      <c r="B1006" s="114" t="s">
        <v>172</v>
      </c>
      <c r="C1006" s="5" t="n">
        <v>82</v>
      </c>
      <c r="D1006" s="48" t="s">
        <v>39</v>
      </c>
    </row>
    <row r="1007" customFormat="false" ht="15" hidden="true" customHeight="false" outlineLevel="0" collapsed="false">
      <c r="A1007" s="46" t="n">
        <v>44003</v>
      </c>
      <c r="B1007" s="114" t="s">
        <v>172</v>
      </c>
      <c r="C1007" s="5" t="n">
        <v>56</v>
      </c>
      <c r="D1007" s="48" t="s">
        <v>39</v>
      </c>
    </row>
    <row r="1008" customFormat="false" ht="15" hidden="true" customHeight="false" outlineLevel="0" collapsed="false">
      <c r="A1008" s="46" t="n">
        <v>44003</v>
      </c>
      <c r="B1008" s="114" t="s">
        <v>173</v>
      </c>
      <c r="C1008" s="5" t="n">
        <v>65</v>
      </c>
      <c r="D1008" s="48" t="s">
        <v>24</v>
      </c>
    </row>
    <row r="1009" customFormat="false" ht="15" hidden="true" customHeight="false" outlineLevel="0" collapsed="false">
      <c r="A1009" s="46" t="n">
        <v>44003</v>
      </c>
      <c r="B1009" s="114" t="s">
        <v>173</v>
      </c>
      <c r="C1009" s="5"/>
      <c r="D1009" s="48" t="s">
        <v>24</v>
      </c>
    </row>
    <row r="1010" customFormat="false" ht="15" hidden="false" customHeight="false" outlineLevel="0" collapsed="false">
      <c r="A1010" s="46" t="n">
        <v>44003</v>
      </c>
      <c r="B1010" s="114" t="s">
        <v>173</v>
      </c>
      <c r="C1010" s="5" t="n">
        <v>94</v>
      </c>
      <c r="D1010" s="48" t="s">
        <v>28</v>
      </c>
    </row>
    <row r="1011" customFormat="false" ht="15" hidden="false" customHeight="false" outlineLevel="0" collapsed="false">
      <c r="A1011" s="46" t="n">
        <v>44003</v>
      </c>
      <c r="B1011" s="114" t="s">
        <v>173</v>
      </c>
      <c r="C1011" s="5" t="n">
        <v>84</v>
      </c>
      <c r="D1011" s="48" t="s">
        <v>28</v>
      </c>
    </row>
    <row r="1012" customFormat="false" ht="15" hidden="false" customHeight="false" outlineLevel="0" collapsed="false">
      <c r="A1012" s="46" t="n">
        <v>44003</v>
      </c>
      <c r="B1012" s="114" t="s">
        <v>175</v>
      </c>
      <c r="C1012" s="5" t="n">
        <v>88</v>
      </c>
      <c r="D1012" s="48" t="s">
        <v>28</v>
      </c>
    </row>
    <row r="1013" customFormat="false" ht="15" hidden="true" customHeight="false" outlineLevel="0" collapsed="false">
      <c r="A1013" s="46" t="n">
        <v>44004</v>
      </c>
      <c r="B1013" s="114" t="s">
        <v>172</v>
      </c>
      <c r="C1013" s="5" t="n">
        <v>88</v>
      </c>
      <c r="D1013" s="48" t="s">
        <v>24</v>
      </c>
    </row>
    <row r="1014" customFormat="false" ht="15" hidden="true" customHeight="false" outlineLevel="0" collapsed="false">
      <c r="A1014" s="46" t="n">
        <v>44004</v>
      </c>
      <c r="B1014" s="114" t="s">
        <v>172</v>
      </c>
      <c r="C1014" s="5" t="n">
        <v>76</v>
      </c>
      <c r="D1014" s="48" t="s">
        <v>24</v>
      </c>
    </row>
    <row r="1015" customFormat="false" ht="15" hidden="true" customHeight="false" outlineLevel="0" collapsed="false">
      <c r="A1015" s="46" t="n">
        <v>44004</v>
      </c>
      <c r="B1015" s="114" t="s">
        <v>172</v>
      </c>
      <c r="C1015" s="5" t="n">
        <v>73</v>
      </c>
      <c r="D1015" s="114" t="s">
        <v>24</v>
      </c>
    </row>
    <row r="1016" customFormat="false" ht="15" hidden="true" customHeight="false" outlineLevel="0" collapsed="false">
      <c r="A1016" s="46" t="n">
        <v>44004</v>
      </c>
      <c r="B1016" s="114" t="s">
        <v>172</v>
      </c>
      <c r="C1016" s="5" t="n">
        <v>62</v>
      </c>
      <c r="D1016" s="114" t="s">
        <v>24</v>
      </c>
    </row>
    <row r="1017" customFormat="false" ht="15" hidden="true" customHeight="false" outlineLevel="0" collapsed="false">
      <c r="A1017" s="46" t="n">
        <v>44004</v>
      </c>
      <c r="B1017" s="114" t="s">
        <v>172</v>
      </c>
      <c r="C1017" s="5" t="n">
        <v>63</v>
      </c>
      <c r="D1017" s="114" t="s">
        <v>24</v>
      </c>
    </row>
    <row r="1018" customFormat="false" ht="15" hidden="true" customHeight="false" outlineLevel="0" collapsed="false">
      <c r="A1018" s="46" t="n">
        <v>44004</v>
      </c>
      <c r="B1018" s="114" t="s">
        <v>172</v>
      </c>
      <c r="C1018" s="5" t="n">
        <v>54</v>
      </c>
      <c r="D1018" s="114" t="s">
        <v>24</v>
      </c>
    </row>
    <row r="1019" customFormat="false" ht="15" hidden="false" customHeight="false" outlineLevel="0" collapsed="false">
      <c r="A1019" s="46" t="n">
        <v>44004</v>
      </c>
      <c r="B1019" s="114" t="s">
        <v>172</v>
      </c>
      <c r="C1019" s="5" t="n">
        <v>66</v>
      </c>
      <c r="D1019" s="48" t="s">
        <v>28</v>
      </c>
    </row>
    <row r="1020" customFormat="false" ht="15" hidden="false" customHeight="false" outlineLevel="0" collapsed="false">
      <c r="A1020" s="46" t="n">
        <v>44004</v>
      </c>
      <c r="B1020" s="114" t="s">
        <v>172</v>
      </c>
      <c r="C1020" s="5" t="n">
        <v>68</v>
      </c>
      <c r="D1020" s="48" t="s">
        <v>28</v>
      </c>
    </row>
    <row r="1021" customFormat="false" ht="15" hidden="false" customHeight="false" outlineLevel="0" collapsed="false">
      <c r="A1021" s="46" t="n">
        <v>44004</v>
      </c>
      <c r="B1021" s="114" t="s">
        <v>172</v>
      </c>
      <c r="C1021" s="5" t="n">
        <v>82</v>
      </c>
      <c r="D1021" s="48" t="s">
        <v>28</v>
      </c>
    </row>
    <row r="1022" customFormat="false" ht="15" hidden="false" customHeight="false" outlineLevel="0" collapsed="false">
      <c r="A1022" s="46" t="n">
        <v>44004</v>
      </c>
      <c r="B1022" s="114" t="s">
        <v>172</v>
      </c>
      <c r="C1022" s="5" t="n">
        <v>60</v>
      </c>
      <c r="D1022" s="48" t="s">
        <v>28</v>
      </c>
    </row>
    <row r="1023" customFormat="false" ht="15" hidden="false" customHeight="false" outlineLevel="0" collapsed="false">
      <c r="A1023" s="46" t="n">
        <v>44004</v>
      </c>
      <c r="B1023" s="114" t="s">
        <v>172</v>
      </c>
      <c r="C1023" s="5" t="n">
        <v>94</v>
      </c>
      <c r="D1023" s="48" t="s">
        <v>28</v>
      </c>
    </row>
    <row r="1024" customFormat="false" ht="15" hidden="false" customHeight="false" outlineLevel="0" collapsed="false">
      <c r="A1024" s="46" t="n">
        <v>44004</v>
      </c>
      <c r="B1024" s="114" t="s">
        <v>172</v>
      </c>
      <c r="C1024" s="5" t="n">
        <v>81</v>
      </c>
      <c r="D1024" s="48" t="s">
        <v>28</v>
      </c>
    </row>
    <row r="1025" customFormat="false" ht="15" hidden="false" customHeight="false" outlineLevel="0" collapsed="false">
      <c r="A1025" s="46" t="n">
        <v>44004</v>
      </c>
      <c r="B1025" s="114" t="s">
        <v>172</v>
      </c>
      <c r="C1025" s="5" t="n">
        <v>59</v>
      </c>
      <c r="D1025" s="48" t="s">
        <v>28</v>
      </c>
    </row>
    <row r="1026" customFormat="false" ht="15" hidden="false" customHeight="false" outlineLevel="0" collapsed="false">
      <c r="A1026" s="46" t="n">
        <v>44004</v>
      </c>
      <c r="B1026" s="114" t="s">
        <v>172</v>
      </c>
      <c r="C1026" s="5" t="n">
        <v>51</v>
      </c>
      <c r="D1026" s="48" t="s">
        <v>28</v>
      </c>
    </row>
    <row r="1027" customFormat="false" ht="15" hidden="false" customHeight="false" outlineLevel="0" collapsed="false">
      <c r="A1027" s="46" t="n">
        <v>44004</v>
      </c>
      <c r="B1027" s="114" t="s">
        <v>172</v>
      </c>
      <c r="C1027" s="5" t="n">
        <v>62</v>
      </c>
      <c r="D1027" s="48" t="s">
        <v>28</v>
      </c>
    </row>
    <row r="1028" customFormat="false" ht="15" hidden="false" customHeight="false" outlineLevel="0" collapsed="false">
      <c r="A1028" s="46" t="n">
        <v>44004</v>
      </c>
      <c r="B1028" s="114" t="s">
        <v>172</v>
      </c>
      <c r="C1028" s="5" t="n">
        <v>90</v>
      </c>
      <c r="D1028" s="48" t="s">
        <v>28</v>
      </c>
    </row>
    <row r="1029" customFormat="false" ht="15" hidden="true" customHeight="false" outlineLevel="0" collapsed="false">
      <c r="A1029" s="46" t="n">
        <v>44004</v>
      </c>
      <c r="B1029" s="114" t="s">
        <v>172</v>
      </c>
      <c r="C1029" s="5" t="n">
        <v>69</v>
      </c>
      <c r="D1029" s="48" t="s">
        <v>38</v>
      </c>
    </row>
    <row r="1030" customFormat="false" ht="15" hidden="true" customHeight="false" outlineLevel="0" collapsed="false">
      <c r="A1030" s="46" t="n">
        <v>44004</v>
      </c>
      <c r="B1030" s="114" t="s">
        <v>172</v>
      </c>
      <c r="C1030" s="5" t="n">
        <v>76</v>
      </c>
      <c r="D1030" s="48" t="s">
        <v>39</v>
      </c>
    </row>
    <row r="1031" customFormat="false" ht="15" hidden="true" customHeight="false" outlineLevel="0" collapsed="false">
      <c r="A1031" s="46" t="n">
        <v>44004</v>
      </c>
      <c r="B1031" s="114" t="s">
        <v>172</v>
      </c>
      <c r="C1031" s="5" t="n">
        <v>61</v>
      </c>
      <c r="D1031" s="48" t="s">
        <v>39</v>
      </c>
    </row>
    <row r="1032" customFormat="false" ht="15" hidden="true" customHeight="false" outlineLevel="0" collapsed="false">
      <c r="A1032" s="46" t="n">
        <v>44004</v>
      </c>
      <c r="B1032" s="114" t="s">
        <v>172</v>
      </c>
      <c r="C1032" s="5" t="n">
        <v>69</v>
      </c>
      <c r="D1032" s="48" t="s">
        <v>39</v>
      </c>
    </row>
    <row r="1033" customFormat="false" ht="15" hidden="true" customHeight="false" outlineLevel="0" collapsed="false">
      <c r="A1033" s="46" t="n">
        <v>44004</v>
      </c>
      <c r="B1033" s="114" t="s">
        <v>173</v>
      </c>
      <c r="C1033" s="5" t="n">
        <v>68</v>
      </c>
      <c r="D1033" s="48" t="s">
        <v>24</v>
      </c>
    </row>
    <row r="1034" customFormat="false" ht="15" hidden="true" customHeight="false" outlineLevel="0" collapsed="false">
      <c r="A1034" s="46" t="n">
        <v>44004</v>
      </c>
      <c r="B1034" s="114" t="s">
        <v>173</v>
      </c>
      <c r="C1034" s="5" t="n">
        <v>96</v>
      </c>
      <c r="D1034" s="48" t="s">
        <v>24</v>
      </c>
    </row>
    <row r="1035" customFormat="false" ht="15" hidden="true" customHeight="false" outlineLevel="0" collapsed="false">
      <c r="A1035" s="46" t="n">
        <v>44004</v>
      </c>
      <c r="B1035" s="114" t="s">
        <v>173</v>
      </c>
      <c r="C1035" s="5" t="n">
        <v>79</v>
      </c>
      <c r="D1035" s="48" t="s">
        <v>26</v>
      </c>
    </row>
    <row r="1036" customFormat="false" ht="15" hidden="false" customHeight="false" outlineLevel="0" collapsed="false">
      <c r="A1036" s="46" t="n">
        <v>44004</v>
      </c>
      <c r="B1036" s="114" t="s">
        <v>173</v>
      </c>
      <c r="C1036" s="5" t="n">
        <v>84</v>
      </c>
      <c r="D1036" s="48" t="s">
        <v>28</v>
      </c>
    </row>
    <row r="1037" customFormat="false" ht="15" hidden="false" customHeight="false" outlineLevel="0" collapsed="false">
      <c r="A1037" s="46" t="n">
        <v>44004</v>
      </c>
      <c r="B1037" s="114" t="s">
        <v>173</v>
      </c>
      <c r="C1037" s="5" t="n">
        <v>73</v>
      </c>
      <c r="D1037" s="48" t="s">
        <v>28</v>
      </c>
    </row>
    <row r="1038" customFormat="false" ht="15" hidden="false" customHeight="false" outlineLevel="0" collapsed="false">
      <c r="A1038" s="46" t="n">
        <v>44004</v>
      </c>
      <c r="B1038" s="114" t="s">
        <v>173</v>
      </c>
      <c r="C1038" s="5" t="n">
        <v>75</v>
      </c>
      <c r="D1038" s="48" t="s">
        <v>28</v>
      </c>
    </row>
    <row r="1039" customFormat="false" ht="15" hidden="false" customHeight="false" outlineLevel="0" collapsed="false">
      <c r="A1039" s="46" t="n">
        <v>44004</v>
      </c>
      <c r="B1039" s="114" t="s">
        <v>173</v>
      </c>
      <c r="C1039" s="5" t="n">
        <v>53</v>
      </c>
      <c r="D1039" s="48" t="s">
        <v>28</v>
      </c>
    </row>
    <row r="1040" customFormat="false" ht="15" hidden="false" customHeight="false" outlineLevel="0" collapsed="false">
      <c r="A1040" s="46" t="n">
        <v>44004</v>
      </c>
      <c r="B1040" s="114" t="s">
        <v>173</v>
      </c>
      <c r="C1040" s="5" t="n">
        <v>91</v>
      </c>
      <c r="D1040" s="48" t="s">
        <v>28</v>
      </c>
    </row>
    <row r="1041" customFormat="false" ht="15" hidden="false" customHeight="false" outlineLevel="0" collapsed="false">
      <c r="A1041" s="46" t="n">
        <v>44004</v>
      </c>
      <c r="B1041" s="114" t="s">
        <v>173</v>
      </c>
      <c r="C1041" s="5" t="n">
        <v>92</v>
      </c>
      <c r="D1041" s="48" t="s">
        <v>28</v>
      </c>
    </row>
    <row r="1042" customFormat="false" ht="15" hidden="false" customHeight="false" outlineLevel="0" collapsed="false">
      <c r="A1042" s="46" t="n">
        <v>44004</v>
      </c>
      <c r="B1042" s="114" t="s">
        <v>173</v>
      </c>
      <c r="C1042" s="5" t="n">
        <v>91</v>
      </c>
      <c r="D1042" s="48" t="s">
        <v>28</v>
      </c>
    </row>
    <row r="1043" customFormat="false" ht="15" hidden="false" customHeight="false" outlineLevel="0" collapsed="false">
      <c r="A1043" s="46" t="n">
        <v>44004</v>
      </c>
      <c r="B1043" s="114" t="s">
        <v>173</v>
      </c>
      <c r="C1043" s="5" t="n">
        <v>96</v>
      </c>
      <c r="D1043" s="48" t="s">
        <v>28</v>
      </c>
    </row>
    <row r="1044" customFormat="false" ht="15" hidden="true" customHeight="false" outlineLevel="0" collapsed="false">
      <c r="A1044" s="46" t="n">
        <v>44004</v>
      </c>
      <c r="B1044" s="114" t="s">
        <v>173</v>
      </c>
      <c r="C1044" s="5" t="n">
        <v>86</v>
      </c>
      <c r="D1044" s="48" t="s">
        <v>39</v>
      </c>
    </row>
    <row r="1045" customFormat="false" ht="15" hidden="true" customHeight="false" outlineLevel="0" collapsed="false">
      <c r="A1045" s="46" t="n">
        <v>44005</v>
      </c>
      <c r="B1045" s="114" t="s">
        <v>172</v>
      </c>
      <c r="C1045" s="5" t="n">
        <v>91</v>
      </c>
      <c r="D1045" s="114" t="s">
        <v>24</v>
      </c>
    </row>
    <row r="1046" customFormat="false" ht="15" hidden="true" customHeight="false" outlineLevel="0" collapsed="false">
      <c r="A1046" s="46" t="n">
        <v>44005</v>
      </c>
      <c r="B1046" s="114" t="s">
        <v>172</v>
      </c>
      <c r="C1046" s="5" t="n">
        <v>74</v>
      </c>
      <c r="D1046" s="48" t="s">
        <v>24</v>
      </c>
    </row>
    <row r="1047" customFormat="false" ht="15" hidden="true" customHeight="false" outlineLevel="0" collapsed="false">
      <c r="A1047" s="46" t="n">
        <v>44005</v>
      </c>
      <c r="B1047" s="114" t="s">
        <v>172</v>
      </c>
      <c r="C1047" s="5" t="n">
        <v>48</v>
      </c>
      <c r="D1047" s="48" t="s">
        <v>24</v>
      </c>
    </row>
    <row r="1048" customFormat="false" ht="15" hidden="true" customHeight="false" outlineLevel="0" collapsed="false">
      <c r="A1048" s="46" t="n">
        <v>44005</v>
      </c>
      <c r="B1048" s="114" t="s">
        <v>172</v>
      </c>
      <c r="C1048" s="5" t="n">
        <v>77</v>
      </c>
      <c r="D1048" s="48" t="s">
        <v>24</v>
      </c>
    </row>
    <row r="1049" customFormat="false" ht="15" hidden="true" customHeight="false" outlineLevel="0" collapsed="false">
      <c r="A1049" s="46" t="n">
        <v>44005</v>
      </c>
      <c r="B1049" s="114" t="s">
        <v>172</v>
      </c>
      <c r="C1049" s="5" t="n">
        <v>91</v>
      </c>
      <c r="D1049" s="48" t="s">
        <v>24</v>
      </c>
    </row>
    <row r="1050" customFormat="false" ht="15" hidden="true" customHeight="false" outlineLevel="0" collapsed="false">
      <c r="A1050" s="46" t="n">
        <v>44005</v>
      </c>
      <c r="B1050" s="114" t="s">
        <v>172</v>
      </c>
      <c r="C1050" s="5" t="n">
        <v>73</v>
      </c>
      <c r="D1050" s="48" t="s">
        <v>24</v>
      </c>
    </row>
    <row r="1051" customFormat="false" ht="15" hidden="true" customHeight="false" outlineLevel="0" collapsed="false">
      <c r="A1051" s="46" t="n">
        <v>44005</v>
      </c>
      <c r="B1051" s="114" t="s">
        <v>172</v>
      </c>
      <c r="C1051" s="5" t="n">
        <v>60</v>
      </c>
      <c r="D1051" s="48" t="s">
        <v>24</v>
      </c>
    </row>
    <row r="1052" customFormat="false" ht="15" hidden="true" customHeight="false" outlineLevel="0" collapsed="false">
      <c r="A1052" s="46" t="n">
        <v>44005</v>
      </c>
      <c r="B1052" s="114" t="s">
        <v>172</v>
      </c>
      <c r="C1052" s="5" t="n">
        <v>77</v>
      </c>
      <c r="D1052" s="48" t="s">
        <v>24</v>
      </c>
    </row>
    <row r="1053" customFormat="false" ht="15" hidden="true" customHeight="false" outlineLevel="0" collapsed="false">
      <c r="A1053" s="46" t="n">
        <v>44005</v>
      </c>
      <c r="B1053" s="114" t="s">
        <v>172</v>
      </c>
      <c r="C1053" s="5" t="n">
        <v>86</v>
      </c>
      <c r="D1053" s="48" t="s">
        <v>24</v>
      </c>
    </row>
    <row r="1054" customFormat="false" ht="15" hidden="true" customHeight="false" outlineLevel="0" collapsed="false">
      <c r="A1054" s="46" t="n">
        <v>44005</v>
      </c>
      <c r="B1054" s="114" t="s">
        <v>172</v>
      </c>
      <c r="C1054" s="5" t="n">
        <v>74</v>
      </c>
      <c r="D1054" s="48" t="s">
        <v>24</v>
      </c>
    </row>
    <row r="1055" customFormat="false" ht="15" hidden="true" customHeight="false" outlineLevel="0" collapsed="false">
      <c r="A1055" s="46" t="n">
        <v>44005</v>
      </c>
      <c r="B1055" s="114" t="s">
        <v>172</v>
      </c>
      <c r="C1055" s="5" t="n">
        <v>68</v>
      </c>
      <c r="D1055" s="48" t="s">
        <v>26</v>
      </c>
    </row>
    <row r="1056" customFormat="false" ht="15" hidden="false" customHeight="false" outlineLevel="0" collapsed="false">
      <c r="A1056" s="46" t="n">
        <v>44005</v>
      </c>
      <c r="B1056" s="114" t="s">
        <v>172</v>
      </c>
      <c r="C1056" s="5" t="n">
        <v>67</v>
      </c>
      <c r="D1056" s="48" t="s">
        <v>28</v>
      </c>
    </row>
    <row r="1057" customFormat="false" ht="15" hidden="false" customHeight="false" outlineLevel="0" collapsed="false">
      <c r="A1057" s="46" t="n">
        <v>44005</v>
      </c>
      <c r="B1057" s="114" t="s">
        <v>172</v>
      </c>
      <c r="C1057" s="5" t="n">
        <v>76</v>
      </c>
      <c r="D1057" s="48" t="s">
        <v>28</v>
      </c>
    </row>
    <row r="1058" customFormat="false" ht="15" hidden="false" customHeight="false" outlineLevel="0" collapsed="false">
      <c r="A1058" s="46" t="n">
        <v>44005</v>
      </c>
      <c r="B1058" s="114" t="s">
        <v>172</v>
      </c>
      <c r="C1058" s="5" t="n">
        <v>73</v>
      </c>
      <c r="D1058" s="48" t="s">
        <v>28</v>
      </c>
    </row>
    <row r="1059" customFormat="false" ht="15" hidden="false" customHeight="false" outlineLevel="0" collapsed="false">
      <c r="A1059" s="46" t="n">
        <v>44005</v>
      </c>
      <c r="B1059" s="114" t="s">
        <v>172</v>
      </c>
      <c r="C1059" s="5" t="n">
        <v>74</v>
      </c>
      <c r="D1059" s="48" t="s">
        <v>28</v>
      </c>
    </row>
    <row r="1060" customFormat="false" ht="15" hidden="false" customHeight="false" outlineLevel="0" collapsed="false">
      <c r="A1060" s="46" t="n">
        <v>44005</v>
      </c>
      <c r="B1060" s="114" t="s">
        <v>172</v>
      </c>
      <c r="C1060" s="5" t="n">
        <v>46</v>
      </c>
      <c r="D1060" s="48" t="s">
        <v>28</v>
      </c>
    </row>
    <row r="1061" customFormat="false" ht="15" hidden="false" customHeight="false" outlineLevel="0" collapsed="false">
      <c r="A1061" s="46" t="n">
        <v>44005</v>
      </c>
      <c r="B1061" s="114" t="s">
        <v>172</v>
      </c>
      <c r="C1061" s="5" t="n">
        <v>86</v>
      </c>
      <c r="D1061" s="48" t="s">
        <v>28</v>
      </c>
    </row>
    <row r="1062" customFormat="false" ht="15" hidden="false" customHeight="false" outlineLevel="0" collapsed="false">
      <c r="A1062" s="46" t="n">
        <v>44005</v>
      </c>
      <c r="B1062" s="114" t="s">
        <v>172</v>
      </c>
      <c r="C1062" s="5" t="n">
        <v>79</v>
      </c>
      <c r="D1062" s="48" t="s">
        <v>28</v>
      </c>
    </row>
    <row r="1063" customFormat="false" ht="15" hidden="false" customHeight="false" outlineLevel="0" collapsed="false">
      <c r="A1063" s="46" t="n">
        <v>44005</v>
      </c>
      <c r="B1063" s="114" t="s">
        <v>172</v>
      </c>
      <c r="C1063" s="5" t="n">
        <v>65</v>
      </c>
      <c r="D1063" s="48" t="s">
        <v>28</v>
      </c>
    </row>
    <row r="1064" customFormat="false" ht="15" hidden="false" customHeight="false" outlineLevel="0" collapsed="false">
      <c r="A1064" s="46" t="n">
        <v>44005</v>
      </c>
      <c r="B1064" s="114" t="s">
        <v>172</v>
      </c>
      <c r="C1064" s="5" t="n">
        <v>58</v>
      </c>
      <c r="D1064" s="48" t="s">
        <v>28</v>
      </c>
    </row>
    <row r="1065" customFormat="false" ht="15" hidden="false" customHeight="false" outlineLevel="0" collapsed="false">
      <c r="A1065" s="46" t="n">
        <v>44005</v>
      </c>
      <c r="B1065" s="114" t="s">
        <v>172</v>
      </c>
      <c r="C1065" s="5" t="n">
        <v>65</v>
      </c>
      <c r="D1065" s="48" t="s">
        <v>28</v>
      </c>
    </row>
    <row r="1066" customFormat="false" ht="15" hidden="false" customHeight="false" outlineLevel="0" collapsed="false">
      <c r="A1066" s="46" t="n">
        <v>44005</v>
      </c>
      <c r="B1066" s="114" t="s">
        <v>172</v>
      </c>
      <c r="C1066" s="5" t="n">
        <v>63</v>
      </c>
      <c r="D1066" s="48" t="s">
        <v>28</v>
      </c>
    </row>
    <row r="1067" customFormat="false" ht="15" hidden="true" customHeight="false" outlineLevel="0" collapsed="false">
      <c r="A1067" s="46" t="n">
        <v>44005</v>
      </c>
      <c r="B1067" s="114" t="s">
        <v>172</v>
      </c>
      <c r="C1067" s="5" t="n">
        <v>75</v>
      </c>
      <c r="D1067" s="48" t="s">
        <v>39</v>
      </c>
    </row>
    <row r="1068" customFormat="false" ht="15" hidden="true" customHeight="false" outlineLevel="0" collapsed="false">
      <c r="A1068" s="46" t="n">
        <v>44005</v>
      </c>
      <c r="B1068" s="114" t="s">
        <v>173</v>
      </c>
      <c r="C1068" s="5" t="n">
        <v>77</v>
      </c>
      <c r="D1068" s="48" t="s">
        <v>24</v>
      </c>
    </row>
    <row r="1069" customFormat="false" ht="15" hidden="true" customHeight="false" outlineLevel="0" collapsed="false">
      <c r="A1069" s="46" t="n">
        <v>44005</v>
      </c>
      <c r="B1069" s="114" t="s">
        <v>173</v>
      </c>
      <c r="C1069" s="5" t="n">
        <v>88</v>
      </c>
      <c r="D1069" s="48" t="s">
        <v>24</v>
      </c>
    </row>
    <row r="1070" customFormat="false" ht="15" hidden="true" customHeight="false" outlineLevel="0" collapsed="false">
      <c r="A1070" s="46" t="n">
        <v>44005</v>
      </c>
      <c r="B1070" s="114" t="s">
        <v>173</v>
      </c>
      <c r="C1070" s="5" t="n">
        <v>80</v>
      </c>
      <c r="D1070" s="48" t="s">
        <v>24</v>
      </c>
    </row>
    <row r="1071" customFormat="false" ht="15" hidden="true" customHeight="false" outlineLevel="0" collapsed="false">
      <c r="A1071" s="46" t="n">
        <v>44005</v>
      </c>
      <c r="B1071" s="114" t="s">
        <v>173</v>
      </c>
      <c r="C1071" s="5" t="n">
        <v>87</v>
      </c>
      <c r="D1071" s="48" t="s">
        <v>24</v>
      </c>
    </row>
    <row r="1072" customFormat="false" ht="15" hidden="true" customHeight="false" outlineLevel="0" collapsed="false">
      <c r="A1072" s="46" t="n">
        <v>44005</v>
      </c>
      <c r="B1072" s="114" t="s">
        <v>173</v>
      </c>
      <c r="C1072" s="5" t="n">
        <v>91</v>
      </c>
      <c r="D1072" s="48" t="s">
        <v>24</v>
      </c>
    </row>
    <row r="1073" customFormat="false" ht="15" hidden="false" customHeight="false" outlineLevel="0" collapsed="false">
      <c r="A1073" s="46" t="n">
        <v>44005</v>
      </c>
      <c r="B1073" s="114" t="s">
        <v>173</v>
      </c>
      <c r="C1073" s="5" t="n">
        <v>62</v>
      </c>
      <c r="D1073" s="48" t="s">
        <v>28</v>
      </c>
    </row>
    <row r="1074" customFormat="false" ht="15" hidden="false" customHeight="false" outlineLevel="0" collapsed="false">
      <c r="A1074" s="46" t="n">
        <v>44005</v>
      </c>
      <c r="B1074" s="114" t="s">
        <v>173</v>
      </c>
      <c r="C1074" s="5" t="n">
        <v>85</v>
      </c>
      <c r="D1074" s="48" t="s">
        <v>28</v>
      </c>
    </row>
    <row r="1075" customFormat="false" ht="15" hidden="false" customHeight="false" outlineLevel="0" collapsed="false">
      <c r="A1075" s="46" t="n">
        <v>44005</v>
      </c>
      <c r="B1075" s="114" t="s">
        <v>173</v>
      </c>
      <c r="C1075" s="5" t="n">
        <v>71</v>
      </c>
      <c r="D1075" s="48" t="s">
        <v>28</v>
      </c>
    </row>
    <row r="1076" customFormat="false" ht="15" hidden="false" customHeight="false" outlineLevel="0" collapsed="false">
      <c r="A1076" s="46" t="n">
        <v>44005</v>
      </c>
      <c r="B1076" s="114" t="s">
        <v>173</v>
      </c>
      <c r="C1076" s="5" t="n">
        <v>86</v>
      </c>
      <c r="D1076" s="48" t="s">
        <v>28</v>
      </c>
    </row>
    <row r="1077" customFormat="false" ht="15" hidden="false" customHeight="false" outlineLevel="0" collapsed="false">
      <c r="A1077" s="46" t="n">
        <v>44005</v>
      </c>
      <c r="B1077" s="114" t="s">
        <v>173</v>
      </c>
      <c r="C1077" s="5" t="n">
        <v>80</v>
      </c>
      <c r="D1077" s="48" t="s">
        <v>28</v>
      </c>
    </row>
    <row r="1078" customFormat="false" ht="15" hidden="false" customHeight="false" outlineLevel="0" collapsed="false">
      <c r="A1078" s="46" t="n">
        <v>44005</v>
      </c>
      <c r="B1078" s="114" t="s">
        <v>173</v>
      </c>
      <c r="C1078" s="5" t="n">
        <v>96</v>
      </c>
      <c r="D1078" s="48" t="s">
        <v>28</v>
      </c>
    </row>
    <row r="1079" customFormat="false" ht="15" hidden="true" customHeight="false" outlineLevel="0" collapsed="false">
      <c r="A1079" s="46" t="n">
        <v>44006</v>
      </c>
      <c r="B1079" s="114" t="s">
        <v>172</v>
      </c>
      <c r="C1079" s="5" t="n">
        <v>81</v>
      </c>
      <c r="D1079" s="114" t="s">
        <v>24</v>
      </c>
    </row>
    <row r="1080" customFormat="false" ht="15" hidden="true" customHeight="false" outlineLevel="0" collapsed="false">
      <c r="A1080" s="46" t="n">
        <v>44006</v>
      </c>
      <c r="B1080" s="114" t="s">
        <v>172</v>
      </c>
      <c r="C1080" s="5" t="n">
        <v>57</v>
      </c>
      <c r="D1080" s="114" t="s">
        <v>24</v>
      </c>
    </row>
    <row r="1081" customFormat="false" ht="15" hidden="true" customHeight="false" outlineLevel="0" collapsed="false">
      <c r="A1081" s="46" t="n">
        <v>44006</v>
      </c>
      <c r="B1081" s="114" t="s">
        <v>172</v>
      </c>
      <c r="C1081" s="5" t="n">
        <v>61</v>
      </c>
      <c r="D1081" s="114" t="s">
        <v>24</v>
      </c>
    </row>
    <row r="1082" customFormat="false" ht="15" hidden="true" customHeight="false" outlineLevel="0" collapsed="false">
      <c r="A1082" s="46" t="n">
        <v>44006</v>
      </c>
      <c r="B1082" s="114" t="s">
        <v>172</v>
      </c>
      <c r="C1082" s="5" t="n">
        <v>89</v>
      </c>
      <c r="D1082" s="114" t="s">
        <v>24</v>
      </c>
    </row>
    <row r="1083" customFormat="false" ht="15" hidden="true" customHeight="false" outlineLevel="0" collapsed="false">
      <c r="A1083" s="46" t="n">
        <v>44006</v>
      </c>
      <c r="B1083" s="114" t="s">
        <v>172</v>
      </c>
      <c r="C1083" s="5" t="n">
        <v>72</v>
      </c>
      <c r="D1083" s="114" t="s">
        <v>24</v>
      </c>
    </row>
    <row r="1084" customFormat="false" ht="15" hidden="true" customHeight="false" outlineLevel="0" collapsed="false">
      <c r="A1084" s="46" t="n">
        <v>44006</v>
      </c>
      <c r="B1084" s="114" t="s">
        <v>172</v>
      </c>
      <c r="C1084" s="5" t="n">
        <v>73</v>
      </c>
      <c r="D1084" s="114" t="s">
        <v>24</v>
      </c>
    </row>
    <row r="1085" customFormat="false" ht="15" hidden="true" customHeight="false" outlineLevel="0" collapsed="false">
      <c r="A1085" s="46" t="n">
        <v>44006</v>
      </c>
      <c r="B1085" s="114" t="s">
        <v>172</v>
      </c>
      <c r="C1085" s="5" t="n">
        <v>63</v>
      </c>
      <c r="D1085" s="114" t="s">
        <v>24</v>
      </c>
    </row>
    <row r="1086" customFormat="false" ht="15" hidden="true" customHeight="false" outlineLevel="0" collapsed="false">
      <c r="A1086" s="46" t="n">
        <v>44006</v>
      </c>
      <c r="B1086" s="114" t="s">
        <v>172</v>
      </c>
      <c r="C1086" s="5" t="n">
        <v>73</v>
      </c>
      <c r="D1086" s="114" t="s">
        <v>24</v>
      </c>
    </row>
    <row r="1087" customFormat="false" ht="15" hidden="true" customHeight="false" outlineLevel="0" collapsed="false">
      <c r="A1087" s="46" t="n">
        <v>44006</v>
      </c>
      <c r="B1087" s="114" t="s">
        <v>172</v>
      </c>
      <c r="C1087" s="5" t="n">
        <v>79</v>
      </c>
      <c r="D1087" s="114" t="s">
        <v>24</v>
      </c>
    </row>
    <row r="1088" customFormat="false" ht="15" hidden="true" customHeight="false" outlineLevel="0" collapsed="false">
      <c r="A1088" s="46" t="n">
        <v>44006</v>
      </c>
      <c r="B1088" s="114" t="s">
        <v>172</v>
      </c>
      <c r="C1088" s="5" t="n">
        <v>77</v>
      </c>
      <c r="D1088" s="114" t="s">
        <v>24</v>
      </c>
    </row>
    <row r="1089" customFormat="false" ht="15" hidden="true" customHeight="false" outlineLevel="0" collapsed="false">
      <c r="A1089" s="46" t="n">
        <v>44006</v>
      </c>
      <c r="B1089" s="114" t="s">
        <v>172</v>
      </c>
      <c r="C1089" s="5" t="n">
        <v>53</v>
      </c>
      <c r="D1089" s="114" t="s">
        <v>24</v>
      </c>
    </row>
    <row r="1090" customFormat="false" ht="15" hidden="true" customHeight="false" outlineLevel="0" collapsed="false">
      <c r="A1090" s="46" t="n">
        <v>44006</v>
      </c>
      <c r="B1090" s="114" t="s">
        <v>172</v>
      </c>
      <c r="C1090" s="5" t="n">
        <v>84</v>
      </c>
      <c r="D1090" s="114" t="s">
        <v>24</v>
      </c>
    </row>
    <row r="1091" customFormat="false" ht="15" hidden="true" customHeight="false" outlineLevel="0" collapsed="false">
      <c r="A1091" s="46" t="n">
        <v>44006</v>
      </c>
      <c r="B1091" s="114" t="s">
        <v>172</v>
      </c>
      <c r="C1091" s="5" t="n">
        <v>46</v>
      </c>
      <c r="D1091" s="114" t="s">
        <v>26</v>
      </c>
    </row>
    <row r="1092" customFormat="false" ht="15" hidden="true" customHeight="false" outlineLevel="0" collapsed="false">
      <c r="A1092" s="46" t="n">
        <v>44006</v>
      </c>
      <c r="B1092" s="114" t="s">
        <v>172</v>
      </c>
      <c r="C1092" s="5" t="n">
        <v>74</v>
      </c>
      <c r="D1092" s="114" t="s">
        <v>26</v>
      </c>
    </row>
    <row r="1093" customFormat="false" ht="15" hidden="false" customHeight="false" outlineLevel="0" collapsed="false">
      <c r="A1093" s="46" t="n">
        <v>44006</v>
      </c>
      <c r="B1093" s="114" t="s">
        <v>172</v>
      </c>
      <c r="C1093" s="5" t="n">
        <v>84</v>
      </c>
      <c r="D1093" s="48" t="s">
        <v>28</v>
      </c>
    </row>
    <row r="1094" customFormat="false" ht="15" hidden="false" customHeight="false" outlineLevel="0" collapsed="false">
      <c r="A1094" s="46" t="n">
        <v>44006</v>
      </c>
      <c r="B1094" s="114" t="s">
        <v>172</v>
      </c>
      <c r="C1094" s="5" t="n">
        <v>65</v>
      </c>
      <c r="D1094" s="48" t="s">
        <v>28</v>
      </c>
    </row>
    <row r="1095" customFormat="false" ht="15" hidden="false" customHeight="false" outlineLevel="0" collapsed="false">
      <c r="A1095" s="46" t="n">
        <v>44006</v>
      </c>
      <c r="B1095" s="114" t="s">
        <v>172</v>
      </c>
      <c r="C1095" s="5" t="n">
        <v>38</v>
      </c>
      <c r="D1095" s="48" t="s">
        <v>28</v>
      </c>
    </row>
    <row r="1096" customFormat="false" ht="15" hidden="true" customHeight="false" outlineLevel="0" collapsed="false">
      <c r="A1096" s="46" t="n">
        <v>44006</v>
      </c>
      <c r="B1096" s="114" t="s">
        <v>172</v>
      </c>
      <c r="C1096" s="5" t="n">
        <v>65</v>
      </c>
      <c r="D1096" s="48" t="s">
        <v>39</v>
      </c>
    </row>
    <row r="1097" customFormat="false" ht="15" hidden="true" customHeight="false" outlineLevel="0" collapsed="false">
      <c r="A1097" s="46" t="n">
        <v>44006</v>
      </c>
      <c r="B1097" s="114" t="s">
        <v>172</v>
      </c>
      <c r="C1097" s="5" t="n">
        <v>83</v>
      </c>
      <c r="D1097" s="48" t="s">
        <v>39</v>
      </c>
    </row>
    <row r="1098" customFormat="false" ht="15" hidden="true" customHeight="false" outlineLevel="0" collapsed="false">
      <c r="A1098" s="46" t="n">
        <v>44006</v>
      </c>
      <c r="B1098" s="114" t="s">
        <v>172</v>
      </c>
      <c r="C1098" s="5" t="n">
        <v>79</v>
      </c>
      <c r="D1098" s="48" t="s">
        <v>46</v>
      </c>
    </row>
    <row r="1099" customFormat="false" ht="15" hidden="true" customHeight="false" outlineLevel="0" collapsed="false">
      <c r="A1099" s="46" t="n">
        <v>44006</v>
      </c>
      <c r="B1099" s="114" t="s">
        <v>173</v>
      </c>
      <c r="C1099" s="5" t="n">
        <v>82</v>
      </c>
      <c r="D1099" s="114" t="s">
        <v>24</v>
      </c>
    </row>
    <row r="1100" customFormat="false" ht="15" hidden="true" customHeight="false" outlineLevel="0" collapsed="false">
      <c r="A1100" s="46" t="n">
        <v>44006</v>
      </c>
      <c r="B1100" s="114" t="s">
        <v>173</v>
      </c>
      <c r="C1100" s="5" t="n">
        <v>80</v>
      </c>
      <c r="D1100" s="114" t="s">
        <v>24</v>
      </c>
    </row>
    <row r="1101" customFormat="false" ht="15" hidden="true" customHeight="false" outlineLevel="0" collapsed="false">
      <c r="A1101" s="46" t="n">
        <v>44006</v>
      </c>
      <c r="B1101" s="114" t="s">
        <v>173</v>
      </c>
      <c r="C1101" s="5" t="n">
        <v>1</v>
      </c>
      <c r="D1101" s="48" t="s">
        <v>24</v>
      </c>
    </row>
    <row r="1102" customFormat="false" ht="15" hidden="true" customHeight="false" outlineLevel="0" collapsed="false">
      <c r="A1102" s="46" t="n">
        <v>44006</v>
      </c>
      <c r="B1102" s="114" t="s">
        <v>173</v>
      </c>
      <c r="C1102" s="5" t="n">
        <v>70</v>
      </c>
      <c r="D1102" s="48" t="s">
        <v>24</v>
      </c>
    </row>
    <row r="1103" customFormat="false" ht="15" hidden="true" customHeight="false" outlineLevel="0" collapsed="false">
      <c r="A1103" s="46" t="n">
        <v>44006</v>
      </c>
      <c r="B1103" s="114" t="s">
        <v>173</v>
      </c>
      <c r="C1103" s="5" t="n">
        <v>65</v>
      </c>
      <c r="D1103" s="48" t="s">
        <v>24</v>
      </c>
    </row>
    <row r="1104" customFormat="false" ht="15" hidden="true" customHeight="false" outlineLevel="0" collapsed="false">
      <c r="A1104" s="46" t="n">
        <v>44006</v>
      </c>
      <c r="B1104" s="114" t="s">
        <v>173</v>
      </c>
      <c r="C1104" s="5" t="n">
        <v>87</v>
      </c>
      <c r="D1104" s="48" t="s">
        <v>24</v>
      </c>
    </row>
    <row r="1105" customFormat="false" ht="15" hidden="true" customHeight="false" outlineLevel="0" collapsed="false">
      <c r="A1105" s="46" t="n">
        <v>44006</v>
      </c>
      <c r="B1105" s="114" t="s">
        <v>173</v>
      </c>
      <c r="C1105" s="5" t="n">
        <v>6</v>
      </c>
      <c r="D1105" s="48" t="s">
        <v>24</v>
      </c>
    </row>
    <row r="1106" customFormat="false" ht="15" hidden="true" customHeight="false" outlineLevel="0" collapsed="false">
      <c r="A1106" s="46" t="n">
        <v>44006</v>
      </c>
      <c r="B1106" s="114" t="s">
        <v>173</v>
      </c>
      <c r="C1106" s="5" t="n">
        <v>92</v>
      </c>
      <c r="D1106" s="48" t="s">
        <v>24</v>
      </c>
    </row>
    <row r="1107" customFormat="false" ht="15" hidden="true" customHeight="false" outlineLevel="0" collapsed="false">
      <c r="A1107" s="46" t="n">
        <v>44006</v>
      </c>
      <c r="B1107" s="114" t="s">
        <v>173</v>
      </c>
      <c r="C1107" s="5" t="n">
        <v>89</v>
      </c>
      <c r="D1107" s="48" t="s">
        <v>24</v>
      </c>
    </row>
    <row r="1108" customFormat="false" ht="15" hidden="false" customHeight="false" outlineLevel="0" collapsed="false">
      <c r="A1108" s="46" t="n">
        <v>44006</v>
      </c>
      <c r="B1108" s="114" t="s">
        <v>173</v>
      </c>
      <c r="C1108" s="5" t="n">
        <v>65</v>
      </c>
      <c r="D1108" s="48" t="s">
        <v>28</v>
      </c>
    </row>
    <row r="1109" customFormat="false" ht="15" hidden="false" customHeight="false" outlineLevel="0" collapsed="false">
      <c r="A1109" s="46" t="n">
        <v>44006</v>
      </c>
      <c r="B1109" s="114" t="s">
        <v>173</v>
      </c>
      <c r="C1109" s="5" t="n">
        <v>69</v>
      </c>
      <c r="D1109" s="48" t="s">
        <v>28</v>
      </c>
    </row>
    <row r="1110" customFormat="false" ht="15" hidden="false" customHeight="false" outlineLevel="0" collapsed="false">
      <c r="A1110" s="46" t="n">
        <v>44006</v>
      </c>
      <c r="B1110" s="114" t="s">
        <v>173</v>
      </c>
      <c r="C1110" s="5" t="n">
        <v>96</v>
      </c>
      <c r="D1110" s="48" t="s">
        <v>28</v>
      </c>
    </row>
    <row r="1111" customFormat="false" ht="15" hidden="false" customHeight="false" outlineLevel="0" collapsed="false">
      <c r="A1111" s="46" t="n">
        <v>44006</v>
      </c>
      <c r="B1111" s="114" t="s">
        <v>173</v>
      </c>
      <c r="C1111" s="5" t="n">
        <v>47</v>
      </c>
      <c r="D1111" s="48" t="s">
        <v>28</v>
      </c>
    </row>
    <row r="1112" customFormat="false" ht="15" hidden="false" customHeight="false" outlineLevel="0" collapsed="false">
      <c r="A1112" s="46" t="n">
        <v>44006</v>
      </c>
      <c r="B1112" s="114" t="s">
        <v>173</v>
      </c>
      <c r="C1112" s="5" t="n">
        <v>95</v>
      </c>
      <c r="D1112" s="48" t="s">
        <v>28</v>
      </c>
    </row>
    <row r="1113" customFormat="false" ht="15" hidden="false" customHeight="false" outlineLevel="0" collapsed="false">
      <c r="A1113" s="46" t="n">
        <v>44006</v>
      </c>
      <c r="B1113" s="114" t="s">
        <v>173</v>
      </c>
      <c r="C1113" s="5" t="n">
        <v>91</v>
      </c>
      <c r="D1113" s="48" t="s">
        <v>28</v>
      </c>
    </row>
    <row r="1114" customFormat="false" ht="15" hidden="false" customHeight="false" outlineLevel="0" collapsed="false">
      <c r="A1114" s="46" t="n">
        <v>44006</v>
      </c>
      <c r="B1114" s="114" t="s">
        <v>173</v>
      </c>
      <c r="C1114" s="5" t="n">
        <v>95</v>
      </c>
      <c r="D1114" s="48" t="s">
        <v>28</v>
      </c>
    </row>
    <row r="1115" customFormat="false" ht="15" hidden="true" customHeight="false" outlineLevel="0" collapsed="false">
      <c r="A1115" s="46" t="n">
        <v>44006</v>
      </c>
      <c r="B1115" s="114" t="s">
        <v>173</v>
      </c>
      <c r="C1115" s="5" t="n">
        <v>82</v>
      </c>
      <c r="D1115" s="114" t="s">
        <v>38</v>
      </c>
    </row>
    <row r="1116" customFormat="false" ht="15" hidden="false" customHeight="false" outlineLevel="0" collapsed="false">
      <c r="A1116" s="46" t="n">
        <v>44006</v>
      </c>
      <c r="B1116" s="114" t="s">
        <v>175</v>
      </c>
      <c r="C1116" s="5" t="n">
        <v>86</v>
      </c>
      <c r="D1116" s="48" t="s">
        <v>28</v>
      </c>
    </row>
    <row r="1117" customFormat="false" ht="15" hidden="true" customHeight="false" outlineLevel="0" collapsed="false">
      <c r="A1117" s="46" t="n">
        <v>44007</v>
      </c>
      <c r="B1117" s="114" t="s">
        <v>172</v>
      </c>
      <c r="C1117" s="5" t="n">
        <v>84</v>
      </c>
      <c r="D1117" s="114" t="s">
        <v>24</v>
      </c>
    </row>
    <row r="1118" customFormat="false" ht="15" hidden="true" customHeight="false" outlineLevel="0" collapsed="false">
      <c r="A1118" s="46" t="n">
        <v>44007</v>
      </c>
      <c r="B1118" s="114" t="s">
        <v>172</v>
      </c>
      <c r="C1118" s="5" t="n">
        <v>68</v>
      </c>
      <c r="D1118" s="114" t="s">
        <v>24</v>
      </c>
    </row>
    <row r="1119" customFormat="false" ht="15" hidden="true" customHeight="false" outlineLevel="0" collapsed="false">
      <c r="A1119" s="46" t="n">
        <v>44007</v>
      </c>
      <c r="B1119" s="114" t="s">
        <v>172</v>
      </c>
      <c r="C1119" s="5" t="n">
        <v>59</v>
      </c>
      <c r="D1119" s="114" t="s">
        <v>24</v>
      </c>
    </row>
    <row r="1120" customFormat="false" ht="15" hidden="true" customHeight="false" outlineLevel="0" collapsed="false">
      <c r="A1120" s="46" t="n">
        <v>44007</v>
      </c>
      <c r="B1120" s="114" t="s">
        <v>172</v>
      </c>
      <c r="C1120" s="5" t="n">
        <v>75</v>
      </c>
      <c r="D1120" s="114" t="s">
        <v>24</v>
      </c>
    </row>
    <row r="1121" customFormat="false" ht="15" hidden="true" customHeight="false" outlineLevel="0" collapsed="false">
      <c r="A1121" s="46" t="n">
        <v>44007</v>
      </c>
      <c r="B1121" s="114" t="s">
        <v>172</v>
      </c>
      <c r="C1121" s="5" t="n">
        <v>72</v>
      </c>
      <c r="D1121" s="114" t="s">
        <v>24</v>
      </c>
    </row>
    <row r="1122" customFormat="false" ht="15" hidden="true" customHeight="false" outlineLevel="0" collapsed="false">
      <c r="A1122" s="46" t="n">
        <v>44007</v>
      </c>
      <c r="B1122" s="114" t="s">
        <v>172</v>
      </c>
      <c r="C1122" s="5" t="n">
        <v>79</v>
      </c>
      <c r="D1122" s="114" t="s">
        <v>24</v>
      </c>
    </row>
    <row r="1123" customFormat="false" ht="15" hidden="true" customHeight="false" outlineLevel="0" collapsed="false">
      <c r="A1123" s="46" t="n">
        <v>44007</v>
      </c>
      <c r="B1123" s="114" t="s">
        <v>172</v>
      </c>
      <c r="C1123" s="5" t="n">
        <v>75</v>
      </c>
      <c r="D1123" s="114" t="s">
        <v>24</v>
      </c>
    </row>
    <row r="1124" customFormat="false" ht="15" hidden="true" customHeight="false" outlineLevel="0" collapsed="false">
      <c r="A1124" s="46" t="n">
        <v>44007</v>
      </c>
      <c r="B1124" s="114" t="s">
        <v>172</v>
      </c>
      <c r="C1124" s="5" t="n">
        <v>39</v>
      </c>
      <c r="D1124" s="114" t="s">
        <v>26</v>
      </c>
    </row>
    <row r="1125" customFormat="false" ht="15" hidden="true" customHeight="false" outlineLevel="0" collapsed="false">
      <c r="A1125" s="46" t="n">
        <v>44007</v>
      </c>
      <c r="B1125" s="114" t="s">
        <v>172</v>
      </c>
      <c r="C1125" s="5" t="n">
        <v>64</v>
      </c>
      <c r="D1125" s="114" t="s">
        <v>26</v>
      </c>
    </row>
    <row r="1126" customFormat="false" ht="15" hidden="false" customHeight="false" outlineLevel="0" collapsed="false">
      <c r="A1126" s="46" t="n">
        <v>44007</v>
      </c>
      <c r="B1126" s="114" t="s">
        <v>172</v>
      </c>
      <c r="C1126" s="5" t="n">
        <v>68</v>
      </c>
      <c r="D1126" s="114" t="s">
        <v>28</v>
      </c>
    </row>
    <row r="1127" customFormat="false" ht="15" hidden="false" customHeight="false" outlineLevel="0" collapsed="false">
      <c r="A1127" s="46" t="n">
        <v>44007</v>
      </c>
      <c r="B1127" s="114" t="s">
        <v>172</v>
      </c>
      <c r="C1127" s="5" t="n">
        <v>72</v>
      </c>
      <c r="D1127" s="114" t="s">
        <v>28</v>
      </c>
    </row>
    <row r="1128" customFormat="false" ht="15" hidden="false" customHeight="false" outlineLevel="0" collapsed="false">
      <c r="A1128" s="46" t="n">
        <v>44007</v>
      </c>
      <c r="B1128" s="114" t="s">
        <v>172</v>
      </c>
      <c r="C1128" s="5" t="n">
        <v>89</v>
      </c>
      <c r="D1128" s="114" t="s">
        <v>28</v>
      </c>
    </row>
    <row r="1129" customFormat="false" ht="15" hidden="false" customHeight="false" outlineLevel="0" collapsed="false">
      <c r="A1129" s="46" t="n">
        <v>44007</v>
      </c>
      <c r="B1129" s="114" t="s">
        <v>172</v>
      </c>
      <c r="C1129" s="5" t="n">
        <v>87</v>
      </c>
      <c r="D1129" s="114" t="s">
        <v>28</v>
      </c>
    </row>
    <row r="1130" customFormat="false" ht="15" hidden="false" customHeight="false" outlineLevel="0" collapsed="false">
      <c r="A1130" s="46" t="n">
        <v>44007</v>
      </c>
      <c r="B1130" s="114" t="s">
        <v>172</v>
      </c>
      <c r="C1130" s="5" t="n">
        <v>50</v>
      </c>
      <c r="D1130" s="114" t="s">
        <v>28</v>
      </c>
    </row>
    <row r="1131" customFormat="false" ht="15" hidden="false" customHeight="false" outlineLevel="0" collapsed="false">
      <c r="A1131" s="46" t="n">
        <v>44007</v>
      </c>
      <c r="B1131" s="114" t="s">
        <v>172</v>
      </c>
      <c r="C1131" s="5" t="n">
        <v>90</v>
      </c>
      <c r="D1131" s="114" t="s">
        <v>28</v>
      </c>
    </row>
    <row r="1132" customFormat="false" ht="15" hidden="false" customHeight="false" outlineLevel="0" collapsed="false">
      <c r="A1132" s="46" t="n">
        <v>44007</v>
      </c>
      <c r="B1132" s="114" t="s">
        <v>172</v>
      </c>
      <c r="C1132" s="5" t="n">
        <v>67</v>
      </c>
      <c r="D1132" s="114" t="s">
        <v>28</v>
      </c>
    </row>
    <row r="1133" customFormat="false" ht="15" hidden="false" customHeight="false" outlineLevel="0" collapsed="false">
      <c r="A1133" s="46" t="n">
        <v>44007</v>
      </c>
      <c r="B1133" s="114" t="s">
        <v>172</v>
      </c>
      <c r="C1133" s="5" t="n">
        <v>76</v>
      </c>
      <c r="D1133" s="114" t="s">
        <v>28</v>
      </c>
    </row>
    <row r="1134" customFormat="false" ht="15" hidden="false" customHeight="false" outlineLevel="0" collapsed="false">
      <c r="A1134" s="46" t="n">
        <v>44007</v>
      </c>
      <c r="B1134" s="114" t="s">
        <v>172</v>
      </c>
      <c r="C1134" s="5" t="n">
        <v>78</v>
      </c>
      <c r="D1134" s="114" t="s">
        <v>28</v>
      </c>
    </row>
    <row r="1135" customFormat="false" ht="15" hidden="true" customHeight="false" outlineLevel="0" collapsed="false">
      <c r="A1135" s="46" t="n">
        <v>44007</v>
      </c>
      <c r="B1135" s="114" t="s">
        <v>172</v>
      </c>
      <c r="C1135" s="5" t="n">
        <v>62</v>
      </c>
      <c r="D1135" s="114" t="s">
        <v>38</v>
      </c>
    </row>
    <row r="1136" customFormat="false" ht="15" hidden="true" customHeight="false" outlineLevel="0" collapsed="false">
      <c r="A1136" s="46" t="n">
        <v>44007</v>
      </c>
      <c r="B1136" s="114" t="s">
        <v>172</v>
      </c>
      <c r="C1136" s="5" t="n">
        <v>70</v>
      </c>
      <c r="D1136" s="114" t="s">
        <v>38</v>
      </c>
    </row>
    <row r="1137" customFormat="false" ht="15" hidden="true" customHeight="false" outlineLevel="0" collapsed="false">
      <c r="A1137" s="46" t="n">
        <v>44007</v>
      </c>
      <c r="B1137" s="114" t="s">
        <v>173</v>
      </c>
      <c r="C1137" s="5" t="n">
        <v>62</v>
      </c>
      <c r="D1137" s="114" t="s">
        <v>24</v>
      </c>
    </row>
    <row r="1138" customFormat="false" ht="15" hidden="true" customHeight="false" outlineLevel="0" collapsed="false">
      <c r="A1138" s="46" t="n">
        <v>44007</v>
      </c>
      <c r="B1138" s="114" t="s">
        <v>173</v>
      </c>
      <c r="C1138" s="5" t="n">
        <v>77</v>
      </c>
      <c r="D1138" s="114" t="s">
        <v>24</v>
      </c>
    </row>
    <row r="1139" customFormat="false" ht="15" hidden="true" customHeight="false" outlineLevel="0" collapsed="false">
      <c r="A1139" s="46" t="n">
        <v>44007</v>
      </c>
      <c r="B1139" s="114" t="s">
        <v>173</v>
      </c>
      <c r="C1139" s="5" t="n">
        <v>88</v>
      </c>
      <c r="D1139" s="114" t="s">
        <v>24</v>
      </c>
    </row>
    <row r="1140" customFormat="false" ht="15" hidden="true" customHeight="false" outlineLevel="0" collapsed="false">
      <c r="A1140" s="46" t="n">
        <v>44007</v>
      </c>
      <c r="B1140" s="114" t="s">
        <v>173</v>
      </c>
      <c r="C1140" s="5" t="n">
        <v>89</v>
      </c>
      <c r="D1140" s="114" t="s">
        <v>24</v>
      </c>
    </row>
    <row r="1141" customFormat="false" ht="15" hidden="true" customHeight="false" outlineLevel="0" collapsed="false">
      <c r="A1141" s="46" t="n">
        <v>44007</v>
      </c>
      <c r="B1141" s="114" t="s">
        <v>173</v>
      </c>
      <c r="C1141" s="5" t="n">
        <v>87</v>
      </c>
      <c r="D1141" s="114" t="s">
        <v>24</v>
      </c>
    </row>
    <row r="1142" customFormat="false" ht="15" hidden="true" customHeight="false" outlineLevel="0" collapsed="false">
      <c r="A1142" s="46" t="n">
        <v>44007</v>
      </c>
      <c r="B1142" s="114" t="s">
        <v>173</v>
      </c>
      <c r="C1142" s="5" t="n">
        <v>82</v>
      </c>
      <c r="D1142" s="114" t="s">
        <v>24</v>
      </c>
    </row>
    <row r="1143" customFormat="false" ht="15" hidden="true" customHeight="false" outlineLevel="0" collapsed="false">
      <c r="A1143" s="46" t="n">
        <v>44007</v>
      </c>
      <c r="B1143" s="114" t="s">
        <v>173</v>
      </c>
      <c r="C1143" s="5" t="n">
        <v>72</v>
      </c>
      <c r="D1143" s="114" t="s">
        <v>24</v>
      </c>
    </row>
    <row r="1144" customFormat="false" ht="15" hidden="false" customHeight="false" outlineLevel="0" collapsed="false">
      <c r="A1144" s="46" t="n">
        <v>44007</v>
      </c>
      <c r="B1144" s="114" t="s">
        <v>173</v>
      </c>
      <c r="C1144" s="5" t="n">
        <v>42</v>
      </c>
      <c r="D1144" s="114" t="s">
        <v>28</v>
      </c>
    </row>
    <row r="1145" customFormat="false" ht="15" hidden="false" customHeight="false" outlineLevel="0" collapsed="false">
      <c r="A1145" s="46" t="n">
        <v>44007</v>
      </c>
      <c r="B1145" s="114" t="s">
        <v>173</v>
      </c>
      <c r="C1145" s="5" t="n">
        <v>94</v>
      </c>
      <c r="D1145" s="114" t="s">
        <v>28</v>
      </c>
    </row>
    <row r="1146" customFormat="false" ht="15" hidden="false" customHeight="false" outlineLevel="0" collapsed="false">
      <c r="A1146" s="46" t="n">
        <v>44007</v>
      </c>
      <c r="B1146" s="114" t="s">
        <v>173</v>
      </c>
      <c r="C1146" s="5" t="n">
        <v>90</v>
      </c>
      <c r="D1146" s="114" t="s">
        <v>28</v>
      </c>
    </row>
    <row r="1147" customFormat="false" ht="15" hidden="false" customHeight="false" outlineLevel="0" collapsed="false">
      <c r="A1147" s="46" t="n">
        <v>44007</v>
      </c>
      <c r="B1147" s="114" t="s">
        <v>173</v>
      </c>
      <c r="C1147" s="5" t="n">
        <v>94</v>
      </c>
      <c r="D1147" s="114" t="s">
        <v>28</v>
      </c>
    </row>
    <row r="1148" customFormat="false" ht="15" hidden="false" customHeight="false" outlineLevel="0" collapsed="false">
      <c r="A1148" s="46" t="n">
        <v>44007</v>
      </c>
      <c r="B1148" s="114" t="s">
        <v>173</v>
      </c>
      <c r="C1148" s="5" t="n">
        <v>57</v>
      </c>
      <c r="D1148" s="114" t="s">
        <v>28</v>
      </c>
    </row>
    <row r="1149" customFormat="false" ht="15" hidden="false" customHeight="false" outlineLevel="0" collapsed="false">
      <c r="A1149" s="46" t="n">
        <v>44007</v>
      </c>
      <c r="B1149" s="114" t="s">
        <v>173</v>
      </c>
      <c r="C1149" s="5" t="n">
        <v>95</v>
      </c>
      <c r="D1149" s="114" t="s">
        <v>28</v>
      </c>
    </row>
    <row r="1150" customFormat="false" ht="15" hidden="false" customHeight="false" outlineLevel="0" collapsed="false">
      <c r="A1150" s="46" t="n">
        <v>44007</v>
      </c>
      <c r="B1150" s="114" t="s">
        <v>175</v>
      </c>
      <c r="C1150" s="5" t="n">
        <v>86</v>
      </c>
      <c r="D1150" s="114" t="s">
        <v>28</v>
      </c>
    </row>
    <row r="1151" customFormat="false" ht="15" hidden="true" customHeight="false" outlineLevel="0" collapsed="false">
      <c r="A1151" s="46" t="n">
        <v>44008</v>
      </c>
      <c r="B1151" s="114" t="s">
        <v>172</v>
      </c>
      <c r="C1151" s="5" t="n">
        <v>84</v>
      </c>
      <c r="D1151" s="48" t="s">
        <v>24</v>
      </c>
    </row>
    <row r="1152" customFormat="false" ht="15" hidden="true" customHeight="false" outlineLevel="0" collapsed="false">
      <c r="A1152" s="46" t="n">
        <v>44008</v>
      </c>
      <c r="B1152" s="114" t="s">
        <v>172</v>
      </c>
      <c r="C1152" s="5" t="n">
        <v>65</v>
      </c>
      <c r="D1152" s="48" t="s">
        <v>24</v>
      </c>
    </row>
    <row r="1153" customFormat="false" ht="15" hidden="true" customHeight="false" outlineLevel="0" collapsed="false">
      <c r="A1153" s="46" t="n">
        <v>44008</v>
      </c>
      <c r="B1153" s="114" t="s">
        <v>172</v>
      </c>
      <c r="C1153" s="5" t="n">
        <v>94</v>
      </c>
      <c r="D1153" s="48" t="s">
        <v>24</v>
      </c>
    </row>
    <row r="1154" customFormat="false" ht="15" hidden="true" customHeight="false" outlineLevel="0" collapsed="false">
      <c r="A1154" s="46" t="n">
        <v>44008</v>
      </c>
      <c r="B1154" s="114" t="s">
        <v>172</v>
      </c>
      <c r="C1154" s="5" t="n">
        <v>59</v>
      </c>
      <c r="D1154" s="48" t="s">
        <v>24</v>
      </c>
    </row>
    <row r="1155" customFormat="false" ht="15" hidden="true" customHeight="false" outlineLevel="0" collapsed="false">
      <c r="A1155" s="46" t="n">
        <v>44008</v>
      </c>
      <c r="B1155" s="114" t="s">
        <v>172</v>
      </c>
      <c r="C1155" s="5" t="n">
        <v>92</v>
      </c>
      <c r="D1155" s="48" t="s">
        <v>24</v>
      </c>
    </row>
    <row r="1156" customFormat="false" ht="15" hidden="true" customHeight="false" outlineLevel="0" collapsed="false">
      <c r="A1156" s="46" t="n">
        <v>44008</v>
      </c>
      <c r="B1156" s="114" t="s">
        <v>172</v>
      </c>
      <c r="C1156" s="5" t="n">
        <v>31</v>
      </c>
      <c r="D1156" s="48" t="s">
        <v>24</v>
      </c>
    </row>
    <row r="1157" customFormat="false" ht="15" hidden="true" customHeight="false" outlineLevel="0" collapsed="false">
      <c r="A1157" s="46" t="n">
        <v>44008</v>
      </c>
      <c r="B1157" s="114" t="s">
        <v>172</v>
      </c>
      <c r="C1157" s="5" t="n">
        <v>93</v>
      </c>
      <c r="D1157" s="48" t="s">
        <v>24</v>
      </c>
    </row>
    <row r="1158" customFormat="false" ht="15" hidden="true" customHeight="false" outlineLevel="0" collapsed="false">
      <c r="A1158" s="46" t="n">
        <v>44008</v>
      </c>
      <c r="B1158" s="114" t="s">
        <v>172</v>
      </c>
      <c r="C1158" s="5" t="n">
        <v>70</v>
      </c>
      <c r="D1158" s="48" t="s">
        <v>24</v>
      </c>
    </row>
    <row r="1159" customFormat="false" ht="15" hidden="true" customHeight="false" outlineLevel="0" collapsed="false">
      <c r="A1159" s="46" t="n">
        <v>44008</v>
      </c>
      <c r="B1159" s="114" t="s">
        <v>172</v>
      </c>
      <c r="C1159" s="5" t="n">
        <v>73</v>
      </c>
      <c r="D1159" s="48" t="s">
        <v>24</v>
      </c>
    </row>
    <row r="1160" customFormat="false" ht="15" hidden="true" customHeight="false" outlineLevel="0" collapsed="false">
      <c r="A1160" s="46" t="n">
        <v>44008</v>
      </c>
      <c r="B1160" s="114" t="s">
        <v>172</v>
      </c>
      <c r="C1160" s="5" t="n">
        <v>67</v>
      </c>
      <c r="D1160" s="48" t="s">
        <v>24</v>
      </c>
    </row>
    <row r="1161" customFormat="false" ht="15" hidden="true" customHeight="false" outlineLevel="0" collapsed="false">
      <c r="A1161" s="46" t="n">
        <v>44008</v>
      </c>
      <c r="B1161" s="114" t="s">
        <v>172</v>
      </c>
      <c r="C1161" s="5" t="n">
        <v>80</v>
      </c>
      <c r="D1161" s="48" t="s">
        <v>24</v>
      </c>
    </row>
    <row r="1162" customFormat="false" ht="15" hidden="true" customHeight="false" outlineLevel="0" collapsed="false">
      <c r="A1162" s="46" t="n">
        <v>44008</v>
      </c>
      <c r="B1162" s="114" t="s">
        <v>172</v>
      </c>
      <c r="C1162" s="5" t="n">
        <v>79</v>
      </c>
      <c r="D1162" s="48" t="s">
        <v>24</v>
      </c>
    </row>
    <row r="1163" customFormat="false" ht="15" hidden="true" customHeight="false" outlineLevel="0" collapsed="false">
      <c r="A1163" s="46" t="n">
        <v>44008</v>
      </c>
      <c r="B1163" s="114" t="s">
        <v>172</v>
      </c>
      <c r="C1163" s="5" t="n">
        <v>37</v>
      </c>
      <c r="D1163" s="48" t="s">
        <v>24</v>
      </c>
    </row>
    <row r="1164" customFormat="false" ht="15" hidden="true" customHeight="false" outlineLevel="0" collapsed="false">
      <c r="A1164" s="46" t="n">
        <v>44008</v>
      </c>
      <c r="B1164" s="114" t="s">
        <v>172</v>
      </c>
      <c r="C1164" s="5" t="n">
        <v>68</v>
      </c>
      <c r="D1164" s="48" t="s">
        <v>24</v>
      </c>
    </row>
    <row r="1165" customFormat="false" ht="15" hidden="true" customHeight="false" outlineLevel="0" collapsed="false">
      <c r="A1165" s="46" t="n">
        <v>44008</v>
      </c>
      <c r="B1165" s="114" t="s">
        <v>172</v>
      </c>
      <c r="C1165" s="5" t="n">
        <v>62</v>
      </c>
      <c r="D1165" s="48" t="s">
        <v>24</v>
      </c>
    </row>
    <row r="1166" customFormat="false" ht="15" hidden="true" customHeight="false" outlineLevel="0" collapsed="false">
      <c r="A1166" s="46" t="n">
        <v>44008</v>
      </c>
      <c r="B1166" s="114" t="s">
        <v>172</v>
      </c>
      <c r="C1166" s="5" t="n">
        <v>68</v>
      </c>
      <c r="D1166" s="48" t="s">
        <v>26</v>
      </c>
    </row>
    <row r="1167" customFormat="false" ht="15" hidden="false" customHeight="false" outlineLevel="0" collapsed="false">
      <c r="A1167" s="46" t="n">
        <v>44008</v>
      </c>
      <c r="B1167" s="114" t="s">
        <v>172</v>
      </c>
      <c r="C1167" s="5" t="n">
        <v>79</v>
      </c>
      <c r="D1167" s="48" t="s">
        <v>28</v>
      </c>
    </row>
    <row r="1168" customFormat="false" ht="15" hidden="false" customHeight="false" outlineLevel="0" collapsed="false">
      <c r="A1168" s="46" t="n">
        <v>44008</v>
      </c>
      <c r="B1168" s="114" t="s">
        <v>172</v>
      </c>
      <c r="C1168" s="5" t="n">
        <v>74</v>
      </c>
      <c r="D1168" s="48" t="s">
        <v>28</v>
      </c>
    </row>
    <row r="1169" customFormat="false" ht="15" hidden="false" customHeight="false" outlineLevel="0" collapsed="false">
      <c r="A1169" s="46" t="n">
        <v>44008</v>
      </c>
      <c r="B1169" s="114" t="s">
        <v>172</v>
      </c>
      <c r="C1169" s="5" t="n">
        <v>60</v>
      </c>
      <c r="D1169" s="48" t="s">
        <v>28</v>
      </c>
    </row>
    <row r="1170" customFormat="false" ht="15" hidden="false" customHeight="false" outlineLevel="0" collapsed="false">
      <c r="A1170" s="46" t="n">
        <v>44008</v>
      </c>
      <c r="B1170" s="114" t="s">
        <v>172</v>
      </c>
      <c r="C1170" s="5" t="n">
        <v>69</v>
      </c>
      <c r="D1170" s="48" t="s">
        <v>28</v>
      </c>
    </row>
    <row r="1171" customFormat="false" ht="15" hidden="false" customHeight="false" outlineLevel="0" collapsed="false">
      <c r="A1171" s="46" t="n">
        <v>44008</v>
      </c>
      <c r="B1171" s="114" t="s">
        <v>172</v>
      </c>
      <c r="C1171" s="5" t="n">
        <v>81</v>
      </c>
      <c r="D1171" s="48" t="s">
        <v>28</v>
      </c>
    </row>
    <row r="1172" customFormat="false" ht="15" hidden="false" customHeight="false" outlineLevel="0" collapsed="false">
      <c r="A1172" s="46" t="n">
        <v>44008</v>
      </c>
      <c r="B1172" s="114" t="s">
        <v>172</v>
      </c>
      <c r="C1172" s="5" t="n">
        <v>75</v>
      </c>
      <c r="D1172" s="48" t="s">
        <v>28</v>
      </c>
    </row>
    <row r="1173" customFormat="false" ht="15" hidden="true" customHeight="false" outlineLevel="0" collapsed="false">
      <c r="A1173" s="46" t="n">
        <v>44008</v>
      </c>
      <c r="B1173" s="114" t="s">
        <v>173</v>
      </c>
      <c r="C1173" s="5" t="n">
        <v>95</v>
      </c>
      <c r="D1173" s="48" t="s">
        <v>24</v>
      </c>
    </row>
    <row r="1174" customFormat="false" ht="15" hidden="true" customHeight="false" outlineLevel="0" collapsed="false">
      <c r="A1174" s="46" t="n">
        <v>44008</v>
      </c>
      <c r="B1174" s="114" t="s">
        <v>173</v>
      </c>
      <c r="C1174" s="5" t="n">
        <v>73</v>
      </c>
      <c r="D1174" s="48" t="s">
        <v>24</v>
      </c>
    </row>
    <row r="1175" customFormat="false" ht="15" hidden="true" customHeight="false" outlineLevel="0" collapsed="false">
      <c r="A1175" s="46" t="n">
        <v>44008</v>
      </c>
      <c r="B1175" s="114" t="s">
        <v>173</v>
      </c>
      <c r="C1175" s="5" t="n">
        <v>79</v>
      </c>
      <c r="D1175" s="48" t="s">
        <v>24</v>
      </c>
    </row>
    <row r="1176" customFormat="false" ht="15" hidden="true" customHeight="false" outlineLevel="0" collapsed="false">
      <c r="A1176" s="46" t="n">
        <v>44008</v>
      </c>
      <c r="B1176" s="114" t="s">
        <v>173</v>
      </c>
      <c r="C1176" s="5" t="n">
        <v>83</v>
      </c>
      <c r="D1176" s="48" t="s">
        <v>24</v>
      </c>
    </row>
    <row r="1177" customFormat="false" ht="15" hidden="true" customHeight="false" outlineLevel="0" collapsed="false">
      <c r="A1177" s="46" t="n">
        <v>44008</v>
      </c>
      <c r="B1177" s="114" t="s">
        <v>173</v>
      </c>
      <c r="C1177" s="5" t="n">
        <v>85</v>
      </c>
      <c r="D1177" s="48" t="s">
        <v>24</v>
      </c>
    </row>
    <row r="1178" customFormat="false" ht="15" hidden="true" customHeight="false" outlineLevel="0" collapsed="false">
      <c r="A1178" s="46" t="n">
        <v>44008</v>
      </c>
      <c r="B1178" s="114" t="s">
        <v>173</v>
      </c>
      <c r="C1178" s="5" t="n">
        <v>77</v>
      </c>
      <c r="D1178" s="48" t="s">
        <v>24</v>
      </c>
    </row>
    <row r="1179" customFormat="false" ht="15" hidden="true" customHeight="false" outlineLevel="0" collapsed="false">
      <c r="A1179" s="46" t="n">
        <v>44008</v>
      </c>
      <c r="B1179" s="114" t="s">
        <v>173</v>
      </c>
      <c r="C1179" s="5" t="n">
        <v>47</v>
      </c>
      <c r="D1179" s="48" t="s">
        <v>26</v>
      </c>
    </row>
    <row r="1180" customFormat="false" ht="15" hidden="false" customHeight="false" outlineLevel="0" collapsed="false">
      <c r="A1180" s="46" t="n">
        <v>44008</v>
      </c>
      <c r="B1180" s="114" t="s">
        <v>173</v>
      </c>
      <c r="C1180" s="5" t="n">
        <v>78</v>
      </c>
      <c r="D1180" s="48" t="s">
        <v>28</v>
      </c>
    </row>
    <row r="1181" customFormat="false" ht="15" hidden="false" customHeight="false" outlineLevel="0" collapsed="false">
      <c r="A1181" s="46" t="n">
        <v>44008</v>
      </c>
      <c r="B1181" s="114" t="s">
        <v>173</v>
      </c>
      <c r="C1181" s="5" t="n">
        <v>68</v>
      </c>
      <c r="D1181" s="48" t="s">
        <v>28</v>
      </c>
    </row>
    <row r="1182" customFormat="false" ht="15" hidden="false" customHeight="false" outlineLevel="0" collapsed="false">
      <c r="A1182" s="46" t="n">
        <v>44008</v>
      </c>
      <c r="B1182" s="114" t="s">
        <v>173</v>
      </c>
      <c r="C1182" s="5" t="n">
        <v>39</v>
      </c>
      <c r="D1182" s="48" t="s">
        <v>28</v>
      </c>
    </row>
    <row r="1183" customFormat="false" ht="15" hidden="false" customHeight="false" outlineLevel="0" collapsed="false">
      <c r="A1183" s="46" t="n">
        <v>44008</v>
      </c>
      <c r="B1183" s="114" t="s">
        <v>173</v>
      </c>
      <c r="C1183" s="5" t="n">
        <v>98</v>
      </c>
      <c r="D1183" s="48" t="s">
        <v>28</v>
      </c>
    </row>
    <row r="1184" customFormat="false" ht="15" hidden="false" customHeight="false" outlineLevel="0" collapsed="false">
      <c r="A1184" s="46" t="n">
        <v>44008</v>
      </c>
      <c r="B1184" s="114" t="s">
        <v>173</v>
      </c>
      <c r="C1184" s="5" t="n">
        <v>90</v>
      </c>
      <c r="D1184" s="48" t="s">
        <v>28</v>
      </c>
    </row>
    <row r="1185" customFormat="false" ht="15" hidden="true" customHeight="false" outlineLevel="0" collapsed="false">
      <c r="A1185" s="46" t="n">
        <v>44009</v>
      </c>
      <c r="B1185" s="114" t="s">
        <v>172</v>
      </c>
      <c r="C1185" s="5" t="n">
        <v>44</v>
      </c>
      <c r="D1185" s="114" t="s">
        <v>24</v>
      </c>
    </row>
    <row r="1186" customFormat="false" ht="15" hidden="true" customHeight="false" outlineLevel="0" collapsed="false">
      <c r="A1186" s="46" t="n">
        <v>44009</v>
      </c>
      <c r="B1186" s="114" t="s">
        <v>172</v>
      </c>
      <c r="C1186" s="5" t="n">
        <v>31</v>
      </c>
      <c r="D1186" s="48" t="s">
        <v>24</v>
      </c>
    </row>
    <row r="1187" customFormat="false" ht="15" hidden="true" customHeight="false" outlineLevel="0" collapsed="false">
      <c r="A1187" s="46" t="n">
        <v>44009</v>
      </c>
      <c r="B1187" s="114" t="s">
        <v>172</v>
      </c>
      <c r="C1187" s="5" t="n">
        <v>86</v>
      </c>
      <c r="D1187" s="48" t="s">
        <v>24</v>
      </c>
    </row>
    <row r="1188" customFormat="false" ht="15" hidden="true" customHeight="false" outlineLevel="0" collapsed="false">
      <c r="A1188" s="46" t="n">
        <v>44009</v>
      </c>
      <c r="B1188" s="114" t="s">
        <v>172</v>
      </c>
      <c r="C1188" s="5" t="n">
        <v>60</v>
      </c>
      <c r="D1188" s="48" t="s">
        <v>24</v>
      </c>
    </row>
    <row r="1189" customFormat="false" ht="15" hidden="true" customHeight="false" outlineLevel="0" collapsed="false">
      <c r="A1189" s="46" t="n">
        <v>44009</v>
      </c>
      <c r="B1189" s="114" t="s">
        <v>172</v>
      </c>
      <c r="C1189" s="5" t="n">
        <v>72</v>
      </c>
      <c r="D1189" s="48" t="s">
        <v>24</v>
      </c>
    </row>
    <row r="1190" customFormat="false" ht="15" hidden="true" customHeight="false" outlineLevel="0" collapsed="false">
      <c r="A1190" s="46" t="n">
        <v>44009</v>
      </c>
      <c r="B1190" s="114" t="s">
        <v>172</v>
      </c>
      <c r="C1190" s="5" t="n">
        <v>86</v>
      </c>
      <c r="D1190" s="48" t="s">
        <v>24</v>
      </c>
    </row>
    <row r="1191" customFormat="false" ht="15" hidden="true" customHeight="false" outlineLevel="0" collapsed="false">
      <c r="A1191" s="46" t="n">
        <v>44009</v>
      </c>
      <c r="B1191" s="114" t="s">
        <v>172</v>
      </c>
      <c r="C1191" s="5" t="n">
        <v>67</v>
      </c>
      <c r="D1191" s="48" t="s">
        <v>24</v>
      </c>
    </row>
    <row r="1192" customFormat="false" ht="15" hidden="true" customHeight="false" outlineLevel="0" collapsed="false">
      <c r="A1192" s="46" t="n">
        <v>44009</v>
      </c>
      <c r="B1192" s="114" t="s">
        <v>172</v>
      </c>
      <c r="C1192" s="5" t="n">
        <v>60</v>
      </c>
      <c r="D1192" s="48" t="s">
        <v>24</v>
      </c>
    </row>
    <row r="1193" customFormat="false" ht="15" hidden="true" customHeight="false" outlineLevel="0" collapsed="false">
      <c r="A1193" s="46" t="n">
        <v>44009</v>
      </c>
      <c r="B1193" s="114" t="s">
        <v>172</v>
      </c>
      <c r="C1193" s="5" t="n">
        <v>68</v>
      </c>
      <c r="D1193" s="48" t="s">
        <v>24</v>
      </c>
    </row>
    <row r="1194" customFormat="false" ht="15" hidden="false" customHeight="false" outlineLevel="0" collapsed="false">
      <c r="A1194" s="46" t="n">
        <v>44009</v>
      </c>
      <c r="B1194" s="114" t="s">
        <v>172</v>
      </c>
      <c r="C1194" s="5" t="n">
        <v>75</v>
      </c>
      <c r="D1194" s="48" t="s">
        <v>28</v>
      </c>
    </row>
    <row r="1195" customFormat="false" ht="15" hidden="false" customHeight="false" outlineLevel="0" collapsed="false">
      <c r="A1195" s="46" t="n">
        <v>44009</v>
      </c>
      <c r="B1195" s="114" t="s">
        <v>172</v>
      </c>
      <c r="C1195" s="5" t="n">
        <v>77</v>
      </c>
      <c r="D1195" s="48" t="s">
        <v>28</v>
      </c>
    </row>
    <row r="1196" customFormat="false" ht="15" hidden="false" customHeight="false" outlineLevel="0" collapsed="false">
      <c r="A1196" s="46" t="n">
        <v>44009</v>
      </c>
      <c r="B1196" s="114" t="s">
        <v>172</v>
      </c>
      <c r="C1196" s="5" t="n">
        <v>91</v>
      </c>
      <c r="D1196" s="48" t="s">
        <v>28</v>
      </c>
    </row>
    <row r="1197" customFormat="false" ht="15" hidden="false" customHeight="false" outlineLevel="0" collapsed="false">
      <c r="A1197" s="46" t="n">
        <v>44009</v>
      </c>
      <c r="B1197" s="114" t="s">
        <v>172</v>
      </c>
      <c r="C1197" s="5" t="n">
        <v>81</v>
      </c>
      <c r="D1197" s="48" t="s">
        <v>28</v>
      </c>
    </row>
    <row r="1198" customFormat="false" ht="15" hidden="false" customHeight="false" outlineLevel="0" collapsed="false">
      <c r="A1198" s="46" t="n">
        <v>44009</v>
      </c>
      <c r="B1198" s="114" t="s">
        <v>172</v>
      </c>
      <c r="C1198" s="5" t="n">
        <v>50</v>
      </c>
      <c r="D1198" s="48" t="s">
        <v>28</v>
      </c>
    </row>
    <row r="1199" customFormat="false" ht="15" hidden="false" customHeight="false" outlineLevel="0" collapsed="false">
      <c r="A1199" s="46" t="n">
        <v>44009</v>
      </c>
      <c r="B1199" s="114" t="s">
        <v>172</v>
      </c>
      <c r="C1199" s="5" t="n">
        <v>83</v>
      </c>
      <c r="D1199" s="48" t="s">
        <v>28</v>
      </c>
    </row>
    <row r="1200" customFormat="false" ht="15" hidden="false" customHeight="false" outlineLevel="0" collapsed="false">
      <c r="A1200" s="46" t="n">
        <v>44009</v>
      </c>
      <c r="B1200" s="114" t="s">
        <v>172</v>
      </c>
      <c r="C1200" s="5" t="n">
        <v>91</v>
      </c>
      <c r="D1200" s="48" t="s">
        <v>28</v>
      </c>
    </row>
    <row r="1201" customFormat="false" ht="15" hidden="true" customHeight="false" outlineLevel="0" collapsed="false">
      <c r="A1201" s="46" t="n">
        <v>44009</v>
      </c>
      <c r="B1201" s="114" t="s">
        <v>173</v>
      </c>
      <c r="C1201" s="5" t="n">
        <v>77</v>
      </c>
      <c r="D1201" s="48" t="s">
        <v>24</v>
      </c>
    </row>
    <row r="1202" customFormat="false" ht="15" hidden="true" customHeight="false" outlineLevel="0" collapsed="false">
      <c r="A1202" s="46" t="n">
        <v>44009</v>
      </c>
      <c r="B1202" s="114" t="s">
        <v>173</v>
      </c>
      <c r="C1202" s="5" t="n">
        <v>72</v>
      </c>
      <c r="D1202" s="48" t="s">
        <v>24</v>
      </c>
    </row>
    <row r="1203" customFormat="false" ht="15" hidden="true" customHeight="false" outlineLevel="0" collapsed="false">
      <c r="A1203" s="46" t="n">
        <v>44009</v>
      </c>
      <c r="B1203" s="114" t="s">
        <v>173</v>
      </c>
      <c r="C1203" s="5" t="n">
        <v>67</v>
      </c>
      <c r="D1203" s="48" t="s">
        <v>24</v>
      </c>
    </row>
    <row r="1204" customFormat="false" ht="15" hidden="true" customHeight="false" outlineLevel="0" collapsed="false">
      <c r="A1204" s="46" t="n">
        <v>44009</v>
      </c>
      <c r="B1204" s="114" t="s">
        <v>173</v>
      </c>
      <c r="C1204" s="5" t="n">
        <v>89</v>
      </c>
      <c r="D1204" s="48" t="s">
        <v>24</v>
      </c>
    </row>
    <row r="1205" customFormat="false" ht="15" hidden="false" customHeight="false" outlineLevel="0" collapsed="false">
      <c r="A1205" s="46" t="n">
        <v>44009</v>
      </c>
      <c r="B1205" s="114" t="s">
        <v>173</v>
      </c>
      <c r="C1205" s="5" t="n">
        <v>92</v>
      </c>
      <c r="D1205" s="48" t="s">
        <v>28</v>
      </c>
    </row>
    <row r="1206" customFormat="false" ht="15" hidden="false" customHeight="false" outlineLevel="0" collapsed="false">
      <c r="A1206" s="46" t="n">
        <v>44009</v>
      </c>
      <c r="B1206" s="114" t="s">
        <v>173</v>
      </c>
      <c r="C1206" s="5" t="n">
        <v>86</v>
      </c>
      <c r="D1206" s="48" t="s">
        <v>28</v>
      </c>
    </row>
    <row r="1207" customFormat="false" ht="15" hidden="false" customHeight="false" outlineLevel="0" collapsed="false">
      <c r="A1207" s="46" t="n">
        <v>44009</v>
      </c>
      <c r="B1207" s="114" t="s">
        <v>173</v>
      </c>
      <c r="C1207" s="5" t="n">
        <v>85</v>
      </c>
      <c r="D1207" s="48" t="s">
        <v>28</v>
      </c>
    </row>
    <row r="1208" customFormat="false" ht="15" hidden="true" customHeight="false" outlineLevel="0" collapsed="false">
      <c r="A1208" s="46" t="n">
        <v>44010</v>
      </c>
      <c r="B1208" s="114" t="s">
        <v>172</v>
      </c>
      <c r="C1208" s="5" t="n">
        <v>62</v>
      </c>
      <c r="D1208" s="48" t="s">
        <v>24</v>
      </c>
    </row>
    <row r="1209" customFormat="false" ht="15" hidden="true" customHeight="false" outlineLevel="0" collapsed="false">
      <c r="A1209" s="46" t="n">
        <v>44010</v>
      </c>
      <c r="B1209" s="114" t="s">
        <v>172</v>
      </c>
      <c r="C1209" s="5" t="n">
        <v>86</v>
      </c>
      <c r="D1209" s="48" t="s">
        <v>24</v>
      </c>
    </row>
    <row r="1210" customFormat="false" ht="15" hidden="true" customHeight="false" outlineLevel="0" collapsed="false">
      <c r="A1210" s="46" t="n">
        <v>44010</v>
      </c>
      <c r="B1210" s="114" t="s">
        <v>172</v>
      </c>
      <c r="C1210" s="5" t="n">
        <v>62</v>
      </c>
      <c r="D1210" s="48" t="s">
        <v>24</v>
      </c>
    </row>
    <row r="1211" customFormat="false" ht="15" hidden="true" customHeight="false" outlineLevel="0" collapsed="false">
      <c r="A1211" s="46" t="n">
        <v>44010</v>
      </c>
      <c r="B1211" s="114" t="s">
        <v>172</v>
      </c>
      <c r="C1211" s="5" t="n">
        <v>63</v>
      </c>
      <c r="D1211" s="48" t="s">
        <v>24</v>
      </c>
    </row>
    <row r="1212" customFormat="false" ht="15" hidden="true" customHeight="false" outlineLevel="0" collapsed="false">
      <c r="A1212" s="46" t="n">
        <v>44010</v>
      </c>
      <c r="B1212" s="114" t="s">
        <v>172</v>
      </c>
      <c r="C1212" s="5" t="n">
        <v>94</v>
      </c>
      <c r="D1212" s="48" t="s">
        <v>24</v>
      </c>
    </row>
    <row r="1213" customFormat="false" ht="15" hidden="true" customHeight="false" outlineLevel="0" collapsed="false">
      <c r="A1213" s="46" t="n">
        <v>44010</v>
      </c>
      <c r="B1213" s="114" t="s">
        <v>172</v>
      </c>
      <c r="C1213" s="5" t="n">
        <v>78</v>
      </c>
      <c r="D1213" s="48" t="s">
        <v>24</v>
      </c>
    </row>
    <row r="1214" customFormat="false" ht="15" hidden="true" customHeight="false" outlineLevel="0" collapsed="false">
      <c r="A1214" s="46" t="n">
        <v>44010</v>
      </c>
      <c r="B1214" s="114" t="s">
        <v>172</v>
      </c>
      <c r="C1214" s="5" t="n">
        <v>75</v>
      </c>
      <c r="D1214" s="48" t="s">
        <v>24</v>
      </c>
    </row>
    <row r="1215" customFormat="false" ht="15" hidden="false" customHeight="false" outlineLevel="0" collapsed="false">
      <c r="A1215" s="46" t="n">
        <v>44010</v>
      </c>
      <c r="B1215" s="114" t="s">
        <v>172</v>
      </c>
      <c r="C1215" s="5" t="n">
        <v>92</v>
      </c>
      <c r="D1215" s="48" t="s">
        <v>28</v>
      </c>
    </row>
    <row r="1216" customFormat="false" ht="15" hidden="false" customHeight="false" outlineLevel="0" collapsed="false">
      <c r="A1216" s="46" t="n">
        <v>44010</v>
      </c>
      <c r="B1216" s="114" t="s">
        <v>172</v>
      </c>
      <c r="C1216" s="5" t="n">
        <v>87</v>
      </c>
      <c r="D1216" s="48" t="s">
        <v>28</v>
      </c>
    </row>
    <row r="1217" customFormat="false" ht="15" hidden="false" customHeight="false" outlineLevel="0" collapsed="false">
      <c r="A1217" s="46" t="n">
        <v>44010</v>
      </c>
      <c r="B1217" s="114" t="s">
        <v>172</v>
      </c>
      <c r="C1217" s="5" t="n">
        <v>63</v>
      </c>
      <c r="D1217" s="48" t="s">
        <v>28</v>
      </c>
    </row>
    <row r="1218" customFormat="false" ht="15" hidden="false" customHeight="false" outlineLevel="0" collapsed="false">
      <c r="A1218" s="46" t="n">
        <v>44010</v>
      </c>
      <c r="B1218" s="114" t="s">
        <v>172</v>
      </c>
      <c r="C1218" s="5" t="n">
        <v>73</v>
      </c>
      <c r="D1218" s="48" t="s">
        <v>28</v>
      </c>
    </row>
    <row r="1219" customFormat="false" ht="15" hidden="true" customHeight="false" outlineLevel="0" collapsed="false">
      <c r="A1219" s="46" t="n">
        <v>44010</v>
      </c>
      <c r="B1219" s="114" t="s">
        <v>172</v>
      </c>
      <c r="C1219" s="5" t="n">
        <v>66</v>
      </c>
      <c r="D1219" s="48" t="s">
        <v>36</v>
      </c>
    </row>
    <row r="1220" customFormat="false" ht="15" hidden="true" customHeight="false" outlineLevel="0" collapsed="false">
      <c r="A1220" s="46" t="n">
        <v>44010</v>
      </c>
      <c r="B1220" s="114" t="s">
        <v>172</v>
      </c>
      <c r="C1220" s="5" t="n">
        <v>87</v>
      </c>
      <c r="D1220" s="48" t="s">
        <v>38</v>
      </c>
    </row>
    <row r="1221" customFormat="false" ht="15" hidden="true" customHeight="false" outlineLevel="0" collapsed="false">
      <c r="A1221" s="46" t="n">
        <v>44010</v>
      </c>
      <c r="B1221" s="114" t="s">
        <v>172</v>
      </c>
      <c r="C1221" s="5" t="n">
        <v>89</v>
      </c>
      <c r="D1221" s="48" t="s">
        <v>39</v>
      </c>
    </row>
    <row r="1222" customFormat="false" ht="15" hidden="true" customHeight="false" outlineLevel="0" collapsed="false">
      <c r="A1222" s="46" t="n">
        <v>44010</v>
      </c>
      <c r="B1222" s="114" t="s">
        <v>173</v>
      </c>
      <c r="C1222" s="5" t="n">
        <v>86</v>
      </c>
      <c r="D1222" s="48" t="s">
        <v>24</v>
      </c>
    </row>
    <row r="1223" customFormat="false" ht="15" hidden="true" customHeight="false" outlineLevel="0" collapsed="false">
      <c r="A1223" s="46" t="n">
        <v>44010</v>
      </c>
      <c r="B1223" s="114" t="s">
        <v>173</v>
      </c>
      <c r="C1223" s="5" t="n">
        <v>68</v>
      </c>
      <c r="D1223" s="48" t="s">
        <v>24</v>
      </c>
    </row>
    <row r="1224" customFormat="false" ht="15" hidden="true" customHeight="false" outlineLevel="0" collapsed="false">
      <c r="A1224" s="46" t="n">
        <v>44010</v>
      </c>
      <c r="B1224" s="114" t="s">
        <v>173</v>
      </c>
      <c r="C1224" s="5" t="n">
        <v>77</v>
      </c>
      <c r="D1224" s="48" t="s">
        <v>24</v>
      </c>
    </row>
    <row r="1225" customFormat="false" ht="15" hidden="true" customHeight="false" outlineLevel="0" collapsed="false">
      <c r="A1225" s="46" t="n">
        <v>44010</v>
      </c>
      <c r="B1225" s="114" t="s">
        <v>173</v>
      </c>
      <c r="C1225" s="5" t="n">
        <v>90</v>
      </c>
      <c r="D1225" s="48" t="s">
        <v>24</v>
      </c>
    </row>
    <row r="1226" customFormat="false" ht="15" hidden="false" customHeight="false" outlineLevel="0" collapsed="false">
      <c r="A1226" s="46" t="n">
        <v>44010</v>
      </c>
      <c r="B1226" s="114" t="s">
        <v>173</v>
      </c>
      <c r="C1226" s="5" t="n">
        <v>89</v>
      </c>
      <c r="D1226" s="48" t="s">
        <v>28</v>
      </c>
    </row>
    <row r="1227" customFormat="false" ht="15" hidden="false" customHeight="false" outlineLevel="0" collapsed="false">
      <c r="A1227" s="46" t="n">
        <v>44010</v>
      </c>
      <c r="B1227" s="114" t="s">
        <v>173</v>
      </c>
      <c r="C1227" s="5" t="n">
        <v>91</v>
      </c>
      <c r="D1227" s="48" t="s">
        <v>28</v>
      </c>
    </row>
    <row r="1228" customFormat="false" ht="15" hidden="false" customHeight="false" outlineLevel="0" collapsed="false">
      <c r="A1228" s="46" t="n">
        <v>44010</v>
      </c>
      <c r="B1228" s="114" t="s">
        <v>173</v>
      </c>
      <c r="C1228" s="5" t="n">
        <v>85</v>
      </c>
      <c r="D1228" s="48" t="s">
        <v>28</v>
      </c>
    </row>
    <row r="1229" customFormat="false" ht="15" hidden="false" customHeight="false" outlineLevel="0" collapsed="false">
      <c r="A1229" s="46" t="n">
        <v>44010</v>
      </c>
      <c r="B1229" s="114" t="s">
        <v>173</v>
      </c>
      <c r="C1229" s="5" t="n">
        <v>98</v>
      </c>
      <c r="D1229" s="48" t="s">
        <v>28</v>
      </c>
    </row>
    <row r="1230" customFormat="false" ht="15" hidden="false" customHeight="false" outlineLevel="0" collapsed="false">
      <c r="A1230" s="46" t="n">
        <v>44010</v>
      </c>
      <c r="B1230" s="114" t="s">
        <v>173</v>
      </c>
      <c r="C1230" s="5" t="n">
        <v>82</v>
      </c>
      <c r="D1230" s="48" t="s">
        <v>28</v>
      </c>
    </row>
    <row r="1231" customFormat="false" ht="15" hidden="false" customHeight="false" outlineLevel="0" collapsed="false">
      <c r="A1231" s="46" t="n">
        <v>44010</v>
      </c>
      <c r="B1231" s="114" t="s">
        <v>173</v>
      </c>
      <c r="C1231" s="5" t="n">
        <v>77</v>
      </c>
      <c r="D1231" s="48" t="s">
        <v>28</v>
      </c>
    </row>
    <row r="1232" customFormat="false" ht="15" hidden="false" customHeight="false" outlineLevel="0" collapsed="false">
      <c r="A1232" s="46" t="n">
        <v>44010</v>
      </c>
      <c r="B1232" s="114" t="s">
        <v>173</v>
      </c>
      <c r="C1232" s="5" t="n">
        <v>95</v>
      </c>
      <c r="D1232" s="48" t="s">
        <v>28</v>
      </c>
    </row>
    <row r="1233" customFormat="false" ht="15" hidden="false" customHeight="false" outlineLevel="0" collapsed="false">
      <c r="A1233" s="46" t="n">
        <v>44010</v>
      </c>
      <c r="B1233" s="114" t="s">
        <v>173</v>
      </c>
      <c r="C1233" s="5" t="n">
        <v>69</v>
      </c>
      <c r="D1233" s="48" t="s">
        <v>28</v>
      </c>
    </row>
    <row r="1234" customFormat="false" ht="15" hidden="true" customHeight="false" outlineLevel="0" collapsed="false">
      <c r="A1234" s="46" t="n">
        <v>44011</v>
      </c>
      <c r="B1234" s="114" t="s">
        <v>172</v>
      </c>
      <c r="C1234" s="5" t="n">
        <v>63</v>
      </c>
      <c r="D1234" s="114" t="s">
        <v>24</v>
      </c>
    </row>
    <row r="1235" customFormat="false" ht="15" hidden="true" customHeight="false" outlineLevel="0" collapsed="false">
      <c r="A1235" s="46" t="n">
        <v>44011</v>
      </c>
      <c r="B1235" s="114" t="s">
        <v>172</v>
      </c>
      <c r="C1235" s="5" t="n">
        <v>62</v>
      </c>
      <c r="D1235" s="48" t="s">
        <v>24</v>
      </c>
    </row>
    <row r="1236" customFormat="false" ht="15" hidden="true" customHeight="false" outlineLevel="0" collapsed="false">
      <c r="A1236" s="46" t="n">
        <v>44011</v>
      </c>
      <c r="B1236" s="114" t="s">
        <v>172</v>
      </c>
      <c r="C1236" s="5" t="n">
        <v>82</v>
      </c>
      <c r="D1236" s="48" t="s">
        <v>24</v>
      </c>
    </row>
    <row r="1237" customFormat="false" ht="15" hidden="true" customHeight="false" outlineLevel="0" collapsed="false">
      <c r="A1237" s="46" t="n">
        <v>44011</v>
      </c>
      <c r="B1237" s="114" t="s">
        <v>172</v>
      </c>
      <c r="C1237" s="5" t="n">
        <v>76</v>
      </c>
      <c r="D1237" s="48" t="s">
        <v>24</v>
      </c>
    </row>
    <row r="1238" customFormat="false" ht="15" hidden="true" customHeight="false" outlineLevel="0" collapsed="false">
      <c r="A1238" s="46" t="n">
        <v>44011</v>
      </c>
      <c r="B1238" s="114" t="s">
        <v>172</v>
      </c>
      <c r="C1238" s="5" t="n">
        <v>82</v>
      </c>
      <c r="D1238" s="48" t="s">
        <v>24</v>
      </c>
    </row>
    <row r="1239" customFormat="false" ht="15" hidden="true" customHeight="false" outlineLevel="0" collapsed="false">
      <c r="A1239" s="46" t="n">
        <v>44011</v>
      </c>
      <c r="B1239" s="114" t="s">
        <v>172</v>
      </c>
      <c r="C1239" s="5" t="n">
        <v>75</v>
      </c>
      <c r="D1239" s="48" t="s">
        <v>24</v>
      </c>
    </row>
    <row r="1240" customFormat="false" ht="15" hidden="true" customHeight="false" outlineLevel="0" collapsed="false">
      <c r="A1240" s="46" t="n">
        <v>44011</v>
      </c>
      <c r="B1240" s="114" t="s">
        <v>172</v>
      </c>
      <c r="C1240" s="5" t="n">
        <v>53</v>
      </c>
      <c r="D1240" s="48" t="s">
        <v>24</v>
      </c>
    </row>
    <row r="1241" customFormat="false" ht="15" hidden="true" customHeight="false" outlineLevel="0" collapsed="false">
      <c r="A1241" s="46" t="n">
        <v>44011</v>
      </c>
      <c r="B1241" s="114" t="s">
        <v>172</v>
      </c>
      <c r="C1241" s="5" t="n">
        <v>82</v>
      </c>
      <c r="D1241" s="48" t="s">
        <v>24</v>
      </c>
    </row>
    <row r="1242" customFormat="false" ht="15" hidden="true" customHeight="false" outlineLevel="0" collapsed="false">
      <c r="A1242" s="46" t="n">
        <v>44011</v>
      </c>
      <c r="B1242" s="114" t="s">
        <v>172</v>
      </c>
      <c r="C1242" s="5" t="n">
        <v>45</v>
      </c>
      <c r="D1242" s="48" t="s">
        <v>24</v>
      </c>
    </row>
    <row r="1243" customFormat="false" ht="15" hidden="true" customHeight="false" outlineLevel="0" collapsed="false">
      <c r="A1243" s="46" t="n">
        <v>44011</v>
      </c>
      <c r="B1243" s="114" t="s">
        <v>172</v>
      </c>
      <c r="C1243" s="5" t="n">
        <v>81</v>
      </c>
      <c r="D1243" s="48" t="s">
        <v>24</v>
      </c>
    </row>
    <row r="1244" customFormat="false" ht="15" hidden="true" customHeight="false" outlineLevel="0" collapsed="false">
      <c r="A1244" s="46" t="n">
        <v>44011</v>
      </c>
      <c r="B1244" s="114" t="s">
        <v>172</v>
      </c>
      <c r="C1244" s="5" t="n">
        <v>75</v>
      </c>
      <c r="D1244" s="48" t="s">
        <v>24</v>
      </c>
    </row>
    <row r="1245" customFormat="false" ht="15" hidden="true" customHeight="false" outlineLevel="0" collapsed="false">
      <c r="A1245" s="46" t="n">
        <v>44011</v>
      </c>
      <c r="B1245" s="114" t="s">
        <v>172</v>
      </c>
      <c r="C1245" s="5" t="n">
        <v>81</v>
      </c>
      <c r="D1245" s="48" t="s">
        <v>24</v>
      </c>
    </row>
    <row r="1246" customFormat="false" ht="15" hidden="true" customHeight="false" outlineLevel="0" collapsed="false">
      <c r="A1246" s="46" t="n">
        <v>44011</v>
      </c>
      <c r="B1246" s="114" t="s">
        <v>172</v>
      </c>
      <c r="C1246" s="5" t="n">
        <v>87</v>
      </c>
      <c r="D1246" s="48" t="s">
        <v>24</v>
      </c>
    </row>
    <row r="1247" customFormat="false" ht="15" hidden="true" customHeight="false" outlineLevel="0" collapsed="false">
      <c r="A1247" s="46" t="n">
        <v>44011</v>
      </c>
      <c r="B1247" s="114" t="s">
        <v>172</v>
      </c>
      <c r="C1247" s="5" t="n">
        <v>87</v>
      </c>
      <c r="D1247" s="48" t="s">
        <v>24</v>
      </c>
    </row>
    <row r="1248" customFormat="false" ht="15" hidden="true" customHeight="false" outlineLevel="0" collapsed="false">
      <c r="A1248" s="46" t="n">
        <v>44011</v>
      </c>
      <c r="B1248" s="114" t="s">
        <v>172</v>
      </c>
      <c r="C1248" s="5" t="n">
        <v>53</v>
      </c>
      <c r="D1248" s="114" t="s">
        <v>26</v>
      </c>
    </row>
    <row r="1249" customFormat="false" ht="15" hidden="false" customHeight="false" outlineLevel="0" collapsed="false">
      <c r="A1249" s="46" t="n">
        <v>44011</v>
      </c>
      <c r="B1249" s="114" t="s">
        <v>172</v>
      </c>
      <c r="C1249" s="5" t="n">
        <v>85</v>
      </c>
      <c r="D1249" s="114" t="s">
        <v>28</v>
      </c>
    </row>
    <row r="1250" customFormat="false" ht="15" hidden="false" customHeight="false" outlineLevel="0" collapsed="false">
      <c r="A1250" s="46" t="n">
        <v>44011</v>
      </c>
      <c r="B1250" s="114" t="s">
        <v>172</v>
      </c>
      <c r="C1250" s="5" t="n">
        <v>52</v>
      </c>
      <c r="D1250" s="48" t="s">
        <v>28</v>
      </c>
    </row>
    <row r="1251" customFormat="false" ht="15" hidden="false" customHeight="false" outlineLevel="0" collapsed="false">
      <c r="A1251" s="46" t="n">
        <v>44011</v>
      </c>
      <c r="B1251" s="114" t="s">
        <v>172</v>
      </c>
      <c r="C1251" s="5" t="n">
        <v>55</v>
      </c>
      <c r="D1251" s="48" t="s">
        <v>28</v>
      </c>
    </row>
    <row r="1252" customFormat="false" ht="15" hidden="false" customHeight="false" outlineLevel="0" collapsed="false">
      <c r="A1252" s="46" t="n">
        <v>44011</v>
      </c>
      <c r="B1252" s="114" t="s">
        <v>172</v>
      </c>
      <c r="C1252" s="5" t="n">
        <v>60</v>
      </c>
      <c r="D1252" s="48" t="s">
        <v>28</v>
      </c>
    </row>
    <row r="1253" customFormat="false" ht="15" hidden="false" customHeight="false" outlineLevel="0" collapsed="false">
      <c r="A1253" s="46" t="n">
        <v>44011</v>
      </c>
      <c r="B1253" s="114" t="s">
        <v>172</v>
      </c>
      <c r="C1253" s="5" t="n">
        <v>61</v>
      </c>
      <c r="D1253" s="48" t="s">
        <v>28</v>
      </c>
    </row>
    <row r="1254" customFormat="false" ht="15" hidden="false" customHeight="false" outlineLevel="0" collapsed="false">
      <c r="A1254" s="46" t="n">
        <v>44011</v>
      </c>
      <c r="B1254" s="114" t="s">
        <v>172</v>
      </c>
      <c r="C1254" s="5" t="n">
        <v>81</v>
      </c>
      <c r="D1254" s="48" t="s">
        <v>28</v>
      </c>
    </row>
    <row r="1255" customFormat="false" ht="15" hidden="false" customHeight="false" outlineLevel="0" collapsed="false">
      <c r="A1255" s="46" t="n">
        <v>44011</v>
      </c>
      <c r="B1255" s="114" t="s">
        <v>172</v>
      </c>
      <c r="C1255" s="5" t="n">
        <v>76</v>
      </c>
      <c r="D1255" s="48" t="s">
        <v>28</v>
      </c>
    </row>
    <row r="1256" customFormat="false" ht="15" hidden="false" customHeight="false" outlineLevel="0" collapsed="false">
      <c r="A1256" s="46" t="n">
        <v>44011</v>
      </c>
      <c r="B1256" s="114" t="s">
        <v>172</v>
      </c>
      <c r="C1256" s="5" t="n">
        <v>66</v>
      </c>
      <c r="D1256" s="48" t="s">
        <v>28</v>
      </c>
    </row>
    <row r="1257" customFormat="false" ht="15" hidden="true" customHeight="false" outlineLevel="0" collapsed="false">
      <c r="A1257" s="46" t="n">
        <v>44011</v>
      </c>
      <c r="B1257" s="114" t="s">
        <v>172</v>
      </c>
      <c r="C1257" s="5" t="n">
        <v>73</v>
      </c>
      <c r="D1257" s="48" t="s">
        <v>29</v>
      </c>
    </row>
    <row r="1258" customFormat="false" ht="15" hidden="true" customHeight="false" outlineLevel="0" collapsed="false">
      <c r="A1258" s="46" t="n">
        <v>44011</v>
      </c>
      <c r="B1258" s="114" t="s">
        <v>173</v>
      </c>
      <c r="C1258" s="5" t="n">
        <v>60</v>
      </c>
      <c r="D1258" s="48" t="s">
        <v>24</v>
      </c>
    </row>
    <row r="1259" customFormat="false" ht="15" hidden="true" customHeight="false" outlineLevel="0" collapsed="false">
      <c r="A1259" s="46" t="n">
        <v>44011</v>
      </c>
      <c r="B1259" s="114" t="s">
        <v>173</v>
      </c>
      <c r="C1259" s="5" t="n">
        <v>38</v>
      </c>
      <c r="D1259" s="48" t="s">
        <v>24</v>
      </c>
    </row>
    <row r="1260" customFormat="false" ht="15" hidden="true" customHeight="false" outlineLevel="0" collapsed="false">
      <c r="A1260" s="46" t="n">
        <v>44011</v>
      </c>
      <c r="B1260" s="114" t="s">
        <v>173</v>
      </c>
      <c r="C1260" s="5" t="n">
        <v>94</v>
      </c>
      <c r="D1260" s="48" t="s">
        <v>24</v>
      </c>
    </row>
    <row r="1261" customFormat="false" ht="15" hidden="true" customHeight="false" outlineLevel="0" collapsed="false">
      <c r="A1261" s="46" t="n">
        <v>44011</v>
      </c>
      <c r="B1261" s="114" t="s">
        <v>173</v>
      </c>
      <c r="C1261" s="5" t="n">
        <v>90</v>
      </c>
      <c r="D1261" s="48" t="s">
        <v>24</v>
      </c>
    </row>
    <row r="1262" customFormat="false" ht="15" hidden="true" customHeight="false" outlineLevel="0" collapsed="false">
      <c r="A1262" s="46" t="n">
        <v>44011</v>
      </c>
      <c r="B1262" s="114" t="s">
        <v>173</v>
      </c>
      <c r="C1262" s="5" t="n">
        <v>89</v>
      </c>
      <c r="D1262" s="48" t="s">
        <v>24</v>
      </c>
    </row>
    <row r="1263" customFormat="false" ht="15" hidden="true" customHeight="false" outlineLevel="0" collapsed="false">
      <c r="A1263" s="46" t="n">
        <v>44011</v>
      </c>
      <c r="B1263" s="114" t="s">
        <v>173</v>
      </c>
      <c r="C1263" s="5" t="n">
        <v>88</v>
      </c>
      <c r="D1263" s="48" t="s">
        <v>24</v>
      </c>
    </row>
    <row r="1264" customFormat="false" ht="15" hidden="true" customHeight="false" outlineLevel="0" collapsed="false">
      <c r="A1264" s="46" t="n">
        <v>44011</v>
      </c>
      <c r="B1264" s="114" t="s">
        <v>173</v>
      </c>
      <c r="C1264" s="5" t="n">
        <v>46</v>
      </c>
      <c r="D1264" s="48" t="s">
        <v>24</v>
      </c>
    </row>
    <row r="1265" customFormat="false" ht="15" hidden="true" customHeight="false" outlineLevel="0" collapsed="false">
      <c r="A1265" s="46" t="n">
        <v>44011</v>
      </c>
      <c r="B1265" s="114" t="s">
        <v>173</v>
      </c>
      <c r="C1265" s="5" t="n">
        <v>61</v>
      </c>
      <c r="D1265" s="48" t="s">
        <v>26</v>
      </c>
    </row>
    <row r="1266" customFormat="false" ht="15" hidden="false" customHeight="false" outlineLevel="0" collapsed="false">
      <c r="A1266" s="46" t="n">
        <v>44011</v>
      </c>
      <c r="B1266" s="114" t="s">
        <v>173</v>
      </c>
      <c r="C1266" s="5" t="n">
        <v>71</v>
      </c>
      <c r="D1266" s="48" t="s">
        <v>28</v>
      </c>
    </row>
    <row r="1267" customFormat="false" ht="15" hidden="false" customHeight="false" outlineLevel="0" collapsed="false">
      <c r="A1267" s="46" t="n">
        <v>44011</v>
      </c>
      <c r="B1267" s="114" t="s">
        <v>173</v>
      </c>
      <c r="C1267" s="5" t="n">
        <v>89</v>
      </c>
      <c r="D1267" s="48" t="s">
        <v>28</v>
      </c>
    </row>
    <row r="1268" customFormat="false" ht="15" hidden="false" customHeight="false" outlineLevel="0" collapsed="false">
      <c r="A1268" s="46" t="n">
        <v>44011</v>
      </c>
      <c r="B1268" s="114" t="s">
        <v>173</v>
      </c>
      <c r="C1268" s="5" t="n">
        <v>96</v>
      </c>
      <c r="D1268" s="48" t="s">
        <v>28</v>
      </c>
    </row>
    <row r="1269" customFormat="false" ht="15" hidden="false" customHeight="false" outlineLevel="0" collapsed="false">
      <c r="A1269" s="46" t="n">
        <v>44011</v>
      </c>
      <c r="B1269" s="114" t="s">
        <v>173</v>
      </c>
      <c r="C1269" s="5" t="n">
        <v>84</v>
      </c>
      <c r="D1269" s="48" t="s">
        <v>28</v>
      </c>
    </row>
    <row r="1270" customFormat="false" ht="15" hidden="false" customHeight="false" outlineLevel="0" collapsed="false">
      <c r="A1270" s="46" t="n">
        <v>44011</v>
      </c>
      <c r="B1270" s="114" t="s">
        <v>173</v>
      </c>
      <c r="C1270" s="5" t="n">
        <v>47</v>
      </c>
      <c r="D1270" s="48" t="s">
        <v>28</v>
      </c>
    </row>
    <row r="1271" customFormat="false" ht="15" hidden="false" customHeight="false" outlineLevel="0" collapsed="false">
      <c r="A1271" s="46" t="n">
        <v>44011</v>
      </c>
      <c r="B1271" s="114" t="s">
        <v>173</v>
      </c>
      <c r="C1271" s="5" t="n">
        <v>83</v>
      </c>
      <c r="D1271" s="48" t="s">
        <v>28</v>
      </c>
    </row>
    <row r="1272" customFormat="false" ht="15" hidden="false" customHeight="false" outlineLevel="0" collapsed="false">
      <c r="A1272" s="46" t="n">
        <v>44011</v>
      </c>
      <c r="B1272" s="114" t="s">
        <v>173</v>
      </c>
      <c r="C1272" s="5" t="n">
        <v>88</v>
      </c>
      <c r="D1272" s="48" t="s">
        <v>28</v>
      </c>
    </row>
    <row r="1273" customFormat="false" ht="15" hidden="false" customHeight="false" outlineLevel="0" collapsed="false">
      <c r="A1273" s="46" t="n">
        <v>44011</v>
      </c>
      <c r="B1273" s="114" t="s">
        <v>173</v>
      </c>
      <c r="C1273" s="5" t="n">
        <v>75</v>
      </c>
      <c r="D1273" s="48" t="s">
        <v>28</v>
      </c>
    </row>
    <row r="1274" customFormat="false" ht="15" hidden="false" customHeight="false" outlineLevel="0" collapsed="false">
      <c r="A1274" s="46" t="n">
        <v>44011</v>
      </c>
      <c r="B1274" s="114" t="s">
        <v>173</v>
      </c>
      <c r="C1274" s="5" t="n">
        <v>95</v>
      </c>
      <c r="D1274" s="48" t="s">
        <v>28</v>
      </c>
    </row>
    <row r="1275" customFormat="false" ht="15" hidden="false" customHeight="false" outlineLevel="0" collapsed="false">
      <c r="A1275" s="46" t="n">
        <v>44011</v>
      </c>
      <c r="B1275" s="114" t="s">
        <v>173</v>
      </c>
      <c r="C1275" s="5" t="n">
        <v>75</v>
      </c>
      <c r="D1275" s="48" t="s">
        <v>28</v>
      </c>
    </row>
    <row r="1276" customFormat="false" ht="15" hidden="false" customHeight="false" outlineLevel="0" collapsed="false">
      <c r="A1276" s="46" t="n">
        <v>44011</v>
      </c>
      <c r="B1276" s="114" t="s">
        <v>173</v>
      </c>
      <c r="C1276" s="5" t="n">
        <v>52</v>
      </c>
      <c r="D1276" s="48" t="s">
        <v>28</v>
      </c>
    </row>
    <row r="1277" customFormat="false" ht="15" hidden="false" customHeight="false" outlineLevel="0" collapsed="false">
      <c r="A1277" s="46" t="n">
        <v>44011</v>
      </c>
      <c r="B1277" s="114" t="s">
        <v>173</v>
      </c>
      <c r="C1277" s="5" t="n">
        <v>92</v>
      </c>
      <c r="D1277" s="48" t="s">
        <v>28</v>
      </c>
    </row>
    <row r="1278" customFormat="false" ht="15" hidden="false" customHeight="false" outlineLevel="0" collapsed="false">
      <c r="A1278" s="46" t="n">
        <v>44011</v>
      </c>
      <c r="B1278" s="114" t="s">
        <v>173</v>
      </c>
      <c r="C1278" s="5" t="n">
        <v>93</v>
      </c>
      <c r="D1278" s="48" t="s">
        <v>28</v>
      </c>
    </row>
    <row r="1279" customFormat="false" ht="15" hidden="false" customHeight="false" outlineLevel="0" collapsed="false">
      <c r="A1279" s="46" t="n">
        <v>44011</v>
      </c>
      <c r="B1279" s="114" t="s">
        <v>173</v>
      </c>
      <c r="C1279" s="5" t="n">
        <v>91</v>
      </c>
      <c r="D1279" s="48" t="s">
        <v>28</v>
      </c>
    </row>
    <row r="1280" customFormat="false" ht="15" hidden="false" customHeight="false" outlineLevel="0" collapsed="false">
      <c r="A1280" s="46" t="n">
        <v>44011</v>
      </c>
      <c r="B1280" s="114" t="s">
        <v>173</v>
      </c>
      <c r="C1280" s="5"/>
      <c r="D1280" s="48" t="s">
        <v>28</v>
      </c>
    </row>
    <row r="1281" customFormat="false" ht="15" hidden="true" customHeight="false" outlineLevel="0" collapsed="false">
      <c r="A1281" s="46" t="n">
        <v>44011</v>
      </c>
      <c r="B1281" s="114" t="s">
        <v>173</v>
      </c>
      <c r="C1281" s="5" t="n">
        <v>71</v>
      </c>
      <c r="D1281" s="48" t="s">
        <v>38</v>
      </c>
    </row>
    <row r="1282" customFormat="false" ht="15" hidden="true" customHeight="false" outlineLevel="0" collapsed="false">
      <c r="A1282" s="46" t="n">
        <v>44012</v>
      </c>
      <c r="B1282" s="114" t="s">
        <v>172</v>
      </c>
      <c r="C1282" s="5" t="n">
        <v>82</v>
      </c>
      <c r="D1282" s="48" t="s">
        <v>24</v>
      </c>
    </row>
    <row r="1283" customFormat="false" ht="15" hidden="true" customHeight="false" outlineLevel="0" collapsed="false">
      <c r="A1283" s="46" t="n">
        <v>44012</v>
      </c>
      <c r="B1283" s="114" t="s">
        <v>172</v>
      </c>
      <c r="C1283" s="5" t="n">
        <v>80</v>
      </c>
      <c r="D1283" s="48" t="s">
        <v>24</v>
      </c>
    </row>
    <row r="1284" customFormat="false" ht="15" hidden="true" customHeight="false" outlineLevel="0" collapsed="false">
      <c r="A1284" s="46" t="n">
        <v>44012</v>
      </c>
      <c r="B1284" s="114" t="s">
        <v>172</v>
      </c>
      <c r="C1284" s="5" t="n">
        <v>84</v>
      </c>
      <c r="D1284" s="48" t="s">
        <v>24</v>
      </c>
    </row>
    <row r="1285" customFormat="false" ht="15" hidden="true" customHeight="false" outlineLevel="0" collapsed="false">
      <c r="A1285" s="46" t="n">
        <v>44012</v>
      </c>
      <c r="B1285" s="114" t="s">
        <v>172</v>
      </c>
      <c r="C1285" s="5" t="n">
        <v>47</v>
      </c>
      <c r="D1285" s="48" t="s">
        <v>24</v>
      </c>
    </row>
    <row r="1286" customFormat="false" ht="15" hidden="true" customHeight="false" outlineLevel="0" collapsed="false">
      <c r="A1286" s="46" t="n">
        <v>44012</v>
      </c>
      <c r="B1286" s="114" t="s">
        <v>172</v>
      </c>
      <c r="C1286" s="5" t="n">
        <v>81</v>
      </c>
      <c r="D1286" s="48" t="s">
        <v>24</v>
      </c>
    </row>
    <row r="1287" customFormat="false" ht="15" hidden="true" customHeight="false" outlineLevel="0" collapsed="false">
      <c r="A1287" s="46" t="n">
        <v>44012</v>
      </c>
      <c r="B1287" s="114" t="s">
        <v>172</v>
      </c>
      <c r="C1287" s="5" t="n">
        <v>74</v>
      </c>
      <c r="D1287" s="48" t="s">
        <v>24</v>
      </c>
    </row>
    <row r="1288" customFormat="false" ht="15" hidden="true" customHeight="false" outlineLevel="0" collapsed="false">
      <c r="A1288" s="46" t="n">
        <v>44012</v>
      </c>
      <c r="B1288" s="114" t="s">
        <v>172</v>
      </c>
      <c r="C1288" s="5" t="n">
        <v>74</v>
      </c>
      <c r="D1288" s="48" t="s">
        <v>24</v>
      </c>
    </row>
    <row r="1289" customFormat="false" ht="15" hidden="false" customHeight="false" outlineLevel="0" collapsed="false">
      <c r="A1289" s="46" t="n">
        <v>44012</v>
      </c>
      <c r="B1289" s="114" t="s">
        <v>172</v>
      </c>
      <c r="C1289" s="5" t="n">
        <v>96</v>
      </c>
      <c r="D1289" s="48" t="s">
        <v>28</v>
      </c>
    </row>
    <row r="1290" customFormat="false" ht="15" hidden="false" customHeight="false" outlineLevel="0" collapsed="false">
      <c r="A1290" s="46" t="n">
        <v>44012</v>
      </c>
      <c r="B1290" s="114" t="s">
        <v>172</v>
      </c>
      <c r="C1290" s="5" t="n">
        <v>92</v>
      </c>
      <c r="D1290" s="48" t="s">
        <v>28</v>
      </c>
    </row>
    <row r="1291" customFormat="false" ht="15" hidden="false" customHeight="false" outlineLevel="0" collapsed="false">
      <c r="A1291" s="46" t="n">
        <v>44012</v>
      </c>
      <c r="B1291" s="114" t="s">
        <v>172</v>
      </c>
      <c r="C1291" s="5" t="n">
        <v>63</v>
      </c>
      <c r="D1291" s="48" t="s">
        <v>28</v>
      </c>
    </row>
    <row r="1292" customFormat="false" ht="15" hidden="false" customHeight="false" outlineLevel="0" collapsed="false">
      <c r="A1292" s="46" t="n">
        <v>44012</v>
      </c>
      <c r="B1292" s="114" t="s">
        <v>172</v>
      </c>
      <c r="C1292" s="5" t="n">
        <v>86</v>
      </c>
      <c r="D1292" s="48" t="s">
        <v>28</v>
      </c>
    </row>
    <row r="1293" customFormat="false" ht="15" hidden="true" customHeight="false" outlineLevel="0" collapsed="false">
      <c r="A1293" s="46" t="n">
        <v>44012</v>
      </c>
      <c r="B1293" s="114" t="s">
        <v>173</v>
      </c>
      <c r="C1293" s="5" t="n">
        <v>72</v>
      </c>
      <c r="D1293" s="48" t="s">
        <v>24</v>
      </c>
    </row>
    <row r="1294" customFormat="false" ht="15" hidden="true" customHeight="false" outlineLevel="0" collapsed="false">
      <c r="A1294" s="46" t="n">
        <v>44012</v>
      </c>
      <c r="B1294" s="114" t="s">
        <v>173</v>
      </c>
      <c r="C1294" s="5" t="n">
        <v>93</v>
      </c>
      <c r="D1294" s="48" t="s">
        <v>24</v>
      </c>
    </row>
    <row r="1295" customFormat="false" ht="15" hidden="true" customHeight="false" outlineLevel="0" collapsed="false">
      <c r="A1295" s="46" t="n">
        <v>44012</v>
      </c>
      <c r="B1295" s="114" t="s">
        <v>173</v>
      </c>
      <c r="C1295" s="5" t="n">
        <v>45</v>
      </c>
      <c r="D1295" s="48" t="s">
        <v>24</v>
      </c>
    </row>
    <row r="1296" customFormat="false" ht="15" hidden="true" customHeight="false" outlineLevel="0" collapsed="false">
      <c r="A1296" s="46" t="n">
        <v>44012</v>
      </c>
      <c r="B1296" s="114" t="s">
        <v>173</v>
      </c>
      <c r="C1296" s="5" t="n">
        <v>48</v>
      </c>
      <c r="D1296" s="48" t="s">
        <v>24</v>
      </c>
    </row>
    <row r="1297" customFormat="false" ht="15" hidden="true" customHeight="false" outlineLevel="0" collapsed="false">
      <c r="A1297" s="46" t="n">
        <v>44012</v>
      </c>
      <c r="B1297" s="114" t="s">
        <v>173</v>
      </c>
      <c r="C1297" s="5" t="n">
        <v>75</v>
      </c>
      <c r="D1297" s="48" t="s">
        <v>24</v>
      </c>
    </row>
    <row r="1298" customFormat="false" ht="15" hidden="true" customHeight="false" outlineLevel="0" collapsed="false">
      <c r="A1298" s="46" t="n">
        <v>44012</v>
      </c>
      <c r="B1298" s="114" t="s">
        <v>173</v>
      </c>
      <c r="C1298" s="5" t="n">
        <v>76</v>
      </c>
      <c r="D1298" s="48" t="s">
        <v>24</v>
      </c>
    </row>
    <row r="1299" customFormat="false" ht="15" hidden="true" customHeight="false" outlineLevel="0" collapsed="false">
      <c r="A1299" s="46" t="n">
        <v>44012</v>
      </c>
      <c r="B1299" s="114" t="s">
        <v>173</v>
      </c>
      <c r="C1299" s="5" t="n">
        <v>79</v>
      </c>
      <c r="D1299" s="48" t="s">
        <v>26</v>
      </c>
    </row>
    <row r="1300" customFormat="false" ht="15" hidden="true" customHeight="false" outlineLevel="0" collapsed="false">
      <c r="A1300" s="46" t="n">
        <v>44012</v>
      </c>
      <c r="B1300" s="114" t="s">
        <v>173</v>
      </c>
      <c r="C1300" s="5" t="n">
        <v>93</v>
      </c>
      <c r="D1300" s="48" t="s">
        <v>26</v>
      </c>
    </row>
    <row r="1301" customFormat="false" ht="15" hidden="false" customHeight="false" outlineLevel="0" collapsed="false">
      <c r="A1301" s="46" t="n">
        <v>44012</v>
      </c>
      <c r="B1301" s="114" t="s">
        <v>173</v>
      </c>
      <c r="C1301" s="5" t="n">
        <v>51</v>
      </c>
      <c r="D1301" s="48" t="s">
        <v>28</v>
      </c>
    </row>
    <row r="1302" customFormat="false" ht="15" hidden="false" customHeight="false" outlineLevel="0" collapsed="false">
      <c r="A1302" s="46" t="n">
        <v>44012</v>
      </c>
      <c r="B1302" s="114" t="s">
        <v>173</v>
      </c>
      <c r="C1302" s="5" t="n">
        <v>85</v>
      </c>
      <c r="D1302" s="48" t="s">
        <v>28</v>
      </c>
    </row>
    <row r="1303" customFormat="false" ht="15" hidden="false" customHeight="false" outlineLevel="0" collapsed="false">
      <c r="A1303" s="46" t="n">
        <v>44012</v>
      </c>
      <c r="B1303" s="114" t="s">
        <v>173</v>
      </c>
      <c r="C1303" s="5" t="n">
        <v>84</v>
      </c>
      <c r="D1303" s="48" t="s">
        <v>28</v>
      </c>
    </row>
    <row r="1304" customFormat="false" ht="15" hidden="false" customHeight="false" outlineLevel="0" collapsed="false">
      <c r="A1304" s="46" t="n">
        <v>44012</v>
      </c>
      <c r="B1304" s="114" t="s">
        <v>173</v>
      </c>
      <c r="C1304" s="5" t="n">
        <v>75</v>
      </c>
      <c r="D1304" s="48" t="s">
        <v>28</v>
      </c>
    </row>
    <row r="1305" customFormat="false" ht="15" hidden="false" customHeight="false" outlineLevel="0" collapsed="false">
      <c r="A1305" s="46" t="n">
        <v>44012</v>
      </c>
      <c r="B1305" s="114" t="s">
        <v>173</v>
      </c>
      <c r="C1305" s="5" t="n">
        <v>76</v>
      </c>
      <c r="D1305" s="48" t="s">
        <v>28</v>
      </c>
    </row>
    <row r="1306" customFormat="false" ht="15" hidden="false" customHeight="false" outlineLevel="0" collapsed="false">
      <c r="A1306" s="46" t="n">
        <v>44012</v>
      </c>
      <c r="B1306" s="114" t="s">
        <v>173</v>
      </c>
      <c r="C1306" s="5" t="n">
        <v>89</v>
      </c>
      <c r="D1306" s="48" t="s">
        <v>28</v>
      </c>
    </row>
    <row r="1307" customFormat="false" ht="15" hidden="false" customHeight="false" outlineLevel="0" collapsed="false">
      <c r="A1307" s="46" t="n">
        <v>44012</v>
      </c>
      <c r="B1307" s="114" t="s">
        <v>173</v>
      </c>
      <c r="C1307" s="5" t="n">
        <v>78</v>
      </c>
      <c r="D1307" s="48" t="s">
        <v>28</v>
      </c>
    </row>
    <row r="1308" customFormat="false" ht="15" hidden="false" customHeight="false" outlineLevel="0" collapsed="false">
      <c r="A1308" s="46" t="n">
        <v>44012</v>
      </c>
      <c r="B1308" s="114" t="s">
        <v>173</v>
      </c>
      <c r="C1308" s="5" t="n">
        <v>82</v>
      </c>
      <c r="D1308" s="48" t="s">
        <v>28</v>
      </c>
    </row>
    <row r="1309" customFormat="false" ht="15" hidden="true" customHeight="false" outlineLevel="0" collapsed="false">
      <c r="A1309" s="46" t="n">
        <v>44013</v>
      </c>
      <c r="B1309" s="114" t="s">
        <v>172</v>
      </c>
      <c r="C1309" s="5" t="n">
        <v>67</v>
      </c>
      <c r="D1309" s="48" t="s">
        <v>24</v>
      </c>
    </row>
    <row r="1310" customFormat="false" ht="15" hidden="true" customHeight="false" outlineLevel="0" collapsed="false">
      <c r="A1310" s="46" t="n">
        <v>44013</v>
      </c>
      <c r="B1310" s="114" t="s">
        <v>172</v>
      </c>
      <c r="C1310" s="5" t="n">
        <v>77</v>
      </c>
      <c r="D1310" s="48" t="s">
        <v>24</v>
      </c>
    </row>
    <row r="1311" customFormat="false" ht="15" hidden="true" customHeight="false" outlineLevel="0" collapsed="false">
      <c r="A1311" s="46" t="n">
        <v>44013</v>
      </c>
      <c r="B1311" s="114" t="s">
        <v>172</v>
      </c>
      <c r="C1311" s="5" t="n">
        <v>79</v>
      </c>
      <c r="D1311" s="48" t="s">
        <v>24</v>
      </c>
    </row>
    <row r="1312" customFormat="false" ht="15" hidden="true" customHeight="false" outlineLevel="0" collapsed="false">
      <c r="A1312" s="46" t="n">
        <v>44013</v>
      </c>
      <c r="B1312" s="114" t="s">
        <v>172</v>
      </c>
      <c r="C1312" s="5" t="n">
        <v>72</v>
      </c>
      <c r="D1312" s="48" t="s">
        <v>24</v>
      </c>
    </row>
    <row r="1313" customFormat="false" ht="15" hidden="true" customHeight="false" outlineLevel="0" collapsed="false">
      <c r="A1313" s="46" t="n">
        <v>44013</v>
      </c>
      <c r="B1313" s="114" t="s">
        <v>172</v>
      </c>
      <c r="C1313" s="5" t="n">
        <v>75</v>
      </c>
      <c r="D1313" s="48" t="s">
        <v>24</v>
      </c>
    </row>
    <row r="1314" customFormat="false" ht="15" hidden="true" customHeight="false" outlineLevel="0" collapsed="false">
      <c r="A1314" s="46" t="n">
        <v>44013</v>
      </c>
      <c r="B1314" s="114" t="s">
        <v>172</v>
      </c>
      <c r="C1314" s="5" t="n">
        <v>68</v>
      </c>
      <c r="D1314" s="48" t="s">
        <v>24</v>
      </c>
    </row>
    <row r="1315" customFormat="false" ht="15" hidden="true" customHeight="false" outlineLevel="0" collapsed="false">
      <c r="A1315" s="46" t="n">
        <v>44013</v>
      </c>
      <c r="B1315" s="114" t="s">
        <v>172</v>
      </c>
      <c r="C1315" s="5" t="n">
        <v>78</v>
      </c>
      <c r="D1315" s="48" t="s">
        <v>24</v>
      </c>
    </row>
    <row r="1316" customFormat="false" ht="15" hidden="true" customHeight="false" outlineLevel="0" collapsed="false">
      <c r="A1316" s="46" t="n">
        <v>44013</v>
      </c>
      <c r="B1316" s="114" t="s">
        <v>172</v>
      </c>
      <c r="C1316" s="5" t="n">
        <v>42</v>
      </c>
      <c r="D1316" s="48" t="s">
        <v>24</v>
      </c>
    </row>
    <row r="1317" customFormat="false" ht="15" hidden="true" customHeight="false" outlineLevel="0" collapsed="false">
      <c r="A1317" s="46" t="n">
        <v>44013</v>
      </c>
      <c r="B1317" s="114" t="s">
        <v>172</v>
      </c>
      <c r="C1317" s="5" t="n">
        <v>78</v>
      </c>
      <c r="D1317" s="48" t="s">
        <v>24</v>
      </c>
    </row>
    <row r="1318" customFormat="false" ht="15" hidden="true" customHeight="false" outlineLevel="0" collapsed="false">
      <c r="A1318" s="46" t="n">
        <v>44013</v>
      </c>
      <c r="B1318" s="114" t="s">
        <v>172</v>
      </c>
      <c r="C1318" s="5" t="n">
        <v>83</v>
      </c>
      <c r="D1318" s="48" t="s">
        <v>24</v>
      </c>
    </row>
    <row r="1319" customFormat="false" ht="15" hidden="true" customHeight="false" outlineLevel="0" collapsed="false">
      <c r="A1319" s="46" t="n">
        <v>44013</v>
      </c>
      <c r="B1319" s="114" t="s">
        <v>172</v>
      </c>
      <c r="C1319" s="5" t="n">
        <v>62</v>
      </c>
      <c r="D1319" s="48" t="s">
        <v>24</v>
      </c>
    </row>
    <row r="1320" customFormat="false" ht="15" hidden="true" customHeight="false" outlineLevel="0" collapsed="false">
      <c r="A1320" s="46" t="n">
        <v>44013</v>
      </c>
      <c r="B1320" s="114" t="s">
        <v>172</v>
      </c>
      <c r="C1320" s="5" t="n">
        <v>81</v>
      </c>
      <c r="D1320" s="48" t="s">
        <v>24</v>
      </c>
    </row>
    <row r="1321" customFormat="false" ht="15" hidden="true" customHeight="false" outlineLevel="0" collapsed="false">
      <c r="A1321" s="46" t="n">
        <v>44013</v>
      </c>
      <c r="B1321" s="114" t="s">
        <v>172</v>
      </c>
      <c r="C1321" s="5" t="n">
        <v>46</v>
      </c>
      <c r="D1321" s="48" t="s">
        <v>24</v>
      </c>
    </row>
    <row r="1322" customFormat="false" ht="15" hidden="true" customHeight="false" outlineLevel="0" collapsed="false">
      <c r="A1322" s="46" t="n">
        <v>44013</v>
      </c>
      <c r="B1322" s="114" t="s">
        <v>172</v>
      </c>
      <c r="C1322" s="5" t="n">
        <v>81</v>
      </c>
      <c r="D1322" s="48" t="s">
        <v>24</v>
      </c>
    </row>
    <row r="1323" customFormat="false" ht="15" hidden="true" customHeight="false" outlineLevel="0" collapsed="false">
      <c r="A1323" s="46" t="n">
        <v>44013</v>
      </c>
      <c r="B1323" s="114" t="s">
        <v>172</v>
      </c>
      <c r="C1323" s="5" t="n">
        <v>76</v>
      </c>
      <c r="D1323" s="48" t="s">
        <v>24</v>
      </c>
    </row>
    <row r="1324" customFormat="false" ht="15" hidden="true" customHeight="false" outlineLevel="0" collapsed="false">
      <c r="A1324" s="46" t="n">
        <v>44013</v>
      </c>
      <c r="B1324" s="114" t="s">
        <v>172</v>
      </c>
      <c r="C1324" s="5" t="n">
        <v>74</v>
      </c>
      <c r="D1324" s="48" t="s">
        <v>24</v>
      </c>
    </row>
    <row r="1325" customFormat="false" ht="15" hidden="true" customHeight="false" outlineLevel="0" collapsed="false">
      <c r="A1325" s="46" t="n">
        <v>44013</v>
      </c>
      <c r="B1325" s="114" t="s">
        <v>172</v>
      </c>
      <c r="C1325" s="5" t="n">
        <v>60</v>
      </c>
      <c r="D1325" s="48" t="s">
        <v>24</v>
      </c>
    </row>
    <row r="1326" customFormat="false" ht="15" hidden="true" customHeight="false" outlineLevel="0" collapsed="false">
      <c r="A1326" s="46" t="n">
        <v>44013</v>
      </c>
      <c r="B1326" s="114" t="s">
        <v>172</v>
      </c>
      <c r="C1326" s="5" t="n">
        <v>26</v>
      </c>
      <c r="D1326" s="48" t="s">
        <v>24</v>
      </c>
    </row>
    <row r="1327" customFormat="false" ht="15" hidden="true" customHeight="false" outlineLevel="0" collapsed="false">
      <c r="A1327" s="46" t="n">
        <v>44013</v>
      </c>
      <c r="B1327" s="114" t="s">
        <v>172</v>
      </c>
      <c r="C1327" s="5" t="n">
        <v>82</v>
      </c>
      <c r="D1327" s="48" t="s">
        <v>26</v>
      </c>
    </row>
    <row r="1328" customFormat="false" ht="15" hidden="false" customHeight="false" outlineLevel="0" collapsed="false">
      <c r="A1328" s="46" t="n">
        <v>44013</v>
      </c>
      <c r="B1328" s="114" t="s">
        <v>172</v>
      </c>
      <c r="C1328" s="5" t="n">
        <v>47</v>
      </c>
      <c r="D1328" s="48" t="s">
        <v>28</v>
      </c>
    </row>
    <row r="1329" customFormat="false" ht="15" hidden="false" customHeight="false" outlineLevel="0" collapsed="false">
      <c r="A1329" s="46" t="n">
        <v>44013</v>
      </c>
      <c r="B1329" s="114" t="s">
        <v>172</v>
      </c>
      <c r="C1329" s="5" t="n">
        <v>56</v>
      </c>
      <c r="D1329" s="48" t="s">
        <v>28</v>
      </c>
    </row>
    <row r="1330" customFormat="false" ht="15" hidden="false" customHeight="false" outlineLevel="0" collapsed="false">
      <c r="A1330" s="46" t="n">
        <v>44013</v>
      </c>
      <c r="B1330" s="114" t="s">
        <v>172</v>
      </c>
      <c r="C1330" s="5" t="n">
        <v>34</v>
      </c>
      <c r="D1330" s="48" t="s">
        <v>28</v>
      </c>
    </row>
    <row r="1331" customFormat="false" ht="15" hidden="false" customHeight="false" outlineLevel="0" collapsed="false">
      <c r="A1331" s="46" t="n">
        <v>44013</v>
      </c>
      <c r="B1331" s="114" t="s">
        <v>172</v>
      </c>
      <c r="C1331" s="5" t="n">
        <v>35</v>
      </c>
      <c r="D1331" s="48" t="s">
        <v>28</v>
      </c>
    </row>
    <row r="1332" customFormat="false" ht="15" hidden="false" customHeight="false" outlineLevel="0" collapsed="false">
      <c r="A1332" s="46" t="n">
        <v>44013</v>
      </c>
      <c r="B1332" s="114" t="s">
        <v>172</v>
      </c>
      <c r="C1332" s="5" t="n">
        <v>61</v>
      </c>
      <c r="D1332" s="48" t="s">
        <v>28</v>
      </c>
    </row>
    <row r="1333" customFormat="false" ht="15" hidden="false" customHeight="false" outlineLevel="0" collapsed="false">
      <c r="A1333" s="46" t="n">
        <v>44013</v>
      </c>
      <c r="B1333" s="114" t="s">
        <v>172</v>
      </c>
      <c r="C1333" s="5" t="n">
        <v>70</v>
      </c>
      <c r="D1333" s="48" t="s">
        <v>28</v>
      </c>
    </row>
    <row r="1334" customFormat="false" ht="15" hidden="false" customHeight="false" outlineLevel="0" collapsed="false">
      <c r="A1334" s="46" t="n">
        <v>44013</v>
      </c>
      <c r="B1334" s="114" t="s">
        <v>172</v>
      </c>
      <c r="C1334" s="5" t="n">
        <v>61</v>
      </c>
      <c r="D1334" s="48" t="s">
        <v>28</v>
      </c>
    </row>
    <row r="1335" customFormat="false" ht="15" hidden="true" customHeight="false" outlineLevel="0" collapsed="false">
      <c r="A1335" s="46" t="n">
        <v>44013</v>
      </c>
      <c r="B1335" s="114" t="s">
        <v>172</v>
      </c>
      <c r="C1335" s="5" t="n">
        <v>72</v>
      </c>
      <c r="D1335" s="48" t="s">
        <v>35</v>
      </c>
    </row>
    <row r="1336" customFormat="false" ht="15" hidden="true" customHeight="false" outlineLevel="0" collapsed="false">
      <c r="A1336" s="46" t="n">
        <v>44013</v>
      </c>
      <c r="B1336" s="114" t="s">
        <v>173</v>
      </c>
      <c r="C1336" s="5" t="n">
        <v>82</v>
      </c>
      <c r="D1336" s="48" t="s">
        <v>24</v>
      </c>
    </row>
    <row r="1337" customFormat="false" ht="15" hidden="true" customHeight="false" outlineLevel="0" collapsed="false">
      <c r="A1337" s="46" t="n">
        <v>44013</v>
      </c>
      <c r="B1337" s="114" t="s">
        <v>173</v>
      </c>
      <c r="C1337" s="5" t="n">
        <v>46</v>
      </c>
      <c r="D1337" s="48" t="s">
        <v>24</v>
      </c>
    </row>
    <row r="1338" customFormat="false" ht="15" hidden="true" customHeight="false" outlineLevel="0" collapsed="false">
      <c r="A1338" s="46" t="n">
        <v>44013</v>
      </c>
      <c r="B1338" s="114" t="s">
        <v>173</v>
      </c>
      <c r="C1338" s="5" t="n">
        <v>40</v>
      </c>
      <c r="D1338" s="48" t="s">
        <v>24</v>
      </c>
    </row>
    <row r="1339" customFormat="false" ht="15" hidden="true" customHeight="false" outlineLevel="0" collapsed="false">
      <c r="A1339" s="46" t="n">
        <v>44013</v>
      </c>
      <c r="B1339" s="114" t="s">
        <v>173</v>
      </c>
      <c r="C1339" s="5" t="n">
        <v>90</v>
      </c>
      <c r="D1339" s="48" t="s">
        <v>24</v>
      </c>
    </row>
    <row r="1340" customFormat="false" ht="15" hidden="true" customHeight="false" outlineLevel="0" collapsed="false">
      <c r="A1340" s="46" t="n">
        <v>44013</v>
      </c>
      <c r="B1340" s="114" t="s">
        <v>173</v>
      </c>
      <c r="C1340" s="5" t="n">
        <v>80</v>
      </c>
      <c r="D1340" s="48" t="s">
        <v>24</v>
      </c>
    </row>
    <row r="1341" customFormat="false" ht="15" hidden="true" customHeight="false" outlineLevel="0" collapsed="false">
      <c r="A1341" s="46" t="n">
        <v>44013</v>
      </c>
      <c r="B1341" s="114" t="s">
        <v>173</v>
      </c>
      <c r="C1341" s="5" t="n">
        <v>83</v>
      </c>
      <c r="D1341" s="48" t="s">
        <v>24</v>
      </c>
    </row>
    <row r="1342" customFormat="false" ht="15" hidden="true" customHeight="false" outlineLevel="0" collapsed="false">
      <c r="A1342" s="46" t="n">
        <v>44013</v>
      </c>
      <c r="B1342" s="114" t="s">
        <v>173</v>
      </c>
      <c r="C1342" s="5" t="n">
        <v>97</v>
      </c>
      <c r="D1342" s="48" t="s">
        <v>24</v>
      </c>
    </row>
    <row r="1343" customFormat="false" ht="15" hidden="true" customHeight="false" outlineLevel="0" collapsed="false">
      <c r="A1343" s="46" t="n">
        <v>44013</v>
      </c>
      <c r="B1343" s="114" t="s">
        <v>173</v>
      </c>
      <c r="C1343" s="5" t="n">
        <v>74</v>
      </c>
      <c r="D1343" s="48" t="s">
        <v>24</v>
      </c>
    </row>
    <row r="1344" customFormat="false" ht="15" hidden="true" customHeight="false" outlineLevel="0" collapsed="false">
      <c r="A1344" s="46" t="n">
        <v>44013</v>
      </c>
      <c r="B1344" s="114" t="s">
        <v>173</v>
      </c>
      <c r="C1344" s="5" t="n">
        <v>27</v>
      </c>
      <c r="D1344" s="48" t="s">
        <v>24</v>
      </c>
    </row>
    <row r="1345" customFormat="false" ht="15" hidden="true" customHeight="false" outlineLevel="0" collapsed="false">
      <c r="A1345" s="46" t="n">
        <v>44013</v>
      </c>
      <c r="B1345" s="114" t="s">
        <v>173</v>
      </c>
      <c r="C1345" s="5" t="n">
        <v>69</v>
      </c>
      <c r="D1345" s="48" t="s">
        <v>26</v>
      </c>
    </row>
    <row r="1346" customFormat="false" ht="15" hidden="true" customHeight="false" outlineLevel="0" collapsed="false">
      <c r="A1346" s="46" t="n">
        <v>44013</v>
      </c>
      <c r="B1346" s="114" t="s">
        <v>173</v>
      </c>
      <c r="C1346" s="5" t="n">
        <v>92</v>
      </c>
      <c r="D1346" s="48" t="s">
        <v>26</v>
      </c>
    </row>
    <row r="1347" customFormat="false" ht="15" hidden="false" customHeight="false" outlineLevel="0" collapsed="false">
      <c r="A1347" s="46" t="n">
        <v>44013</v>
      </c>
      <c r="B1347" s="114" t="s">
        <v>173</v>
      </c>
      <c r="C1347" s="5" t="n">
        <v>85</v>
      </c>
      <c r="D1347" s="48" t="s">
        <v>28</v>
      </c>
    </row>
    <row r="1348" customFormat="false" ht="15" hidden="false" customHeight="false" outlineLevel="0" collapsed="false">
      <c r="A1348" s="46" t="n">
        <v>44013</v>
      </c>
      <c r="B1348" s="114" t="s">
        <v>173</v>
      </c>
      <c r="C1348" s="5" t="n">
        <v>77</v>
      </c>
      <c r="D1348" s="48" t="s">
        <v>28</v>
      </c>
    </row>
    <row r="1349" customFormat="false" ht="15" hidden="false" customHeight="false" outlineLevel="0" collapsed="false">
      <c r="A1349" s="46" t="n">
        <v>44013</v>
      </c>
      <c r="B1349" s="114" t="s">
        <v>173</v>
      </c>
      <c r="C1349" s="5" t="n">
        <v>68</v>
      </c>
      <c r="D1349" s="48" t="s">
        <v>28</v>
      </c>
    </row>
    <row r="1350" customFormat="false" ht="15" hidden="false" customHeight="false" outlineLevel="0" collapsed="false">
      <c r="A1350" s="46" t="n">
        <v>44013</v>
      </c>
      <c r="B1350" s="114" t="s">
        <v>173</v>
      </c>
      <c r="C1350" s="5" t="n">
        <v>92</v>
      </c>
      <c r="D1350" s="48" t="s">
        <v>28</v>
      </c>
    </row>
    <row r="1351" customFormat="false" ht="15" hidden="false" customHeight="false" outlineLevel="0" collapsed="false">
      <c r="A1351" s="46" t="n">
        <v>44013</v>
      </c>
      <c r="B1351" s="114" t="s">
        <v>173</v>
      </c>
      <c r="C1351" s="5" t="n">
        <v>94</v>
      </c>
      <c r="D1351" s="48" t="s">
        <v>28</v>
      </c>
    </row>
    <row r="1352" customFormat="false" ht="15" hidden="false" customHeight="false" outlineLevel="0" collapsed="false">
      <c r="A1352" s="46" t="n">
        <v>44013</v>
      </c>
      <c r="B1352" s="114" t="s">
        <v>173</v>
      </c>
      <c r="C1352" s="5" t="n">
        <v>57</v>
      </c>
      <c r="D1352" s="48" t="s">
        <v>28</v>
      </c>
    </row>
    <row r="1353" customFormat="false" ht="15" hidden="true" customHeight="false" outlineLevel="0" collapsed="false">
      <c r="A1353" s="46" t="n">
        <v>44014</v>
      </c>
      <c r="B1353" s="114" t="s">
        <v>172</v>
      </c>
      <c r="C1353" s="5" t="n">
        <v>90</v>
      </c>
      <c r="D1353" s="114" t="s">
        <v>24</v>
      </c>
    </row>
    <row r="1354" customFormat="false" ht="15" hidden="true" customHeight="false" outlineLevel="0" collapsed="false">
      <c r="A1354" s="46" t="n">
        <v>44014</v>
      </c>
      <c r="B1354" s="114" t="s">
        <v>172</v>
      </c>
      <c r="C1354" s="5" t="n">
        <v>53</v>
      </c>
      <c r="D1354" s="114" t="s">
        <v>24</v>
      </c>
    </row>
    <row r="1355" customFormat="false" ht="15" hidden="true" customHeight="false" outlineLevel="0" collapsed="false">
      <c r="A1355" s="46" t="n">
        <v>44014</v>
      </c>
      <c r="B1355" s="114" t="s">
        <v>172</v>
      </c>
      <c r="C1355" s="5" t="n">
        <v>54</v>
      </c>
      <c r="D1355" s="114" t="s">
        <v>24</v>
      </c>
    </row>
    <row r="1356" customFormat="false" ht="15" hidden="true" customHeight="false" outlineLevel="0" collapsed="false">
      <c r="A1356" s="46" t="n">
        <v>44014</v>
      </c>
      <c r="B1356" s="114" t="s">
        <v>172</v>
      </c>
      <c r="C1356" s="5" t="n">
        <v>59</v>
      </c>
      <c r="D1356" s="114" t="s">
        <v>24</v>
      </c>
    </row>
    <row r="1357" customFormat="false" ht="15" hidden="true" customHeight="false" outlineLevel="0" collapsed="false">
      <c r="A1357" s="46" t="n">
        <v>44014</v>
      </c>
      <c r="B1357" s="114" t="s">
        <v>172</v>
      </c>
      <c r="C1357" s="5" t="n">
        <v>68</v>
      </c>
      <c r="D1357" s="114" t="s">
        <v>24</v>
      </c>
    </row>
    <row r="1358" customFormat="false" ht="15" hidden="true" customHeight="false" outlineLevel="0" collapsed="false">
      <c r="A1358" s="46" t="n">
        <v>44014</v>
      </c>
      <c r="B1358" s="114" t="s">
        <v>172</v>
      </c>
      <c r="C1358" s="5" t="n">
        <v>57</v>
      </c>
      <c r="D1358" s="48" t="s">
        <v>24</v>
      </c>
    </row>
    <row r="1359" customFormat="false" ht="15" hidden="true" customHeight="false" outlineLevel="0" collapsed="false">
      <c r="A1359" s="46" t="n">
        <v>44014</v>
      </c>
      <c r="B1359" s="114" t="s">
        <v>172</v>
      </c>
      <c r="C1359" s="5" t="n">
        <v>73</v>
      </c>
      <c r="D1359" s="48" t="s">
        <v>24</v>
      </c>
    </row>
    <row r="1360" customFormat="false" ht="15" hidden="true" customHeight="false" outlineLevel="0" collapsed="false">
      <c r="A1360" s="46" t="n">
        <v>44014</v>
      </c>
      <c r="B1360" s="114" t="s">
        <v>172</v>
      </c>
      <c r="C1360" s="5" t="n">
        <v>80</v>
      </c>
      <c r="D1360" s="48" t="s">
        <v>24</v>
      </c>
    </row>
    <row r="1361" customFormat="false" ht="15" hidden="true" customHeight="false" outlineLevel="0" collapsed="false">
      <c r="A1361" s="46" t="n">
        <v>44014</v>
      </c>
      <c r="B1361" s="114" t="s">
        <v>172</v>
      </c>
      <c r="C1361" s="5" t="n">
        <v>38</v>
      </c>
      <c r="D1361" s="48" t="s">
        <v>24</v>
      </c>
    </row>
    <row r="1362" customFormat="false" ht="15" hidden="true" customHeight="false" outlineLevel="0" collapsed="false">
      <c r="A1362" s="46" t="n">
        <v>44014</v>
      </c>
      <c r="B1362" s="114" t="s">
        <v>172</v>
      </c>
      <c r="C1362" s="5" t="n">
        <v>74</v>
      </c>
      <c r="D1362" s="48" t="s">
        <v>24</v>
      </c>
    </row>
    <row r="1363" customFormat="false" ht="15" hidden="true" customHeight="false" outlineLevel="0" collapsed="false">
      <c r="A1363" s="46" t="n">
        <v>44014</v>
      </c>
      <c r="B1363" s="114" t="s">
        <v>172</v>
      </c>
      <c r="C1363" s="5" t="n">
        <v>77</v>
      </c>
      <c r="D1363" s="48" t="s">
        <v>26</v>
      </c>
    </row>
    <row r="1364" customFormat="false" ht="15" hidden="false" customHeight="false" outlineLevel="0" collapsed="false">
      <c r="A1364" s="46" t="n">
        <v>44014</v>
      </c>
      <c r="B1364" s="114" t="s">
        <v>172</v>
      </c>
      <c r="C1364" s="5" t="n">
        <v>56</v>
      </c>
      <c r="D1364" s="48" t="s">
        <v>28</v>
      </c>
    </row>
    <row r="1365" customFormat="false" ht="15" hidden="false" customHeight="false" outlineLevel="0" collapsed="false">
      <c r="A1365" s="46" t="n">
        <v>44014</v>
      </c>
      <c r="B1365" s="114" t="s">
        <v>172</v>
      </c>
      <c r="C1365" s="5" t="n">
        <v>82</v>
      </c>
      <c r="D1365" s="48" t="s">
        <v>28</v>
      </c>
    </row>
    <row r="1366" customFormat="false" ht="15" hidden="false" customHeight="false" outlineLevel="0" collapsed="false">
      <c r="A1366" s="46" t="n">
        <v>44014</v>
      </c>
      <c r="B1366" s="114" t="s">
        <v>172</v>
      </c>
      <c r="C1366" s="5" t="n">
        <v>92</v>
      </c>
      <c r="D1366" s="48" t="s">
        <v>28</v>
      </c>
    </row>
    <row r="1367" customFormat="false" ht="15" hidden="false" customHeight="false" outlineLevel="0" collapsed="false">
      <c r="A1367" s="46" t="n">
        <v>44014</v>
      </c>
      <c r="B1367" s="114" t="s">
        <v>172</v>
      </c>
      <c r="C1367" s="5" t="n">
        <v>94</v>
      </c>
      <c r="D1367" s="48" t="s">
        <v>28</v>
      </c>
    </row>
    <row r="1368" customFormat="false" ht="15" hidden="false" customHeight="false" outlineLevel="0" collapsed="false">
      <c r="A1368" s="46" t="n">
        <v>44014</v>
      </c>
      <c r="B1368" s="114" t="s">
        <v>172</v>
      </c>
      <c r="C1368" s="5" t="n">
        <v>87</v>
      </c>
      <c r="D1368" s="48" t="s">
        <v>28</v>
      </c>
    </row>
    <row r="1369" customFormat="false" ht="15" hidden="true" customHeight="false" outlineLevel="0" collapsed="false">
      <c r="A1369" s="46" t="n">
        <v>44014</v>
      </c>
      <c r="B1369" s="114" t="s">
        <v>173</v>
      </c>
      <c r="C1369" s="5" t="n">
        <v>101</v>
      </c>
      <c r="D1369" s="48" t="s">
        <v>24</v>
      </c>
    </row>
    <row r="1370" customFormat="false" ht="15" hidden="true" customHeight="false" outlineLevel="0" collapsed="false">
      <c r="A1370" s="46" t="n">
        <v>44014</v>
      </c>
      <c r="B1370" s="114" t="s">
        <v>173</v>
      </c>
      <c r="C1370" s="5" t="n">
        <v>83</v>
      </c>
      <c r="D1370" s="48" t="s">
        <v>24</v>
      </c>
    </row>
    <row r="1371" customFormat="false" ht="15" hidden="true" customHeight="false" outlineLevel="0" collapsed="false">
      <c r="A1371" s="46" t="n">
        <v>44014</v>
      </c>
      <c r="B1371" s="114" t="s">
        <v>173</v>
      </c>
      <c r="C1371" s="5" t="n">
        <v>94</v>
      </c>
      <c r="D1371" s="48" t="s">
        <v>24</v>
      </c>
    </row>
    <row r="1372" customFormat="false" ht="15" hidden="true" customHeight="false" outlineLevel="0" collapsed="false">
      <c r="A1372" s="46" t="n">
        <v>44014</v>
      </c>
      <c r="B1372" s="114" t="s">
        <v>173</v>
      </c>
      <c r="C1372" s="5" t="n">
        <v>88</v>
      </c>
      <c r="D1372" s="48" t="s">
        <v>24</v>
      </c>
    </row>
    <row r="1373" customFormat="false" ht="15" hidden="true" customHeight="false" outlineLevel="0" collapsed="false">
      <c r="A1373" s="46" t="n">
        <v>44014</v>
      </c>
      <c r="B1373" s="114" t="s">
        <v>173</v>
      </c>
      <c r="C1373" s="5" t="n">
        <v>61</v>
      </c>
      <c r="D1373" s="48" t="s">
        <v>24</v>
      </c>
    </row>
    <row r="1374" customFormat="false" ht="15" hidden="true" customHeight="false" outlineLevel="0" collapsed="false">
      <c r="A1374" s="46" t="n">
        <v>44014</v>
      </c>
      <c r="B1374" s="114" t="s">
        <v>173</v>
      </c>
      <c r="C1374" s="5" t="n">
        <v>76</v>
      </c>
      <c r="D1374" s="48" t="s">
        <v>24</v>
      </c>
    </row>
    <row r="1375" customFormat="false" ht="15" hidden="true" customHeight="false" outlineLevel="0" collapsed="false">
      <c r="A1375" s="46" t="n">
        <v>44014</v>
      </c>
      <c r="B1375" s="114" t="s">
        <v>173</v>
      </c>
      <c r="C1375" s="5" t="n">
        <v>78</v>
      </c>
      <c r="D1375" s="48" t="s">
        <v>24</v>
      </c>
    </row>
    <row r="1376" customFormat="false" ht="15" hidden="true" customHeight="false" outlineLevel="0" collapsed="false">
      <c r="A1376" s="46" t="n">
        <v>44014</v>
      </c>
      <c r="B1376" s="114" t="s">
        <v>173</v>
      </c>
      <c r="C1376" s="5" t="n">
        <v>84</v>
      </c>
      <c r="D1376" s="48" t="s">
        <v>24</v>
      </c>
    </row>
    <row r="1377" customFormat="false" ht="15" hidden="true" customHeight="false" outlineLevel="0" collapsed="false">
      <c r="A1377" s="46" t="n">
        <v>44014</v>
      </c>
      <c r="B1377" s="114" t="s">
        <v>173</v>
      </c>
      <c r="C1377" s="5" t="n">
        <v>47</v>
      </c>
      <c r="D1377" s="48" t="s">
        <v>24</v>
      </c>
    </row>
    <row r="1378" customFormat="false" ht="15" hidden="true" customHeight="false" outlineLevel="0" collapsed="false">
      <c r="A1378" s="46" t="n">
        <v>44014</v>
      </c>
      <c r="B1378" s="114" t="s">
        <v>173</v>
      </c>
      <c r="C1378" s="5" t="n">
        <v>86</v>
      </c>
      <c r="D1378" s="48" t="s">
        <v>24</v>
      </c>
    </row>
    <row r="1379" customFormat="false" ht="15" hidden="true" customHeight="false" outlineLevel="0" collapsed="false">
      <c r="A1379" s="46" t="n">
        <v>44014</v>
      </c>
      <c r="B1379" s="114" t="s">
        <v>173</v>
      </c>
      <c r="C1379" s="5" t="n">
        <v>82</v>
      </c>
      <c r="D1379" s="48" t="s">
        <v>24</v>
      </c>
    </row>
    <row r="1380" customFormat="false" ht="15" hidden="true" customHeight="false" outlineLevel="0" collapsed="false">
      <c r="A1380" s="46" t="n">
        <v>44014</v>
      </c>
      <c r="B1380" s="114" t="s">
        <v>173</v>
      </c>
      <c r="C1380" s="5" t="n">
        <v>71</v>
      </c>
      <c r="D1380" s="48" t="s">
        <v>26</v>
      </c>
    </row>
    <row r="1381" customFormat="false" ht="15" hidden="false" customHeight="false" outlineLevel="0" collapsed="false">
      <c r="A1381" s="46" t="n">
        <v>44014</v>
      </c>
      <c r="B1381" s="114" t="s">
        <v>173</v>
      </c>
      <c r="C1381" s="5" t="n">
        <v>64</v>
      </c>
      <c r="D1381" s="48" t="s">
        <v>28</v>
      </c>
    </row>
    <row r="1382" customFormat="false" ht="15" hidden="false" customHeight="false" outlineLevel="0" collapsed="false">
      <c r="A1382" s="46" t="n">
        <v>44014</v>
      </c>
      <c r="B1382" s="114" t="s">
        <v>173</v>
      </c>
      <c r="C1382" s="5" t="n">
        <v>57</v>
      </c>
      <c r="D1382" s="48" t="s">
        <v>28</v>
      </c>
    </row>
    <row r="1383" customFormat="false" ht="15" hidden="false" customHeight="false" outlineLevel="0" collapsed="false">
      <c r="A1383" s="46" t="n">
        <v>44014</v>
      </c>
      <c r="B1383" s="114" t="s">
        <v>173</v>
      </c>
      <c r="C1383" s="5" t="n">
        <v>69</v>
      </c>
      <c r="D1383" s="48" t="s">
        <v>28</v>
      </c>
    </row>
    <row r="1384" customFormat="false" ht="15" hidden="false" customHeight="false" outlineLevel="0" collapsed="false">
      <c r="A1384" s="46" t="n">
        <v>44014</v>
      </c>
      <c r="B1384" s="114" t="s">
        <v>173</v>
      </c>
      <c r="C1384" s="5" t="n">
        <v>100</v>
      </c>
      <c r="D1384" s="48" t="s">
        <v>28</v>
      </c>
    </row>
    <row r="1385" customFormat="false" ht="15" hidden="false" customHeight="false" outlineLevel="0" collapsed="false">
      <c r="A1385" s="46" t="n">
        <v>44014</v>
      </c>
      <c r="B1385" s="114" t="s">
        <v>173</v>
      </c>
      <c r="C1385" s="5" t="n">
        <v>80</v>
      </c>
      <c r="D1385" s="48" t="s">
        <v>28</v>
      </c>
    </row>
    <row r="1386" customFormat="false" ht="15" hidden="false" customHeight="false" outlineLevel="0" collapsed="false">
      <c r="A1386" s="46" t="n">
        <v>44014</v>
      </c>
      <c r="B1386" s="114" t="s">
        <v>173</v>
      </c>
      <c r="C1386" s="5" t="n">
        <v>97</v>
      </c>
      <c r="D1386" s="48" t="s">
        <v>28</v>
      </c>
    </row>
    <row r="1387" customFormat="false" ht="15" hidden="true" customHeight="false" outlineLevel="0" collapsed="false">
      <c r="A1387" s="46" t="n">
        <v>44015</v>
      </c>
      <c r="B1387" s="114" t="s">
        <v>172</v>
      </c>
      <c r="C1387" s="5" t="n">
        <v>54</v>
      </c>
      <c r="D1387" s="48" t="s">
        <v>24</v>
      </c>
    </row>
    <row r="1388" customFormat="false" ht="15" hidden="true" customHeight="false" outlineLevel="0" collapsed="false">
      <c r="A1388" s="46" t="n">
        <v>44015</v>
      </c>
      <c r="B1388" s="114" t="s">
        <v>172</v>
      </c>
      <c r="C1388" s="5" t="n">
        <v>59</v>
      </c>
      <c r="D1388" s="48" t="s">
        <v>24</v>
      </c>
    </row>
    <row r="1389" customFormat="false" ht="15" hidden="true" customHeight="false" outlineLevel="0" collapsed="false">
      <c r="A1389" s="46" t="n">
        <v>44015</v>
      </c>
      <c r="B1389" s="114" t="s">
        <v>172</v>
      </c>
      <c r="C1389" s="5" t="n">
        <v>79</v>
      </c>
      <c r="D1389" s="48" t="s">
        <v>24</v>
      </c>
    </row>
    <row r="1390" customFormat="false" ht="15" hidden="true" customHeight="false" outlineLevel="0" collapsed="false">
      <c r="A1390" s="46" t="n">
        <v>44015</v>
      </c>
      <c r="B1390" s="114" t="s">
        <v>172</v>
      </c>
      <c r="C1390" s="5" t="n">
        <v>75</v>
      </c>
      <c r="D1390" s="48" t="s">
        <v>24</v>
      </c>
    </row>
    <row r="1391" customFormat="false" ht="15" hidden="true" customHeight="false" outlineLevel="0" collapsed="false">
      <c r="A1391" s="46" t="n">
        <v>44015</v>
      </c>
      <c r="B1391" s="114" t="s">
        <v>172</v>
      </c>
      <c r="C1391" s="5" t="n">
        <v>60</v>
      </c>
      <c r="D1391" s="48" t="s">
        <v>24</v>
      </c>
    </row>
    <row r="1392" customFormat="false" ht="15" hidden="true" customHeight="false" outlineLevel="0" collapsed="false">
      <c r="A1392" s="46" t="n">
        <v>44015</v>
      </c>
      <c r="B1392" s="114" t="s">
        <v>172</v>
      </c>
      <c r="C1392" s="5" t="n">
        <v>87</v>
      </c>
      <c r="D1392" s="48" t="s">
        <v>24</v>
      </c>
    </row>
    <row r="1393" customFormat="false" ht="15" hidden="true" customHeight="false" outlineLevel="0" collapsed="false">
      <c r="A1393" s="46" t="n">
        <v>44015</v>
      </c>
      <c r="B1393" s="114" t="s">
        <v>172</v>
      </c>
      <c r="C1393" s="5" t="n">
        <v>64</v>
      </c>
      <c r="D1393" s="48" t="s">
        <v>24</v>
      </c>
    </row>
    <row r="1394" customFormat="false" ht="15" hidden="true" customHeight="false" outlineLevel="0" collapsed="false">
      <c r="A1394" s="46" t="n">
        <v>44015</v>
      </c>
      <c r="B1394" s="114" t="s">
        <v>172</v>
      </c>
      <c r="C1394" s="5" t="n">
        <v>30</v>
      </c>
      <c r="D1394" s="48" t="s">
        <v>24</v>
      </c>
    </row>
    <row r="1395" customFormat="false" ht="15" hidden="true" customHeight="false" outlineLevel="0" collapsed="false">
      <c r="A1395" s="46" t="n">
        <v>44015</v>
      </c>
      <c r="B1395" s="114" t="s">
        <v>172</v>
      </c>
      <c r="C1395" s="5" t="n">
        <v>82</v>
      </c>
      <c r="D1395" s="48" t="s">
        <v>24</v>
      </c>
    </row>
    <row r="1396" customFormat="false" ht="15" hidden="true" customHeight="false" outlineLevel="0" collapsed="false">
      <c r="A1396" s="46" t="n">
        <v>44015</v>
      </c>
      <c r="B1396" s="114" t="s">
        <v>172</v>
      </c>
      <c r="C1396" s="5" t="n">
        <v>51</v>
      </c>
      <c r="D1396" s="48" t="s">
        <v>24</v>
      </c>
    </row>
    <row r="1397" customFormat="false" ht="15" hidden="true" customHeight="false" outlineLevel="0" collapsed="false">
      <c r="A1397" s="46" t="n">
        <v>44015</v>
      </c>
      <c r="B1397" s="114" t="s">
        <v>172</v>
      </c>
      <c r="C1397" s="5" t="n">
        <v>80</v>
      </c>
      <c r="D1397" s="48" t="s">
        <v>24</v>
      </c>
    </row>
    <row r="1398" customFormat="false" ht="15" hidden="true" customHeight="false" outlineLevel="0" collapsed="false">
      <c r="A1398" s="46" t="n">
        <v>44015</v>
      </c>
      <c r="B1398" s="114" t="s">
        <v>172</v>
      </c>
      <c r="C1398" s="5" t="n">
        <v>83</v>
      </c>
      <c r="D1398" s="48" t="s">
        <v>24</v>
      </c>
    </row>
    <row r="1399" customFormat="false" ht="15" hidden="true" customHeight="false" outlineLevel="0" collapsed="false">
      <c r="A1399" s="46" t="n">
        <v>44015</v>
      </c>
      <c r="B1399" s="114" t="s">
        <v>172</v>
      </c>
      <c r="C1399" s="5" t="n">
        <v>66</v>
      </c>
      <c r="D1399" s="48" t="s">
        <v>26</v>
      </c>
    </row>
    <row r="1400" customFormat="false" ht="15" hidden="false" customHeight="false" outlineLevel="0" collapsed="false">
      <c r="A1400" s="46" t="n">
        <v>44015</v>
      </c>
      <c r="B1400" s="114" t="s">
        <v>172</v>
      </c>
      <c r="C1400" s="5" t="n">
        <v>77</v>
      </c>
      <c r="D1400" s="48" t="s">
        <v>28</v>
      </c>
    </row>
    <row r="1401" customFormat="false" ht="15" hidden="false" customHeight="false" outlineLevel="0" collapsed="false">
      <c r="A1401" s="46" t="n">
        <v>44015</v>
      </c>
      <c r="B1401" s="114" t="s">
        <v>172</v>
      </c>
      <c r="C1401" s="5" t="n">
        <v>86</v>
      </c>
      <c r="D1401" s="48" t="s">
        <v>28</v>
      </c>
    </row>
    <row r="1402" customFormat="false" ht="15" hidden="false" customHeight="false" outlineLevel="0" collapsed="false">
      <c r="A1402" s="46" t="n">
        <v>44015</v>
      </c>
      <c r="B1402" s="114" t="s">
        <v>172</v>
      </c>
      <c r="C1402" s="5" t="n">
        <v>95</v>
      </c>
      <c r="D1402" s="48" t="s">
        <v>28</v>
      </c>
    </row>
    <row r="1403" customFormat="false" ht="15" hidden="false" customHeight="false" outlineLevel="0" collapsed="false">
      <c r="A1403" s="46" t="n">
        <v>44015</v>
      </c>
      <c r="B1403" s="114" t="s">
        <v>172</v>
      </c>
      <c r="C1403" s="5" t="n">
        <v>91</v>
      </c>
      <c r="D1403" s="48" t="s">
        <v>28</v>
      </c>
    </row>
    <row r="1404" customFormat="false" ht="15" hidden="false" customHeight="false" outlineLevel="0" collapsed="false">
      <c r="A1404" s="46" t="n">
        <v>44015</v>
      </c>
      <c r="B1404" s="114" t="s">
        <v>172</v>
      </c>
      <c r="C1404" s="5" t="n">
        <v>89</v>
      </c>
      <c r="D1404" s="48" t="s">
        <v>28</v>
      </c>
    </row>
    <row r="1405" customFormat="false" ht="15" hidden="false" customHeight="false" outlineLevel="0" collapsed="false">
      <c r="A1405" s="46" t="n">
        <v>44015</v>
      </c>
      <c r="B1405" s="114" t="s">
        <v>172</v>
      </c>
      <c r="C1405" s="5" t="n">
        <v>66</v>
      </c>
      <c r="D1405" s="48" t="s">
        <v>28</v>
      </c>
    </row>
    <row r="1406" customFormat="false" ht="15" hidden="false" customHeight="false" outlineLevel="0" collapsed="false">
      <c r="A1406" s="46" t="n">
        <v>44015</v>
      </c>
      <c r="B1406" s="114" t="s">
        <v>172</v>
      </c>
      <c r="C1406" s="5" t="n">
        <v>85</v>
      </c>
      <c r="D1406" s="48" t="s">
        <v>28</v>
      </c>
    </row>
    <row r="1407" customFormat="false" ht="15" hidden="false" customHeight="false" outlineLevel="0" collapsed="false">
      <c r="A1407" s="46" t="n">
        <v>44015</v>
      </c>
      <c r="B1407" s="114" t="s">
        <v>172</v>
      </c>
      <c r="C1407" s="5" t="n">
        <v>72</v>
      </c>
      <c r="D1407" s="48" t="s">
        <v>28</v>
      </c>
    </row>
    <row r="1408" customFormat="false" ht="15" hidden="false" customHeight="false" outlineLevel="0" collapsed="false">
      <c r="A1408" s="46" t="n">
        <v>44015</v>
      </c>
      <c r="B1408" s="114" t="s">
        <v>172</v>
      </c>
      <c r="C1408" s="5" t="n">
        <v>73</v>
      </c>
      <c r="D1408" s="48" t="s">
        <v>28</v>
      </c>
    </row>
    <row r="1409" customFormat="false" ht="15" hidden="false" customHeight="false" outlineLevel="0" collapsed="false">
      <c r="A1409" s="46" t="n">
        <v>44015</v>
      </c>
      <c r="B1409" s="114" t="s">
        <v>172</v>
      </c>
      <c r="C1409" s="5" t="n">
        <v>84</v>
      </c>
      <c r="D1409" s="48" t="s">
        <v>28</v>
      </c>
    </row>
    <row r="1410" customFormat="false" ht="15" hidden="false" customHeight="false" outlineLevel="0" collapsed="false">
      <c r="A1410" s="46" t="n">
        <v>44015</v>
      </c>
      <c r="B1410" s="114" t="s">
        <v>172</v>
      </c>
      <c r="C1410" s="5" t="n">
        <v>71</v>
      </c>
      <c r="D1410" s="48" t="s">
        <v>28</v>
      </c>
    </row>
    <row r="1411" customFormat="false" ht="15" hidden="false" customHeight="false" outlineLevel="0" collapsed="false">
      <c r="A1411" s="46" t="n">
        <v>44015</v>
      </c>
      <c r="B1411" s="114" t="s">
        <v>172</v>
      </c>
      <c r="C1411" s="5" t="n">
        <v>76</v>
      </c>
      <c r="D1411" s="48" t="s">
        <v>28</v>
      </c>
    </row>
    <row r="1412" customFormat="false" ht="15" hidden="true" customHeight="false" outlineLevel="0" collapsed="false">
      <c r="A1412" s="46" t="n">
        <v>44015</v>
      </c>
      <c r="B1412" s="114" t="s">
        <v>172</v>
      </c>
      <c r="C1412" s="5" t="n">
        <v>67</v>
      </c>
      <c r="D1412" s="48" t="s">
        <v>44</v>
      </c>
    </row>
    <row r="1413" customFormat="false" ht="15" hidden="true" customHeight="false" outlineLevel="0" collapsed="false">
      <c r="A1413" s="46" t="n">
        <v>44015</v>
      </c>
      <c r="B1413" s="114" t="s">
        <v>173</v>
      </c>
      <c r="C1413" s="5" t="n">
        <v>64</v>
      </c>
      <c r="D1413" s="48" t="s">
        <v>24</v>
      </c>
    </row>
    <row r="1414" customFormat="false" ht="15" hidden="true" customHeight="false" outlineLevel="0" collapsed="false">
      <c r="A1414" s="46" t="n">
        <v>44015</v>
      </c>
      <c r="B1414" s="114" t="s">
        <v>173</v>
      </c>
      <c r="C1414" s="5" t="n">
        <v>67</v>
      </c>
      <c r="D1414" s="48" t="s">
        <v>24</v>
      </c>
    </row>
    <row r="1415" customFormat="false" ht="15" hidden="true" customHeight="false" outlineLevel="0" collapsed="false">
      <c r="A1415" s="46" t="n">
        <v>44015</v>
      </c>
      <c r="B1415" s="114" t="s">
        <v>173</v>
      </c>
      <c r="C1415" s="5" t="n">
        <v>57</v>
      </c>
      <c r="D1415" s="48" t="s">
        <v>24</v>
      </c>
    </row>
    <row r="1416" customFormat="false" ht="15" hidden="true" customHeight="false" outlineLevel="0" collapsed="false">
      <c r="A1416" s="46" t="n">
        <v>44015</v>
      </c>
      <c r="B1416" s="114" t="s">
        <v>173</v>
      </c>
      <c r="C1416" s="5" t="n">
        <v>67</v>
      </c>
      <c r="D1416" s="48" t="s">
        <v>24</v>
      </c>
    </row>
    <row r="1417" customFormat="false" ht="15" hidden="true" customHeight="false" outlineLevel="0" collapsed="false">
      <c r="A1417" s="46" t="n">
        <v>44015</v>
      </c>
      <c r="B1417" s="114" t="s">
        <v>173</v>
      </c>
      <c r="C1417" s="5" t="n">
        <v>87</v>
      </c>
      <c r="D1417" s="48" t="s">
        <v>24</v>
      </c>
    </row>
    <row r="1418" customFormat="false" ht="15" hidden="true" customHeight="false" outlineLevel="0" collapsed="false">
      <c r="A1418" s="46" t="n">
        <v>44015</v>
      </c>
      <c r="B1418" s="114" t="s">
        <v>173</v>
      </c>
      <c r="C1418" s="5" t="n">
        <v>70</v>
      </c>
      <c r="D1418" s="48" t="s">
        <v>24</v>
      </c>
    </row>
    <row r="1419" customFormat="false" ht="15" hidden="true" customHeight="false" outlineLevel="0" collapsed="false">
      <c r="A1419" s="46" t="n">
        <v>44015</v>
      </c>
      <c r="B1419" s="114" t="s">
        <v>173</v>
      </c>
      <c r="C1419" s="5" t="n">
        <v>91</v>
      </c>
      <c r="D1419" s="48" t="s">
        <v>24</v>
      </c>
    </row>
    <row r="1420" customFormat="false" ht="15" hidden="true" customHeight="false" outlineLevel="0" collapsed="false">
      <c r="A1420" s="46" t="n">
        <v>44015</v>
      </c>
      <c r="B1420" s="114" t="s">
        <v>173</v>
      </c>
      <c r="C1420" s="5" t="n">
        <v>82</v>
      </c>
      <c r="D1420" s="48" t="s">
        <v>24</v>
      </c>
    </row>
    <row r="1421" customFormat="false" ht="15" hidden="true" customHeight="false" outlineLevel="0" collapsed="false">
      <c r="A1421" s="46" t="n">
        <v>44015</v>
      </c>
      <c r="B1421" s="114" t="s">
        <v>173</v>
      </c>
      <c r="C1421" s="5" t="n">
        <v>90</v>
      </c>
      <c r="D1421" s="48" t="s">
        <v>24</v>
      </c>
    </row>
    <row r="1422" customFormat="false" ht="15" hidden="true" customHeight="false" outlineLevel="0" collapsed="false">
      <c r="A1422" s="46" t="n">
        <v>44015</v>
      </c>
      <c r="B1422" s="114" t="s">
        <v>173</v>
      </c>
      <c r="C1422" s="5" t="n">
        <v>73</v>
      </c>
      <c r="D1422" s="48" t="s">
        <v>24</v>
      </c>
    </row>
    <row r="1423" customFormat="false" ht="15" hidden="true" customHeight="false" outlineLevel="0" collapsed="false">
      <c r="A1423" s="46" t="n">
        <v>44015</v>
      </c>
      <c r="B1423" s="114" t="s">
        <v>173</v>
      </c>
      <c r="C1423" s="5" t="n">
        <v>82</v>
      </c>
      <c r="D1423" s="48" t="s">
        <v>24</v>
      </c>
    </row>
    <row r="1424" customFormat="false" ht="15" hidden="true" customHeight="false" outlineLevel="0" collapsed="false">
      <c r="A1424" s="46" t="n">
        <v>44015</v>
      </c>
      <c r="B1424" s="114" t="s">
        <v>173</v>
      </c>
      <c r="C1424" s="5" t="n">
        <v>90</v>
      </c>
      <c r="D1424" s="48" t="s">
        <v>24</v>
      </c>
    </row>
    <row r="1425" customFormat="false" ht="15" hidden="true" customHeight="false" outlineLevel="0" collapsed="false">
      <c r="A1425" s="46" t="n">
        <v>44015</v>
      </c>
      <c r="B1425" s="114" t="s">
        <v>173</v>
      </c>
      <c r="C1425" s="5" t="n">
        <v>67</v>
      </c>
      <c r="D1425" s="48" t="s">
        <v>24</v>
      </c>
    </row>
    <row r="1426" customFormat="false" ht="15" hidden="true" customHeight="false" outlineLevel="0" collapsed="false">
      <c r="A1426" s="46" t="n">
        <v>44015</v>
      </c>
      <c r="B1426" s="114" t="s">
        <v>173</v>
      </c>
      <c r="C1426" s="5" t="n">
        <v>49</v>
      </c>
      <c r="D1426" s="48" t="s">
        <v>24</v>
      </c>
    </row>
    <row r="1427" customFormat="false" ht="15" hidden="true" customHeight="false" outlineLevel="0" collapsed="false">
      <c r="A1427" s="46" t="n">
        <v>44015</v>
      </c>
      <c r="B1427" s="114" t="s">
        <v>173</v>
      </c>
      <c r="C1427" s="5" t="n">
        <v>74</v>
      </c>
      <c r="D1427" s="48" t="s">
        <v>26</v>
      </c>
    </row>
    <row r="1428" customFormat="false" ht="15" hidden="true" customHeight="false" outlineLevel="0" collapsed="false">
      <c r="A1428" s="46" t="n">
        <v>44015</v>
      </c>
      <c r="B1428" s="114" t="s">
        <v>173</v>
      </c>
      <c r="C1428" s="5" t="n">
        <v>91</v>
      </c>
      <c r="D1428" s="48" t="s">
        <v>26</v>
      </c>
    </row>
    <row r="1429" customFormat="false" ht="15" hidden="false" customHeight="false" outlineLevel="0" collapsed="false">
      <c r="A1429" s="46" t="n">
        <v>44015</v>
      </c>
      <c r="B1429" s="114" t="s">
        <v>173</v>
      </c>
      <c r="C1429" s="5" t="n">
        <v>88</v>
      </c>
      <c r="D1429" s="48" t="s">
        <v>28</v>
      </c>
    </row>
    <row r="1430" customFormat="false" ht="15" hidden="false" customHeight="false" outlineLevel="0" collapsed="false">
      <c r="A1430" s="46" t="n">
        <v>44015</v>
      </c>
      <c r="B1430" s="114" t="s">
        <v>173</v>
      </c>
      <c r="C1430" s="5" t="n">
        <v>78</v>
      </c>
      <c r="D1430" s="48" t="s">
        <v>28</v>
      </c>
    </row>
    <row r="1431" customFormat="false" ht="15" hidden="false" customHeight="false" outlineLevel="0" collapsed="false">
      <c r="A1431" s="46" t="n">
        <v>44015</v>
      </c>
      <c r="B1431" s="114" t="s">
        <v>173</v>
      </c>
      <c r="C1431" s="5" t="n">
        <v>79</v>
      </c>
      <c r="D1431" s="48" t="s">
        <v>28</v>
      </c>
    </row>
    <row r="1432" customFormat="false" ht="15" hidden="false" customHeight="false" outlineLevel="0" collapsed="false">
      <c r="A1432" s="46" t="n">
        <v>44015</v>
      </c>
      <c r="B1432" s="114" t="s">
        <v>173</v>
      </c>
      <c r="C1432" s="5" t="n">
        <v>55</v>
      </c>
      <c r="D1432" s="48" t="s">
        <v>28</v>
      </c>
    </row>
    <row r="1433" customFormat="false" ht="15" hidden="false" customHeight="false" outlineLevel="0" collapsed="false">
      <c r="A1433" s="46" t="n">
        <v>44015</v>
      </c>
      <c r="B1433" s="114" t="s">
        <v>173</v>
      </c>
      <c r="C1433" s="5" t="n">
        <v>70</v>
      </c>
      <c r="D1433" s="48" t="s">
        <v>28</v>
      </c>
    </row>
    <row r="1434" customFormat="false" ht="15" hidden="false" customHeight="false" outlineLevel="0" collapsed="false">
      <c r="A1434" s="46" t="n">
        <v>44015</v>
      </c>
      <c r="B1434" s="114" t="s">
        <v>173</v>
      </c>
      <c r="C1434" s="5" t="n">
        <v>98</v>
      </c>
      <c r="D1434" s="48" t="s">
        <v>28</v>
      </c>
    </row>
    <row r="1435" customFormat="false" ht="15" hidden="false" customHeight="false" outlineLevel="0" collapsed="false">
      <c r="A1435" s="46" t="n">
        <v>44015</v>
      </c>
      <c r="B1435" s="114" t="s">
        <v>173</v>
      </c>
      <c r="C1435" s="5" t="n">
        <v>70</v>
      </c>
      <c r="D1435" s="48" t="s">
        <v>28</v>
      </c>
    </row>
    <row r="1436" customFormat="false" ht="15" hidden="false" customHeight="false" outlineLevel="0" collapsed="false">
      <c r="A1436" s="46" t="n">
        <v>44015</v>
      </c>
      <c r="B1436" s="114" t="s">
        <v>173</v>
      </c>
      <c r="C1436" s="5" t="n">
        <v>90</v>
      </c>
      <c r="D1436" s="48" t="s">
        <v>28</v>
      </c>
    </row>
    <row r="1437" customFormat="false" ht="15" hidden="false" customHeight="false" outlineLevel="0" collapsed="false">
      <c r="A1437" s="46" t="n">
        <v>44015</v>
      </c>
      <c r="B1437" s="114" t="s">
        <v>173</v>
      </c>
      <c r="C1437" s="5" t="n">
        <v>92</v>
      </c>
      <c r="D1437" s="48" t="s">
        <v>28</v>
      </c>
    </row>
    <row r="1438" customFormat="false" ht="15" hidden="false" customHeight="false" outlineLevel="0" collapsed="false">
      <c r="A1438" s="46" t="n">
        <v>44015</v>
      </c>
      <c r="B1438" s="114" t="s">
        <v>173</v>
      </c>
      <c r="C1438" s="5" t="n">
        <v>85</v>
      </c>
      <c r="D1438" s="48" t="s">
        <v>28</v>
      </c>
    </row>
    <row r="1439" customFormat="false" ht="15" hidden="true" customHeight="false" outlineLevel="0" collapsed="false">
      <c r="A1439" s="46" t="n">
        <v>44016</v>
      </c>
      <c r="B1439" s="114" t="s">
        <v>172</v>
      </c>
      <c r="C1439" s="5" t="n">
        <v>68</v>
      </c>
      <c r="D1439" s="48" t="s">
        <v>24</v>
      </c>
    </row>
    <row r="1440" customFormat="false" ht="15" hidden="true" customHeight="false" outlineLevel="0" collapsed="false">
      <c r="A1440" s="46" t="n">
        <v>44016</v>
      </c>
      <c r="B1440" s="114" t="s">
        <v>172</v>
      </c>
      <c r="C1440" s="5" t="n">
        <v>85</v>
      </c>
      <c r="D1440" s="48" t="s">
        <v>24</v>
      </c>
    </row>
    <row r="1441" customFormat="false" ht="15" hidden="true" customHeight="false" outlineLevel="0" collapsed="false">
      <c r="A1441" s="46" t="n">
        <v>44016</v>
      </c>
      <c r="B1441" s="114" t="s">
        <v>172</v>
      </c>
      <c r="C1441" s="5" t="n">
        <v>66</v>
      </c>
      <c r="D1441" s="48" t="s">
        <v>24</v>
      </c>
    </row>
    <row r="1442" customFormat="false" ht="15" hidden="true" customHeight="false" outlineLevel="0" collapsed="false">
      <c r="A1442" s="46" t="n">
        <v>44016</v>
      </c>
      <c r="B1442" s="114" t="s">
        <v>172</v>
      </c>
      <c r="C1442" s="5" t="n">
        <v>70</v>
      </c>
      <c r="D1442" s="48" t="s">
        <v>24</v>
      </c>
    </row>
    <row r="1443" customFormat="false" ht="15" hidden="true" customHeight="false" outlineLevel="0" collapsed="false">
      <c r="A1443" s="46" t="n">
        <v>44016</v>
      </c>
      <c r="B1443" s="114" t="s">
        <v>172</v>
      </c>
      <c r="C1443" s="5" t="n">
        <v>67</v>
      </c>
      <c r="D1443" s="48" t="s">
        <v>24</v>
      </c>
    </row>
    <row r="1444" customFormat="false" ht="15" hidden="true" customHeight="false" outlineLevel="0" collapsed="false">
      <c r="A1444" s="46" t="n">
        <v>44016</v>
      </c>
      <c r="B1444" s="114" t="s">
        <v>172</v>
      </c>
      <c r="C1444" s="5" t="n">
        <v>76</v>
      </c>
      <c r="D1444" s="48" t="s">
        <v>24</v>
      </c>
    </row>
    <row r="1445" customFormat="false" ht="15" hidden="true" customHeight="false" outlineLevel="0" collapsed="false">
      <c r="A1445" s="46" t="n">
        <v>44016</v>
      </c>
      <c r="B1445" s="114" t="s">
        <v>172</v>
      </c>
      <c r="C1445" s="5" t="n">
        <v>73</v>
      </c>
      <c r="D1445" s="48" t="s">
        <v>24</v>
      </c>
    </row>
    <row r="1446" customFormat="false" ht="15" hidden="true" customHeight="false" outlineLevel="0" collapsed="false">
      <c r="A1446" s="46" t="n">
        <v>44016</v>
      </c>
      <c r="B1446" s="114" t="s">
        <v>172</v>
      </c>
      <c r="C1446" s="5" t="n">
        <v>82</v>
      </c>
      <c r="D1446" s="48" t="s">
        <v>24</v>
      </c>
    </row>
    <row r="1447" customFormat="false" ht="15" hidden="true" customHeight="false" outlineLevel="0" collapsed="false">
      <c r="A1447" s="46" t="n">
        <v>44016</v>
      </c>
      <c r="B1447" s="114" t="s">
        <v>172</v>
      </c>
      <c r="C1447" s="5" t="n">
        <v>76</v>
      </c>
      <c r="D1447" s="48" t="s">
        <v>24</v>
      </c>
    </row>
    <row r="1448" customFormat="false" ht="15" hidden="true" customHeight="false" outlineLevel="0" collapsed="false">
      <c r="A1448" s="46" t="n">
        <v>44016</v>
      </c>
      <c r="B1448" s="114" t="s">
        <v>172</v>
      </c>
      <c r="C1448" s="5" t="n">
        <v>48</v>
      </c>
      <c r="D1448" s="48" t="s">
        <v>24</v>
      </c>
    </row>
    <row r="1449" customFormat="false" ht="15" hidden="true" customHeight="false" outlineLevel="0" collapsed="false">
      <c r="A1449" s="46" t="n">
        <v>44016</v>
      </c>
      <c r="B1449" s="114" t="s">
        <v>172</v>
      </c>
      <c r="C1449" s="5" t="n">
        <v>63</v>
      </c>
      <c r="D1449" s="48" t="s">
        <v>26</v>
      </c>
    </row>
    <row r="1450" customFormat="false" ht="15" hidden="true" customHeight="false" outlineLevel="0" collapsed="false">
      <c r="A1450" s="46" t="n">
        <v>44016</v>
      </c>
      <c r="B1450" s="114" t="s">
        <v>172</v>
      </c>
      <c r="C1450" s="5" t="n">
        <v>64</v>
      </c>
      <c r="D1450" s="48" t="s">
        <v>26</v>
      </c>
    </row>
    <row r="1451" customFormat="false" ht="15" hidden="false" customHeight="false" outlineLevel="0" collapsed="false">
      <c r="A1451" s="46" t="n">
        <v>44016</v>
      </c>
      <c r="B1451" s="114" t="s">
        <v>172</v>
      </c>
      <c r="C1451" s="5" t="n">
        <v>82</v>
      </c>
      <c r="D1451" s="48" t="s">
        <v>28</v>
      </c>
    </row>
    <row r="1452" customFormat="false" ht="15" hidden="false" customHeight="false" outlineLevel="0" collapsed="false">
      <c r="A1452" s="46" t="n">
        <v>44016</v>
      </c>
      <c r="B1452" s="114" t="s">
        <v>172</v>
      </c>
      <c r="C1452" s="5" t="n">
        <v>75</v>
      </c>
      <c r="D1452" s="48" t="s">
        <v>28</v>
      </c>
    </row>
    <row r="1453" customFormat="false" ht="15" hidden="false" customHeight="false" outlineLevel="0" collapsed="false">
      <c r="A1453" s="46" t="n">
        <v>44016</v>
      </c>
      <c r="B1453" s="114" t="s">
        <v>172</v>
      </c>
      <c r="C1453" s="5" t="n">
        <v>84</v>
      </c>
      <c r="D1453" s="48" t="s">
        <v>28</v>
      </c>
    </row>
    <row r="1454" customFormat="false" ht="15" hidden="false" customHeight="false" outlineLevel="0" collapsed="false">
      <c r="A1454" s="46" t="n">
        <v>44016</v>
      </c>
      <c r="B1454" s="114" t="s">
        <v>172</v>
      </c>
      <c r="C1454" s="5" t="n">
        <v>73</v>
      </c>
      <c r="D1454" s="48" t="s">
        <v>28</v>
      </c>
    </row>
    <row r="1455" customFormat="false" ht="15" hidden="false" customHeight="false" outlineLevel="0" collapsed="false">
      <c r="A1455" s="46" t="n">
        <v>44016</v>
      </c>
      <c r="B1455" s="114" t="s">
        <v>172</v>
      </c>
      <c r="C1455" s="5" t="n">
        <v>61</v>
      </c>
      <c r="D1455" s="48" t="s">
        <v>28</v>
      </c>
    </row>
    <row r="1456" customFormat="false" ht="15" hidden="false" customHeight="false" outlineLevel="0" collapsed="false">
      <c r="A1456" s="46" t="n">
        <v>44016</v>
      </c>
      <c r="B1456" s="114" t="s">
        <v>172</v>
      </c>
      <c r="C1456" s="5" t="n">
        <v>82</v>
      </c>
      <c r="D1456" s="48" t="s">
        <v>28</v>
      </c>
    </row>
    <row r="1457" customFormat="false" ht="15" hidden="true" customHeight="false" outlineLevel="0" collapsed="false">
      <c r="A1457" s="46" t="n">
        <v>44016</v>
      </c>
      <c r="B1457" s="114" t="s">
        <v>172</v>
      </c>
      <c r="C1457" s="5" t="n">
        <v>72</v>
      </c>
      <c r="D1457" s="48" t="s">
        <v>38</v>
      </c>
    </row>
    <row r="1458" customFormat="false" ht="15" hidden="true" customHeight="false" outlineLevel="0" collapsed="false">
      <c r="A1458" s="46" t="n">
        <v>44016</v>
      </c>
      <c r="B1458" s="114" t="s">
        <v>172</v>
      </c>
      <c r="C1458" s="5" t="n">
        <v>76</v>
      </c>
      <c r="D1458" s="48" t="s">
        <v>44</v>
      </c>
    </row>
    <row r="1459" customFormat="false" ht="15" hidden="true" customHeight="false" outlineLevel="0" collapsed="false">
      <c r="A1459" s="46" t="n">
        <v>44016</v>
      </c>
      <c r="B1459" s="114" t="s">
        <v>173</v>
      </c>
      <c r="C1459" s="5" t="n">
        <v>60</v>
      </c>
      <c r="D1459" s="48" t="s">
        <v>24</v>
      </c>
    </row>
    <row r="1460" customFormat="false" ht="15" hidden="true" customHeight="false" outlineLevel="0" collapsed="false">
      <c r="A1460" s="46" t="n">
        <v>44016</v>
      </c>
      <c r="B1460" s="114" t="s">
        <v>173</v>
      </c>
      <c r="C1460" s="5" t="n">
        <v>90</v>
      </c>
      <c r="D1460" s="48" t="s">
        <v>24</v>
      </c>
    </row>
    <row r="1461" customFormat="false" ht="15" hidden="true" customHeight="false" outlineLevel="0" collapsed="false">
      <c r="A1461" s="46" t="n">
        <v>44016</v>
      </c>
      <c r="B1461" s="114" t="s">
        <v>173</v>
      </c>
      <c r="C1461" s="5" t="n">
        <v>92</v>
      </c>
      <c r="D1461" s="48" t="s">
        <v>24</v>
      </c>
    </row>
    <row r="1462" customFormat="false" ht="15" hidden="true" customHeight="false" outlineLevel="0" collapsed="false">
      <c r="A1462" s="46" t="n">
        <v>44016</v>
      </c>
      <c r="B1462" s="114" t="s">
        <v>173</v>
      </c>
      <c r="C1462" s="5" t="n">
        <v>54</v>
      </c>
      <c r="D1462" s="48" t="s">
        <v>24</v>
      </c>
    </row>
    <row r="1463" customFormat="false" ht="15" hidden="true" customHeight="false" outlineLevel="0" collapsed="false">
      <c r="A1463" s="46" t="n">
        <v>44016</v>
      </c>
      <c r="B1463" s="114" t="s">
        <v>173</v>
      </c>
      <c r="C1463" s="5" t="n">
        <v>88</v>
      </c>
      <c r="D1463" s="48" t="s">
        <v>24</v>
      </c>
    </row>
    <row r="1464" customFormat="false" ht="15" hidden="true" customHeight="false" outlineLevel="0" collapsed="false">
      <c r="A1464" s="46" t="n">
        <v>44016</v>
      </c>
      <c r="B1464" s="114" t="s">
        <v>173</v>
      </c>
      <c r="C1464" s="5" t="n">
        <v>80</v>
      </c>
      <c r="D1464" s="48" t="s">
        <v>24</v>
      </c>
    </row>
    <row r="1465" customFormat="false" ht="15" hidden="true" customHeight="false" outlineLevel="0" collapsed="false">
      <c r="A1465" s="46" t="n">
        <v>44016</v>
      </c>
      <c r="B1465" s="114" t="s">
        <v>173</v>
      </c>
      <c r="C1465" s="5" t="n">
        <v>83</v>
      </c>
      <c r="D1465" s="48" t="s">
        <v>24</v>
      </c>
    </row>
    <row r="1466" customFormat="false" ht="15" hidden="true" customHeight="false" outlineLevel="0" collapsed="false">
      <c r="A1466" s="46" t="n">
        <v>44016</v>
      </c>
      <c r="B1466" s="114" t="s">
        <v>173</v>
      </c>
      <c r="C1466" s="5" t="n">
        <v>84</v>
      </c>
      <c r="D1466" s="48" t="s">
        <v>24</v>
      </c>
    </row>
    <row r="1467" customFormat="false" ht="15" hidden="true" customHeight="false" outlineLevel="0" collapsed="false">
      <c r="A1467" s="46" t="n">
        <v>44016</v>
      </c>
      <c r="B1467" s="114" t="s">
        <v>173</v>
      </c>
      <c r="C1467" s="5" t="n">
        <v>74</v>
      </c>
      <c r="D1467" s="48" t="s">
        <v>24</v>
      </c>
    </row>
    <row r="1468" customFormat="false" ht="15" hidden="true" customHeight="false" outlineLevel="0" collapsed="false">
      <c r="A1468" s="46" t="n">
        <v>44016</v>
      </c>
      <c r="B1468" s="114" t="s">
        <v>173</v>
      </c>
      <c r="C1468" s="5" t="n">
        <v>75</v>
      </c>
      <c r="D1468" s="48" t="s">
        <v>24</v>
      </c>
    </row>
    <row r="1469" customFormat="false" ht="15" hidden="true" customHeight="false" outlineLevel="0" collapsed="false">
      <c r="A1469" s="46" t="n">
        <v>44016</v>
      </c>
      <c r="B1469" s="114" t="s">
        <v>173</v>
      </c>
      <c r="C1469" s="5" t="n">
        <v>85</v>
      </c>
      <c r="D1469" s="48" t="s">
        <v>24</v>
      </c>
    </row>
    <row r="1470" customFormat="false" ht="15" hidden="true" customHeight="false" outlineLevel="0" collapsed="false">
      <c r="A1470" s="46" t="n">
        <v>44016</v>
      </c>
      <c r="B1470" s="114" t="s">
        <v>173</v>
      </c>
      <c r="C1470" s="5" t="n">
        <v>76</v>
      </c>
      <c r="D1470" s="48" t="s">
        <v>24</v>
      </c>
    </row>
    <row r="1471" customFormat="false" ht="15" hidden="true" customHeight="false" outlineLevel="0" collapsed="false">
      <c r="A1471" s="46" t="n">
        <v>44016</v>
      </c>
      <c r="B1471" s="114" t="s">
        <v>173</v>
      </c>
      <c r="C1471" s="5" t="n">
        <v>85</v>
      </c>
      <c r="D1471" s="48" t="s">
        <v>24</v>
      </c>
    </row>
    <row r="1472" customFormat="false" ht="15" hidden="true" customHeight="false" outlineLevel="0" collapsed="false">
      <c r="A1472" s="46" t="n">
        <v>44016</v>
      </c>
      <c r="B1472" s="114" t="s">
        <v>173</v>
      </c>
      <c r="C1472" s="5" t="n">
        <v>56</v>
      </c>
      <c r="D1472" s="48" t="s">
        <v>24</v>
      </c>
    </row>
    <row r="1473" customFormat="false" ht="15" hidden="true" customHeight="false" outlineLevel="0" collapsed="false">
      <c r="A1473" s="46" t="n">
        <v>44016</v>
      </c>
      <c r="B1473" s="114" t="s">
        <v>173</v>
      </c>
      <c r="C1473" s="5" t="n">
        <v>88</v>
      </c>
      <c r="D1473" s="48" t="s">
        <v>24</v>
      </c>
    </row>
    <row r="1474" customFormat="false" ht="15" hidden="true" customHeight="false" outlineLevel="0" collapsed="false">
      <c r="A1474" s="46" t="n">
        <v>44016</v>
      </c>
      <c r="B1474" s="114" t="s">
        <v>173</v>
      </c>
      <c r="C1474" s="5" t="n">
        <v>75</v>
      </c>
      <c r="D1474" s="48" t="s">
        <v>24</v>
      </c>
    </row>
    <row r="1475" customFormat="false" ht="15" hidden="true" customHeight="false" outlineLevel="0" collapsed="false">
      <c r="A1475" s="46" t="n">
        <v>44016</v>
      </c>
      <c r="B1475" s="114" t="s">
        <v>173</v>
      </c>
      <c r="C1475" s="5" t="n">
        <v>33</v>
      </c>
      <c r="D1475" s="48" t="s">
        <v>26</v>
      </c>
    </row>
    <row r="1476" customFormat="false" ht="15" hidden="false" customHeight="false" outlineLevel="0" collapsed="false">
      <c r="A1476" s="46" t="n">
        <v>44016</v>
      </c>
      <c r="B1476" s="114" t="s">
        <v>173</v>
      </c>
      <c r="C1476" s="5" t="n">
        <v>85</v>
      </c>
      <c r="D1476" s="48" t="s">
        <v>28</v>
      </c>
    </row>
    <row r="1477" customFormat="false" ht="15" hidden="false" customHeight="false" outlineLevel="0" collapsed="false">
      <c r="A1477" s="46" t="n">
        <v>44016</v>
      </c>
      <c r="B1477" s="114" t="s">
        <v>173</v>
      </c>
      <c r="C1477" s="5" t="n">
        <v>94</v>
      </c>
      <c r="D1477" s="48" t="s">
        <v>28</v>
      </c>
    </row>
    <row r="1478" customFormat="false" ht="15" hidden="false" customHeight="false" outlineLevel="0" collapsed="false">
      <c r="A1478" s="46" t="n">
        <v>44016</v>
      </c>
      <c r="B1478" s="114" t="s">
        <v>173</v>
      </c>
      <c r="C1478" s="5" t="n">
        <v>74</v>
      </c>
      <c r="D1478" s="48" t="s">
        <v>28</v>
      </c>
    </row>
    <row r="1479" customFormat="false" ht="15" hidden="false" customHeight="false" outlineLevel="0" collapsed="false">
      <c r="A1479" s="46" t="n">
        <v>44016</v>
      </c>
      <c r="B1479" s="114" t="s">
        <v>173</v>
      </c>
      <c r="C1479" s="5" t="n">
        <v>83</v>
      </c>
      <c r="D1479" s="48" t="s">
        <v>28</v>
      </c>
    </row>
    <row r="1480" customFormat="false" ht="15" hidden="false" customHeight="false" outlineLevel="0" collapsed="false">
      <c r="A1480" s="46" t="n">
        <v>44016</v>
      </c>
      <c r="B1480" s="114" t="s">
        <v>173</v>
      </c>
      <c r="C1480" s="5" t="n">
        <v>71</v>
      </c>
      <c r="D1480" s="48" t="s">
        <v>28</v>
      </c>
    </row>
    <row r="1481" customFormat="false" ht="15" hidden="false" customHeight="false" outlineLevel="0" collapsed="false">
      <c r="A1481" s="46" t="n">
        <v>44016</v>
      </c>
      <c r="B1481" s="114" t="s">
        <v>173</v>
      </c>
      <c r="C1481" s="5" t="n">
        <v>97</v>
      </c>
      <c r="D1481" s="48" t="s">
        <v>28</v>
      </c>
    </row>
    <row r="1482" customFormat="false" ht="15" hidden="false" customHeight="false" outlineLevel="0" collapsed="false">
      <c r="A1482" s="46" t="n">
        <v>44016</v>
      </c>
      <c r="B1482" s="114" t="s">
        <v>173</v>
      </c>
      <c r="C1482" s="5" t="n">
        <v>90</v>
      </c>
      <c r="D1482" s="48" t="s">
        <v>28</v>
      </c>
    </row>
    <row r="1483" customFormat="false" ht="15" hidden="true" customHeight="false" outlineLevel="0" collapsed="false">
      <c r="A1483" s="46" t="n">
        <v>44017</v>
      </c>
      <c r="B1483" s="114" t="s">
        <v>172</v>
      </c>
      <c r="C1483" s="5" t="n">
        <v>69</v>
      </c>
      <c r="D1483" s="48" t="s">
        <v>24</v>
      </c>
    </row>
    <row r="1484" customFormat="false" ht="15" hidden="true" customHeight="false" outlineLevel="0" collapsed="false">
      <c r="A1484" s="46" t="n">
        <v>44017</v>
      </c>
      <c r="B1484" s="114" t="s">
        <v>172</v>
      </c>
      <c r="C1484" s="5" t="n">
        <v>77</v>
      </c>
      <c r="D1484" s="48" t="s">
        <v>24</v>
      </c>
    </row>
    <row r="1485" customFormat="false" ht="15" hidden="true" customHeight="false" outlineLevel="0" collapsed="false">
      <c r="A1485" s="46" t="n">
        <v>44017</v>
      </c>
      <c r="B1485" s="114" t="s">
        <v>172</v>
      </c>
      <c r="C1485" s="5" t="n">
        <v>81</v>
      </c>
      <c r="D1485" s="48" t="s">
        <v>24</v>
      </c>
    </row>
    <row r="1486" customFormat="false" ht="15" hidden="true" customHeight="false" outlineLevel="0" collapsed="false">
      <c r="A1486" s="46" t="n">
        <v>44017</v>
      </c>
      <c r="B1486" s="114" t="s">
        <v>172</v>
      </c>
      <c r="C1486" s="5"/>
      <c r="D1486" s="48" t="s">
        <v>24</v>
      </c>
    </row>
    <row r="1487" customFormat="false" ht="15" hidden="true" customHeight="false" outlineLevel="0" collapsed="false">
      <c r="A1487" s="46" t="n">
        <v>44017</v>
      </c>
      <c r="B1487" s="114" t="s">
        <v>172</v>
      </c>
      <c r="C1487" s="5" t="n">
        <v>82</v>
      </c>
      <c r="D1487" s="48" t="s">
        <v>24</v>
      </c>
    </row>
    <row r="1488" customFormat="false" ht="15" hidden="true" customHeight="false" outlineLevel="0" collapsed="false">
      <c r="A1488" s="46" t="n">
        <v>44017</v>
      </c>
      <c r="B1488" s="114" t="s">
        <v>172</v>
      </c>
      <c r="C1488" s="5" t="n">
        <v>78</v>
      </c>
      <c r="D1488" s="48" t="s">
        <v>24</v>
      </c>
    </row>
    <row r="1489" customFormat="false" ht="15" hidden="true" customHeight="false" outlineLevel="0" collapsed="false">
      <c r="A1489" s="46" t="n">
        <v>44017</v>
      </c>
      <c r="B1489" s="114" t="s">
        <v>172</v>
      </c>
      <c r="C1489" s="5" t="n">
        <v>79</v>
      </c>
      <c r="D1489" s="48" t="s">
        <v>24</v>
      </c>
    </row>
    <row r="1490" customFormat="false" ht="15" hidden="true" customHeight="false" outlineLevel="0" collapsed="false">
      <c r="A1490" s="46" t="n">
        <v>44017</v>
      </c>
      <c r="B1490" s="114" t="s">
        <v>172</v>
      </c>
      <c r="C1490" s="5" t="n">
        <v>65</v>
      </c>
      <c r="D1490" s="48" t="s">
        <v>24</v>
      </c>
    </row>
    <row r="1491" customFormat="false" ht="15" hidden="false" customHeight="false" outlineLevel="0" collapsed="false">
      <c r="A1491" s="46" t="n">
        <v>44017</v>
      </c>
      <c r="B1491" s="114" t="s">
        <v>172</v>
      </c>
      <c r="C1491" s="5" t="n">
        <v>87</v>
      </c>
      <c r="D1491" s="48" t="s">
        <v>28</v>
      </c>
    </row>
    <row r="1492" customFormat="false" ht="15" hidden="false" customHeight="false" outlineLevel="0" collapsed="false">
      <c r="A1492" s="46" t="n">
        <v>44017</v>
      </c>
      <c r="B1492" s="114" t="s">
        <v>172</v>
      </c>
      <c r="C1492" s="5" t="n">
        <v>60</v>
      </c>
      <c r="D1492" s="48" t="s">
        <v>28</v>
      </c>
    </row>
    <row r="1493" customFormat="false" ht="15" hidden="false" customHeight="false" outlineLevel="0" collapsed="false">
      <c r="A1493" s="46" t="n">
        <v>44017</v>
      </c>
      <c r="B1493" s="114" t="s">
        <v>172</v>
      </c>
      <c r="C1493" s="5" t="n">
        <v>84</v>
      </c>
      <c r="D1493" s="48" t="s">
        <v>28</v>
      </c>
    </row>
    <row r="1494" customFormat="false" ht="15" hidden="false" customHeight="false" outlineLevel="0" collapsed="false">
      <c r="A1494" s="46" t="n">
        <v>44017</v>
      </c>
      <c r="B1494" s="114" t="s">
        <v>172</v>
      </c>
      <c r="C1494" s="5" t="n">
        <v>61</v>
      </c>
      <c r="D1494" s="48" t="s">
        <v>28</v>
      </c>
    </row>
    <row r="1495" customFormat="false" ht="15" hidden="false" customHeight="false" outlineLevel="0" collapsed="false">
      <c r="A1495" s="46" t="n">
        <v>44017</v>
      </c>
      <c r="B1495" s="114" t="s">
        <v>172</v>
      </c>
      <c r="C1495" s="5" t="n">
        <v>71</v>
      </c>
      <c r="D1495" s="48" t="s">
        <v>28</v>
      </c>
    </row>
    <row r="1496" customFormat="false" ht="15" hidden="false" customHeight="false" outlineLevel="0" collapsed="false">
      <c r="A1496" s="46" t="n">
        <v>44017</v>
      </c>
      <c r="B1496" s="114" t="s">
        <v>172</v>
      </c>
      <c r="C1496" s="5" t="n">
        <v>82</v>
      </c>
      <c r="D1496" s="48" t="s">
        <v>28</v>
      </c>
    </row>
    <row r="1497" customFormat="false" ht="15" hidden="true" customHeight="false" outlineLevel="0" collapsed="false">
      <c r="A1497" s="46" t="n">
        <v>44017</v>
      </c>
      <c r="B1497" s="114" t="s">
        <v>172</v>
      </c>
      <c r="C1497" s="5" t="n">
        <v>70</v>
      </c>
      <c r="D1497" s="48" t="s">
        <v>38</v>
      </c>
    </row>
    <row r="1498" customFormat="false" ht="15" hidden="true" customHeight="false" outlineLevel="0" collapsed="false">
      <c r="A1498" s="46" t="n">
        <v>44017</v>
      </c>
      <c r="B1498" s="114" t="s">
        <v>172</v>
      </c>
      <c r="C1498" s="5" t="n">
        <v>73</v>
      </c>
      <c r="D1498" s="48" t="s">
        <v>38</v>
      </c>
    </row>
    <row r="1499" customFormat="false" ht="15" hidden="true" customHeight="false" outlineLevel="0" collapsed="false">
      <c r="A1499" s="46" t="n">
        <v>44017</v>
      </c>
      <c r="B1499" s="114" t="s">
        <v>173</v>
      </c>
      <c r="C1499" s="5" t="n">
        <v>80</v>
      </c>
      <c r="D1499" s="48" t="s">
        <v>24</v>
      </c>
    </row>
    <row r="1500" customFormat="false" ht="15" hidden="true" customHeight="false" outlineLevel="0" collapsed="false">
      <c r="A1500" s="46" t="n">
        <v>44017</v>
      </c>
      <c r="B1500" s="114" t="s">
        <v>173</v>
      </c>
      <c r="C1500" s="5" t="n">
        <v>88</v>
      </c>
      <c r="D1500" s="48" t="s">
        <v>24</v>
      </c>
    </row>
    <row r="1501" customFormat="false" ht="15" hidden="true" customHeight="false" outlineLevel="0" collapsed="false">
      <c r="A1501" s="46" t="n">
        <v>44017</v>
      </c>
      <c r="B1501" s="114" t="s">
        <v>173</v>
      </c>
      <c r="C1501" s="5" t="n">
        <v>70</v>
      </c>
      <c r="D1501" s="48" t="s">
        <v>24</v>
      </c>
    </row>
    <row r="1502" customFormat="false" ht="15" hidden="true" customHeight="false" outlineLevel="0" collapsed="false">
      <c r="A1502" s="46" t="n">
        <v>44017</v>
      </c>
      <c r="B1502" s="114" t="s">
        <v>173</v>
      </c>
      <c r="C1502" s="5" t="n">
        <v>78</v>
      </c>
      <c r="D1502" s="48" t="s">
        <v>24</v>
      </c>
    </row>
    <row r="1503" customFormat="false" ht="15" hidden="false" customHeight="false" outlineLevel="0" collapsed="false">
      <c r="A1503" s="46" t="n">
        <v>44017</v>
      </c>
      <c r="B1503" s="114" t="s">
        <v>173</v>
      </c>
      <c r="C1503" s="5" t="n">
        <v>89</v>
      </c>
      <c r="D1503" s="48" t="s">
        <v>28</v>
      </c>
    </row>
    <row r="1504" customFormat="false" ht="15" hidden="false" customHeight="false" outlineLevel="0" collapsed="false">
      <c r="A1504" s="46" t="n">
        <v>44017</v>
      </c>
      <c r="B1504" s="114" t="s">
        <v>173</v>
      </c>
      <c r="C1504" s="5" t="n">
        <v>91</v>
      </c>
      <c r="D1504" s="48" t="s">
        <v>28</v>
      </c>
    </row>
    <row r="1505" customFormat="false" ht="15" hidden="false" customHeight="false" outlineLevel="0" collapsed="false">
      <c r="A1505" s="46" t="n">
        <v>44017</v>
      </c>
      <c r="B1505" s="114" t="s">
        <v>173</v>
      </c>
      <c r="C1505" s="5" t="n">
        <v>69</v>
      </c>
      <c r="D1505" s="48" t="s">
        <v>28</v>
      </c>
    </row>
    <row r="1506" customFormat="false" ht="15" hidden="false" customHeight="false" outlineLevel="0" collapsed="false">
      <c r="A1506" s="46" t="n">
        <v>44017</v>
      </c>
      <c r="B1506" s="114" t="s">
        <v>173</v>
      </c>
      <c r="C1506" s="5" t="n">
        <v>82</v>
      </c>
      <c r="D1506" s="48" t="s">
        <v>28</v>
      </c>
    </row>
    <row r="1507" customFormat="false" ht="15" hidden="true" customHeight="false" outlineLevel="0" collapsed="false">
      <c r="A1507" s="46" t="n">
        <v>44017</v>
      </c>
      <c r="B1507" s="114" t="s">
        <v>173</v>
      </c>
      <c r="C1507" s="5" t="n">
        <v>67</v>
      </c>
      <c r="D1507" s="48" t="s">
        <v>38</v>
      </c>
    </row>
    <row r="1508" customFormat="false" ht="15" hidden="true" customHeight="false" outlineLevel="0" collapsed="false">
      <c r="A1508" s="46" t="n">
        <v>44017</v>
      </c>
      <c r="B1508" s="114" t="s">
        <v>173</v>
      </c>
      <c r="C1508" s="5" t="n">
        <v>82</v>
      </c>
      <c r="D1508" s="48" t="s">
        <v>39</v>
      </c>
    </row>
    <row r="1509" customFormat="false" ht="15" hidden="true" customHeight="false" outlineLevel="0" collapsed="false">
      <c r="A1509" s="46" t="n">
        <v>44018</v>
      </c>
      <c r="B1509" s="114" t="s">
        <v>172</v>
      </c>
      <c r="C1509" s="5" t="n">
        <v>71</v>
      </c>
      <c r="D1509" s="48" t="s">
        <v>24</v>
      </c>
    </row>
    <row r="1510" customFormat="false" ht="15" hidden="true" customHeight="false" outlineLevel="0" collapsed="false">
      <c r="A1510" s="46" t="n">
        <v>44018</v>
      </c>
      <c r="B1510" s="114" t="s">
        <v>172</v>
      </c>
      <c r="C1510" s="5" t="n">
        <v>80</v>
      </c>
      <c r="D1510" s="48" t="s">
        <v>24</v>
      </c>
    </row>
    <row r="1511" customFormat="false" ht="15" hidden="true" customHeight="false" outlineLevel="0" collapsed="false">
      <c r="A1511" s="46" t="n">
        <v>44018</v>
      </c>
      <c r="B1511" s="114" t="s">
        <v>172</v>
      </c>
      <c r="C1511" s="5" t="n">
        <v>84</v>
      </c>
      <c r="D1511" s="48" t="s">
        <v>24</v>
      </c>
    </row>
    <row r="1512" customFormat="false" ht="15" hidden="true" customHeight="false" outlineLevel="0" collapsed="false">
      <c r="A1512" s="46" t="n">
        <v>44018</v>
      </c>
      <c r="B1512" s="114" t="s">
        <v>172</v>
      </c>
      <c r="C1512" s="5" t="n">
        <v>58</v>
      </c>
      <c r="D1512" s="48" t="s">
        <v>24</v>
      </c>
    </row>
    <row r="1513" customFormat="false" ht="15" hidden="true" customHeight="false" outlineLevel="0" collapsed="false">
      <c r="A1513" s="46" t="n">
        <v>44018</v>
      </c>
      <c r="B1513" s="114" t="s">
        <v>172</v>
      </c>
      <c r="C1513" s="5" t="n">
        <v>70</v>
      </c>
      <c r="D1513" s="48" t="s">
        <v>24</v>
      </c>
    </row>
    <row r="1514" customFormat="false" ht="15" hidden="true" customHeight="false" outlineLevel="0" collapsed="false">
      <c r="A1514" s="46" t="n">
        <v>44018</v>
      </c>
      <c r="B1514" s="114" t="s">
        <v>172</v>
      </c>
      <c r="C1514" s="5" t="n">
        <v>90</v>
      </c>
      <c r="D1514" s="114" t="s">
        <v>24</v>
      </c>
    </row>
    <row r="1515" customFormat="false" ht="15" hidden="true" customHeight="false" outlineLevel="0" collapsed="false">
      <c r="A1515" s="46" t="n">
        <v>44018</v>
      </c>
      <c r="B1515" s="114" t="s">
        <v>172</v>
      </c>
      <c r="C1515" s="5" t="n">
        <v>67</v>
      </c>
      <c r="D1515" s="114" t="s">
        <v>24</v>
      </c>
    </row>
    <row r="1516" customFormat="false" ht="15" hidden="true" customHeight="false" outlineLevel="0" collapsed="false">
      <c r="A1516" s="46" t="n">
        <v>44018</v>
      </c>
      <c r="B1516" s="114" t="s">
        <v>172</v>
      </c>
      <c r="C1516" s="5" t="n">
        <v>60</v>
      </c>
      <c r="D1516" s="114" t="s">
        <v>24</v>
      </c>
    </row>
    <row r="1517" customFormat="false" ht="15" hidden="true" customHeight="false" outlineLevel="0" collapsed="false">
      <c r="A1517" s="46" t="n">
        <v>44018</v>
      </c>
      <c r="B1517" s="114" t="s">
        <v>172</v>
      </c>
      <c r="C1517" s="5" t="n">
        <v>83</v>
      </c>
      <c r="D1517" s="114" t="s">
        <v>24</v>
      </c>
    </row>
    <row r="1518" customFormat="false" ht="15" hidden="true" customHeight="false" outlineLevel="0" collapsed="false">
      <c r="A1518" s="46" t="n">
        <v>44018</v>
      </c>
      <c r="B1518" s="114" t="s">
        <v>172</v>
      </c>
      <c r="C1518" s="5" t="n">
        <v>69</v>
      </c>
      <c r="D1518" s="114" t="s">
        <v>24</v>
      </c>
    </row>
    <row r="1519" customFormat="false" ht="15" hidden="true" customHeight="false" outlineLevel="0" collapsed="false">
      <c r="A1519" s="46" t="n">
        <v>44018</v>
      </c>
      <c r="B1519" s="114" t="s">
        <v>172</v>
      </c>
      <c r="C1519" s="5" t="n">
        <v>60</v>
      </c>
      <c r="D1519" s="114" t="s">
        <v>24</v>
      </c>
    </row>
    <row r="1520" customFormat="false" ht="15" hidden="true" customHeight="false" outlineLevel="0" collapsed="false">
      <c r="A1520" s="46" t="n">
        <v>44018</v>
      </c>
      <c r="B1520" s="114" t="s">
        <v>172</v>
      </c>
      <c r="C1520" s="5" t="n">
        <v>83</v>
      </c>
      <c r="D1520" s="114" t="s">
        <v>24</v>
      </c>
    </row>
    <row r="1521" customFormat="false" ht="15" hidden="true" customHeight="false" outlineLevel="0" collapsed="false">
      <c r="A1521" s="46" t="n">
        <v>44018</v>
      </c>
      <c r="B1521" s="114" t="s">
        <v>172</v>
      </c>
      <c r="C1521" s="5" t="n">
        <v>48</v>
      </c>
      <c r="D1521" s="114" t="s">
        <v>24</v>
      </c>
    </row>
    <row r="1522" customFormat="false" ht="15" hidden="true" customHeight="false" outlineLevel="0" collapsed="false">
      <c r="A1522" s="46" t="n">
        <v>44018</v>
      </c>
      <c r="B1522" s="114" t="s">
        <v>172</v>
      </c>
      <c r="C1522" s="5" t="n">
        <v>63</v>
      </c>
      <c r="D1522" s="114" t="s">
        <v>24</v>
      </c>
    </row>
    <row r="1523" customFormat="false" ht="15" hidden="true" customHeight="false" outlineLevel="0" collapsed="false">
      <c r="A1523" s="46" t="n">
        <v>44018</v>
      </c>
      <c r="B1523" s="114" t="s">
        <v>172</v>
      </c>
      <c r="C1523" s="5" t="n">
        <v>68</v>
      </c>
      <c r="D1523" s="114" t="s">
        <v>24</v>
      </c>
    </row>
    <row r="1524" customFormat="false" ht="15" hidden="true" customHeight="false" outlineLevel="0" collapsed="false">
      <c r="A1524" s="46" t="n">
        <v>44018</v>
      </c>
      <c r="B1524" s="114" t="s">
        <v>172</v>
      </c>
      <c r="C1524" s="5" t="n">
        <v>76</v>
      </c>
      <c r="D1524" s="114" t="s">
        <v>24</v>
      </c>
    </row>
    <row r="1525" customFormat="false" ht="15" hidden="true" customHeight="false" outlineLevel="0" collapsed="false">
      <c r="A1525" s="46" t="n">
        <v>44018</v>
      </c>
      <c r="B1525" s="114" t="s">
        <v>172</v>
      </c>
      <c r="C1525" s="5" t="n">
        <v>78</v>
      </c>
      <c r="D1525" s="114" t="s">
        <v>24</v>
      </c>
    </row>
    <row r="1526" customFormat="false" ht="15" hidden="true" customHeight="false" outlineLevel="0" collapsed="false">
      <c r="A1526" s="46" t="n">
        <v>44018</v>
      </c>
      <c r="B1526" s="114" t="s">
        <v>172</v>
      </c>
      <c r="C1526" s="5" t="n">
        <v>82</v>
      </c>
      <c r="D1526" s="114" t="s">
        <v>24</v>
      </c>
    </row>
    <row r="1527" customFormat="false" ht="15" hidden="true" customHeight="false" outlineLevel="0" collapsed="false">
      <c r="A1527" s="46" t="n">
        <v>44018</v>
      </c>
      <c r="B1527" s="114" t="s">
        <v>172</v>
      </c>
      <c r="C1527" s="5" t="n">
        <v>80</v>
      </c>
      <c r="D1527" s="114" t="s">
        <v>24</v>
      </c>
    </row>
    <row r="1528" customFormat="false" ht="15" hidden="true" customHeight="false" outlineLevel="0" collapsed="false">
      <c r="A1528" s="46" t="n">
        <v>44018</v>
      </c>
      <c r="B1528" s="114" t="s">
        <v>172</v>
      </c>
      <c r="C1528" s="5" t="n">
        <v>81</v>
      </c>
      <c r="D1528" s="114" t="s">
        <v>24</v>
      </c>
    </row>
    <row r="1529" customFormat="false" ht="15" hidden="true" customHeight="false" outlineLevel="0" collapsed="false">
      <c r="A1529" s="46" t="n">
        <v>44018</v>
      </c>
      <c r="B1529" s="114" t="s">
        <v>172</v>
      </c>
      <c r="C1529" s="5" t="n">
        <v>85</v>
      </c>
      <c r="D1529" s="114" t="s">
        <v>24</v>
      </c>
    </row>
    <row r="1530" customFormat="false" ht="15" hidden="true" customHeight="false" outlineLevel="0" collapsed="false">
      <c r="A1530" s="46" t="n">
        <v>44018</v>
      </c>
      <c r="B1530" s="114" t="s">
        <v>172</v>
      </c>
      <c r="C1530" s="5" t="n">
        <v>66</v>
      </c>
      <c r="D1530" s="114" t="s">
        <v>24</v>
      </c>
    </row>
    <row r="1531" customFormat="false" ht="15" hidden="true" customHeight="false" outlineLevel="0" collapsed="false">
      <c r="A1531" s="46" t="n">
        <v>44018</v>
      </c>
      <c r="B1531" s="114" t="s">
        <v>172</v>
      </c>
      <c r="C1531" s="5" t="n">
        <v>73</v>
      </c>
      <c r="D1531" s="114" t="s">
        <v>24</v>
      </c>
    </row>
    <row r="1532" customFormat="false" ht="15" hidden="true" customHeight="false" outlineLevel="0" collapsed="false">
      <c r="A1532" s="46" t="n">
        <v>44018</v>
      </c>
      <c r="B1532" s="114" t="s">
        <v>172</v>
      </c>
      <c r="C1532" s="5" t="n">
        <v>81</v>
      </c>
      <c r="D1532" s="114" t="s">
        <v>24</v>
      </c>
    </row>
    <row r="1533" customFormat="false" ht="15" hidden="true" customHeight="false" outlineLevel="0" collapsed="false">
      <c r="A1533" s="46" t="n">
        <v>44018</v>
      </c>
      <c r="B1533" s="114" t="s">
        <v>172</v>
      </c>
      <c r="C1533" s="5" t="n">
        <v>79</v>
      </c>
      <c r="D1533" s="114" t="s">
        <v>24</v>
      </c>
    </row>
    <row r="1534" customFormat="false" ht="15" hidden="true" customHeight="false" outlineLevel="0" collapsed="false">
      <c r="A1534" s="46" t="n">
        <v>44018</v>
      </c>
      <c r="B1534" s="114" t="s">
        <v>172</v>
      </c>
      <c r="C1534" s="5" t="n">
        <v>60</v>
      </c>
      <c r="D1534" s="114" t="s">
        <v>24</v>
      </c>
    </row>
    <row r="1535" customFormat="false" ht="15" hidden="true" customHeight="false" outlineLevel="0" collapsed="false">
      <c r="A1535" s="46" t="n">
        <v>44018</v>
      </c>
      <c r="B1535" s="114" t="s">
        <v>172</v>
      </c>
      <c r="C1535" s="5" t="n">
        <v>81</v>
      </c>
      <c r="D1535" s="114" t="s">
        <v>24</v>
      </c>
    </row>
    <row r="1536" customFormat="false" ht="15" hidden="true" customHeight="false" outlineLevel="0" collapsed="false">
      <c r="A1536" s="46" t="n">
        <v>44018</v>
      </c>
      <c r="B1536" s="114" t="s">
        <v>172</v>
      </c>
      <c r="C1536" s="5" t="n">
        <v>74</v>
      </c>
      <c r="D1536" s="114" t="s">
        <v>26</v>
      </c>
    </row>
    <row r="1537" customFormat="false" ht="15" hidden="false" customHeight="false" outlineLevel="0" collapsed="false">
      <c r="A1537" s="46" t="n">
        <v>44018</v>
      </c>
      <c r="B1537" s="114" t="s">
        <v>172</v>
      </c>
      <c r="C1537" s="5" t="n">
        <v>66</v>
      </c>
      <c r="D1537" s="48" t="s">
        <v>28</v>
      </c>
    </row>
    <row r="1538" customFormat="false" ht="15" hidden="false" customHeight="false" outlineLevel="0" collapsed="false">
      <c r="A1538" s="46" t="n">
        <v>44018</v>
      </c>
      <c r="B1538" s="114" t="s">
        <v>172</v>
      </c>
      <c r="C1538" s="5" t="n">
        <v>86</v>
      </c>
      <c r="D1538" s="48" t="s">
        <v>28</v>
      </c>
    </row>
    <row r="1539" customFormat="false" ht="15" hidden="false" customHeight="false" outlineLevel="0" collapsed="false">
      <c r="A1539" s="46" t="n">
        <v>44018</v>
      </c>
      <c r="B1539" s="114" t="s">
        <v>172</v>
      </c>
      <c r="C1539" s="5" t="n">
        <v>72</v>
      </c>
      <c r="D1539" s="48" t="s">
        <v>28</v>
      </c>
    </row>
    <row r="1540" customFormat="false" ht="15" hidden="false" customHeight="false" outlineLevel="0" collapsed="false">
      <c r="A1540" s="46" t="n">
        <v>44018</v>
      </c>
      <c r="B1540" s="114" t="s">
        <v>172</v>
      </c>
      <c r="C1540" s="5" t="n">
        <v>65</v>
      </c>
      <c r="D1540" s="114" t="s">
        <v>28</v>
      </c>
    </row>
    <row r="1541" customFormat="false" ht="15" hidden="false" customHeight="false" outlineLevel="0" collapsed="false">
      <c r="A1541" s="46" t="n">
        <v>44018</v>
      </c>
      <c r="B1541" s="114" t="s">
        <v>172</v>
      </c>
      <c r="C1541" s="5" t="n">
        <v>73</v>
      </c>
      <c r="D1541" s="114" t="s">
        <v>28</v>
      </c>
    </row>
    <row r="1542" customFormat="false" ht="15" hidden="false" customHeight="false" outlineLevel="0" collapsed="false">
      <c r="A1542" s="46" t="n">
        <v>44018</v>
      </c>
      <c r="B1542" s="114" t="s">
        <v>172</v>
      </c>
      <c r="C1542" s="5" t="n">
        <v>50</v>
      </c>
      <c r="D1542" s="114" t="s">
        <v>28</v>
      </c>
    </row>
    <row r="1543" customFormat="false" ht="15" hidden="false" customHeight="false" outlineLevel="0" collapsed="false">
      <c r="A1543" s="46" t="n">
        <v>44018</v>
      </c>
      <c r="B1543" s="114" t="s">
        <v>172</v>
      </c>
      <c r="C1543" s="5" t="n">
        <v>96</v>
      </c>
      <c r="D1543" s="114" t="s">
        <v>28</v>
      </c>
    </row>
    <row r="1544" customFormat="false" ht="15" hidden="true" customHeight="false" outlineLevel="0" collapsed="false">
      <c r="A1544" s="46" t="n">
        <v>44018</v>
      </c>
      <c r="B1544" s="114" t="s">
        <v>172</v>
      </c>
      <c r="C1544" s="5" t="n">
        <v>76</v>
      </c>
      <c r="D1544" s="48" t="s">
        <v>39</v>
      </c>
    </row>
    <row r="1545" customFormat="false" ht="15" hidden="true" customHeight="false" outlineLevel="0" collapsed="false">
      <c r="A1545" s="46" t="n">
        <v>44018</v>
      </c>
      <c r="B1545" s="114" t="s">
        <v>172</v>
      </c>
      <c r="C1545" s="5" t="n">
        <v>69</v>
      </c>
      <c r="D1545" s="114" t="s">
        <v>40</v>
      </c>
    </row>
    <row r="1546" customFormat="false" ht="15" hidden="true" customHeight="false" outlineLevel="0" collapsed="false">
      <c r="A1546" s="46" t="n">
        <v>44018</v>
      </c>
      <c r="B1546" s="114" t="s">
        <v>173</v>
      </c>
      <c r="C1546" s="5" t="n">
        <v>63</v>
      </c>
      <c r="D1546" s="48" t="s">
        <v>24</v>
      </c>
    </row>
    <row r="1547" customFormat="false" ht="15" hidden="true" customHeight="false" outlineLevel="0" collapsed="false">
      <c r="A1547" s="46" t="n">
        <v>44018</v>
      </c>
      <c r="B1547" s="114" t="s">
        <v>173</v>
      </c>
      <c r="C1547" s="5" t="n">
        <v>91</v>
      </c>
      <c r="D1547" s="48" t="s">
        <v>24</v>
      </c>
    </row>
    <row r="1548" customFormat="false" ht="15" hidden="true" customHeight="false" outlineLevel="0" collapsed="false">
      <c r="A1548" s="46" t="n">
        <v>44018</v>
      </c>
      <c r="B1548" s="114" t="s">
        <v>173</v>
      </c>
      <c r="C1548" s="5" t="n">
        <v>89</v>
      </c>
      <c r="D1548" s="48" t="s">
        <v>24</v>
      </c>
    </row>
    <row r="1549" customFormat="false" ht="15" hidden="true" customHeight="false" outlineLevel="0" collapsed="false">
      <c r="A1549" s="46" t="n">
        <v>44018</v>
      </c>
      <c r="B1549" s="114" t="s">
        <v>173</v>
      </c>
      <c r="C1549" s="5" t="n">
        <v>91</v>
      </c>
      <c r="D1549" s="114" t="s">
        <v>24</v>
      </c>
    </row>
    <row r="1550" customFormat="false" ht="15" hidden="true" customHeight="false" outlineLevel="0" collapsed="false">
      <c r="A1550" s="46" t="n">
        <v>44018</v>
      </c>
      <c r="B1550" s="114" t="s">
        <v>173</v>
      </c>
      <c r="C1550" s="5" t="n">
        <v>55</v>
      </c>
      <c r="D1550" s="48" t="s">
        <v>24</v>
      </c>
    </row>
    <row r="1551" customFormat="false" ht="15" hidden="true" customHeight="false" outlineLevel="0" collapsed="false">
      <c r="A1551" s="46" t="n">
        <v>44018</v>
      </c>
      <c r="B1551" s="114" t="s">
        <v>173</v>
      </c>
      <c r="C1551" s="5" t="n">
        <v>82</v>
      </c>
      <c r="D1551" s="48" t="s">
        <v>24</v>
      </c>
    </row>
    <row r="1552" customFormat="false" ht="15" hidden="true" customHeight="false" outlineLevel="0" collapsed="false">
      <c r="A1552" s="46" t="n">
        <v>44018</v>
      </c>
      <c r="B1552" s="114" t="s">
        <v>173</v>
      </c>
      <c r="C1552" s="5" t="n">
        <v>83</v>
      </c>
      <c r="D1552" s="48" t="s">
        <v>24</v>
      </c>
    </row>
    <row r="1553" customFormat="false" ht="15" hidden="true" customHeight="false" outlineLevel="0" collapsed="false">
      <c r="A1553" s="46" t="n">
        <v>44018</v>
      </c>
      <c r="B1553" s="114" t="s">
        <v>173</v>
      </c>
      <c r="C1553" s="5" t="n">
        <v>54</v>
      </c>
      <c r="D1553" s="48" t="s">
        <v>24</v>
      </c>
    </row>
    <row r="1554" customFormat="false" ht="15" hidden="true" customHeight="false" outlineLevel="0" collapsed="false">
      <c r="A1554" s="46" t="n">
        <v>44018</v>
      </c>
      <c r="B1554" s="114" t="s">
        <v>173</v>
      </c>
      <c r="C1554" s="5" t="n">
        <v>82</v>
      </c>
      <c r="D1554" s="48" t="s">
        <v>24</v>
      </c>
    </row>
    <row r="1555" customFormat="false" ht="15" hidden="true" customHeight="false" outlineLevel="0" collapsed="false">
      <c r="A1555" s="46" t="n">
        <v>44018</v>
      </c>
      <c r="B1555" s="114" t="s">
        <v>173</v>
      </c>
      <c r="C1555" s="5" t="n">
        <v>92</v>
      </c>
      <c r="D1555" s="48" t="s">
        <v>24</v>
      </c>
    </row>
    <row r="1556" customFormat="false" ht="15" hidden="true" customHeight="false" outlineLevel="0" collapsed="false">
      <c r="A1556" s="46" t="n">
        <v>44018</v>
      </c>
      <c r="B1556" s="114" t="s">
        <v>173</v>
      </c>
      <c r="C1556" s="5" t="n">
        <v>80</v>
      </c>
      <c r="D1556" s="48" t="s">
        <v>24</v>
      </c>
    </row>
    <row r="1557" customFormat="false" ht="15" hidden="true" customHeight="false" outlineLevel="0" collapsed="false">
      <c r="A1557" s="46" t="n">
        <v>44018</v>
      </c>
      <c r="B1557" s="114" t="s">
        <v>173</v>
      </c>
      <c r="C1557" s="5" t="n">
        <v>40</v>
      </c>
      <c r="D1557" s="48" t="s">
        <v>24</v>
      </c>
    </row>
    <row r="1558" customFormat="false" ht="15" hidden="true" customHeight="false" outlineLevel="0" collapsed="false">
      <c r="A1558" s="46" t="n">
        <v>44018</v>
      </c>
      <c r="B1558" s="114" t="s">
        <v>173</v>
      </c>
      <c r="C1558" s="5" t="n">
        <v>70</v>
      </c>
      <c r="D1558" s="48" t="s">
        <v>24</v>
      </c>
    </row>
    <row r="1559" customFormat="false" ht="15" hidden="true" customHeight="false" outlineLevel="0" collapsed="false">
      <c r="A1559" s="46" t="n">
        <v>44018</v>
      </c>
      <c r="B1559" s="114" t="s">
        <v>173</v>
      </c>
      <c r="C1559" s="5" t="n">
        <v>90</v>
      </c>
      <c r="D1559" s="48" t="s">
        <v>24</v>
      </c>
    </row>
    <row r="1560" customFormat="false" ht="15" hidden="true" customHeight="false" outlineLevel="0" collapsed="false">
      <c r="A1560" s="46" t="n">
        <v>44018</v>
      </c>
      <c r="B1560" s="114" t="s">
        <v>173</v>
      </c>
      <c r="C1560" s="5" t="n">
        <v>89</v>
      </c>
      <c r="D1560" s="48" t="s">
        <v>24</v>
      </c>
    </row>
    <row r="1561" customFormat="false" ht="15" hidden="true" customHeight="false" outlineLevel="0" collapsed="false">
      <c r="A1561" s="46" t="n">
        <v>44018</v>
      </c>
      <c r="B1561" s="114" t="s">
        <v>173</v>
      </c>
      <c r="C1561" s="5" t="n">
        <v>73</v>
      </c>
      <c r="D1561" s="48" t="s">
        <v>24</v>
      </c>
    </row>
    <row r="1562" customFormat="false" ht="15" hidden="true" customHeight="false" outlineLevel="0" collapsed="false">
      <c r="A1562" s="46" t="n">
        <v>44018</v>
      </c>
      <c r="B1562" s="114" t="s">
        <v>173</v>
      </c>
      <c r="C1562" s="5" t="n">
        <v>86</v>
      </c>
      <c r="D1562" s="48" t="s">
        <v>24</v>
      </c>
    </row>
    <row r="1563" customFormat="false" ht="15" hidden="true" customHeight="false" outlineLevel="0" collapsed="false">
      <c r="A1563" s="46" t="n">
        <v>44018</v>
      </c>
      <c r="B1563" s="114" t="s">
        <v>173</v>
      </c>
      <c r="C1563" s="5" t="n">
        <v>88</v>
      </c>
      <c r="D1563" s="48" t="s">
        <v>24</v>
      </c>
    </row>
    <row r="1564" customFormat="false" ht="15" hidden="true" customHeight="false" outlineLevel="0" collapsed="false">
      <c r="A1564" s="46" t="n">
        <v>44018</v>
      </c>
      <c r="B1564" s="114" t="s">
        <v>173</v>
      </c>
      <c r="C1564" s="5" t="n">
        <v>76</v>
      </c>
      <c r="D1564" s="48" t="s">
        <v>24</v>
      </c>
    </row>
    <row r="1565" customFormat="false" ht="15" hidden="true" customHeight="false" outlineLevel="0" collapsed="false">
      <c r="A1565" s="46" t="n">
        <v>44018</v>
      </c>
      <c r="B1565" s="114" t="s">
        <v>173</v>
      </c>
      <c r="C1565" s="5" t="n">
        <v>95</v>
      </c>
      <c r="D1565" s="48" t="s">
        <v>24</v>
      </c>
    </row>
    <row r="1566" customFormat="false" ht="15" hidden="true" customHeight="false" outlineLevel="0" collapsed="false">
      <c r="A1566" s="46" t="n">
        <v>44018</v>
      </c>
      <c r="B1566" s="114" t="s">
        <v>173</v>
      </c>
      <c r="C1566" s="5" t="n">
        <v>91</v>
      </c>
      <c r="D1566" s="48" t="s">
        <v>24</v>
      </c>
    </row>
    <row r="1567" customFormat="false" ht="15" hidden="true" customHeight="false" outlineLevel="0" collapsed="false">
      <c r="A1567" s="46" t="n">
        <v>44018</v>
      </c>
      <c r="B1567" s="114" t="s">
        <v>173</v>
      </c>
      <c r="C1567" s="5" t="n">
        <v>17</v>
      </c>
      <c r="D1567" s="48" t="s">
        <v>24</v>
      </c>
    </row>
    <row r="1568" customFormat="false" ht="15" hidden="true" customHeight="false" outlineLevel="0" collapsed="false">
      <c r="A1568" s="46" t="n">
        <v>44018</v>
      </c>
      <c r="B1568" s="114" t="s">
        <v>173</v>
      </c>
      <c r="C1568" s="5" t="n">
        <v>66</v>
      </c>
      <c r="D1568" s="48" t="s">
        <v>24</v>
      </c>
    </row>
    <row r="1569" customFormat="false" ht="15" hidden="true" customHeight="false" outlineLevel="0" collapsed="false">
      <c r="A1569" s="46" t="n">
        <v>44018</v>
      </c>
      <c r="B1569" s="114" t="s">
        <v>173</v>
      </c>
      <c r="C1569" s="5" t="n">
        <v>73</v>
      </c>
      <c r="D1569" s="48" t="s">
        <v>24</v>
      </c>
    </row>
    <row r="1570" customFormat="false" ht="15" hidden="true" customHeight="false" outlineLevel="0" collapsed="false">
      <c r="A1570" s="46" t="n">
        <v>44018</v>
      </c>
      <c r="B1570" s="114" t="s">
        <v>173</v>
      </c>
      <c r="C1570" s="5" t="n">
        <v>56</v>
      </c>
      <c r="D1570" s="48" t="s">
        <v>24</v>
      </c>
    </row>
    <row r="1571" customFormat="false" ht="15" hidden="true" customHeight="false" outlineLevel="0" collapsed="false">
      <c r="A1571" s="46" t="n">
        <v>44018</v>
      </c>
      <c r="B1571" s="114" t="s">
        <v>173</v>
      </c>
      <c r="C1571" s="5" t="n">
        <v>35</v>
      </c>
      <c r="D1571" s="48" t="s">
        <v>24</v>
      </c>
    </row>
    <row r="1572" customFormat="false" ht="15" hidden="true" customHeight="false" outlineLevel="0" collapsed="false">
      <c r="A1572" s="46" t="n">
        <v>44018</v>
      </c>
      <c r="B1572" s="114" t="s">
        <v>173</v>
      </c>
      <c r="C1572" s="5" t="n">
        <v>89</v>
      </c>
      <c r="D1572" s="48" t="s">
        <v>24</v>
      </c>
    </row>
    <row r="1573" customFormat="false" ht="15" hidden="true" customHeight="false" outlineLevel="0" collapsed="false">
      <c r="A1573" s="46" t="n">
        <v>44018</v>
      </c>
      <c r="B1573" s="114" t="s">
        <v>173</v>
      </c>
      <c r="C1573" s="5" t="n">
        <v>76</v>
      </c>
      <c r="D1573" s="48" t="s">
        <v>26</v>
      </c>
    </row>
    <row r="1574" customFormat="false" ht="15" hidden="false" customHeight="false" outlineLevel="0" collapsed="false">
      <c r="A1574" s="46" t="n">
        <v>44018</v>
      </c>
      <c r="B1574" s="114" t="s">
        <v>173</v>
      </c>
      <c r="C1574" s="5" t="n">
        <v>94</v>
      </c>
      <c r="D1574" s="48" t="s">
        <v>28</v>
      </c>
    </row>
    <row r="1575" customFormat="false" ht="15" hidden="false" customHeight="false" outlineLevel="0" collapsed="false">
      <c r="A1575" s="46" t="n">
        <v>44018</v>
      </c>
      <c r="B1575" s="114" t="s">
        <v>173</v>
      </c>
      <c r="C1575" s="5" t="n">
        <v>79</v>
      </c>
      <c r="D1575" s="48" t="s">
        <v>28</v>
      </c>
    </row>
    <row r="1576" customFormat="false" ht="15" hidden="false" customHeight="false" outlineLevel="0" collapsed="false">
      <c r="A1576" s="46" t="n">
        <v>44018</v>
      </c>
      <c r="B1576" s="114" t="s">
        <v>173</v>
      </c>
      <c r="C1576" s="5" t="n">
        <v>66</v>
      </c>
      <c r="D1576" s="48" t="s">
        <v>28</v>
      </c>
    </row>
    <row r="1577" customFormat="false" ht="15" hidden="false" customHeight="false" outlineLevel="0" collapsed="false">
      <c r="A1577" s="46" t="n">
        <v>44018</v>
      </c>
      <c r="B1577" s="114" t="s">
        <v>173</v>
      </c>
      <c r="C1577" s="5" t="n">
        <v>74</v>
      </c>
      <c r="D1577" s="48" t="s">
        <v>28</v>
      </c>
    </row>
    <row r="1578" customFormat="false" ht="15" hidden="false" customHeight="false" outlineLevel="0" collapsed="false">
      <c r="A1578" s="46" t="n">
        <v>44018</v>
      </c>
      <c r="B1578" s="114" t="s">
        <v>173</v>
      </c>
      <c r="C1578" s="5" t="n">
        <v>52</v>
      </c>
      <c r="D1578" s="48" t="s">
        <v>28</v>
      </c>
    </row>
    <row r="1579" customFormat="false" ht="15" hidden="false" customHeight="false" outlineLevel="0" collapsed="false">
      <c r="A1579" s="46" t="n">
        <v>44018</v>
      </c>
      <c r="B1579" s="114" t="s">
        <v>173</v>
      </c>
      <c r="C1579" s="5" t="n">
        <v>90</v>
      </c>
      <c r="D1579" s="48" t="s">
        <v>28</v>
      </c>
    </row>
    <row r="1580" customFormat="false" ht="15" hidden="false" customHeight="false" outlineLevel="0" collapsed="false">
      <c r="A1580" s="46" t="n">
        <v>44018</v>
      </c>
      <c r="B1580" s="114" t="s">
        <v>173</v>
      </c>
      <c r="C1580" s="5" t="n">
        <v>78</v>
      </c>
      <c r="D1580" s="48" t="s">
        <v>28</v>
      </c>
    </row>
    <row r="1581" customFormat="false" ht="15" hidden="true" customHeight="false" outlineLevel="0" collapsed="false">
      <c r="A1581" s="46" t="n">
        <v>44018</v>
      </c>
      <c r="B1581" s="114" t="s">
        <v>173</v>
      </c>
      <c r="C1581" s="5" t="n">
        <v>80</v>
      </c>
      <c r="D1581" s="48" t="s">
        <v>38</v>
      </c>
    </row>
    <row r="1582" customFormat="false" ht="15" hidden="true" customHeight="false" outlineLevel="0" collapsed="false">
      <c r="A1582" s="46" t="n">
        <v>44018</v>
      </c>
      <c r="B1582" s="114" t="s">
        <v>173</v>
      </c>
      <c r="C1582" s="5" t="n">
        <v>35</v>
      </c>
      <c r="D1582" s="48" t="s">
        <v>39</v>
      </c>
    </row>
    <row r="1583" customFormat="false" ht="15" hidden="true" customHeight="false" outlineLevel="0" collapsed="false">
      <c r="A1583" s="46" t="n">
        <v>44018</v>
      </c>
      <c r="B1583" s="114" t="s">
        <v>173</v>
      </c>
      <c r="C1583" s="5" t="n">
        <v>78</v>
      </c>
      <c r="D1583" s="48" t="s">
        <v>39</v>
      </c>
    </row>
    <row r="1584" customFormat="false" ht="15" hidden="true" customHeight="false" outlineLevel="0" collapsed="false">
      <c r="A1584" s="46" t="n">
        <v>44019</v>
      </c>
      <c r="B1584" s="114" t="s">
        <v>172</v>
      </c>
      <c r="C1584" s="5" t="n">
        <v>81</v>
      </c>
      <c r="D1584" s="48" t="s">
        <v>24</v>
      </c>
    </row>
    <row r="1585" customFormat="false" ht="15" hidden="true" customHeight="false" outlineLevel="0" collapsed="false">
      <c r="A1585" s="46" t="n">
        <v>44019</v>
      </c>
      <c r="B1585" s="114" t="s">
        <v>172</v>
      </c>
      <c r="C1585" s="5" t="n">
        <v>80</v>
      </c>
      <c r="D1585" s="48" t="s">
        <v>24</v>
      </c>
    </row>
    <row r="1586" customFormat="false" ht="15" hidden="true" customHeight="false" outlineLevel="0" collapsed="false">
      <c r="A1586" s="46" t="n">
        <v>44019</v>
      </c>
      <c r="B1586" s="114" t="s">
        <v>172</v>
      </c>
      <c r="C1586" s="5" t="n">
        <v>74</v>
      </c>
      <c r="D1586" s="48" t="s">
        <v>24</v>
      </c>
    </row>
    <row r="1587" customFormat="false" ht="15" hidden="true" customHeight="false" outlineLevel="0" collapsed="false">
      <c r="A1587" s="46" t="n">
        <v>44019</v>
      </c>
      <c r="B1587" s="114" t="s">
        <v>172</v>
      </c>
      <c r="C1587" s="5" t="n">
        <v>49</v>
      </c>
      <c r="D1587" s="48" t="s">
        <v>24</v>
      </c>
    </row>
    <row r="1588" customFormat="false" ht="15" hidden="true" customHeight="false" outlineLevel="0" collapsed="false">
      <c r="A1588" s="46" t="n">
        <v>44019</v>
      </c>
      <c r="B1588" s="114" t="s">
        <v>172</v>
      </c>
      <c r="C1588" s="5" t="n">
        <v>50</v>
      </c>
      <c r="D1588" s="48" t="s">
        <v>24</v>
      </c>
    </row>
    <row r="1589" customFormat="false" ht="15" hidden="true" customHeight="false" outlineLevel="0" collapsed="false">
      <c r="A1589" s="46" t="n">
        <v>44019</v>
      </c>
      <c r="B1589" s="114" t="s">
        <v>172</v>
      </c>
      <c r="C1589" s="5" t="n">
        <v>73</v>
      </c>
      <c r="D1589" s="48" t="s">
        <v>24</v>
      </c>
    </row>
    <row r="1590" customFormat="false" ht="15" hidden="true" customHeight="false" outlineLevel="0" collapsed="false">
      <c r="A1590" s="46" t="n">
        <v>44019</v>
      </c>
      <c r="B1590" s="114" t="s">
        <v>172</v>
      </c>
      <c r="C1590" s="5" t="n">
        <v>55</v>
      </c>
      <c r="D1590" s="48" t="s">
        <v>24</v>
      </c>
    </row>
    <row r="1591" customFormat="false" ht="15" hidden="true" customHeight="false" outlineLevel="0" collapsed="false">
      <c r="A1591" s="46" t="n">
        <v>44019</v>
      </c>
      <c r="B1591" s="114" t="s">
        <v>172</v>
      </c>
      <c r="C1591" s="5" t="n">
        <v>90</v>
      </c>
      <c r="D1591" s="48" t="s">
        <v>24</v>
      </c>
    </row>
    <row r="1592" customFormat="false" ht="15" hidden="true" customHeight="false" outlineLevel="0" collapsed="false">
      <c r="A1592" s="46" t="n">
        <v>44019</v>
      </c>
      <c r="B1592" s="114" t="s">
        <v>172</v>
      </c>
      <c r="C1592" s="5" t="n">
        <v>80</v>
      </c>
      <c r="D1592" s="48" t="s">
        <v>24</v>
      </c>
    </row>
    <row r="1593" customFormat="false" ht="15" hidden="true" customHeight="false" outlineLevel="0" collapsed="false">
      <c r="A1593" s="46" t="n">
        <v>44019</v>
      </c>
      <c r="B1593" s="114" t="s">
        <v>172</v>
      </c>
      <c r="C1593" s="5" t="n">
        <v>69</v>
      </c>
      <c r="D1593" s="48" t="s">
        <v>24</v>
      </c>
    </row>
    <row r="1594" customFormat="false" ht="15" hidden="true" customHeight="false" outlineLevel="0" collapsed="false">
      <c r="A1594" s="46" t="n">
        <v>44019</v>
      </c>
      <c r="B1594" s="114" t="s">
        <v>172</v>
      </c>
      <c r="C1594" s="5" t="n">
        <v>67</v>
      </c>
      <c r="D1594" s="48" t="s">
        <v>24</v>
      </c>
    </row>
    <row r="1595" customFormat="false" ht="15" hidden="true" customHeight="false" outlineLevel="0" collapsed="false">
      <c r="A1595" s="46" t="n">
        <v>44019</v>
      </c>
      <c r="B1595" s="114" t="s">
        <v>172</v>
      </c>
      <c r="C1595" s="5" t="n">
        <v>65</v>
      </c>
      <c r="D1595" s="48" t="s">
        <v>24</v>
      </c>
    </row>
    <row r="1596" customFormat="false" ht="15" hidden="true" customHeight="false" outlineLevel="0" collapsed="false">
      <c r="A1596" s="46" t="n">
        <v>44019</v>
      </c>
      <c r="B1596" s="114" t="s">
        <v>172</v>
      </c>
      <c r="C1596" s="5" t="n">
        <v>80</v>
      </c>
      <c r="D1596" s="48" t="s">
        <v>24</v>
      </c>
    </row>
    <row r="1597" customFormat="false" ht="15" hidden="true" customHeight="false" outlineLevel="0" collapsed="false">
      <c r="A1597" s="46" t="n">
        <v>44019</v>
      </c>
      <c r="B1597" s="114" t="s">
        <v>172</v>
      </c>
      <c r="C1597" s="5" t="n">
        <v>68</v>
      </c>
      <c r="D1597" s="48" t="s">
        <v>24</v>
      </c>
    </row>
    <row r="1598" customFormat="false" ht="15" hidden="true" customHeight="false" outlineLevel="0" collapsed="false">
      <c r="A1598" s="46" t="n">
        <v>44019</v>
      </c>
      <c r="B1598" s="114" t="s">
        <v>172</v>
      </c>
      <c r="C1598" s="5" t="n">
        <v>73</v>
      </c>
      <c r="D1598" s="48" t="s">
        <v>24</v>
      </c>
    </row>
    <row r="1599" customFormat="false" ht="15" hidden="true" customHeight="false" outlineLevel="0" collapsed="false">
      <c r="A1599" s="46" t="n">
        <v>44019</v>
      </c>
      <c r="B1599" s="114" t="s">
        <v>172</v>
      </c>
      <c r="C1599" s="5" t="n">
        <v>53</v>
      </c>
      <c r="D1599" s="48" t="s">
        <v>24</v>
      </c>
    </row>
    <row r="1600" customFormat="false" ht="15" hidden="true" customHeight="false" outlineLevel="0" collapsed="false">
      <c r="A1600" s="46" t="n">
        <v>44019</v>
      </c>
      <c r="B1600" s="114" t="s">
        <v>172</v>
      </c>
      <c r="C1600" s="5" t="n">
        <v>69</v>
      </c>
      <c r="D1600" s="48" t="s">
        <v>24</v>
      </c>
    </row>
    <row r="1601" customFormat="false" ht="15" hidden="true" customHeight="false" outlineLevel="0" collapsed="false">
      <c r="A1601" s="46" t="n">
        <v>44019</v>
      </c>
      <c r="B1601" s="114" t="s">
        <v>172</v>
      </c>
      <c r="C1601" s="5" t="n">
        <v>89</v>
      </c>
      <c r="D1601" s="48" t="s">
        <v>24</v>
      </c>
    </row>
    <row r="1602" customFormat="false" ht="15" hidden="true" customHeight="false" outlineLevel="0" collapsed="false">
      <c r="A1602" s="46" t="n">
        <v>44019</v>
      </c>
      <c r="B1602" s="114" t="s">
        <v>172</v>
      </c>
      <c r="C1602" s="5" t="n">
        <v>87</v>
      </c>
      <c r="D1602" s="48" t="s">
        <v>24</v>
      </c>
    </row>
    <row r="1603" customFormat="false" ht="15" hidden="true" customHeight="false" outlineLevel="0" collapsed="false">
      <c r="A1603" s="46" t="n">
        <v>44019</v>
      </c>
      <c r="B1603" s="114" t="s">
        <v>172</v>
      </c>
      <c r="C1603" s="5" t="n">
        <v>75</v>
      </c>
      <c r="D1603" s="48" t="s">
        <v>24</v>
      </c>
    </row>
    <row r="1604" customFormat="false" ht="15" hidden="true" customHeight="false" outlineLevel="0" collapsed="false">
      <c r="A1604" s="46" t="n">
        <v>44019</v>
      </c>
      <c r="B1604" s="114" t="s">
        <v>172</v>
      </c>
      <c r="C1604" s="5" t="n">
        <v>87</v>
      </c>
      <c r="D1604" s="48" t="s">
        <v>24</v>
      </c>
    </row>
    <row r="1605" customFormat="false" ht="15" hidden="false" customHeight="false" outlineLevel="0" collapsed="false">
      <c r="A1605" s="46" t="n">
        <v>44019</v>
      </c>
      <c r="B1605" s="114" t="s">
        <v>172</v>
      </c>
      <c r="C1605" s="5" t="n">
        <v>64</v>
      </c>
      <c r="D1605" s="48" t="s">
        <v>28</v>
      </c>
    </row>
    <row r="1606" customFormat="false" ht="15" hidden="false" customHeight="false" outlineLevel="0" collapsed="false">
      <c r="A1606" s="46" t="n">
        <v>44019</v>
      </c>
      <c r="B1606" s="114" t="s">
        <v>172</v>
      </c>
      <c r="C1606" s="5" t="n">
        <v>86</v>
      </c>
      <c r="D1606" s="48" t="s">
        <v>28</v>
      </c>
    </row>
    <row r="1607" customFormat="false" ht="15" hidden="false" customHeight="false" outlineLevel="0" collapsed="false">
      <c r="A1607" s="46" t="n">
        <v>44019</v>
      </c>
      <c r="B1607" s="114" t="s">
        <v>172</v>
      </c>
      <c r="C1607" s="5" t="n">
        <v>40</v>
      </c>
      <c r="D1607" s="48" t="s">
        <v>28</v>
      </c>
    </row>
    <row r="1608" customFormat="false" ht="15" hidden="false" customHeight="false" outlineLevel="0" collapsed="false">
      <c r="A1608" s="46" t="n">
        <v>44019</v>
      </c>
      <c r="B1608" s="114" t="s">
        <v>172</v>
      </c>
      <c r="C1608" s="5" t="n">
        <v>75</v>
      </c>
      <c r="D1608" s="48" t="s">
        <v>28</v>
      </c>
    </row>
    <row r="1609" customFormat="false" ht="15" hidden="false" customHeight="false" outlineLevel="0" collapsed="false">
      <c r="A1609" s="46" t="n">
        <v>44019</v>
      </c>
      <c r="B1609" s="114" t="s">
        <v>172</v>
      </c>
      <c r="C1609" s="5" t="n">
        <v>90</v>
      </c>
      <c r="D1609" s="48" t="s">
        <v>28</v>
      </c>
    </row>
    <row r="1610" customFormat="false" ht="15" hidden="false" customHeight="false" outlineLevel="0" collapsed="false">
      <c r="A1610" s="46" t="n">
        <v>44019</v>
      </c>
      <c r="B1610" s="114" t="s">
        <v>172</v>
      </c>
      <c r="C1610" s="5" t="n">
        <v>52</v>
      </c>
      <c r="D1610" s="48" t="s">
        <v>28</v>
      </c>
    </row>
    <row r="1611" customFormat="false" ht="15" hidden="false" customHeight="false" outlineLevel="0" collapsed="false">
      <c r="A1611" s="46" t="n">
        <v>44019</v>
      </c>
      <c r="B1611" s="114" t="s">
        <v>172</v>
      </c>
      <c r="C1611" s="5" t="n">
        <v>100</v>
      </c>
      <c r="D1611" s="48" t="s">
        <v>28</v>
      </c>
    </row>
    <row r="1612" customFormat="false" ht="15" hidden="false" customHeight="false" outlineLevel="0" collapsed="false">
      <c r="A1612" s="46" t="n">
        <v>44019</v>
      </c>
      <c r="B1612" s="114" t="s">
        <v>172</v>
      </c>
      <c r="C1612" s="5" t="n">
        <v>61</v>
      </c>
      <c r="D1612" s="48" t="s">
        <v>28</v>
      </c>
    </row>
    <row r="1613" customFormat="false" ht="15" hidden="false" customHeight="false" outlineLevel="0" collapsed="false">
      <c r="A1613" s="46" t="n">
        <v>44019</v>
      </c>
      <c r="B1613" s="114" t="s">
        <v>172</v>
      </c>
      <c r="C1613" s="5" t="n">
        <v>35</v>
      </c>
      <c r="D1613" s="48" t="s">
        <v>28</v>
      </c>
    </row>
    <row r="1614" customFormat="false" ht="15" hidden="false" customHeight="false" outlineLevel="0" collapsed="false">
      <c r="A1614" s="46" t="n">
        <v>44019</v>
      </c>
      <c r="B1614" s="114" t="s">
        <v>172</v>
      </c>
      <c r="C1614" s="5" t="n">
        <v>91</v>
      </c>
      <c r="D1614" s="48" t="s">
        <v>28</v>
      </c>
    </row>
    <row r="1615" customFormat="false" ht="15" hidden="false" customHeight="false" outlineLevel="0" collapsed="false">
      <c r="A1615" s="46" t="n">
        <v>44019</v>
      </c>
      <c r="B1615" s="114" t="s">
        <v>172</v>
      </c>
      <c r="C1615" s="5" t="n">
        <v>48</v>
      </c>
      <c r="D1615" s="48" t="s">
        <v>28</v>
      </c>
    </row>
    <row r="1616" customFormat="false" ht="15" hidden="false" customHeight="false" outlineLevel="0" collapsed="false">
      <c r="A1616" s="46" t="n">
        <v>44019</v>
      </c>
      <c r="B1616" s="114" t="s">
        <v>172</v>
      </c>
      <c r="C1616" s="5" t="n">
        <v>53</v>
      </c>
      <c r="D1616" s="48" t="s">
        <v>28</v>
      </c>
    </row>
    <row r="1617" customFormat="false" ht="15" hidden="false" customHeight="false" outlineLevel="0" collapsed="false">
      <c r="A1617" s="46" t="n">
        <v>44019</v>
      </c>
      <c r="B1617" s="114" t="s">
        <v>172</v>
      </c>
      <c r="C1617" s="5" t="n">
        <v>64</v>
      </c>
      <c r="D1617" s="48" t="s">
        <v>28</v>
      </c>
    </row>
    <row r="1618" customFormat="false" ht="15" hidden="false" customHeight="false" outlineLevel="0" collapsed="false">
      <c r="A1618" s="46" t="n">
        <v>44019</v>
      </c>
      <c r="B1618" s="114" t="s">
        <v>172</v>
      </c>
      <c r="C1618" s="5" t="n">
        <v>61</v>
      </c>
      <c r="D1618" s="48" t="s">
        <v>28</v>
      </c>
    </row>
    <row r="1619" customFormat="false" ht="15" hidden="false" customHeight="false" outlineLevel="0" collapsed="false">
      <c r="A1619" s="46" t="n">
        <v>44019</v>
      </c>
      <c r="B1619" s="114" t="s">
        <v>172</v>
      </c>
      <c r="C1619" s="5" t="n">
        <v>86</v>
      </c>
      <c r="D1619" s="48" t="s">
        <v>28</v>
      </c>
    </row>
    <row r="1620" customFormat="false" ht="15" hidden="true" customHeight="false" outlineLevel="0" collapsed="false">
      <c r="A1620" s="46" t="n">
        <v>44019</v>
      </c>
      <c r="B1620" s="114" t="s">
        <v>172</v>
      </c>
      <c r="C1620" s="5" t="n">
        <v>48</v>
      </c>
      <c r="D1620" s="48" t="s">
        <v>40</v>
      </c>
    </row>
    <row r="1621" customFormat="false" ht="15" hidden="true" customHeight="false" outlineLevel="0" collapsed="false">
      <c r="A1621" s="46" t="n">
        <v>44019</v>
      </c>
      <c r="B1621" s="114" t="s">
        <v>173</v>
      </c>
      <c r="C1621" s="5" t="n">
        <v>83</v>
      </c>
      <c r="D1621" s="48" t="s">
        <v>24</v>
      </c>
    </row>
    <row r="1622" customFormat="false" ht="15" hidden="true" customHeight="false" outlineLevel="0" collapsed="false">
      <c r="A1622" s="46" t="n">
        <v>44019</v>
      </c>
      <c r="B1622" s="114" t="s">
        <v>173</v>
      </c>
      <c r="C1622" s="5" t="n">
        <v>85</v>
      </c>
      <c r="D1622" s="48" t="s">
        <v>24</v>
      </c>
    </row>
    <row r="1623" customFormat="false" ht="15" hidden="true" customHeight="false" outlineLevel="0" collapsed="false">
      <c r="A1623" s="46" t="n">
        <v>44019</v>
      </c>
      <c r="B1623" s="114" t="s">
        <v>173</v>
      </c>
      <c r="C1623" s="5" t="n">
        <v>29</v>
      </c>
      <c r="D1623" s="48" t="s">
        <v>24</v>
      </c>
    </row>
    <row r="1624" customFormat="false" ht="15" hidden="true" customHeight="false" outlineLevel="0" collapsed="false">
      <c r="A1624" s="46" t="n">
        <v>44019</v>
      </c>
      <c r="B1624" s="114" t="s">
        <v>173</v>
      </c>
      <c r="C1624" s="5" t="n">
        <v>77</v>
      </c>
      <c r="D1624" s="48" t="s">
        <v>24</v>
      </c>
    </row>
    <row r="1625" customFormat="false" ht="15" hidden="true" customHeight="false" outlineLevel="0" collapsed="false">
      <c r="A1625" s="46" t="n">
        <v>44019</v>
      </c>
      <c r="B1625" s="114" t="s">
        <v>173</v>
      </c>
      <c r="C1625" s="5" t="n">
        <v>71</v>
      </c>
      <c r="D1625" s="48" t="s">
        <v>24</v>
      </c>
    </row>
    <row r="1626" customFormat="false" ht="15" hidden="true" customHeight="false" outlineLevel="0" collapsed="false">
      <c r="A1626" s="46" t="n">
        <v>44019</v>
      </c>
      <c r="B1626" s="114" t="s">
        <v>173</v>
      </c>
      <c r="C1626" s="5" t="n">
        <v>22</v>
      </c>
      <c r="D1626" s="48" t="s">
        <v>24</v>
      </c>
    </row>
    <row r="1627" customFormat="false" ht="15" hidden="true" customHeight="false" outlineLevel="0" collapsed="false">
      <c r="A1627" s="46" t="n">
        <v>44019</v>
      </c>
      <c r="B1627" s="114" t="s">
        <v>173</v>
      </c>
      <c r="C1627" s="5" t="n">
        <v>92</v>
      </c>
      <c r="D1627" s="48" t="s">
        <v>24</v>
      </c>
    </row>
    <row r="1628" customFormat="false" ht="15" hidden="true" customHeight="false" outlineLevel="0" collapsed="false">
      <c r="A1628" s="46" t="n">
        <v>44019</v>
      </c>
      <c r="B1628" s="114" t="s">
        <v>173</v>
      </c>
      <c r="C1628" s="5" t="n">
        <v>89</v>
      </c>
      <c r="D1628" s="48" t="s">
        <v>24</v>
      </c>
    </row>
    <row r="1629" customFormat="false" ht="15" hidden="true" customHeight="false" outlineLevel="0" collapsed="false">
      <c r="A1629" s="46" t="n">
        <v>44019</v>
      </c>
      <c r="B1629" s="114" t="s">
        <v>173</v>
      </c>
      <c r="C1629" s="5" t="n">
        <v>96</v>
      </c>
      <c r="D1629" s="48" t="s">
        <v>24</v>
      </c>
    </row>
    <row r="1630" customFormat="false" ht="15" hidden="true" customHeight="false" outlineLevel="0" collapsed="false">
      <c r="A1630" s="46" t="n">
        <v>44019</v>
      </c>
      <c r="B1630" s="114" t="s">
        <v>173</v>
      </c>
      <c r="C1630" s="5" t="n">
        <v>56</v>
      </c>
      <c r="D1630" s="48" t="s">
        <v>24</v>
      </c>
    </row>
    <row r="1631" customFormat="false" ht="15" hidden="true" customHeight="false" outlineLevel="0" collapsed="false">
      <c r="A1631" s="46" t="n">
        <v>44019</v>
      </c>
      <c r="B1631" s="114" t="s">
        <v>173</v>
      </c>
      <c r="C1631" s="5" t="n">
        <v>86</v>
      </c>
      <c r="D1631" s="48" t="s">
        <v>24</v>
      </c>
    </row>
    <row r="1632" customFormat="false" ht="15" hidden="true" customHeight="false" outlineLevel="0" collapsed="false">
      <c r="A1632" s="46" t="n">
        <v>44019</v>
      </c>
      <c r="B1632" s="114" t="s">
        <v>173</v>
      </c>
      <c r="C1632" s="5" t="n">
        <v>36</v>
      </c>
      <c r="D1632" s="48" t="s">
        <v>24</v>
      </c>
    </row>
    <row r="1633" customFormat="false" ht="15" hidden="true" customHeight="false" outlineLevel="0" collapsed="false">
      <c r="A1633" s="46" t="n">
        <v>44019</v>
      </c>
      <c r="B1633" s="114" t="s">
        <v>173</v>
      </c>
      <c r="C1633" s="5" t="n">
        <v>60</v>
      </c>
      <c r="D1633" s="48" t="s">
        <v>24</v>
      </c>
    </row>
    <row r="1634" customFormat="false" ht="15" hidden="true" customHeight="false" outlineLevel="0" collapsed="false">
      <c r="A1634" s="46" t="n">
        <v>44019</v>
      </c>
      <c r="B1634" s="114" t="s">
        <v>173</v>
      </c>
      <c r="C1634" s="5" t="n">
        <v>65</v>
      </c>
      <c r="D1634" s="48" t="s">
        <v>24</v>
      </c>
    </row>
    <row r="1635" customFormat="false" ht="15" hidden="true" customHeight="false" outlineLevel="0" collapsed="false">
      <c r="A1635" s="46" t="n">
        <v>44019</v>
      </c>
      <c r="B1635" s="114" t="s">
        <v>173</v>
      </c>
      <c r="C1635" s="5" t="n">
        <v>91</v>
      </c>
      <c r="D1635" s="48" t="s">
        <v>24</v>
      </c>
    </row>
    <row r="1636" customFormat="false" ht="15" hidden="true" customHeight="false" outlineLevel="0" collapsed="false">
      <c r="A1636" s="46" t="n">
        <v>44019</v>
      </c>
      <c r="B1636" s="114" t="s">
        <v>173</v>
      </c>
      <c r="C1636" s="5" t="n">
        <v>85</v>
      </c>
      <c r="D1636" s="48" t="s">
        <v>24</v>
      </c>
    </row>
    <row r="1637" customFormat="false" ht="15" hidden="true" customHeight="false" outlineLevel="0" collapsed="false">
      <c r="A1637" s="46" t="n">
        <v>44019</v>
      </c>
      <c r="B1637" s="114" t="s">
        <v>173</v>
      </c>
      <c r="C1637" s="5" t="n">
        <v>67</v>
      </c>
      <c r="D1637" s="48" t="s">
        <v>24</v>
      </c>
    </row>
    <row r="1638" customFormat="false" ht="15" hidden="true" customHeight="false" outlineLevel="0" collapsed="false">
      <c r="A1638" s="46" t="n">
        <v>44019</v>
      </c>
      <c r="B1638" s="114" t="s">
        <v>173</v>
      </c>
      <c r="C1638" s="5" t="n">
        <v>91</v>
      </c>
      <c r="D1638" s="48" t="s">
        <v>24</v>
      </c>
    </row>
    <row r="1639" customFormat="false" ht="15" hidden="false" customHeight="false" outlineLevel="0" collapsed="false">
      <c r="A1639" s="46" t="n">
        <v>44019</v>
      </c>
      <c r="B1639" s="114" t="s">
        <v>173</v>
      </c>
      <c r="C1639" s="5" t="n">
        <v>97</v>
      </c>
      <c r="D1639" s="48" t="s">
        <v>28</v>
      </c>
    </row>
    <row r="1640" customFormat="false" ht="15" hidden="false" customHeight="false" outlineLevel="0" collapsed="false">
      <c r="A1640" s="46" t="n">
        <v>44019</v>
      </c>
      <c r="B1640" s="114" t="s">
        <v>173</v>
      </c>
      <c r="C1640" s="5" t="n">
        <v>90</v>
      </c>
      <c r="D1640" s="48" t="s">
        <v>28</v>
      </c>
    </row>
    <row r="1641" customFormat="false" ht="15" hidden="false" customHeight="false" outlineLevel="0" collapsed="false">
      <c r="A1641" s="46" t="n">
        <v>44019</v>
      </c>
      <c r="B1641" s="114" t="s">
        <v>173</v>
      </c>
      <c r="C1641" s="5" t="n">
        <v>77</v>
      </c>
      <c r="D1641" s="48" t="s">
        <v>28</v>
      </c>
    </row>
    <row r="1642" customFormat="false" ht="15" hidden="false" customHeight="false" outlineLevel="0" collapsed="false">
      <c r="A1642" s="46" t="n">
        <v>44019</v>
      </c>
      <c r="B1642" s="114" t="s">
        <v>173</v>
      </c>
      <c r="C1642" s="5" t="n">
        <v>97</v>
      </c>
      <c r="D1642" s="48" t="s">
        <v>28</v>
      </c>
    </row>
    <row r="1643" customFormat="false" ht="15" hidden="false" customHeight="false" outlineLevel="0" collapsed="false">
      <c r="A1643" s="46" t="n">
        <v>44019</v>
      </c>
      <c r="B1643" s="114" t="s">
        <v>173</v>
      </c>
      <c r="C1643" s="5" t="n">
        <v>89</v>
      </c>
      <c r="D1643" s="48" t="s">
        <v>28</v>
      </c>
    </row>
    <row r="1644" customFormat="false" ht="15" hidden="false" customHeight="false" outlineLevel="0" collapsed="false">
      <c r="A1644" s="46" t="n">
        <v>44019</v>
      </c>
      <c r="B1644" s="114" t="s">
        <v>173</v>
      </c>
      <c r="C1644" s="5" t="n">
        <v>68</v>
      </c>
      <c r="D1644" s="48" t="s">
        <v>28</v>
      </c>
    </row>
    <row r="1645" customFormat="false" ht="15" hidden="true" customHeight="false" outlineLevel="0" collapsed="false">
      <c r="A1645" s="46" t="n">
        <v>44019</v>
      </c>
      <c r="B1645" s="114" t="s">
        <v>173</v>
      </c>
      <c r="C1645" s="5" t="n">
        <v>75</v>
      </c>
      <c r="D1645" s="48" t="s">
        <v>39</v>
      </c>
    </row>
    <row r="1646" customFormat="false" ht="15" hidden="true" customHeight="false" outlineLevel="0" collapsed="false">
      <c r="A1646" s="46" t="n">
        <v>44020</v>
      </c>
      <c r="B1646" s="114" t="s">
        <v>172</v>
      </c>
      <c r="C1646" s="5" t="n">
        <v>68</v>
      </c>
      <c r="D1646" s="48" t="s">
        <v>24</v>
      </c>
    </row>
    <row r="1647" customFormat="false" ht="15" hidden="true" customHeight="false" outlineLevel="0" collapsed="false">
      <c r="A1647" s="46" t="n">
        <v>44020</v>
      </c>
      <c r="B1647" s="114" t="s">
        <v>172</v>
      </c>
      <c r="C1647" s="5" t="n">
        <v>73</v>
      </c>
      <c r="D1647" s="48" t="s">
        <v>24</v>
      </c>
    </row>
    <row r="1648" customFormat="false" ht="15" hidden="true" customHeight="false" outlineLevel="0" collapsed="false">
      <c r="A1648" s="46" t="n">
        <v>44020</v>
      </c>
      <c r="B1648" s="114" t="s">
        <v>172</v>
      </c>
      <c r="C1648" s="5" t="n">
        <v>64</v>
      </c>
      <c r="D1648" s="48" t="s">
        <v>24</v>
      </c>
    </row>
    <row r="1649" customFormat="false" ht="15" hidden="true" customHeight="false" outlineLevel="0" collapsed="false">
      <c r="A1649" s="46" t="n">
        <v>44020</v>
      </c>
      <c r="B1649" s="114" t="s">
        <v>172</v>
      </c>
      <c r="C1649" s="5" t="n">
        <v>78</v>
      </c>
      <c r="D1649" s="48" t="s">
        <v>24</v>
      </c>
    </row>
    <row r="1650" customFormat="false" ht="15" hidden="true" customHeight="false" outlineLevel="0" collapsed="false">
      <c r="A1650" s="46" t="n">
        <v>44020</v>
      </c>
      <c r="B1650" s="114" t="s">
        <v>172</v>
      </c>
      <c r="C1650" s="5" t="n">
        <v>63</v>
      </c>
      <c r="D1650" s="48" t="s">
        <v>24</v>
      </c>
    </row>
    <row r="1651" customFormat="false" ht="15" hidden="true" customHeight="false" outlineLevel="0" collapsed="false">
      <c r="A1651" s="46" t="n">
        <v>44020</v>
      </c>
      <c r="B1651" s="114" t="s">
        <v>172</v>
      </c>
      <c r="C1651" s="5" t="n">
        <v>81</v>
      </c>
      <c r="D1651" s="48" t="s">
        <v>24</v>
      </c>
    </row>
    <row r="1652" customFormat="false" ht="15" hidden="true" customHeight="false" outlineLevel="0" collapsed="false">
      <c r="A1652" s="46" t="n">
        <v>44020</v>
      </c>
      <c r="B1652" s="114" t="s">
        <v>172</v>
      </c>
      <c r="C1652" s="5" t="n">
        <v>68</v>
      </c>
      <c r="D1652" s="48" t="s">
        <v>24</v>
      </c>
    </row>
    <row r="1653" customFormat="false" ht="15" hidden="true" customHeight="false" outlineLevel="0" collapsed="false">
      <c r="A1653" s="46" t="n">
        <v>44020</v>
      </c>
      <c r="B1653" s="114" t="s">
        <v>172</v>
      </c>
      <c r="C1653" s="5" t="n">
        <v>53</v>
      </c>
      <c r="D1653" s="48" t="s">
        <v>24</v>
      </c>
    </row>
    <row r="1654" customFormat="false" ht="15" hidden="true" customHeight="false" outlineLevel="0" collapsed="false">
      <c r="A1654" s="46" t="n">
        <v>44020</v>
      </c>
      <c r="B1654" s="114" t="s">
        <v>172</v>
      </c>
      <c r="C1654" s="5" t="n">
        <v>70</v>
      </c>
      <c r="D1654" s="48" t="s">
        <v>24</v>
      </c>
    </row>
    <row r="1655" customFormat="false" ht="15" hidden="true" customHeight="false" outlineLevel="0" collapsed="false">
      <c r="A1655" s="46" t="n">
        <v>44020</v>
      </c>
      <c r="B1655" s="114" t="s">
        <v>172</v>
      </c>
      <c r="C1655" s="5" t="n">
        <v>66</v>
      </c>
      <c r="D1655" s="48" t="s">
        <v>24</v>
      </c>
    </row>
    <row r="1656" customFormat="false" ht="15" hidden="true" customHeight="false" outlineLevel="0" collapsed="false">
      <c r="A1656" s="46" t="n">
        <v>44020</v>
      </c>
      <c r="B1656" s="114" t="s">
        <v>172</v>
      </c>
      <c r="C1656" s="5" t="n">
        <v>80</v>
      </c>
      <c r="D1656" s="48" t="s">
        <v>24</v>
      </c>
    </row>
    <row r="1657" customFormat="false" ht="15" hidden="true" customHeight="false" outlineLevel="0" collapsed="false">
      <c r="A1657" s="46" t="n">
        <v>44020</v>
      </c>
      <c r="B1657" s="114" t="s">
        <v>172</v>
      </c>
      <c r="C1657" s="5" t="n">
        <v>25</v>
      </c>
      <c r="D1657" s="48" t="s">
        <v>24</v>
      </c>
    </row>
    <row r="1658" customFormat="false" ht="15" hidden="true" customHeight="false" outlineLevel="0" collapsed="false">
      <c r="A1658" s="46" t="n">
        <v>44020</v>
      </c>
      <c r="B1658" s="114" t="s">
        <v>172</v>
      </c>
      <c r="C1658" s="5" t="n">
        <v>63</v>
      </c>
      <c r="D1658" s="48" t="s">
        <v>24</v>
      </c>
    </row>
    <row r="1659" customFormat="false" ht="15" hidden="true" customHeight="false" outlineLevel="0" collapsed="false">
      <c r="A1659" s="46" t="n">
        <v>44020</v>
      </c>
      <c r="B1659" s="114" t="s">
        <v>172</v>
      </c>
      <c r="C1659" s="5" t="n">
        <v>70</v>
      </c>
      <c r="D1659" s="48" t="s">
        <v>24</v>
      </c>
    </row>
    <row r="1660" customFormat="false" ht="15" hidden="true" customHeight="false" outlineLevel="0" collapsed="false">
      <c r="A1660" s="46" t="n">
        <v>44020</v>
      </c>
      <c r="B1660" s="114" t="s">
        <v>172</v>
      </c>
      <c r="C1660" s="5" t="n">
        <v>39</v>
      </c>
      <c r="D1660" s="48" t="s">
        <v>24</v>
      </c>
    </row>
    <row r="1661" customFormat="false" ht="15" hidden="true" customHeight="false" outlineLevel="0" collapsed="false">
      <c r="A1661" s="46" t="n">
        <v>44020</v>
      </c>
      <c r="B1661" s="114" t="s">
        <v>172</v>
      </c>
      <c r="C1661" s="5" t="n">
        <v>77</v>
      </c>
      <c r="D1661" s="48" t="s">
        <v>24</v>
      </c>
    </row>
    <row r="1662" customFormat="false" ht="15" hidden="true" customHeight="false" outlineLevel="0" collapsed="false">
      <c r="A1662" s="46" t="n">
        <v>44020</v>
      </c>
      <c r="B1662" s="114" t="s">
        <v>172</v>
      </c>
      <c r="C1662" s="5" t="n">
        <v>94</v>
      </c>
      <c r="D1662" s="48" t="s">
        <v>24</v>
      </c>
    </row>
    <row r="1663" customFormat="false" ht="15" hidden="true" customHeight="false" outlineLevel="0" collapsed="false">
      <c r="A1663" s="46" t="n">
        <v>44020</v>
      </c>
      <c r="B1663" s="114" t="s">
        <v>172</v>
      </c>
      <c r="C1663" s="5" t="n">
        <v>73</v>
      </c>
      <c r="D1663" s="48" t="s">
        <v>24</v>
      </c>
    </row>
    <row r="1664" customFormat="false" ht="15" hidden="false" customHeight="false" outlineLevel="0" collapsed="false">
      <c r="A1664" s="46" t="n">
        <v>44020</v>
      </c>
      <c r="B1664" s="114" t="s">
        <v>172</v>
      </c>
      <c r="C1664" s="5" t="n">
        <v>89</v>
      </c>
      <c r="D1664" s="48" t="s">
        <v>28</v>
      </c>
    </row>
    <row r="1665" customFormat="false" ht="15" hidden="false" customHeight="false" outlineLevel="0" collapsed="false">
      <c r="A1665" s="46" t="n">
        <v>44020</v>
      </c>
      <c r="B1665" s="114" t="s">
        <v>172</v>
      </c>
      <c r="C1665" s="5" t="n">
        <v>66</v>
      </c>
      <c r="D1665" s="48" t="s">
        <v>28</v>
      </c>
    </row>
    <row r="1666" customFormat="false" ht="15" hidden="false" customHeight="false" outlineLevel="0" collapsed="false">
      <c r="A1666" s="46" t="n">
        <v>44020</v>
      </c>
      <c r="B1666" s="114" t="s">
        <v>172</v>
      </c>
      <c r="C1666" s="5" t="n">
        <v>76</v>
      </c>
      <c r="D1666" s="48" t="s">
        <v>28</v>
      </c>
    </row>
    <row r="1667" customFormat="false" ht="15" hidden="false" customHeight="false" outlineLevel="0" collapsed="false">
      <c r="A1667" s="46" t="n">
        <v>44020</v>
      </c>
      <c r="B1667" s="114" t="s">
        <v>172</v>
      </c>
      <c r="C1667" s="5" t="n">
        <v>58</v>
      </c>
      <c r="D1667" s="48" t="s">
        <v>28</v>
      </c>
    </row>
    <row r="1668" customFormat="false" ht="15" hidden="false" customHeight="false" outlineLevel="0" collapsed="false">
      <c r="A1668" s="46" t="n">
        <v>44020</v>
      </c>
      <c r="B1668" s="114" t="s">
        <v>172</v>
      </c>
      <c r="C1668" s="5" t="n">
        <v>97</v>
      </c>
      <c r="D1668" s="48" t="s">
        <v>28</v>
      </c>
    </row>
    <row r="1669" customFormat="false" ht="15" hidden="false" customHeight="false" outlineLevel="0" collapsed="false">
      <c r="A1669" s="46" t="n">
        <v>44020</v>
      </c>
      <c r="B1669" s="114" t="s">
        <v>172</v>
      </c>
      <c r="C1669" s="5" t="n">
        <v>59</v>
      </c>
      <c r="D1669" s="48" t="s">
        <v>28</v>
      </c>
    </row>
    <row r="1670" customFormat="false" ht="15" hidden="false" customHeight="false" outlineLevel="0" collapsed="false">
      <c r="A1670" s="46" t="n">
        <v>44020</v>
      </c>
      <c r="B1670" s="114" t="s">
        <v>172</v>
      </c>
      <c r="C1670" s="5" t="n">
        <v>87</v>
      </c>
      <c r="D1670" s="48" t="s">
        <v>28</v>
      </c>
    </row>
    <row r="1671" customFormat="false" ht="15" hidden="false" customHeight="false" outlineLevel="0" collapsed="false">
      <c r="A1671" s="46" t="n">
        <v>44020</v>
      </c>
      <c r="B1671" s="114" t="s">
        <v>172</v>
      </c>
      <c r="C1671" s="5" t="n">
        <v>75</v>
      </c>
      <c r="D1671" s="48" t="s">
        <v>28</v>
      </c>
    </row>
    <row r="1672" customFormat="false" ht="15" hidden="false" customHeight="false" outlineLevel="0" collapsed="false">
      <c r="A1672" s="46" t="n">
        <v>44020</v>
      </c>
      <c r="B1672" s="114" t="s">
        <v>172</v>
      </c>
      <c r="C1672" s="5" t="n">
        <v>87</v>
      </c>
      <c r="D1672" s="48" t="s">
        <v>28</v>
      </c>
    </row>
    <row r="1673" customFormat="false" ht="15" hidden="false" customHeight="false" outlineLevel="0" collapsed="false">
      <c r="A1673" s="46" t="n">
        <v>44020</v>
      </c>
      <c r="B1673" s="114" t="s">
        <v>172</v>
      </c>
      <c r="C1673" s="5" t="n">
        <v>75</v>
      </c>
      <c r="D1673" s="48" t="s">
        <v>28</v>
      </c>
    </row>
    <row r="1674" customFormat="false" ht="15" hidden="true" customHeight="false" outlineLevel="0" collapsed="false">
      <c r="A1674" s="46" t="n">
        <v>44020</v>
      </c>
      <c r="B1674" s="114" t="s">
        <v>173</v>
      </c>
      <c r="C1674" s="5" t="n">
        <v>51</v>
      </c>
      <c r="D1674" s="48" t="s">
        <v>24</v>
      </c>
    </row>
    <row r="1675" customFormat="false" ht="15" hidden="true" customHeight="false" outlineLevel="0" collapsed="false">
      <c r="A1675" s="46" t="n">
        <v>44020</v>
      </c>
      <c r="B1675" s="114" t="s">
        <v>173</v>
      </c>
      <c r="C1675" s="5" t="n">
        <v>63</v>
      </c>
      <c r="D1675" s="48" t="s">
        <v>24</v>
      </c>
    </row>
    <row r="1676" customFormat="false" ht="15" hidden="true" customHeight="false" outlineLevel="0" collapsed="false">
      <c r="A1676" s="46" t="n">
        <v>44020</v>
      </c>
      <c r="B1676" s="114" t="s">
        <v>173</v>
      </c>
      <c r="C1676" s="5" t="n">
        <v>66</v>
      </c>
      <c r="D1676" s="48" t="s">
        <v>24</v>
      </c>
    </row>
    <row r="1677" customFormat="false" ht="15" hidden="true" customHeight="false" outlineLevel="0" collapsed="false">
      <c r="A1677" s="46" t="n">
        <v>44020</v>
      </c>
      <c r="B1677" s="114" t="s">
        <v>173</v>
      </c>
      <c r="C1677" s="5" t="n">
        <v>69</v>
      </c>
      <c r="D1677" s="48" t="s">
        <v>24</v>
      </c>
    </row>
    <row r="1678" customFormat="false" ht="15" hidden="true" customHeight="false" outlineLevel="0" collapsed="false">
      <c r="A1678" s="46" t="n">
        <v>44020</v>
      </c>
      <c r="B1678" s="114" t="s">
        <v>173</v>
      </c>
      <c r="C1678" s="5" t="n">
        <v>59</v>
      </c>
      <c r="D1678" s="48" t="s">
        <v>24</v>
      </c>
    </row>
    <row r="1679" customFormat="false" ht="15" hidden="true" customHeight="false" outlineLevel="0" collapsed="false">
      <c r="A1679" s="46" t="n">
        <v>44020</v>
      </c>
      <c r="B1679" s="114" t="s">
        <v>173</v>
      </c>
      <c r="C1679" s="5" t="n">
        <v>81</v>
      </c>
      <c r="D1679" s="48" t="s">
        <v>24</v>
      </c>
    </row>
    <row r="1680" customFormat="false" ht="15" hidden="true" customHeight="false" outlineLevel="0" collapsed="false">
      <c r="A1680" s="46" t="n">
        <v>44020</v>
      </c>
      <c r="B1680" s="114" t="s">
        <v>173</v>
      </c>
      <c r="C1680" s="5" t="n">
        <v>61</v>
      </c>
      <c r="D1680" s="48" t="s">
        <v>24</v>
      </c>
    </row>
    <row r="1681" customFormat="false" ht="15" hidden="true" customHeight="false" outlineLevel="0" collapsed="false">
      <c r="A1681" s="46" t="n">
        <v>44020</v>
      </c>
      <c r="B1681" s="114" t="s">
        <v>173</v>
      </c>
      <c r="C1681" s="5" t="n">
        <v>70</v>
      </c>
      <c r="D1681" s="48" t="s">
        <v>24</v>
      </c>
    </row>
    <row r="1682" customFormat="false" ht="15" hidden="true" customHeight="false" outlineLevel="0" collapsed="false">
      <c r="A1682" s="46" t="n">
        <v>44020</v>
      </c>
      <c r="B1682" s="114" t="s">
        <v>173</v>
      </c>
      <c r="C1682" s="5" t="n">
        <v>74</v>
      </c>
      <c r="D1682" s="48" t="s">
        <v>24</v>
      </c>
    </row>
    <row r="1683" customFormat="false" ht="15" hidden="true" customHeight="false" outlineLevel="0" collapsed="false">
      <c r="A1683" s="46" t="n">
        <v>44020</v>
      </c>
      <c r="B1683" s="114" t="s">
        <v>173</v>
      </c>
      <c r="C1683" s="5" t="n">
        <v>75</v>
      </c>
      <c r="D1683" s="48" t="s">
        <v>24</v>
      </c>
    </row>
    <row r="1684" customFormat="false" ht="15" hidden="true" customHeight="false" outlineLevel="0" collapsed="false">
      <c r="A1684" s="46" t="n">
        <v>44020</v>
      </c>
      <c r="B1684" s="114" t="s">
        <v>173</v>
      </c>
      <c r="C1684" s="5" t="n">
        <v>94</v>
      </c>
      <c r="D1684" s="48" t="s">
        <v>24</v>
      </c>
    </row>
    <row r="1685" customFormat="false" ht="15" hidden="true" customHeight="false" outlineLevel="0" collapsed="false">
      <c r="A1685" s="46" t="n">
        <v>44020</v>
      </c>
      <c r="B1685" s="114" t="s">
        <v>173</v>
      </c>
      <c r="C1685" s="5" t="n">
        <v>86</v>
      </c>
      <c r="D1685" s="48" t="s">
        <v>24</v>
      </c>
    </row>
    <row r="1686" customFormat="false" ht="15" hidden="true" customHeight="false" outlineLevel="0" collapsed="false">
      <c r="A1686" s="46" t="n">
        <v>44020</v>
      </c>
      <c r="B1686" s="114" t="s">
        <v>173</v>
      </c>
      <c r="C1686" s="5" t="n">
        <v>78</v>
      </c>
      <c r="D1686" s="48" t="s">
        <v>24</v>
      </c>
    </row>
    <row r="1687" customFormat="false" ht="15" hidden="true" customHeight="false" outlineLevel="0" collapsed="false">
      <c r="A1687" s="46" t="n">
        <v>44020</v>
      </c>
      <c r="B1687" s="114" t="s">
        <v>173</v>
      </c>
      <c r="C1687" s="5" t="n">
        <v>79</v>
      </c>
      <c r="D1687" s="48" t="s">
        <v>24</v>
      </c>
    </row>
    <row r="1688" customFormat="false" ht="15" hidden="true" customHeight="false" outlineLevel="0" collapsed="false">
      <c r="A1688" s="46" t="n">
        <v>44020</v>
      </c>
      <c r="B1688" s="114" t="s">
        <v>173</v>
      </c>
      <c r="C1688" s="5" t="n">
        <v>93</v>
      </c>
      <c r="D1688" s="48" t="s">
        <v>24</v>
      </c>
    </row>
    <row r="1689" customFormat="false" ht="15" hidden="true" customHeight="false" outlineLevel="0" collapsed="false">
      <c r="A1689" s="46" t="n">
        <v>44020</v>
      </c>
      <c r="B1689" s="114" t="s">
        <v>173</v>
      </c>
      <c r="C1689" s="5" t="n">
        <v>72</v>
      </c>
      <c r="D1689" s="48" t="s">
        <v>24</v>
      </c>
    </row>
    <row r="1690" customFormat="false" ht="15" hidden="true" customHeight="false" outlineLevel="0" collapsed="false">
      <c r="A1690" s="46" t="n">
        <v>44020</v>
      </c>
      <c r="B1690" s="114" t="s">
        <v>173</v>
      </c>
      <c r="C1690" s="5" t="n">
        <v>59</v>
      </c>
      <c r="D1690" s="48" t="s">
        <v>24</v>
      </c>
    </row>
    <row r="1691" customFormat="false" ht="15" hidden="false" customHeight="false" outlineLevel="0" collapsed="false">
      <c r="A1691" s="46" t="n">
        <v>44020</v>
      </c>
      <c r="B1691" s="114" t="s">
        <v>173</v>
      </c>
      <c r="C1691" s="5" t="n">
        <v>90</v>
      </c>
      <c r="D1691" s="48" t="s">
        <v>28</v>
      </c>
    </row>
    <row r="1692" customFormat="false" ht="15" hidden="false" customHeight="false" outlineLevel="0" collapsed="false">
      <c r="A1692" s="46" t="n">
        <v>44020</v>
      </c>
      <c r="B1692" s="114" t="s">
        <v>173</v>
      </c>
      <c r="C1692" s="5" t="n">
        <v>87</v>
      </c>
      <c r="D1692" s="48" t="s">
        <v>28</v>
      </c>
    </row>
    <row r="1693" customFormat="false" ht="15" hidden="false" customHeight="false" outlineLevel="0" collapsed="false">
      <c r="A1693" s="46" t="n">
        <v>44020</v>
      </c>
      <c r="B1693" s="114" t="s">
        <v>173</v>
      </c>
      <c r="C1693" s="5" t="n">
        <v>82</v>
      </c>
      <c r="D1693" s="48" t="s">
        <v>28</v>
      </c>
    </row>
    <row r="1694" customFormat="false" ht="15" hidden="false" customHeight="false" outlineLevel="0" collapsed="false">
      <c r="A1694" s="46" t="n">
        <v>44020</v>
      </c>
      <c r="B1694" s="114" t="s">
        <v>173</v>
      </c>
      <c r="C1694" s="5" t="n">
        <v>94</v>
      </c>
      <c r="D1694" s="48" t="s">
        <v>28</v>
      </c>
    </row>
    <row r="1695" customFormat="false" ht="15" hidden="false" customHeight="false" outlineLevel="0" collapsed="false">
      <c r="A1695" s="46" t="n">
        <v>44020</v>
      </c>
      <c r="B1695" s="114" t="s">
        <v>173</v>
      </c>
      <c r="C1695" s="5" t="n">
        <v>76</v>
      </c>
      <c r="D1695" s="48" t="s">
        <v>28</v>
      </c>
    </row>
    <row r="1696" customFormat="false" ht="15" hidden="false" customHeight="false" outlineLevel="0" collapsed="false">
      <c r="A1696" s="46" t="n">
        <v>44020</v>
      </c>
      <c r="B1696" s="114" t="s">
        <v>173</v>
      </c>
      <c r="C1696" s="5" t="n">
        <v>73</v>
      </c>
      <c r="D1696" s="48" t="s">
        <v>28</v>
      </c>
    </row>
    <row r="1697" customFormat="false" ht="15" hidden="true" customHeight="false" outlineLevel="0" collapsed="false">
      <c r="A1697" s="46" t="n">
        <v>44021</v>
      </c>
      <c r="B1697" s="114" t="s">
        <v>172</v>
      </c>
      <c r="C1697" s="5" t="n">
        <v>74</v>
      </c>
      <c r="D1697" s="48" t="s">
        <v>24</v>
      </c>
    </row>
    <row r="1698" customFormat="false" ht="15" hidden="true" customHeight="false" outlineLevel="0" collapsed="false">
      <c r="A1698" s="46" t="n">
        <v>44021</v>
      </c>
      <c r="B1698" s="114" t="s">
        <v>172</v>
      </c>
      <c r="C1698" s="5" t="n">
        <v>81</v>
      </c>
      <c r="D1698" s="48" t="s">
        <v>24</v>
      </c>
    </row>
    <row r="1699" customFormat="false" ht="15" hidden="true" customHeight="false" outlineLevel="0" collapsed="false">
      <c r="A1699" s="46" t="n">
        <v>44021</v>
      </c>
      <c r="B1699" s="114" t="s">
        <v>172</v>
      </c>
      <c r="C1699" s="5" t="n">
        <v>82</v>
      </c>
      <c r="D1699" s="48" t="s">
        <v>24</v>
      </c>
    </row>
    <row r="1700" customFormat="false" ht="15" hidden="true" customHeight="false" outlineLevel="0" collapsed="false">
      <c r="A1700" s="46" t="n">
        <v>44021</v>
      </c>
      <c r="B1700" s="114" t="s">
        <v>172</v>
      </c>
      <c r="C1700" s="5" t="n">
        <v>81</v>
      </c>
      <c r="D1700" s="48" t="s">
        <v>24</v>
      </c>
    </row>
    <row r="1701" customFormat="false" ht="15" hidden="true" customHeight="false" outlineLevel="0" collapsed="false">
      <c r="A1701" s="46" t="n">
        <v>44021</v>
      </c>
      <c r="B1701" s="114" t="s">
        <v>172</v>
      </c>
      <c r="C1701" s="5" t="n">
        <v>58</v>
      </c>
      <c r="D1701" s="48" t="s">
        <v>24</v>
      </c>
    </row>
    <row r="1702" customFormat="false" ht="15" hidden="true" customHeight="false" outlineLevel="0" collapsed="false">
      <c r="A1702" s="46" t="n">
        <v>44021</v>
      </c>
      <c r="B1702" s="114" t="s">
        <v>172</v>
      </c>
      <c r="C1702" s="5" t="n">
        <v>82</v>
      </c>
      <c r="D1702" s="48" t="s">
        <v>24</v>
      </c>
    </row>
    <row r="1703" customFormat="false" ht="15" hidden="true" customHeight="false" outlineLevel="0" collapsed="false">
      <c r="A1703" s="46" t="n">
        <v>44021</v>
      </c>
      <c r="B1703" s="114" t="s">
        <v>172</v>
      </c>
      <c r="C1703" s="5" t="n">
        <v>58</v>
      </c>
      <c r="D1703" s="48" t="s">
        <v>24</v>
      </c>
    </row>
    <row r="1704" customFormat="false" ht="15" hidden="true" customHeight="false" outlineLevel="0" collapsed="false">
      <c r="A1704" s="46" t="n">
        <v>44021</v>
      </c>
      <c r="B1704" s="114" t="s">
        <v>172</v>
      </c>
      <c r="C1704" s="5" t="n">
        <v>63</v>
      </c>
      <c r="D1704" s="48" t="s">
        <v>24</v>
      </c>
    </row>
    <row r="1705" customFormat="false" ht="15" hidden="true" customHeight="false" outlineLevel="0" collapsed="false">
      <c r="A1705" s="46" t="n">
        <v>44021</v>
      </c>
      <c r="B1705" s="114" t="s">
        <v>172</v>
      </c>
      <c r="C1705" s="5" t="n">
        <v>78</v>
      </c>
      <c r="D1705" s="48" t="s">
        <v>24</v>
      </c>
    </row>
    <row r="1706" customFormat="false" ht="15" hidden="true" customHeight="false" outlineLevel="0" collapsed="false">
      <c r="A1706" s="46" t="n">
        <v>44021</v>
      </c>
      <c r="B1706" s="114" t="s">
        <v>172</v>
      </c>
      <c r="C1706" s="5" t="n">
        <v>70</v>
      </c>
      <c r="D1706" s="48" t="s">
        <v>26</v>
      </c>
    </row>
    <row r="1707" customFormat="false" ht="15" hidden="true" customHeight="false" outlineLevel="0" collapsed="false">
      <c r="A1707" s="46" t="n">
        <v>44021</v>
      </c>
      <c r="B1707" s="114" t="s">
        <v>172</v>
      </c>
      <c r="C1707" s="5" t="n">
        <v>47</v>
      </c>
      <c r="D1707" s="48" t="s">
        <v>26</v>
      </c>
    </row>
    <row r="1708" customFormat="false" ht="15" hidden="true" customHeight="false" outlineLevel="0" collapsed="false">
      <c r="A1708" s="46" t="n">
        <v>44021</v>
      </c>
      <c r="B1708" s="114" t="s">
        <v>172</v>
      </c>
      <c r="C1708" s="5" t="n">
        <v>85</v>
      </c>
      <c r="D1708" s="48" t="s">
        <v>26</v>
      </c>
    </row>
    <row r="1709" customFormat="false" ht="15" hidden="false" customHeight="false" outlineLevel="0" collapsed="false">
      <c r="A1709" s="46" t="n">
        <v>44021</v>
      </c>
      <c r="B1709" s="114" t="s">
        <v>172</v>
      </c>
      <c r="C1709" s="5" t="n">
        <v>78</v>
      </c>
      <c r="D1709" s="48" t="s">
        <v>28</v>
      </c>
    </row>
    <row r="1710" customFormat="false" ht="15" hidden="false" customHeight="false" outlineLevel="0" collapsed="false">
      <c r="A1710" s="46" t="n">
        <v>44021</v>
      </c>
      <c r="B1710" s="114" t="s">
        <v>172</v>
      </c>
      <c r="C1710" s="5" t="n">
        <v>72</v>
      </c>
      <c r="D1710" s="48" t="s">
        <v>28</v>
      </c>
    </row>
    <row r="1711" customFormat="false" ht="15" hidden="false" customHeight="false" outlineLevel="0" collapsed="false">
      <c r="A1711" s="46" t="n">
        <v>44021</v>
      </c>
      <c r="B1711" s="114" t="s">
        <v>172</v>
      </c>
      <c r="C1711" s="5" t="n">
        <v>52</v>
      </c>
      <c r="D1711" s="48" t="s">
        <v>28</v>
      </c>
    </row>
    <row r="1712" customFormat="false" ht="15" hidden="true" customHeight="false" outlineLevel="0" collapsed="false">
      <c r="A1712" s="46" t="n">
        <v>44021</v>
      </c>
      <c r="B1712" s="114" t="s">
        <v>172</v>
      </c>
      <c r="C1712" s="5" t="n">
        <v>82</v>
      </c>
      <c r="D1712" s="48" t="s">
        <v>40</v>
      </c>
    </row>
    <row r="1713" customFormat="false" ht="15" hidden="true" customHeight="false" outlineLevel="0" collapsed="false">
      <c r="A1713" s="46" t="n">
        <v>44021</v>
      </c>
      <c r="B1713" s="114" t="s">
        <v>173</v>
      </c>
      <c r="C1713" s="5" t="n">
        <v>73</v>
      </c>
      <c r="D1713" s="48" t="s">
        <v>24</v>
      </c>
    </row>
    <row r="1714" customFormat="false" ht="15" hidden="true" customHeight="false" outlineLevel="0" collapsed="false">
      <c r="A1714" s="46" t="n">
        <v>44021</v>
      </c>
      <c r="B1714" s="114" t="s">
        <v>173</v>
      </c>
      <c r="C1714" s="5" t="n">
        <v>88</v>
      </c>
      <c r="D1714" s="48" t="s">
        <v>24</v>
      </c>
    </row>
    <row r="1715" customFormat="false" ht="15" hidden="true" customHeight="false" outlineLevel="0" collapsed="false">
      <c r="A1715" s="46" t="n">
        <v>44021</v>
      </c>
      <c r="B1715" s="114" t="s">
        <v>173</v>
      </c>
      <c r="C1715" s="5" t="n">
        <v>75</v>
      </c>
      <c r="D1715" s="48" t="s">
        <v>26</v>
      </c>
    </row>
    <row r="1716" customFormat="false" ht="15" hidden="false" customHeight="false" outlineLevel="0" collapsed="false">
      <c r="A1716" s="46" t="n">
        <v>44021</v>
      </c>
      <c r="B1716" s="114" t="s">
        <v>173</v>
      </c>
      <c r="C1716" s="5" t="n">
        <v>80</v>
      </c>
      <c r="D1716" s="48" t="s">
        <v>28</v>
      </c>
    </row>
    <row r="1717" customFormat="false" ht="15" hidden="false" customHeight="false" outlineLevel="0" collapsed="false">
      <c r="A1717" s="46" t="n">
        <v>44021</v>
      </c>
      <c r="B1717" s="114" t="s">
        <v>173</v>
      </c>
      <c r="C1717" s="5" t="n">
        <v>73</v>
      </c>
      <c r="D1717" s="48" t="s">
        <v>28</v>
      </c>
    </row>
    <row r="1718" customFormat="false" ht="15" hidden="false" customHeight="false" outlineLevel="0" collapsed="false">
      <c r="A1718" s="46" t="n">
        <v>44021</v>
      </c>
      <c r="B1718" s="114" t="s">
        <v>173</v>
      </c>
      <c r="C1718" s="5" t="n">
        <v>75</v>
      </c>
      <c r="D1718" s="48" t="s">
        <v>28</v>
      </c>
    </row>
    <row r="1719" customFormat="false" ht="15" hidden="false" customHeight="false" outlineLevel="0" collapsed="false">
      <c r="A1719" s="46" t="n">
        <v>44021</v>
      </c>
      <c r="B1719" s="114" t="s">
        <v>173</v>
      </c>
      <c r="C1719" s="5" t="n">
        <v>74</v>
      </c>
      <c r="D1719" s="48" t="s">
        <v>28</v>
      </c>
    </row>
    <row r="1720" customFormat="false" ht="15" hidden="false" customHeight="false" outlineLevel="0" collapsed="false">
      <c r="A1720" s="46" t="n">
        <v>44021</v>
      </c>
      <c r="B1720" s="114" t="s">
        <v>173</v>
      </c>
      <c r="C1720" s="5" t="n">
        <v>73</v>
      </c>
      <c r="D1720" s="48" t="s">
        <v>28</v>
      </c>
    </row>
    <row r="1721" customFormat="false" ht="15" hidden="false" customHeight="false" outlineLevel="0" collapsed="false">
      <c r="A1721" s="46" t="n">
        <v>44021</v>
      </c>
      <c r="B1721" s="114" t="s">
        <v>173</v>
      </c>
      <c r="C1721" s="5" t="n">
        <v>88</v>
      </c>
      <c r="D1721" s="48" t="s">
        <v>28</v>
      </c>
    </row>
    <row r="1722" customFormat="false" ht="15" hidden="false" customHeight="false" outlineLevel="0" collapsed="false">
      <c r="A1722" s="46" t="n">
        <v>44021</v>
      </c>
      <c r="B1722" s="114"/>
      <c r="C1722" s="5" t="n">
        <v>91</v>
      </c>
      <c r="D1722" s="48" t="s">
        <v>28</v>
      </c>
    </row>
    <row r="1723" customFormat="false" ht="15" hidden="true" customHeight="false" outlineLevel="0" collapsed="false">
      <c r="A1723" s="46" t="n">
        <v>44022</v>
      </c>
      <c r="B1723" s="114" t="s">
        <v>172</v>
      </c>
      <c r="C1723" s="5" t="n">
        <v>72</v>
      </c>
      <c r="D1723" s="48" t="s">
        <v>24</v>
      </c>
    </row>
    <row r="1724" customFormat="false" ht="15" hidden="true" customHeight="false" outlineLevel="0" collapsed="false">
      <c r="A1724" s="46" t="n">
        <v>44022</v>
      </c>
      <c r="B1724" s="114" t="s">
        <v>172</v>
      </c>
      <c r="C1724" s="5" t="n">
        <v>75</v>
      </c>
      <c r="D1724" s="48" t="s">
        <v>24</v>
      </c>
    </row>
    <row r="1725" customFormat="false" ht="15" hidden="true" customHeight="false" outlineLevel="0" collapsed="false">
      <c r="A1725" s="46" t="n">
        <v>44022</v>
      </c>
      <c r="B1725" s="114" t="s">
        <v>172</v>
      </c>
      <c r="C1725" s="5" t="n">
        <v>72</v>
      </c>
      <c r="D1725" s="48" t="s">
        <v>24</v>
      </c>
    </row>
    <row r="1726" customFormat="false" ht="15" hidden="true" customHeight="false" outlineLevel="0" collapsed="false">
      <c r="A1726" s="46" t="n">
        <v>44022</v>
      </c>
      <c r="B1726" s="114" t="s">
        <v>172</v>
      </c>
      <c r="C1726" s="5" t="n">
        <v>67</v>
      </c>
      <c r="D1726" s="48" t="s">
        <v>24</v>
      </c>
    </row>
    <row r="1727" customFormat="false" ht="15" hidden="true" customHeight="false" outlineLevel="0" collapsed="false">
      <c r="A1727" s="46" t="n">
        <v>44022</v>
      </c>
      <c r="B1727" s="114" t="s">
        <v>172</v>
      </c>
      <c r="C1727" s="5" t="n">
        <v>84</v>
      </c>
      <c r="D1727" s="48" t="s">
        <v>24</v>
      </c>
    </row>
    <row r="1728" customFormat="false" ht="15" hidden="true" customHeight="false" outlineLevel="0" collapsed="false">
      <c r="A1728" s="46" t="n">
        <v>44022</v>
      </c>
      <c r="B1728" s="114" t="s">
        <v>172</v>
      </c>
      <c r="C1728" s="5" t="n">
        <v>96</v>
      </c>
      <c r="D1728" s="48" t="s">
        <v>24</v>
      </c>
    </row>
    <row r="1729" customFormat="false" ht="15" hidden="true" customHeight="false" outlineLevel="0" collapsed="false">
      <c r="A1729" s="46" t="n">
        <v>44022</v>
      </c>
      <c r="B1729" s="114" t="s">
        <v>172</v>
      </c>
      <c r="C1729" s="5" t="n">
        <v>82</v>
      </c>
      <c r="D1729" s="48" t="s">
        <v>24</v>
      </c>
    </row>
    <row r="1730" customFormat="false" ht="15" hidden="true" customHeight="false" outlineLevel="0" collapsed="false">
      <c r="A1730" s="46" t="n">
        <v>44022</v>
      </c>
      <c r="B1730" s="114" t="s">
        <v>172</v>
      </c>
      <c r="C1730" s="5" t="n">
        <v>64</v>
      </c>
      <c r="D1730" s="48" t="s">
        <v>24</v>
      </c>
    </row>
    <row r="1731" customFormat="false" ht="15" hidden="true" customHeight="false" outlineLevel="0" collapsed="false">
      <c r="A1731" s="46" t="n">
        <v>44022</v>
      </c>
      <c r="B1731" s="114" t="s">
        <v>172</v>
      </c>
      <c r="C1731" s="5" t="n">
        <v>55</v>
      </c>
      <c r="D1731" s="48" t="s">
        <v>24</v>
      </c>
    </row>
    <row r="1732" customFormat="false" ht="15" hidden="true" customHeight="false" outlineLevel="0" collapsed="false">
      <c r="A1732" s="46" t="n">
        <v>44022</v>
      </c>
      <c r="B1732" s="114" t="s">
        <v>172</v>
      </c>
      <c r="C1732" s="5" t="n">
        <v>88</v>
      </c>
      <c r="D1732" s="48" t="s">
        <v>24</v>
      </c>
    </row>
    <row r="1733" customFormat="false" ht="15" hidden="true" customHeight="false" outlineLevel="0" collapsed="false">
      <c r="A1733" s="46" t="n">
        <v>44022</v>
      </c>
      <c r="B1733" s="114" t="s">
        <v>172</v>
      </c>
      <c r="C1733" s="5" t="n">
        <v>41</v>
      </c>
      <c r="D1733" s="48" t="s">
        <v>24</v>
      </c>
    </row>
    <row r="1734" customFormat="false" ht="15" hidden="true" customHeight="false" outlineLevel="0" collapsed="false">
      <c r="A1734" s="46" t="n">
        <v>44022</v>
      </c>
      <c r="B1734" s="114" t="s">
        <v>172</v>
      </c>
      <c r="C1734" s="5" t="n">
        <v>69</v>
      </c>
      <c r="D1734" s="48" t="s">
        <v>24</v>
      </c>
    </row>
    <row r="1735" customFormat="false" ht="15" hidden="true" customHeight="false" outlineLevel="0" collapsed="false">
      <c r="A1735" s="46" t="n">
        <v>44022</v>
      </c>
      <c r="B1735" s="48" t="s">
        <v>172</v>
      </c>
      <c r="C1735" s="5" t="n">
        <v>89</v>
      </c>
      <c r="D1735" s="48" t="s">
        <v>24</v>
      </c>
    </row>
    <row r="1736" customFormat="false" ht="15" hidden="true" customHeight="false" outlineLevel="0" collapsed="false">
      <c r="A1736" s="46" t="n">
        <v>44022</v>
      </c>
      <c r="B1736" s="48" t="s">
        <v>172</v>
      </c>
      <c r="C1736" s="5" t="n">
        <v>49</v>
      </c>
      <c r="D1736" s="48" t="s">
        <v>24</v>
      </c>
    </row>
    <row r="1737" customFormat="false" ht="15" hidden="true" customHeight="false" outlineLevel="0" collapsed="false">
      <c r="A1737" s="46" t="n">
        <v>44022</v>
      </c>
      <c r="B1737" s="48" t="s">
        <v>172</v>
      </c>
      <c r="C1737" s="5" t="n">
        <v>37</v>
      </c>
      <c r="D1737" s="48" t="s">
        <v>24</v>
      </c>
    </row>
    <row r="1738" customFormat="false" ht="15" hidden="true" customHeight="false" outlineLevel="0" collapsed="false">
      <c r="A1738" s="46" t="n">
        <v>44022</v>
      </c>
      <c r="B1738" s="48" t="s">
        <v>172</v>
      </c>
      <c r="C1738" s="5" t="n">
        <v>92</v>
      </c>
      <c r="D1738" s="48" t="s">
        <v>24</v>
      </c>
    </row>
    <row r="1739" customFormat="false" ht="15" hidden="true" customHeight="false" outlineLevel="0" collapsed="false">
      <c r="A1739" s="46" t="n">
        <v>44022</v>
      </c>
      <c r="B1739" s="48" t="s">
        <v>172</v>
      </c>
      <c r="C1739" s="5" t="n">
        <v>47</v>
      </c>
      <c r="D1739" s="48" t="s">
        <v>24</v>
      </c>
    </row>
    <row r="1740" customFormat="false" ht="15" hidden="true" customHeight="false" outlineLevel="0" collapsed="false">
      <c r="A1740" s="46" t="n">
        <v>44022</v>
      </c>
      <c r="B1740" s="48" t="s">
        <v>172</v>
      </c>
      <c r="C1740" s="5" t="n">
        <v>81</v>
      </c>
      <c r="D1740" s="48" t="s">
        <v>24</v>
      </c>
    </row>
    <row r="1741" customFormat="false" ht="15" hidden="true" customHeight="false" outlineLevel="0" collapsed="false">
      <c r="A1741" s="46" t="n">
        <v>44022</v>
      </c>
      <c r="B1741" s="48" t="s">
        <v>172</v>
      </c>
      <c r="C1741" s="5" t="n">
        <v>70</v>
      </c>
      <c r="D1741" s="48" t="s">
        <v>24</v>
      </c>
    </row>
    <row r="1742" customFormat="false" ht="15" hidden="false" customHeight="false" outlineLevel="0" collapsed="false">
      <c r="A1742" s="46" t="n">
        <v>44022</v>
      </c>
      <c r="B1742" s="114" t="s">
        <v>172</v>
      </c>
      <c r="C1742" s="5" t="n">
        <v>92</v>
      </c>
      <c r="D1742" s="48" t="s">
        <v>28</v>
      </c>
    </row>
    <row r="1743" customFormat="false" ht="15" hidden="false" customHeight="false" outlineLevel="0" collapsed="false">
      <c r="A1743" s="46" t="n">
        <v>44022</v>
      </c>
      <c r="B1743" s="114" t="s">
        <v>172</v>
      </c>
      <c r="C1743" s="5" t="n">
        <v>79</v>
      </c>
      <c r="D1743" s="48" t="s">
        <v>28</v>
      </c>
    </row>
    <row r="1744" customFormat="false" ht="15" hidden="false" customHeight="false" outlineLevel="0" collapsed="false">
      <c r="A1744" s="46" t="n">
        <v>44022</v>
      </c>
      <c r="B1744" s="114" t="s">
        <v>172</v>
      </c>
      <c r="C1744" s="5" t="n">
        <v>48</v>
      </c>
      <c r="D1744" s="48" t="s">
        <v>28</v>
      </c>
    </row>
    <row r="1745" customFormat="false" ht="15" hidden="false" customHeight="false" outlineLevel="0" collapsed="false">
      <c r="A1745" s="46" t="n">
        <v>44022</v>
      </c>
      <c r="B1745" s="114" t="s">
        <v>172</v>
      </c>
      <c r="C1745" s="5" t="n">
        <v>69</v>
      </c>
      <c r="D1745" s="48" t="s">
        <v>28</v>
      </c>
    </row>
    <row r="1746" customFormat="false" ht="15" hidden="false" customHeight="false" outlineLevel="0" collapsed="false">
      <c r="A1746" s="46" t="n">
        <v>44022</v>
      </c>
      <c r="B1746" s="114" t="s">
        <v>172</v>
      </c>
      <c r="C1746" s="5" t="n">
        <v>81</v>
      </c>
      <c r="D1746" s="48" t="s">
        <v>28</v>
      </c>
    </row>
    <row r="1747" customFormat="false" ht="15" hidden="false" customHeight="false" outlineLevel="0" collapsed="false">
      <c r="A1747" s="46" t="n">
        <v>44022</v>
      </c>
      <c r="B1747" s="114" t="s">
        <v>172</v>
      </c>
      <c r="C1747" s="5" t="n">
        <v>87</v>
      </c>
      <c r="D1747" s="48" t="s">
        <v>28</v>
      </c>
    </row>
    <row r="1748" customFormat="false" ht="15" hidden="false" customHeight="false" outlineLevel="0" collapsed="false">
      <c r="A1748" s="46" t="n">
        <v>44022</v>
      </c>
      <c r="B1748" s="114" t="s">
        <v>172</v>
      </c>
      <c r="C1748" s="5" t="n">
        <v>68</v>
      </c>
      <c r="D1748" s="48" t="s">
        <v>28</v>
      </c>
    </row>
    <row r="1749" customFormat="false" ht="15" hidden="false" customHeight="false" outlineLevel="0" collapsed="false">
      <c r="A1749" s="46" t="n">
        <v>44022</v>
      </c>
      <c r="B1749" s="114" t="s">
        <v>172</v>
      </c>
      <c r="C1749" s="5" t="n">
        <v>70</v>
      </c>
      <c r="D1749" s="48" t="s">
        <v>28</v>
      </c>
    </row>
    <row r="1750" customFormat="false" ht="15" hidden="false" customHeight="false" outlineLevel="0" collapsed="false">
      <c r="A1750" s="46" t="n">
        <v>44022</v>
      </c>
      <c r="B1750" s="48" t="s">
        <v>172</v>
      </c>
      <c r="C1750" s="5" t="n">
        <v>46</v>
      </c>
      <c r="D1750" s="48" t="s">
        <v>28</v>
      </c>
    </row>
    <row r="1751" customFormat="false" ht="15" hidden="false" customHeight="false" outlineLevel="0" collapsed="false">
      <c r="A1751" s="46" t="n">
        <v>44022</v>
      </c>
      <c r="B1751" s="48" t="s">
        <v>172</v>
      </c>
      <c r="C1751" s="5" t="n">
        <v>68</v>
      </c>
      <c r="D1751" s="48" t="s">
        <v>28</v>
      </c>
    </row>
    <row r="1752" customFormat="false" ht="15" hidden="false" customHeight="false" outlineLevel="0" collapsed="false">
      <c r="A1752" s="46" t="n">
        <v>44022</v>
      </c>
      <c r="B1752" s="48" t="s">
        <v>172</v>
      </c>
      <c r="C1752" s="5" t="n">
        <v>69</v>
      </c>
      <c r="D1752" s="48" t="s">
        <v>28</v>
      </c>
    </row>
    <row r="1753" customFormat="false" ht="15" hidden="false" customHeight="false" outlineLevel="0" collapsed="false">
      <c r="A1753" s="46" t="n">
        <v>44022</v>
      </c>
      <c r="B1753" s="48" t="s">
        <v>172</v>
      </c>
      <c r="C1753" s="5" t="n">
        <v>75</v>
      </c>
      <c r="D1753" s="48" t="s">
        <v>28</v>
      </c>
    </row>
    <row r="1754" customFormat="false" ht="15" hidden="true" customHeight="false" outlineLevel="0" collapsed="false">
      <c r="A1754" s="46" t="n">
        <v>44022</v>
      </c>
      <c r="B1754" s="114" t="s">
        <v>172</v>
      </c>
      <c r="C1754" s="5" t="n">
        <v>58</v>
      </c>
      <c r="D1754" s="48" t="s">
        <v>35</v>
      </c>
    </row>
    <row r="1755" customFormat="false" ht="15" hidden="true" customHeight="false" outlineLevel="0" collapsed="false">
      <c r="A1755" s="46" t="n">
        <v>44022</v>
      </c>
      <c r="B1755" s="48" t="s">
        <v>172</v>
      </c>
      <c r="C1755" s="5" t="n">
        <v>78</v>
      </c>
      <c r="D1755" s="48" t="s">
        <v>35</v>
      </c>
    </row>
    <row r="1756" customFormat="false" ht="15" hidden="true" customHeight="false" outlineLevel="0" collapsed="false">
      <c r="A1756" s="46" t="n">
        <v>44022</v>
      </c>
      <c r="B1756" s="114" t="s">
        <v>173</v>
      </c>
      <c r="C1756" s="5" t="n">
        <v>88</v>
      </c>
      <c r="D1756" s="48" t="s">
        <v>24</v>
      </c>
    </row>
    <row r="1757" customFormat="false" ht="15" hidden="true" customHeight="false" outlineLevel="0" collapsed="false">
      <c r="A1757" s="46" t="n">
        <v>44022</v>
      </c>
      <c r="B1757" s="114" t="s">
        <v>173</v>
      </c>
      <c r="C1757" s="5" t="n">
        <v>85</v>
      </c>
      <c r="D1757" s="48" t="s">
        <v>24</v>
      </c>
    </row>
    <row r="1758" customFormat="false" ht="15" hidden="true" customHeight="false" outlineLevel="0" collapsed="false">
      <c r="A1758" s="46" t="n">
        <v>44022</v>
      </c>
      <c r="B1758" s="114" t="s">
        <v>173</v>
      </c>
      <c r="C1758" s="5" t="n">
        <v>64</v>
      </c>
      <c r="D1758" s="48" t="s">
        <v>24</v>
      </c>
    </row>
    <row r="1759" customFormat="false" ht="15" hidden="true" customHeight="false" outlineLevel="0" collapsed="false">
      <c r="A1759" s="46" t="n">
        <v>44022</v>
      </c>
      <c r="B1759" s="114" t="s">
        <v>173</v>
      </c>
      <c r="C1759" s="5" t="n">
        <v>67</v>
      </c>
      <c r="D1759" s="48" t="s">
        <v>24</v>
      </c>
    </row>
    <row r="1760" customFormat="false" ht="15" hidden="true" customHeight="false" outlineLevel="0" collapsed="false">
      <c r="A1760" s="46" t="n">
        <v>44022</v>
      </c>
      <c r="B1760" s="114" t="s">
        <v>173</v>
      </c>
      <c r="C1760" s="5" t="n">
        <v>79</v>
      </c>
      <c r="D1760" s="48" t="s">
        <v>24</v>
      </c>
    </row>
    <row r="1761" customFormat="false" ht="15" hidden="true" customHeight="false" outlineLevel="0" collapsed="false">
      <c r="A1761" s="46" t="n">
        <v>44022</v>
      </c>
      <c r="B1761" s="114" t="s">
        <v>173</v>
      </c>
      <c r="C1761" s="5" t="n">
        <v>67</v>
      </c>
      <c r="D1761" s="48" t="s">
        <v>24</v>
      </c>
    </row>
    <row r="1762" customFormat="false" ht="15" hidden="true" customHeight="false" outlineLevel="0" collapsed="false">
      <c r="A1762" s="46" t="n">
        <v>44022</v>
      </c>
      <c r="B1762" s="114" t="s">
        <v>173</v>
      </c>
      <c r="C1762" s="5" t="n">
        <v>94</v>
      </c>
      <c r="D1762" s="48" t="s">
        <v>24</v>
      </c>
    </row>
    <row r="1763" customFormat="false" ht="15" hidden="true" customHeight="false" outlineLevel="0" collapsed="false">
      <c r="A1763" s="46" t="n">
        <v>44022</v>
      </c>
      <c r="B1763" s="48" t="s">
        <v>173</v>
      </c>
      <c r="C1763" s="5" t="n">
        <v>80</v>
      </c>
      <c r="D1763" s="48" t="s">
        <v>24</v>
      </c>
    </row>
    <row r="1764" customFormat="false" ht="15" hidden="true" customHeight="false" outlineLevel="0" collapsed="false">
      <c r="A1764" s="46" t="n">
        <v>44022</v>
      </c>
      <c r="B1764" s="48" t="s">
        <v>173</v>
      </c>
      <c r="C1764" s="5" t="n">
        <v>67</v>
      </c>
      <c r="D1764" s="48" t="s">
        <v>24</v>
      </c>
    </row>
    <row r="1765" customFormat="false" ht="15" hidden="true" customHeight="false" outlineLevel="0" collapsed="false">
      <c r="A1765" s="46" t="n">
        <v>44022</v>
      </c>
      <c r="B1765" s="48" t="s">
        <v>173</v>
      </c>
      <c r="C1765" s="5" t="n">
        <v>71</v>
      </c>
      <c r="D1765" s="48" t="s">
        <v>24</v>
      </c>
    </row>
    <row r="1766" customFormat="false" ht="15" hidden="true" customHeight="false" outlineLevel="0" collapsed="false">
      <c r="A1766" s="46" t="n">
        <v>44022</v>
      </c>
      <c r="B1766" s="48" t="s">
        <v>173</v>
      </c>
      <c r="C1766" s="5" t="n">
        <v>87</v>
      </c>
      <c r="D1766" s="48" t="s">
        <v>24</v>
      </c>
    </row>
    <row r="1767" customFormat="false" ht="15" hidden="true" customHeight="false" outlineLevel="0" collapsed="false">
      <c r="A1767" s="46" t="n">
        <v>44022</v>
      </c>
      <c r="B1767" s="48" t="s">
        <v>173</v>
      </c>
      <c r="C1767" s="5" t="n">
        <v>75</v>
      </c>
      <c r="D1767" s="48" t="s">
        <v>26</v>
      </c>
    </row>
    <row r="1768" customFormat="false" ht="15" hidden="false" customHeight="false" outlineLevel="0" collapsed="false">
      <c r="A1768" s="46" t="n">
        <v>44022</v>
      </c>
      <c r="B1768" s="48" t="s">
        <v>173</v>
      </c>
      <c r="C1768" s="5" t="n">
        <v>70</v>
      </c>
      <c r="D1768" s="48" t="s">
        <v>28</v>
      </c>
    </row>
    <row r="1769" customFormat="false" ht="15" hidden="false" customHeight="false" outlineLevel="0" collapsed="false">
      <c r="A1769" s="46" t="n">
        <v>44022</v>
      </c>
      <c r="B1769" s="48" t="s">
        <v>173</v>
      </c>
      <c r="C1769" s="5" t="n">
        <v>93</v>
      </c>
      <c r="D1769" s="48" t="s">
        <v>28</v>
      </c>
    </row>
    <row r="1770" customFormat="false" ht="15" hidden="false" customHeight="false" outlineLevel="0" collapsed="false">
      <c r="A1770" s="46" t="n">
        <v>44022</v>
      </c>
      <c r="B1770" s="48" t="s">
        <v>173</v>
      </c>
      <c r="C1770" s="5" t="n">
        <v>92</v>
      </c>
      <c r="D1770" s="48" t="s">
        <v>28</v>
      </c>
    </row>
    <row r="1771" customFormat="false" ht="15" hidden="false" customHeight="false" outlineLevel="0" collapsed="false">
      <c r="A1771" s="46" t="n">
        <v>44022</v>
      </c>
      <c r="B1771" s="48" t="s">
        <v>173</v>
      </c>
      <c r="C1771" s="5" t="n">
        <v>92</v>
      </c>
      <c r="D1771" s="48" t="s">
        <v>28</v>
      </c>
    </row>
    <row r="1772" customFormat="false" ht="15" hidden="false" customHeight="false" outlineLevel="0" collapsed="false">
      <c r="A1772" s="46" t="n">
        <v>44022</v>
      </c>
      <c r="B1772" s="48" t="s">
        <v>173</v>
      </c>
      <c r="C1772" s="5" t="n">
        <v>78</v>
      </c>
      <c r="D1772" s="48" t="s">
        <v>28</v>
      </c>
    </row>
    <row r="1773" customFormat="false" ht="15" hidden="false" customHeight="false" outlineLevel="0" collapsed="false">
      <c r="A1773" s="46" t="n">
        <v>44022</v>
      </c>
      <c r="B1773" s="48" t="s">
        <v>173</v>
      </c>
      <c r="C1773" s="5" t="n">
        <v>93</v>
      </c>
      <c r="D1773" s="48" t="s">
        <v>28</v>
      </c>
    </row>
    <row r="1774" customFormat="false" ht="15" hidden="false" customHeight="false" outlineLevel="0" collapsed="false">
      <c r="A1774" s="46" t="n">
        <v>44022</v>
      </c>
      <c r="B1774" s="48" t="s">
        <v>173</v>
      </c>
      <c r="C1774" s="5" t="n">
        <v>74</v>
      </c>
      <c r="D1774" s="48" t="s">
        <v>28</v>
      </c>
    </row>
    <row r="1775" customFormat="false" ht="15" hidden="true" customHeight="false" outlineLevel="0" collapsed="false">
      <c r="A1775" s="46" t="n">
        <v>44022</v>
      </c>
      <c r="B1775" s="48" t="s">
        <v>173</v>
      </c>
      <c r="C1775" s="5" t="n">
        <v>90</v>
      </c>
      <c r="D1775" s="48" t="s">
        <v>38</v>
      </c>
    </row>
    <row r="1776" customFormat="false" ht="15" hidden="false" customHeight="false" outlineLevel="0" collapsed="false">
      <c r="A1776" s="46" t="n">
        <v>44022</v>
      </c>
      <c r="B1776" s="48"/>
      <c r="C1776" s="5" t="n">
        <v>84</v>
      </c>
      <c r="D1776" s="48" t="s">
        <v>28</v>
      </c>
    </row>
    <row r="1777" customFormat="false" ht="15" hidden="true" customHeight="false" outlineLevel="0" collapsed="false">
      <c r="A1777" s="46" t="n">
        <v>44023</v>
      </c>
      <c r="B1777" s="48" t="s">
        <v>172</v>
      </c>
      <c r="C1777" s="5" t="n">
        <v>72</v>
      </c>
      <c r="D1777" s="48" t="s">
        <v>24</v>
      </c>
    </row>
    <row r="1778" customFormat="false" ht="15" hidden="true" customHeight="false" outlineLevel="0" collapsed="false">
      <c r="A1778" s="46" t="n">
        <v>44023</v>
      </c>
      <c r="B1778" s="48" t="s">
        <v>172</v>
      </c>
      <c r="C1778" s="5" t="n">
        <v>87</v>
      </c>
      <c r="D1778" s="48" t="s">
        <v>24</v>
      </c>
    </row>
    <row r="1779" customFormat="false" ht="15" hidden="true" customHeight="false" outlineLevel="0" collapsed="false">
      <c r="A1779" s="46" t="n">
        <v>44023</v>
      </c>
      <c r="B1779" s="48" t="s">
        <v>172</v>
      </c>
      <c r="C1779" s="5" t="n">
        <v>78</v>
      </c>
      <c r="D1779" s="48" t="s">
        <v>24</v>
      </c>
    </row>
    <row r="1780" customFormat="false" ht="15" hidden="true" customHeight="false" outlineLevel="0" collapsed="false">
      <c r="A1780" s="46" t="n">
        <v>44023</v>
      </c>
      <c r="B1780" s="48" t="s">
        <v>172</v>
      </c>
      <c r="C1780" s="5" t="n">
        <v>77</v>
      </c>
      <c r="D1780" s="48" t="s">
        <v>24</v>
      </c>
    </row>
    <row r="1781" customFormat="false" ht="15" hidden="true" customHeight="false" outlineLevel="0" collapsed="false">
      <c r="A1781" s="46" t="n">
        <v>44023</v>
      </c>
      <c r="B1781" s="48" t="s">
        <v>172</v>
      </c>
      <c r="C1781" s="5" t="n">
        <v>45</v>
      </c>
      <c r="D1781" s="48" t="s">
        <v>24</v>
      </c>
    </row>
    <row r="1782" customFormat="false" ht="15" hidden="true" customHeight="false" outlineLevel="0" collapsed="false">
      <c r="A1782" s="46" t="n">
        <v>44023</v>
      </c>
      <c r="B1782" s="48" t="s">
        <v>172</v>
      </c>
      <c r="C1782" s="5" t="n">
        <v>79</v>
      </c>
      <c r="D1782" s="48" t="s">
        <v>24</v>
      </c>
    </row>
    <row r="1783" customFormat="false" ht="15" hidden="true" customHeight="false" outlineLevel="0" collapsed="false">
      <c r="A1783" s="46" t="n">
        <v>44023</v>
      </c>
      <c r="B1783" s="48" t="s">
        <v>172</v>
      </c>
      <c r="C1783" s="5" t="n">
        <v>91</v>
      </c>
      <c r="D1783" s="48" t="s">
        <v>24</v>
      </c>
    </row>
    <row r="1784" customFormat="false" ht="15" hidden="true" customHeight="false" outlineLevel="0" collapsed="false">
      <c r="A1784" s="46" t="n">
        <v>44023</v>
      </c>
      <c r="B1784" s="48" t="s">
        <v>172</v>
      </c>
      <c r="C1784" s="5" t="n">
        <v>73</v>
      </c>
      <c r="D1784" s="48" t="s">
        <v>24</v>
      </c>
    </row>
    <row r="1785" customFormat="false" ht="15" hidden="true" customHeight="false" outlineLevel="0" collapsed="false">
      <c r="A1785" s="46" t="n">
        <v>44023</v>
      </c>
      <c r="B1785" s="48" t="s">
        <v>172</v>
      </c>
      <c r="C1785" s="5" t="n">
        <v>102</v>
      </c>
      <c r="D1785" s="48" t="s">
        <v>24</v>
      </c>
    </row>
    <row r="1786" customFormat="false" ht="15" hidden="true" customHeight="false" outlineLevel="0" collapsed="false">
      <c r="A1786" s="46" t="n">
        <v>44023</v>
      </c>
      <c r="B1786" s="48" t="s">
        <v>172</v>
      </c>
      <c r="C1786" s="5" t="n">
        <v>82</v>
      </c>
      <c r="D1786" s="48" t="s">
        <v>24</v>
      </c>
    </row>
    <row r="1787" customFormat="false" ht="15" hidden="true" customHeight="false" outlineLevel="0" collapsed="false">
      <c r="A1787" s="46" t="n">
        <v>44023</v>
      </c>
      <c r="B1787" s="48" t="s">
        <v>172</v>
      </c>
      <c r="C1787" s="5" t="n">
        <v>78</v>
      </c>
      <c r="D1787" s="48" t="s">
        <v>24</v>
      </c>
    </row>
    <row r="1788" customFormat="false" ht="15" hidden="true" customHeight="false" outlineLevel="0" collapsed="false">
      <c r="A1788" s="46" t="n">
        <v>44023</v>
      </c>
      <c r="B1788" s="48" t="s">
        <v>172</v>
      </c>
      <c r="C1788" s="5" t="n">
        <v>83</v>
      </c>
      <c r="D1788" s="48" t="s">
        <v>26</v>
      </c>
    </row>
    <row r="1789" customFormat="false" ht="15" hidden="false" customHeight="false" outlineLevel="0" collapsed="false">
      <c r="A1789" s="46" t="n">
        <v>44023</v>
      </c>
      <c r="B1789" s="48" t="s">
        <v>172</v>
      </c>
      <c r="C1789" s="5" t="n">
        <v>69</v>
      </c>
      <c r="D1789" s="48" t="s">
        <v>28</v>
      </c>
    </row>
    <row r="1790" customFormat="false" ht="15" hidden="false" customHeight="false" outlineLevel="0" collapsed="false">
      <c r="A1790" s="46" t="n">
        <v>44023</v>
      </c>
      <c r="B1790" s="48" t="s">
        <v>172</v>
      </c>
      <c r="C1790" s="5" t="n">
        <v>64</v>
      </c>
      <c r="D1790" s="48" t="s">
        <v>28</v>
      </c>
    </row>
    <row r="1791" customFormat="false" ht="15" hidden="false" customHeight="false" outlineLevel="0" collapsed="false">
      <c r="A1791" s="46" t="n">
        <v>44023</v>
      </c>
      <c r="B1791" s="48" t="s">
        <v>172</v>
      </c>
      <c r="C1791" s="5" t="n">
        <v>65</v>
      </c>
      <c r="D1791" s="48" t="s">
        <v>28</v>
      </c>
    </row>
    <row r="1792" customFormat="false" ht="15" hidden="false" customHeight="false" outlineLevel="0" collapsed="false">
      <c r="A1792" s="46" t="n">
        <v>44023</v>
      </c>
      <c r="B1792" s="48" t="s">
        <v>172</v>
      </c>
      <c r="C1792" s="5" t="n">
        <v>89</v>
      </c>
      <c r="D1792" s="48" t="s">
        <v>28</v>
      </c>
    </row>
    <row r="1793" customFormat="false" ht="15" hidden="false" customHeight="false" outlineLevel="0" collapsed="false">
      <c r="A1793" s="46" t="n">
        <v>44023</v>
      </c>
      <c r="B1793" s="48" t="s">
        <v>172</v>
      </c>
      <c r="C1793" s="5" t="n">
        <v>75</v>
      </c>
      <c r="D1793" s="48" t="s">
        <v>28</v>
      </c>
    </row>
    <row r="1794" customFormat="false" ht="15" hidden="false" customHeight="false" outlineLevel="0" collapsed="false">
      <c r="A1794" s="46" t="n">
        <v>44023</v>
      </c>
      <c r="B1794" s="48" t="s">
        <v>172</v>
      </c>
      <c r="C1794" s="5" t="n">
        <v>54</v>
      </c>
      <c r="D1794" s="48" t="s">
        <v>28</v>
      </c>
    </row>
    <row r="1795" customFormat="false" ht="15" hidden="false" customHeight="false" outlineLevel="0" collapsed="false">
      <c r="A1795" s="46" t="n">
        <v>44023</v>
      </c>
      <c r="B1795" s="48" t="s">
        <v>172</v>
      </c>
      <c r="C1795" s="5" t="n">
        <v>80</v>
      </c>
      <c r="D1795" s="48" t="s">
        <v>28</v>
      </c>
    </row>
    <row r="1796" customFormat="false" ht="15" hidden="false" customHeight="false" outlineLevel="0" collapsed="false">
      <c r="A1796" s="46" t="n">
        <v>44023</v>
      </c>
      <c r="B1796" s="48" t="s">
        <v>172</v>
      </c>
      <c r="C1796" s="5" t="n">
        <v>71</v>
      </c>
      <c r="D1796" s="48" t="s">
        <v>28</v>
      </c>
    </row>
    <row r="1797" customFormat="false" ht="15" hidden="true" customHeight="false" outlineLevel="0" collapsed="false">
      <c r="A1797" s="46" t="n">
        <v>44023</v>
      </c>
      <c r="B1797" s="48" t="s">
        <v>173</v>
      </c>
      <c r="C1797" s="5" t="n">
        <v>65</v>
      </c>
      <c r="D1797" s="48" t="s">
        <v>24</v>
      </c>
    </row>
    <row r="1798" customFormat="false" ht="15" hidden="true" customHeight="false" outlineLevel="0" collapsed="false">
      <c r="A1798" s="46" t="n">
        <v>44023</v>
      </c>
      <c r="B1798" s="48" t="s">
        <v>173</v>
      </c>
      <c r="C1798" s="5" t="n">
        <v>66</v>
      </c>
      <c r="D1798" s="48" t="s">
        <v>24</v>
      </c>
    </row>
    <row r="1799" customFormat="false" ht="15" hidden="true" customHeight="false" outlineLevel="0" collapsed="false">
      <c r="A1799" s="46" t="n">
        <v>44023</v>
      </c>
      <c r="B1799" s="48" t="s">
        <v>173</v>
      </c>
      <c r="C1799" s="5" t="n">
        <v>98</v>
      </c>
      <c r="D1799" s="48" t="s">
        <v>24</v>
      </c>
    </row>
    <row r="1800" customFormat="false" ht="15" hidden="true" customHeight="false" outlineLevel="0" collapsed="false">
      <c r="A1800" s="46" t="n">
        <v>44023</v>
      </c>
      <c r="B1800" s="48" t="s">
        <v>173</v>
      </c>
      <c r="C1800" s="5" t="n">
        <v>76</v>
      </c>
      <c r="D1800" s="48" t="s">
        <v>24</v>
      </c>
    </row>
    <row r="1801" customFormat="false" ht="15" hidden="true" customHeight="false" outlineLevel="0" collapsed="false">
      <c r="A1801" s="46" t="n">
        <v>44023</v>
      </c>
      <c r="B1801" s="48" t="s">
        <v>173</v>
      </c>
      <c r="C1801" s="5" t="n">
        <v>67</v>
      </c>
      <c r="D1801" s="48" t="s">
        <v>24</v>
      </c>
    </row>
    <row r="1802" customFormat="false" ht="15" hidden="true" customHeight="false" outlineLevel="0" collapsed="false">
      <c r="A1802" s="46" t="n">
        <v>44023</v>
      </c>
      <c r="B1802" s="48" t="s">
        <v>173</v>
      </c>
      <c r="C1802" s="5" t="n">
        <v>79</v>
      </c>
      <c r="D1802" s="48" t="s">
        <v>24</v>
      </c>
    </row>
    <row r="1803" customFormat="false" ht="15" hidden="true" customHeight="false" outlineLevel="0" collapsed="false">
      <c r="A1803" s="46" t="n">
        <v>44023</v>
      </c>
      <c r="B1803" s="48" t="s">
        <v>173</v>
      </c>
      <c r="C1803" s="5" t="n">
        <v>95</v>
      </c>
      <c r="D1803" s="48" t="s">
        <v>24</v>
      </c>
    </row>
    <row r="1804" customFormat="false" ht="15" hidden="true" customHeight="false" outlineLevel="0" collapsed="false">
      <c r="A1804" s="46" t="n">
        <v>44023</v>
      </c>
      <c r="B1804" s="48" t="s">
        <v>173</v>
      </c>
      <c r="C1804" s="5" t="n">
        <v>70</v>
      </c>
      <c r="D1804" s="48" t="s">
        <v>24</v>
      </c>
    </row>
    <row r="1805" customFormat="false" ht="15" hidden="true" customHeight="false" outlineLevel="0" collapsed="false">
      <c r="A1805" s="46" t="n">
        <v>44023</v>
      </c>
      <c r="B1805" s="48" t="s">
        <v>173</v>
      </c>
      <c r="C1805" s="5" t="n">
        <v>97</v>
      </c>
      <c r="D1805" s="48" t="s">
        <v>24</v>
      </c>
    </row>
    <row r="1806" customFormat="false" ht="15" hidden="true" customHeight="false" outlineLevel="0" collapsed="false">
      <c r="A1806" s="46" t="n">
        <v>44023</v>
      </c>
      <c r="B1806" s="48" t="s">
        <v>173</v>
      </c>
      <c r="C1806" s="5" t="n">
        <v>84</v>
      </c>
      <c r="D1806" s="48" t="s">
        <v>24</v>
      </c>
    </row>
    <row r="1807" customFormat="false" ht="15" hidden="true" customHeight="false" outlineLevel="0" collapsed="false">
      <c r="A1807" s="46" t="n">
        <v>44023</v>
      </c>
      <c r="B1807" s="48" t="s">
        <v>173</v>
      </c>
      <c r="C1807" s="5" t="n">
        <v>86</v>
      </c>
      <c r="D1807" s="48" t="s">
        <v>27</v>
      </c>
    </row>
    <row r="1808" customFormat="false" ht="15" hidden="false" customHeight="false" outlineLevel="0" collapsed="false">
      <c r="A1808" s="46" t="n">
        <v>44023</v>
      </c>
      <c r="B1808" s="48" t="s">
        <v>173</v>
      </c>
      <c r="C1808" s="5" t="n">
        <v>91</v>
      </c>
      <c r="D1808" s="48" t="s">
        <v>28</v>
      </c>
    </row>
    <row r="1809" customFormat="false" ht="15" hidden="false" customHeight="false" outlineLevel="0" collapsed="false">
      <c r="A1809" s="46" t="n">
        <v>44023</v>
      </c>
      <c r="B1809" s="48" t="s">
        <v>173</v>
      </c>
      <c r="C1809" s="5" t="n">
        <v>79</v>
      </c>
      <c r="D1809" s="48" t="s">
        <v>28</v>
      </c>
    </row>
    <row r="1810" customFormat="false" ht="15" hidden="false" customHeight="false" outlineLevel="0" collapsed="false">
      <c r="A1810" s="46" t="n">
        <v>44023</v>
      </c>
      <c r="B1810" s="48" t="s">
        <v>173</v>
      </c>
      <c r="C1810" s="5" t="n">
        <v>80</v>
      </c>
      <c r="D1810" s="48" t="s">
        <v>28</v>
      </c>
    </row>
    <row r="1811" customFormat="false" ht="15" hidden="false" customHeight="false" outlineLevel="0" collapsed="false">
      <c r="A1811" s="46" t="n">
        <v>44023</v>
      </c>
      <c r="B1811" s="48" t="s">
        <v>173</v>
      </c>
      <c r="C1811" s="5" t="n">
        <v>56</v>
      </c>
      <c r="D1811" s="48" t="s">
        <v>28</v>
      </c>
    </row>
    <row r="1812" customFormat="false" ht="15" hidden="false" customHeight="false" outlineLevel="0" collapsed="false">
      <c r="A1812" s="46" t="n">
        <v>44023</v>
      </c>
      <c r="B1812" s="48" t="s">
        <v>173</v>
      </c>
      <c r="C1812" s="5" t="n">
        <v>98</v>
      </c>
      <c r="D1812" s="48" t="s">
        <v>28</v>
      </c>
    </row>
    <row r="1813" customFormat="false" ht="15" hidden="true" customHeight="false" outlineLevel="0" collapsed="false">
      <c r="A1813" s="46" t="n">
        <v>44024</v>
      </c>
      <c r="B1813" s="48" t="s">
        <v>172</v>
      </c>
      <c r="C1813" s="5" t="n">
        <v>61</v>
      </c>
      <c r="D1813" s="48" t="s">
        <v>24</v>
      </c>
    </row>
    <row r="1814" customFormat="false" ht="15" hidden="true" customHeight="false" outlineLevel="0" collapsed="false">
      <c r="A1814" s="46" t="n">
        <v>44024</v>
      </c>
      <c r="B1814" s="48" t="s">
        <v>172</v>
      </c>
      <c r="C1814" s="5" t="n">
        <v>78</v>
      </c>
      <c r="D1814" s="48" t="s">
        <v>24</v>
      </c>
    </row>
    <row r="1815" customFormat="false" ht="15" hidden="true" customHeight="false" outlineLevel="0" collapsed="false">
      <c r="A1815" s="46" t="n">
        <v>44024</v>
      </c>
      <c r="B1815" s="48" t="s">
        <v>172</v>
      </c>
      <c r="C1815" s="5" t="n">
        <v>91</v>
      </c>
      <c r="D1815" s="48" t="s">
        <v>24</v>
      </c>
    </row>
    <row r="1816" customFormat="false" ht="15" hidden="true" customHeight="false" outlineLevel="0" collapsed="false">
      <c r="A1816" s="46" t="n">
        <v>44024</v>
      </c>
      <c r="B1816" s="48" t="s">
        <v>172</v>
      </c>
      <c r="C1816" s="5" t="n">
        <v>69</v>
      </c>
      <c r="D1816" s="48" t="s">
        <v>24</v>
      </c>
    </row>
    <row r="1817" customFormat="false" ht="15" hidden="true" customHeight="false" outlineLevel="0" collapsed="false">
      <c r="A1817" s="46" t="n">
        <v>44024</v>
      </c>
      <c r="B1817" s="48" t="s">
        <v>172</v>
      </c>
      <c r="C1817" s="5" t="n">
        <v>56</v>
      </c>
      <c r="D1817" s="48" t="s">
        <v>24</v>
      </c>
    </row>
    <row r="1818" customFormat="false" ht="15" hidden="true" customHeight="false" outlineLevel="0" collapsed="false">
      <c r="A1818" s="46" t="n">
        <v>44024</v>
      </c>
      <c r="B1818" s="48" t="s">
        <v>172</v>
      </c>
      <c r="C1818" s="5" t="n">
        <v>55</v>
      </c>
      <c r="D1818" s="48" t="s">
        <v>24</v>
      </c>
    </row>
    <row r="1819" customFormat="false" ht="15" hidden="true" customHeight="false" outlineLevel="0" collapsed="false">
      <c r="A1819" s="46" t="n">
        <v>44024</v>
      </c>
      <c r="B1819" s="48" t="s">
        <v>172</v>
      </c>
      <c r="C1819" s="5" t="n">
        <v>42</v>
      </c>
      <c r="D1819" s="48" t="s">
        <v>24</v>
      </c>
    </row>
    <row r="1820" customFormat="false" ht="15" hidden="true" customHeight="false" outlineLevel="0" collapsed="false">
      <c r="A1820" s="46" t="n">
        <v>44024</v>
      </c>
      <c r="B1820" s="48" t="s">
        <v>172</v>
      </c>
      <c r="C1820" s="5" t="n">
        <v>53</v>
      </c>
      <c r="D1820" s="48" t="s">
        <v>24</v>
      </c>
    </row>
    <row r="1821" customFormat="false" ht="15" hidden="true" customHeight="false" outlineLevel="0" collapsed="false">
      <c r="A1821" s="46" t="n">
        <v>44024</v>
      </c>
      <c r="B1821" s="48" t="s">
        <v>172</v>
      </c>
      <c r="C1821" s="5" t="n">
        <v>68</v>
      </c>
      <c r="D1821" s="48" t="s">
        <v>24</v>
      </c>
    </row>
    <row r="1822" customFormat="false" ht="15" hidden="true" customHeight="false" outlineLevel="0" collapsed="false">
      <c r="A1822" s="46" t="n">
        <v>44024</v>
      </c>
      <c r="B1822" s="48" t="s">
        <v>172</v>
      </c>
      <c r="C1822" s="5" t="n">
        <v>78</v>
      </c>
      <c r="D1822" s="48" t="s">
        <v>24</v>
      </c>
    </row>
    <row r="1823" customFormat="false" ht="15" hidden="true" customHeight="false" outlineLevel="0" collapsed="false">
      <c r="A1823" s="46" t="n">
        <v>44024</v>
      </c>
      <c r="B1823" s="48" t="s">
        <v>172</v>
      </c>
      <c r="C1823" s="5" t="n">
        <v>72</v>
      </c>
      <c r="D1823" s="48" t="s">
        <v>24</v>
      </c>
    </row>
    <row r="1824" customFormat="false" ht="15" hidden="true" customHeight="false" outlineLevel="0" collapsed="false">
      <c r="A1824" s="46" t="n">
        <v>44024</v>
      </c>
      <c r="B1824" s="48" t="s">
        <v>172</v>
      </c>
      <c r="C1824" s="5" t="n">
        <v>4</v>
      </c>
      <c r="D1824" s="48" t="s">
        <v>24</v>
      </c>
    </row>
    <row r="1825" customFormat="false" ht="15" hidden="true" customHeight="false" outlineLevel="0" collapsed="false">
      <c r="A1825" s="46" t="n">
        <v>44024</v>
      </c>
      <c r="B1825" s="48" t="s">
        <v>172</v>
      </c>
      <c r="C1825" s="5" t="n">
        <v>57</v>
      </c>
      <c r="D1825" s="48" t="s">
        <v>24</v>
      </c>
    </row>
    <row r="1826" customFormat="false" ht="15" hidden="true" customHeight="false" outlineLevel="0" collapsed="false">
      <c r="A1826" s="46" t="n">
        <v>44024</v>
      </c>
      <c r="B1826" s="48" t="s">
        <v>172</v>
      </c>
      <c r="C1826" s="5" t="n">
        <v>41</v>
      </c>
      <c r="D1826" s="48" t="s">
        <v>24</v>
      </c>
    </row>
    <row r="1827" customFormat="false" ht="15" hidden="false" customHeight="false" outlineLevel="0" collapsed="false">
      <c r="A1827" s="46" t="n">
        <v>44024</v>
      </c>
      <c r="B1827" s="48" t="s">
        <v>172</v>
      </c>
      <c r="C1827" s="5" t="n">
        <v>84</v>
      </c>
      <c r="D1827" s="48" t="s">
        <v>28</v>
      </c>
    </row>
    <row r="1828" customFormat="false" ht="15" hidden="false" customHeight="false" outlineLevel="0" collapsed="false">
      <c r="A1828" s="46" t="n">
        <v>44024</v>
      </c>
      <c r="B1828" s="48" t="s">
        <v>172</v>
      </c>
      <c r="C1828" s="5" t="n">
        <v>97</v>
      </c>
      <c r="D1828" s="48" t="s">
        <v>28</v>
      </c>
    </row>
    <row r="1829" customFormat="false" ht="15" hidden="false" customHeight="false" outlineLevel="0" collapsed="false">
      <c r="A1829" s="46" t="n">
        <v>44024</v>
      </c>
      <c r="B1829" s="48" t="s">
        <v>172</v>
      </c>
      <c r="C1829" s="5" t="n">
        <v>74</v>
      </c>
      <c r="D1829" s="48" t="s">
        <v>28</v>
      </c>
    </row>
    <row r="1830" customFormat="false" ht="15" hidden="false" customHeight="false" outlineLevel="0" collapsed="false">
      <c r="A1830" s="46" t="n">
        <v>44024</v>
      </c>
      <c r="B1830" s="48" t="s">
        <v>172</v>
      </c>
      <c r="C1830" s="5" t="n">
        <v>48</v>
      </c>
      <c r="D1830" s="48" t="s">
        <v>28</v>
      </c>
    </row>
    <row r="1831" customFormat="false" ht="15" hidden="false" customHeight="false" outlineLevel="0" collapsed="false">
      <c r="A1831" s="46" t="n">
        <v>44024</v>
      </c>
      <c r="B1831" s="48" t="s">
        <v>172</v>
      </c>
      <c r="C1831" s="5" t="n">
        <v>88</v>
      </c>
      <c r="D1831" s="48" t="s">
        <v>28</v>
      </c>
    </row>
    <row r="1832" customFormat="false" ht="15" hidden="false" customHeight="false" outlineLevel="0" collapsed="false">
      <c r="A1832" s="46" t="n">
        <v>44024</v>
      </c>
      <c r="B1832" s="48" t="s">
        <v>172</v>
      </c>
      <c r="C1832" s="5" t="n">
        <v>77</v>
      </c>
      <c r="D1832" s="48" t="s">
        <v>28</v>
      </c>
    </row>
    <row r="1833" customFormat="false" ht="15" hidden="false" customHeight="false" outlineLevel="0" collapsed="false">
      <c r="A1833" s="46" t="n">
        <v>44024</v>
      </c>
      <c r="B1833" s="48" t="s">
        <v>172</v>
      </c>
      <c r="C1833" s="5" t="n">
        <v>85</v>
      </c>
      <c r="D1833" s="48" t="s">
        <v>28</v>
      </c>
    </row>
    <row r="1834" customFormat="false" ht="15" hidden="false" customHeight="false" outlineLevel="0" collapsed="false">
      <c r="A1834" s="46" t="n">
        <v>44024</v>
      </c>
      <c r="B1834" s="48" t="s">
        <v>172</v>
      </c>
      <c r="C1834" s="5" t="n">
        <v>69</v>
      </c>
      <c r="D1834" s="48" t="s">
        <v>28</v>
      </c>
    </row>
    <row r="1835" customFormat="false" ht="15" hidden="true" customHeight="false" outlineLevel="0" collapsed="false">
      <c r="A1835" s="46" t="n">
        <v>44024</v>
      </c>
      <c r="B1835" s="48" t="s">
        <v>172</v>
      </c>
      <c r="C1835" s="5" t="n">
        <v>78</v>
      </c>
      <c r="D1835" s="48" t="s">
        <v>39</v>
      </c>
    </row>
    <row r="1836" customFormat="false" ht="15" hidden="true" customHeight="false" outlineLevel="0" collapsed="false">
      <c r="A1836" s="46" t="n">
        <v>44024</v>
      </c>
      <c r="B1836" s="48" t="s">
        <v>173</v>
      </c>
      <c r="C1836" s="5" t="n">
        <v>88</v>
      </c>
      <c r="D1836" s="48" t="s">
        <v>24</v>
      </c>
    </row>
    <row r="1837" customFormat="false" ht="15" hidden="true" customHeight="false" outlineLevel="0" collapsed="false">
      <c r="A1837" s="46" t="n">
        <v>44024</v>
      </c>
      <c r="B1837" s="48" t="s">
        <v>173</v>
      </c>
      <c r="C1837" s="5" t="n">
        <v>72</v>
      </c>
      <c r="D1837" s="48" t="s">
        <v>24</v>
      </c>
    </row>
    <row r="1838" customFormat="false" ht="15" hidden="true" customHeight="false" outlineLevel="0" collapsed="false">
      <c r="A1838" s="46" t="n">
        <v>44024</v>
      </c>
      <c r="B1838" s="48" t="s">
        <v>173</v>
      </c>
      <c r="C1838" s="5" t="n">
        <v>86</v>
      </c>
      <c r="D1838" s="48" t="s">
        <v>24</v>
      </c>
    </row>
    <row r="1839" customFormat="false" ht="15" hidden="true" customHeight="false" outlineLevel="0" collapsed="false">
      <c r="A1839" s="46" t="n">
        <v>44024</v>
      </c>
      <c r="B1839" s="48" t="s">
        <v>173</v>
      </c>
      <c r="C1839" s="5" t="n">
        <v>72</v>
      </c>
      <c r="D1839" s="48" t="s">
        <v>24</v>
      </c>
    </row>
    <row r="1840" customFormat="false" ht="15" hidden="true" customHeight="false" outlineLevel="0" collapsed="false">
      <c r="A1840" s="46" t="n">
        <v>44024</v>
      </c>
      <c r="B1840" s="48" t="s">
        <v>173</v>
      </c>
      <c r="C1840" s="5" t="n">
        <v>58</v>
      </c>
      <c r="D1840" s="48" t="s">
        <v>24</v>
      </c>
    </row>
    <row r="1841" customFormat="false" ht="15" hidden="true" customHeight="false" outlineLevel="0" collapsed="false">
      <c r="A1841" s="46" t="n">
        <v>44024</v>
      </c>
      <c r="B1841" s="48" t="s">
        <v>173</v>
      </c>
      <c r="C1841" s="5" t="n">
        <v>37</v>
      </c>
      <c r="D1841" s="48" t="s">
        <v>24</v>
      </c>
    </row>
    <row r="1842" customFormat="false" ht="15" hidden="true" customHeight="false" outlineLevel="0" collapsed="false">
      <c r="A1842" s="46" t="n">
        <v>44024</v>
      </c>
      <c r="B1842" s="48" t="s">
        <v>173</v>
      </c>
      <c r="C1842" s="5" t="n">
        <v>83</v>
      </c>
      <c r="D1842" s="48" t="s">
        <v>24</v>
      </c>
    </row>
    <row r="1843" customFormat="false" ht="15" hidden="true" customHeight="false" outlineLevel="0" collapsed="false">
      <c r="A1843" s="46" t="n">
        <v>44024</v>
      </c>
      <c r="B1843" s="48" t="s">
        <v>173</v>
      </c>
      <c r="C1843" s="5" t="n">
        <v>77</v>
      </c>
      <c r="D1843" s="48" t="s">
        <v>24</v>
      </c>
    </row>
    <row r="1844" customFormat="false" ht="15" hidden="true" customHeight="false" outlineLevel="0" collapsed="false">
      <c r="A1844" s="46" t="n">
        <v>44024</v>
      </c>
      <c r="B1844" s="48" t="s">
        <v>173</v>
      </c>
      <c r="C1844" s="5" t="n">
        <v>56</v>
      </c>
      <c r="D1844" s="48" t="s">
        <v>24</v>
      </c>
    </row>
    <row r="1845" customFormat="false" ht="15" hidden="false" customHeight="false" outlineLevel="0" collapsed="false">
      <c r="A1845" s="46" t="n">
        <v>44024</v>
      </c>
      <c r="B1845" s="48" t="s">
        <v>173</v>
      </c>
      <c r="C1845" s="5" t="n">
        <v>69</v>
      </c>
      <c r="D1845" s="48" t="s">
        <v>28</v>
      </c>
    </row>
    <row r="1846" customFormat="false" ht="15" hidden="false" customHeight="false" outlineLevel="0" collapsed="false">
      <c r="A1846" s="46" t="n">
        <v>44024</v>
      </c>
      <c r="B1846" s="48"/>
      <c r="C1846" s="5" t="n">
        <v>81</v>
      </c>
      <c r="D1846" s="48" t="s">
        <v>28</v>
      </c>
    </row>
    <row r="1847" customFormat="false" ht="15" hidden="true" customHeight="false" outlineLevel="0" collapsed="false">
      <c r="A1847" s="46" t="n">
        <v>44025</v>
      </c>
      <c r="B1847" s="48" t="s">
        <v>172</v>
      </c>
      <c r="C1847" s="5" t="n">
        <v>87</v>
      </c>
      <c r="D1847" s="48" t="s">
        <v>24</v>
      </c>
    </row>
    <row r="1848" customFormat="false" ht="15" hidden="true" customHeight="false" outlineLevel="0" collapsed="false">
      <c r="A1848" s="46" t="n">
        <v>44025</v>
      </c>
      <c r="B1848" s="48" t="s">
        <v>172</v>
      </c>
      <c r="C1848" s="5" t="n">
        <v>77</v>
      </c>
      <c r="D1848" s="48" t="s">
        <v>24</v>
      </c>
    </row>
    <row r="1849" customFormat="false" ht="15" hidden="true" customHeight="false" outlineLevel="0" collapsed="false">
      <c r="A1849" s="46" t="n">
        <v>44025</v>
      </c>
      <c r="B1849" s="48" t="s">
        <v>172</v>
      </c>
      <c r="C1849" s="5" t="n">
        <v>100</v>
      </c>
      <c r="D1849" s="48" t="s">
        <v>24</v>
      </c>
    </row>
    <row r="1850" customFormat="false" ht="15" hidden="true" customHeight="false" outlineLevel="0" collapsed="false">
      <c r="A1850" s="46" t="n">
        <v>44025</v>
      </c>
      <c r="B1850" s="48" t="s">
        <v>172</v>
      </c>
      <c r="C1850" s="5" t="n">
        <v>46</v>
      </c>
      <c r="D1850" s="48" t="s">
        <v>24</v>
      </c>
    </row>
    <row r="1851" customFormat="false" ht="15" hidden="true" customHeight="false" outlineLevel="0" collapsed="false">
      <c r="A1851" s="46" t="n">
        <v>44025</v>
      </c>
      <c r="B1851" s="48" t="s">
        <v>172</v>
      </c>
      <c r="C1851" s="5" t="n">
        <v>86</v>
      </c>
      <c r="D1851" s="48" t="s">
        <v>24</v>
      </c>
    </row>
    <row r="1852" customFormat="false" ht="15" hidden="true" customHeight="false" outlineLevel="0" collapsed="false">
      <c r="A1852" s="46" t="n">
        <v>44025</v>
      </c>
      <c r="B1852" s="48" t="s">
        <v>172</v>
      </c>
      <c r="C1852" s="5" t="n">
        <v>51</v>
      </c>
      <c r="D1852" s="48" t="s">
        <v>24</v>
      </c>
    </row>
    <row r="1853" customFormat="false" ht="15" hidden="true" customHeight="false" outlineLevel="0" collapsed="false">
      <c r="A1853" s="46" t="n">
        <v>44025</v>
      </c>
      <c r="B1853" s="48" t="s">
        <v>172</v>
      </c>
      <c r="C1853" s="5" t="n">
        <v>91</v>
      </c>
      <c r="D1853" s="48" t="s">
        <v>24</v>
      </c>
    </row>
    <row r="1854" customFormat="false" ht="15" hidden="true" customHeight="false" outlineLevel="0" collapsed="false">
      <c r="A1854" s="46" t="n">
        <v>44025</v>
      </c>
      <c r="B1854" s="48" t="s">
        <v>172</v>
      </c>
      <c r="C1854" s="5" t="n">
        <v>40</v>
      </c>
      <c r="D1854" s="48" t="s">
        <v>24</v>
      </c>
    </row>
    <row r="1855" customFormat="false" ht="15" hidden="true" customHeight="false" outlineLevel="0" collapsed="false">
      <c r="A1855" s="46" t="n">
        <v>44025</v>
      </c>
      <c r="B1855" s="48" t="s">
        <v>172</v>
      </c>
      <c r="C1855" s="5" t="n">
        <v>94</v>
      </c>
      <c r="D1855" s="48" t="s">
        <v>24</v>
      </c>
    </row>
    <row r="1856" customFormat="false" ht="15" hidden="true" customHeight="false" outlineLevel="0" collapsed="false">
      <c r="A1856" s="46" t="n">
        <v>44025</v>
      </c>
      <c r="B1856" s="48" t="s">
        <v>172</v>
      </c>
      <c r="C1856" s="5" t="n">
        <v>85</v>
      </c>
      <c r="D1856" s="48" t="s">
        <v>24</v>
      </c>
    </row>
    <row r="1857" customFormat="false" ht="15" hidden="true" customHeight="false" outlineLevel="0" collapsed="false">
      <c r="A1857" s="46" t="n">
        <v>44025</v>
      </c>
      <c r="B1857" s="48" t="s">
        <v>172</v>
      </c>
      <c r="C1857" s="5" t="n">
        <v>65</v>
      </c>
      <c r="D1857" s="48" t="s">
        <v>24</v>
      </c>
    </row>
    <row r="1858" customFormat="false" ht="15" hidden="true" customHeight="false" outlineLevel="0" collapsed="false">
      <c r="A1858" s="46" t="n">
        <v>44025</v>
      </c>
      <c r="B1858" s="48" t="s">
        <v>172</v>
      </c>
      <c r="C1858" s="5" t="n">
        <v>72</v>
      </c>
      <c r="D1858" s="48" t="s">
        <v>24</v>
      </c>
    </row>
    <row r="1859" customFormat="false" ht="15" hidden="true" customHeight="false" outlineLevel="0" collapsed="false">
      <c r="A1859" s="46" t="n">
        <v>44025</v>
      </c>
      <c r="B1859" s="48" t="s">
        <v>172</v>
      </c>
      <c r="C1859" s="5" t="n">
        <v>79</v>
      </c>
      <c r="D1859" s="48" t="s">
        <v>24</v>
      </c>
    </row>
    <row r="1860" customFormat="false" ht="15" hidden="true" customHeight="false" outlineLevel="0" collapsed="false">
      <c r="A1860" s="46" t="n">
        <v>44025</v>
      </c>
      <c r="B1860" s="48" t="s">
        <v>172</v>
      </c>
      <c r="C1860" s="5" t="n">
        <v>84</v>
      </c>
      <c r="D1860" s="48" t="s">
        <v>24</v>
      </c>
    </row>
    <row r="1861" customFormat="false" ht="15" hidden="true" customHeight="false" outlineLevel="0" collapsed="false">
      <c r="A1861" s="46" t="n">
        <v>44025</v>
      </c>
      <c r="B1861" s="48" t="s">
        <v>172</v>
      </c>
      <c r="C1861" s="5" t="n">
        <v>58</v>
      </c>
      <c r="D1861" s="48" t="s">
        <v>24</v>
      </c>
    </row>
    <row r="1862" customFormat="false" ht="15" hidden="true" customHeight="false" outlineLevel="0" collapsed="false">
      <c r="A1862" s="46" t="n">
        <v>44025</v>
      </c>
      <c r="B1862" s="48" t="s">
        <v>172</v>
      </c>
      <c r="C1862" s="5" t="n">
        <v>95</v>
      </c>
      <c r="D1862" s="48" t="s">
        <v>24</v>
      </c>
    </row>
    <row r="1863" customFormat="false" ht="15" hidden="true" customHeight="false" outlineLevel="0" collapsed="false">
      <c r="A1863" s="46" t="n">
        <v>44025</v>
      </c>
      <c r="B1863" s="48" t="s">
        <v>172</v>
      </c>
      <c r="C1863" s="5" t="n">
        <v>69</v>
      </c>
      <c r="D1863" s="48" t="s">
        <v>24</v>
      </c>
    </row>
    <row r="1864" customFormat="false" ht="15" hidden="true" customHeight="false" outlineLevel="0" collapsed="false">
      <c r="A1864" s="46" t="n">
        <v>44025</v>
      </c>
      <c r="B1864" s="48" t="s">
        <v>172</v>
      </c>
      <c r="C1864" s="5" t="n">
        <v>62</v>
      </c>
      <c r="D1864" s="48" t="s">
        <v>24</v>
      </c>
    </row>
    <row r="1865" customFormat="false" ht="15" hidden="false" customHeight="false" outlineLevel="0" collapsed="false">
      <c r="A1865" s="46" t="n">
        <v>44025</v>
      </c>
      <c r="B1865" s="48" t="s">
        <v>172</v>
      </c>
      <c r="C1865" s="5" t="n">
        <v>67</v>
      </c>
      <c r="D1865" s="48" t="s">
        <v>28</v>
      </c>
    </row>
    <row r="1866" customFormat="false" ht="15" hidden="false" customHeight="false" outlineLevel="0" collapsed="false">
      <c r="A1866" s="46" t="n">
        <v>44025</v>
      </c>
      <c r="B1866" s="48" t="s">
        <v>172</v>
      </c>
      <c r="C1866" s="5" t="n">
        <v>89</v>
      </c>
      <c r="D1866" s="48" t="s">
        <v>28</v>
      </c>
    </row>
    <row r="1867" customFormat="false" ht="15" hidden="false" customHeight="false" outlineLevel="0" collapsed="false">
      <c r="A1867" s="46" t="n">
        <v>44025</v>
      </c>
      <c r="B1867" s="48" t="s">
        <v>172</v>
      </c>
      <c r="C1867" s="5" t="n">
        <v>76</v>
      </c>
      <c r="D1867" s="48" t="s">
        <v>28</v>
      </c>
    </row>
    <row r="1868" customFormat="false" ht="15" hidden="false" customHeight="false" outlineLevel="0" collapsed="false">
      <c r="A1868" s="46" t="n">
        <v>44025</v>
      </c>
      <c r="B1868" s="48" t="s">
        <v>172</v>
      </c>
      <c r="C1868" s="5" t="n">
        <v>86</v>
      </c>
      <c r="D1868" s="48" t="s">
        <v>28</v>
      </c>
    </row>
    <row r="1869" customFormat="false" ht="15" hidden="false" customHeight="false" outlineLevel="0" collapsed="false">
      <c r="A1869" s="46" t="n">
        <v>44025</v>
      </c>
      <c r="B1869" s="48" t="s">
        <v>172</v>
      </c>
      <c r="C1869" s="5" t="n">
        <v>26</v>
      </c>
      <c r="D1869" s="48" t="s">
        <v>28</v>
      </c>
    </row>
    <row r="1870" customFormat="false" ht="15" hidden="false" customHeight="false" outlineLevel="0" collapsed="false">
      <c r="A1870" s="46" t="n">
        <v>44025</v>
      </c>
      <c r="B1870" s="48" t="s">
        <v>172</v>
      </c>
      <c r="C1870" s="5" t="n">
        <v>35</v>
      </c>
      <c r="D1870" s="48" t="s">
        <v>28</v>
      </c>
    </row>
    <row r="1871" customFormat="false" ht="15" hidden="false" customHeight="false" outlineLevel="0" collapsed="false">
      <c r="A1871" s="46" t="n">
        <v>44025</v>
      </c>
      <c r="B1871" s="48" t="s">
        <v>172</v>
      </c>
      <c r="C1871" s="5" t="n">
        <v>86</v>
      </c>
      <c r="D1871" s="48" t="s">
        <v>28</v>
      </c>
    </row>
    <row r="1872" customFormat="false" ht="15" hidden="false" customHeight="false" outlineLevel="0" collapsed="false">
      <c r="A1872" s="46" t="n">
        <v>44025</v>
      </c>
      <c r="B1872" s="48" t="s">
        <v>172</v>
      </c>
      <c r="C1872" s="5" t="n">
        <v>84</v>
      </c>
      <c r="D1872" s="48" t="s">
        <v>28</v>
      </c>
    </row>
    <row r="1873" customFormat="false" ht="15" hidden="false" customHeight="false" outlineLevel="0" collapsed="false">
      <c r="A1873" s="46" t="n">
        <v>44025</v>
      </c>
      <c r="B1873" s="48" t="s">
        <v>172</v>
      </c>
      <c r="C1873" s="5" t="n">
        <v>86</v>
      </c>
      <c r="D1873" s="48" t="s">
        <v>28</v>
      </c>
    </row>
    <row r="1874" customFormat="false" ht="15" hidden="false" customHeight="false" outlineLevel="0" collapsed="false">
      <c r="A1874" s="46" t="n">
        <v>44025</v>
      </c>
      <c r="B1874" s="48" t="s">
        <v>172</v>
      </c>
      <c r="C1874" s="5" t="n">
        <v>55</v>
      </c>
      <c r="D1874" s="48" t="s">
        <v>28</v>
      </c>
    </row>
    <row r="1875" customFormat="false" ht="15" hidden="false" customHeight="false" outlineLevel="0" collapsed="false">
      <c r="A1875" s="46" t="n">
        <v>44025</v>
      </c>
      <c r="B1875" s="48" t="s">
        <v>172</v>
      </c>
      <c r="C1875" s="5" t="n">
        <v>74</v>
      </c>
      <c r="D1875" s="48" t="s">
        <v>28</v>
      </c>
    </row>
    <row r="1876" customFormat="false" ht="15" hidden="false" customHeight="false" outlineLevel="0" collapsed="false">
      <c r="A1876" s="46" t="n">
        <v>44025</v>
      </c>
      <c r="B1876" s="48" t="s">
        <v>172</v>
      </c>
      <c r="C1876" s="5" t="n">
        <v>81</v>
      </c>
      <c r="D1876" s="48" t="s">
        <v>28</v>
      </c>
    </row>
    <row r="1877" customFormat="false" ht="15" hidden="false" customHeight="false" outlineLevel="0" collapsed="false">
      <c r="A1877" s="46" t="n">
        <v>44025</v>
      </c>
      <c r="B1877" s="48" t="s">
        <v>172</v>
      </c>
      <c r="C1877" s="5" t="n">
        <v>55</v>
      </c>
      <c r="D1877" s="48" t="s">
        <v>28</v>
      </c>
    </row>
    <row r="1878" customFormat="false" ht="15" hidden="false" customHeight="false" outlineLevel="0" collapsed="false">
      <c r="A1878" s="46" t="n">
        <v>44025</v>
      </c>
      <c r="B1878" s="48" t="s">
        <v>172</v>
      </c>
      <c r="C1878" s="5" t="n">
        <v>96</v>
      </c>
      <c r="D1878" s="48" t="s">
        <v>28</v>
      </c>
    </row>
    <row r="1879" customFormat="false" ht="15" hidden="false" customHeight="false" outlineLevel="0" collapsed="false">
      <c r="A1879" s="46" t="n">
        <v>44025</v>
      </c>
      <c r="B1879" s="48" t="s">
        <v>172</v>
      </c>
      <c r="C1879" s="5" t="n">
        <v>65</v>
      </c>
      <c r="D1879" s="48" t="s">
        <v>28</v>
      </c>
    </row>
    <row r="1880" customFormat="false" ht="15" hidden="false" customHeight="false" outlineLevel="0" collapsed="false">
      <c r="A1880" s="46" t="n">
        <v>44025</v>
      </c>
      <c r="B1880" s="48" t="s">
        <v>172</v>
      </c>
      <c r="C1880" s="5" t="n">
        <v>62</v>
      </c>
      <c r="D1880" s="48" t="s">
        <v>28</v>
      </c>
    </row>
    <row r="1881" customFormat="false" ht="15" hidden="false" customHeight="false" outlineLevel="0" collapsed="false">
      <c r="A1881" s="46" t="n">
        <v>44025</v>
      </c>
      <c r="B1881" s="48" t="s">
        <v>172</v>
      </c>
      <c r="C1881" s="5" t="n">
        <v>86</v>
      </c>
      <c r="D1881" s="48" t="s">
        <v>28</v>
      </c>
    </row>
    <row r="1882" customFormat="false" ht="15" hidden="true" customHeight="false" outlineLevel="0" collapsed="false">
      <c r="A1882" s="46" t="n">
        <v>44025</v>
      </c>
      <c r="B1882" s="48" t="s">
        <v>173</v>
      </c>
      <c r="C1882" s="5" t="n">
        <v>80</v>
      </c>
      <c r="D1882" s="48" t="s">
        <v>24</v>
      </c>
    </row>
    <row r="1883" customFormat="false" ht="15" hidden="true" customHeight="false" outlineLevel="0" collapsed="false">
      <c r="A1883" s="46" t="n">
        <v>44025</v>
      </c>
      <c r="B1883" s="48" t="s">
        <v>173</v>
      </c>
      <c r="C1883" s="5" t="n">
        <v>74</v>
      </c>
      <c r="D1883" s="48" t="s">
        <v>24</v>
      </c>
    </row>
    <row r="1884" customFormat="false" ht="15" hidden="true" customHeight="false" outlineLevel="0" collapsed="false">
      <c r="A1884" s="46" t="n">
        <v>44025</v>
      </c>
      <c r="B1884" s="48" t="s">
        <v>173</v>
      </c>
      <c r="C1884" s="5" t="n">
        <v>72</v>
      </c>
      <c r="D1884" s="48" t="s">
        <v>24</v>
      </c>
    </row>
    <row r="1885" customFormat="false" ht="15" hidden="true" customHeight="false" outlineLevel="0" collapsed="false">
      <c r="A1885" s="46" t="n">
        <v>44025</v>
      </c>
      <c r="B1885" s="48" t="s">
        <v>173</v>
      </c>
      <c r="C1885" s="5" t="n">
        <v>30</v>
      </c>
      <c r="D1885" s="48" t="s">
        <v>24</v>
      </c>
    </row>
    <row r="1886" customFormat="false" ht="15" hidden="true" customHeight="false" outlineLevel="0" collapsed="false">
      <c r="A1886" s="46" t="n">
        <v>44025</v>
      </c>
      <c r="B1886" s="48" t="s">
        <v>173</v>
      </c>
      <c r="C1886" s="5" t="n">
        <v>65</v>
      </c>
      <c r="D1886" s="48" t="s">
        <v>24</v>
      </c>
    </row>
    <row r="1887" customFormat="false" ht="15" hidden="true" customHeight="false" outlineLevel="0" collapsed="false">
      <c r="A1887" s="46" t="n">
        <v>44025</v>
      </c>
      <c r="B1887" s="48" t="s">
        <v>173</v>
      </c>
      <c r="C1887" s="5" t="n">
        <v>82</v>
      </c>
      <c r="D1887" s="48" t="s">
        <v>24</v>
      </c>
    </row>
    <row r="1888" customFormat="false" ht="15" hidden="true" customHeight="false" outlineLevel="0" collapsed="false">
      <c r="A1888" s="46" t="n">
        <v>44025</v>
      </c>
      <c r="B1888" s="48" t="s">
        <v>173</v>
      </c>
      <c r="C1888" s="5" t="n">
        <v>76</v>
      </c>
      <c r="D1888" s="48" t="s">
        <v>24</v>
      </c>
    </row>
    <row r="1889" customFormat="false" ht="15" hidden="true" customHeight="false" outlineLevel="0" collapsed="false">
      <c r="A1889" s="46" t="n">
        <v>44025</v>
      </c>
      <c r="B1889" s="48" t="s">
        <v>173</v>
      </c>
      <c r="C1889" s="5" t="n">
        <v>86</v>
      </c>
      <c r="D1889" s="48" t="s">
        <v>24</v>
      </c>
    </row>
    <row r="1890" customFormat="false" ht="15" hidden="true" customHeight="false" outlineLevel="0" collapsed="false">
      <c r="A1890" s="46" t="n">
        <v>44025</v>
      </c>
      <c r="B1890" s="48" t="s">
        <v>173</v>
      </c>
      <c r="C1890" s="5" t="n">
        <v>70</v>
      </c>
      <c r="D1890" s="48" t="s">
        <v>24</v>
      </c>
    </row>
    <row r="1891" customFormat="false" ht="15" hidden="false" customHeight="false" outlineLevel="0" collapsed="false">
      <c r="A1891" s="46" t="n">
        <v>44025</v>
      </c>
      <c r="B1891" s="48" t="s">
        <v>173</v>
      </c>
      <c r="C1891" s="5" t="n">
        <v>86</v>
      </c>
      <c r="D1891" s="48" t="s">
        <v>28</v>
      </c>
    </row>
    <row r="1892" customFormat="false" ht="15" hidden="false" customHeight="false" outlineLevel="0" collapsed="false">
      <c r="A1892" s="46" t="n">
        <v>44025</v>
      </c>
      <c r="B1892" s="48" t="s">
        <v>173</v>
      </c>
      <c r="C1892" s="5" t="n">
        <v>81</v>
      </c>
      <c r="D1892" s="48" t="s">
        <v>28</v>
      </c>
    </row>
    <row r="1893" customFormat="false" ht="15" hidden="false" customHeight="false" outlineLevel="0" collapsed="false">
      <c r="A1893" s="46" t="n">
        <v>44025</v>
      </c>
      <c r="B1893" s="48" t="s">
        <v>173</v>
      </c>
      <c r="C1893" s="5" t="n">
        <v>75</v>
      </c>
      <c r="D1893" s="48" t="s">
        <v>28</v>
      </c>
    </row>
    <row r="1894" customFormat="false" ht="15" hidden="false" customHeight="false" outlineLevel="0" collapsed="false">
      <c r="A1894" s="46" t="n">
        <v>44025</v>
      </c>
      <c r="B1894" s="48" t="s">
        <v>173</v>
      </c>
      <c r="C1894" s="5" t="n">
        <v>91</v>
      </c>
      <c r="D1894" s="48" t="s">
        <v>28</v>
      </c>
    </row>
    <row r="1895" customFormat="false" ht="15" hidden="false" customHeight="false" outlineLevel="0" collapsed="false">
      <c r="A1895" s="46" t="n">
        <v>44025</v>
      </c>
      <c r="B1895" s="48" t="s">
        <v>173</v>
      </c>
      <c r="C1895" s="5" t="n">
        <v>97</v>
      </c>
      <c r="D1895" s="48" t="s">
        <v>28</v>
      </c>
    </row>
    <row r="1896" customFormat="false" ht="15" hidden="false" customHeight="false" outlineLevel="0" collapsed="false">
      <c r="A1896" s="46" t="n">
        <v>44025</v>
      </c>
      <c r="B1896" s="48" t="s">
        <v>173</v>
      </c>
      <c r="C1896" s="5" t="n">
        <v>66</v>
      </c>
      <c r="D1896" s="48" t="s">
        <v>28</v>
      </c>
    </row>
    <row r="1897" customFormat="false" ht="15" hidden="false" customHeight="false" outlineLevel="0" collapsed="false">
      <c r="A1897" s="46" t="n">
        <v>44025</v>
      </c>
      <c r="B1897" s="48" t="s">
        <v>173</v>
      </c>
      <c r="C1897" s="5" t="n">
        <v>84</v>
      </c>
      <c r="D1897" s="48" t="s">
        <v>28</v>
      </c>
    </row>
    <row r="1898" customFormat="false" ht="15" hidden="false" customHeight="false" outlineLevel="0" collapsed="false">
      <c r="A1898" s="46" t="n">
        <v>44025</v>
      </c>
      <c r="B1898" s="48" t="s">
        <v>173</v>
      </c>
      <c r="C1898" s="5" t="n">
        <v>75</v>
      </c>
      <c r="D1898" s="48" t="s">
        <v>28</v>
      </c>
    </row>
    <row r="1899" customFormat="false" ht="15" hidden="false" customHeight="false" outlineLevel="0" collapsed="false">
      <c r="A1899" s="46" t="n">
        <v>44025</v>
      </c>
      <c r="B1899" s="48" t="s">
        <v>173</v>
      </c>
      <c r="C1899" s="5" t="n">
        <v>68</v>
      </c>
      <c r="D1899" s="48" t="s">
        <v>28</v>
      </c>
    </row>
    <row r="1900" customFormat="false" ht="15" hidden="false" customHeight="false" outlineLevel="0" collapsed="false">
      <c r="A1900" s="46" t="n">
        <v>44025</v>
      </c>
      <c r="B1900" s="48" t="s">
        <v>173</v>
      </c>
      <c r="C1900" s="5" t="n">
        <v>76</v>
      </c>
      <c r="D1900" s="48" t="s">
        <v>28</v>
      </c>
    </row>
    <row r="1901" customFormat="false" ht="15" hidden="false" customHeight="false" outlineLevel="0" collapsed="false">
      <c r="A1901" s="46" t="n">
        <v>44025</v>
      </c>
      <c r="B1901" s="48" t="s">
        <v>173</v>
      </c>
      <c r="C1901" s="5" t="n">
        <v>77</v>
      </c>
      <c r="D1901" s="48" t="s">
        <v>28</v>
      </c>
    </row>
    <row r="1902" customFormat="false" ht="15" hidden="false" customHeight="false" outlineLevel="0" collapsed="false">
      <c r="A1902" s="46" t="n">
        <v>44025</v>
      </c>
      <c r="B1902" s="48" t="s">
        <v>173</v>
      </c>
      <c r="C1902" s="5" t="n">
        <v>43</v>
      </c>
      <c r="D1902" s="48" t="s">
        <v>28</v>
      </c>
    </row>
    <row r="1903" customFormat="false" ht="15" hidden="false" customHeight="false" outlineLevel="0" collapsed="false">
      <c r="A1903" s="46" t="n">
        <v>44025</v>
      </c>
      <c r="B1903" s="48" t="s">
        <v>173</v>
      </c>
      <c r="C1903" s="5" t="n">
        <v>80</v>
      </c>
      <c r="D1903" s="48" t="s">
        <v>28</v>
      </c>
    </row>
    <row r="1904" customFormat="false" ht="15" hidden="false" customHeight="false" outlineLevel="0" collapsed="false">
      <c r="A1904" s="46" t="n">
        <v>44025</v>
      </c>
      <c r="B1904" s="48" t="s">
        <v>173</v>
      </c>
      <c r="C1904" s="5" t="n">
        <v>87</v>
      </c>
      <c r="D1904" s="48" t="s">
        <v>28</v>
      </c>
    </row>
    <row r="1905" customFormat="false" ht="15" hidden="true" customHeight="false" outlineLevel="0" collapsed="false">
      <c r="A1905" s="46" t="n">
        <v>44026</v>
      </c>
      <c r="B1905" s="48" t="s">
        <v>172</v>
      </c>
      <c r="C1905" s="5" t="n">
        <v>75</v>
      </c>
      <c r="D1905" s="48" t="s">
        <v>24</v>
      </c>
    </row>
    <row r="1906" customFormat="false" ht="15" hidden="true" customHeight="false" outlineLevel="0" collapsed="false">
      <c r="A1906" s="46" t="n">
        <v>44026</v>
      </c>
      <c r="B1906" s="48" t="s">
        <v>172</v>
      </c>
      <c r="C1906" s="5" t="n">
        <v>84</v>
      </c>
      <c r="D1906" s="48" t="s">
        <v>24</v>
      </c>
    </row>
    <row r="1907" customFormat="false" ht="15" hidden="true" customHeight="false" outlineLevel="0" collapsed="false">
      <c r="A1907" s="46" t="n">
        <v>44026</v>
      </c>
      <c r="B1907" s="48" t="s">
        <v>172</v>
      </c>
      <c r="C1907" s="5" t="n">
        <v>63</v>
      </c>
      <c r="D1907" s="48" t="s">
        <v>24</v>
      </c>
    </row>
    <row r="1908" customFormat="false" ht="15" hidden="true" customHeight="false" outlineLevel="0" collapsed="false">
      <c r="A1908" s="46" t="n">
        <v>44026</v>
      </c>
      <c r="B1908" s="48" t="s">
        <v>172</v>
      </c>
      <c r="C1908" s="5" t="n">
        <v>85</v>
      </c>
      <c r="D1908" s="48" t="s">
        <v>24</v>
      </c>
    </row>
    <row r="1909" customFormat="false" ht="15" hidden="true" customHeight="false" outlineLevel="0" collapsed="false">
      <c r="A1909" s="46" t="n">
        <v>44026</v>
      </c>
      <c r="B1909" s="48" t="s">
        <v>172</v>
      </c>
      <c r="C1909" s="5" t="n">
        <v>50</v>
      </c>
      <c r="D1909" s="48" t="s">
        <v>24</v>
      </c>
    </row>
    <row r="1910" customFormat="false" ht="15" hidden="true" customHeight="false" outlineLevel="0" collapsed="false">
      <c r="A1910" s="46" t="n">
        <v>44026</v>
      </c>
      <c r="B1910" s="48" t="s">
        <v>172</v>
      </c>
      <c r="C1910" s="5" t="n">
        <v>90</v>
      </c>
      <c r="D1910" s="48" t="s">
        <v>24</v>
      </c>
    </row>
    <row r="1911" customFormat="false" ht="15" hidden="true" customHeight="false" outlineLevel="0" collapsed="false">
      <c r="A1911" s="46" t="n">
        <v>44026</v>
      </c>
      <c r="B1911" s="48" t="s">
        <v>172</v>
      </c>
      <c r="C1911" s="5" t="n">
        <v>72</v>
      </c>
      <c r="D1911" s="48" t="s">
        <v>24</v>
      </c>
    </row>
    <row r="1912" customFormat="false" ht="15" hidden="true" customHeight="false" outlineLevel="0" collapsed="false">
      <c r="A1912" s="46" t="n">
        <v>44026</v>
      </c>
      <c r="B1912" s="48" t="s">
        <v>172</v>
      </c>
      <c r="C1912" s="5" t="n">
        <v>75</v>
      </c>
      <c r="D1912" s="48" t="s">
        <v>24</v>
      </c>
    </row>
    <row r="1913" customFormat="false" ht="15" hidden="true" customHeight="false" outlineLevel="0" collapsed="false">
      <c r="A1913" s="46" t="n">
        <v>44026</v>
      </c>
      <c r="B1913" s="48" t="s">
        <v>172</v>
      </c>
      <c r="C1913" s="5" t="n">
        <v>69</v>
      </c>
      <c r="D1913" s="48" t="s">
        <v>24</v>
      </c>
    </row>
    <row r="1914" customFormat="false" ht="15" hidden="true" customHeight="false" outlineLevel="0" collapsed="false">
      <c r="A1914" s="46" t="n">
        <v>44026</v>
      </c>
      <c r="B1914" s="48" t="s">
        <v>172</v>
      </c>
      <c r="C1914" s="5" t="n">
        <v>70</v>
      </c>
      <c r="D1914" s="48" t="s">
        <v>24</v>
      </c>
    </row>
    <row r="1915" customFormat="false" ht="15" hidden="true" customHeight="false" outlineLevel="0" collapsed="false">
      <c r="A1915" s="46" t="n">
        <v>44026</v>
      </c>
      <c r="B1915" s="48" t="s">
        <v>172</v>
      </c>
      <c r="C1915" s="5" t="n">
        <v>56</v>
      </c>
      <c r="D1915" s="48" t="s">
        <v>24</v>
      </c>
    </row>
    <row r="1916" customFormat="false" ht="15" hidden="true" customHeight="false" outlineLevel="0" collapsed="false">
      <c r="A1916" s="46" t="n">
        <v>44026</v>
      </c>
      <c r="B1916" s="48" t="s">
        <v>172</v>
      </c>
      <c r="C1916" s="5" t="n">
        <v>87</v>
      </c>
      <c r="D1916" s="48" t="s">
        <v>24</v>
      </c>
    </row>
    <row r="1917" customFormat="false" ht="15" hidden="true" customHeight="false" outlineLevel="0" collapsed="false">
      <c r="A1917" s="46" t="n">
        <v>44026</v>
      </c>
      <c r="B1917" s="48" t="s">
        <v>172</v>
      </c>
      <c r="C1917" s="5" t="n">
        <v>54</v>
      </c>
      <c r="D1917" s="48" t="s">
        <v>24</v>
      </c>
    </row>
    <row r="1918" customFormat="false" ht="15" hidden="true" customHeight="false" outlineLevel="0" collapsed="false">
      <c r="A1918" s="46" t="n">
        <v>44026</v>
      </c>
      <c r="B1918" s="48" t="s">
        <v>172</v>
      </c>
      <c r="C1918" s="5" t="n">
        <v>70</v>
      </c>
      <c r="D1918" s="48" t="s">
        <v>24</v>
      </c>
    </row>
    <row r="1919" customFormat="false" ht="15" hidden="true" customHeight="false" outlineLevel="0" collapsed="false">
      <c r="A1919" s="46" t="n">
        <v>44026</v>
      </c>
      <c r="B1919" s="48" t="s">
        <v>172</v>
      </c>
      <c r="C1919" s="5" t="n">
        <v>65</v>
      </c>
      <c r="D1919" s="48" t="s">
        <v>24</v>
      </c>
    </row>
    <row r="1920" customFormat="false" ht="15" hidden="true" customHeight="false" outlineLevel="0" collapsed="false">
      <c r="A1920" s="46" t="n">
        <v>44026</v>
      </c>
      <c r="B1920" s="48" t="s">
        <v>172</v>
      </c>
      <c r="C1920" s="5" t="n">
        <v>71</v>
      </c>
      <c r="D1920" s="48" t="s">
        <v>24</v>
      </c>
    </row>
    <row r="1921" customFormat="false" ht="15" hidden="true" customHeight="false" outlineLevel="0" collapsed="false">
      <c r="A1921" s="46" t="n">
        <v>44026</v>
      </c>
      <c r="B1921" s="48" t="s">
        <v>172</v>
      </c>
      <c r="C1921" s="5" t="n">
        <v>88</v>
      </c>
      <c r="D1921" s="48" t="s">
        <v>24</v>
      </c>
    </row>
    <row r="1922" customFormat="false" ht="15" hidden="true" customHeight="false" outlineLevel="0" collapsed="false">
      <c r="A1922" s="46" t="n">
        <v>44026</v>
      </c>
      <c r="B1922" s="48" t="s">
        <v>172</v>
      </c>
      <c r="C1922" s="5" t="n">
        <v>93</v>
      </c>
      <c r="D1922" s="48" t="s">
        <v>24</v>
      </c>
    </row>
    <row r="1923" customFormat="false" ht="15" hidden="true" customHeight="false" outlineLevel="0" collapsed="false">
      <c r="A1923" s="46" t="n">
        <v>44026</v>
      </c>
      <c r="B1923" s="48" t="s">
        <v>172</v>
      </c>
      <c r="C1923" s="5" t="n">
        <v>59</v>
      </c>
      <c r="D1923" s="48" t="s">
        <v>24</v>
      </c>
    </row>
    <row r="1924" customFormat="false" ht="15" hidden="true" customHeight="false" outlineLevel="0" collapsed="false">
      <c r="A1924" s="46" t="n">
        <v>44026</v>
      </c>
      <c r="B1924" s="48" t="s">
        <v>172</v>
      </c>
      <c r="C1924" s="5" t="n">
        <v>67</v>
      </c>
      <c r="D1924" s="48" t="s">
        <v>24</v>
      </c>
    </row>
    <row r="1925" customFormat="false" ht="15" hidden="true" customHeight="false" outlineLevel="0" collapsed="false">
      <c r="A1925" s="46" t="n">
        <v>44026</v>
      </c>
      <c r="B1925" s="48" t="s">
        <v>172</v>
      </c>
      <c r="C1925" s="5" t="n">
        <v>40</v>
      </c>
      <c r="D1925" s="48" t="s">
        <v>24</v>
      </c>
    </row>
    <row r="1926" customFormat="false" ht="15" hidden="true" customHeight="false" outlineLevel="0" collapsed="false">
      <c r="A1926" s="46" t="n">
        <v>44026</v>
      </c>
      <c r="B1926" s="48" t="s">
        <v>172</v>
      </c>
      <c r="C1926" s="5" t="n">
        <v>79</v>
      </c>
      <c r="D1926" s="48" t="s">
        <v>24</v>
      </c>
    </row>
    <row r="1927" customFormat="false" ht="15" hidden="true" customHeight="false" outlineLevel="0" collapsed="false">
      <c r="A1927" s="46" t="n">
        <v>44026</v>
      </c>
      <c r="B1927" s="48" t="s">
        <v>172</v>
      </c>
      <c r="C1927" s="5" t="n">
        <v>69</v>
      </c>
      <c r="D1927" s="48" t="s">
        <v>26</v>
      </c>
    </row>
    <row r="1928" customFormat="false" ht="15" hidden="false" customHeight="false" outlineLevel="0" collapsed="false">
      <c r="A1928" s="46" t="n">
        <v>44026</v>
      </c>
      <c r="B1928" s="48" t="s">
        <v>172</v>
      </c>
      <c r="C1928" s="5" t="n">
        <v>43</v>
      </c>
      <c r="D1928" s="48" t="s">
        <v>28</v>
      </c>
    </row>
    <row r="1929" customFormat="false" ht="15" hidden="false" customHeight="false" outlineLevel="0" collapsed="false">
      <c r="A1929" s="46" t="n">
        <v>44026</v>
      </c>
      <c r="B1929" s="48" t="s">
        <v>172</v>
      </c>
      <c r="C1929" s="5" t="n">
        <v>58</v>
      </c>
      <c r="D1929" s="48" t="s">
        <v>28</v>
      </c>
    </row>
    <row r="1930" customFormat="false" ht="15" hidden="false" customHeight="false" outlineLevel="0" collapsed="false">
      <c r="A1930" s="46" t="n">
        <v>44026</v>
      </c>
      <c r="B1930" s="48" t="s">
        <v>172</v>
      </c>
      <c r="C1930" s="5" t="n">
        <v>72</v>
      </c>
      <c r="D1930" s="48" t="s">
        <v>28</v>
      </c>
    </row>
    <row r="1931" customFormat="false" ht="15" hidden="false" customHeight="false" outlineLevel="0" collapsed="false">
      <c r="A1931" s="46" t="n">
        <v>44026</v>
      </c>
      <c r="B1931" s="48" t="s">
        <v>172</v>
      </c>
      <c r="C1931" s="5" t="n">
        <v>73</v>
      </c>
      <c r="D1931" s="48" t="s">
        <v>28</v>
      </c>
    </row>
    <row r="1932" customFormat="false" ht="15" hidden="false" customHeight="false" outlineLevel="0" collapsed="false">
      <c r="A1932" s="46" t="n">
        <v>44026</v>
      </c>
      <c r="B1932" s="48" t="s">
        <v>172</v>
      </c>
      <c r="C1932" s="5" t="n">
        <v>60</v>
      </c>
      <c r="D1932" s="48" t="s">
        <v>28</v>
      </c>
    </row>
    <row r="1933" customFormat="false" ht="15" hidden="false" customHeight="false" outlineLevel="0" collapsed="false">
      <c r="A1933" s="46" t="n">
        <v>44026</v>
      </c>
      <c r="B1933" s="48" t="s">
        <v>172</v>
      </c>
      <c r="C1933" s="5" t="n">
        <v>83</v>
      </c>
      <c r="D1933" s="48" t="s">
        <v>28</v>
      </c>
    </row>
    <row r="1934" customFormat="false" ht="15" hidden="false" customHeight="false" outlineLevel="0" collapsed="false">
      <c r="A1934" s="46" t="n">
        <v>44026</v>
      </c>
      <c r="B1934" s="48" t="s">
        <v>172</v>
      </c>
      <c r="C1934" s="5" t="n">
        <v>72</v>
      </c>
      <c r="D1934" s="48" t="s">
        <v>28</v>
      </c>
    </row>
    <row r="1935" customFormat="false" ht="15" hidden="false" customHeight="false" outlineLevel="0" collapsed="false">
      <c r="A1935" s="46" t="n">
        <v>44026</v>
      </c>
      <c r="B1935" s="48" t="s">
        <v>172</v>
      </c>
      <c r="C1935" s="5" t="n">
        <v>78</v>
      </c>
      <c r="D1935" s="48" t="s">
        <v>28</v>
      </c>
    </row>
    <row r="1936" customFormat="false" ht="15" hidden="false" customHeight="false" outlineLevel="0" collapsed="false">
      <c r="A1936" s="46" t="n">
        <v>44026</v>
      </c>
      <c r="B1936" s="48" t="s">
        <v>172</v>
      </c>
      <c r="C1936" s="5" t="n">
        <v>83</v>
      </c>
      <c r="D1936" s="48" t="s">
        <v>28</v>
      </c>
    </row>
    <row r="1937" customFormat="false" ht="15" hidden="false" customHeight="false" outlineLevel="0" collapsed="false">
      <c r="A1937" s="46" t="n">
        <v>44026</v>
      </c>
      <c r="B1937" s="48" t="s">
        <v>172</v>
      </c>
      <c r="C1937" s="5" t="n">
        <v>88</v>
      </c>
      <c r="D1937" s="48" t="s">
        <v>28</v>
      </c>
    </row>
    <row r="1938" customFormat="false" ht="15" hidden="false" customHeight="false" outlineLevel="0" collapsed="false">
      <c r="A1938" s="46" t="n">
        <v>44026</v>
      </c>
      <c r="B1938" s="48" t="s">
        <v>172</v>
      </c>
      <c r="C1938" s="5" t="n">
        <v>102</v>
      </c>
      <c r="D1938" s="48" t="s">
        <v>28</v>
      </c>
    </row>
    <row r="1939" customFormat="false" ht="15" hidden="false" customHeight="false" outlineLevel="0" collapsed="false">
      <c r="A1939" s="46" t="n">
        <v>44026</v>
      </c>
      <c r="B1939" s="48" t="s">
        <v>172</v>
      </c>
      <c r="C1939" s="5" t="n">
        <v>57</v>
      </c>
      <c r="D1939" s="48" t="s">
        <v>28</v>
      </c>
    </row>
    <row r="1940" customFormat="false" ht="15" hidden="false" customHeight="false" outlineLevel="0" collapsed="false">
      <c r="A1940" s="46" t="n">
        <v>44026</v>
      </c>
      <c r="B1940" s="48" t="s">
        <v>172</v>
      </c>
      <c r="C1940" s="5" t="n">
        <v>102</v>
      </c>
      <c r="D1940" s="48" t="s">
        <v>28</v>
      </c>
    </row>
    <row r="1941" customFormat="false" ht="15" hidden="false" customHeight="false" outlineLevel="0" collapsed="false">
      <c r="A1941" s="46" t="n">
        <v>44026</v>
      </c>
      <c r="B1941" s="48" t="s">
        <v>172</v>
      </c>
      <c r="C1941" s="5" t="n">
        <v>77</v>
      </c>
      <c r="D1941" s="48" t="s">
        <v>28</v>
      </c>
    </row>
    <row r="1942" customFormat="false" ht="15" hidden="false" customHeight="false" outlineLevel="0" collapsed="false">
      <c r="A1942" s="46" t="n">
        <v>44026</v>
      </c>
      <c r="B1942" s="48" t="s">
        <v>172</v>
      </c>
      <c r="C1942" s="5" t="n">
        <v>85</v>
      </c>
      <c r="D1942" s="48" t="s">
        <v>28</v>
      </c>
    </row>
    <row r="1943" customFormat="false" ht="15" hidden="false" customHeight="false" outlineLevel="0" collapsed="false">
      <c r="A1943" s="46" t="n">
        <v>44026</v>
      </c>
      <c r="B1943" s="48" t="s">
        <v>172</v>
      </c>
      <c r="C1943" s="5" t="n">
        <v>83</v>
      </c>
      <c r="D1943" s="48" t="s">
        <v>28</v>
      </c>
    </row>
    <row r="1944" customFormat="false" ht="15" hidden="false" customHeight="false" outlineLevel="0" collapsed="false">
      <c r="A1944" s="46" t="n">
        <v>44026</v>
      </c>
      <c r="B1944" s="48" t="s">
        <v>172</v>
      </c>
      <c r="C1944" s="5" t="n">
        <v>68</v>
      </c>
      <c r="D1944" s="48" t="s">
        <v>28</v>
      </c>
    </row>
    <row r="1945" customFormat="false" ht="15" hidden="false" customHeight="false" outlineLevel="0" collapsed="false">
      <c r="A1945" s="46" t="n">
        <v>44026</v>
      </c>
      <c r="B1945" s="48" t="s">
        <v>172</v>
      </c>
      <c r="C1945" s="5" t="n">
        <v>77</v>
      </c>
      <c r="D1945" s="48" t="s">
        <v>28</v>
      </c>
    </row>
    <row r="1946" customFormat="false" ht="15" hidden="true" customHeight="false" outlineLevel="0" collapsed="false">
      <c r="A1946" s="46" t="n">
        <v>44026</v>
      </c>
      <c r="B1946" s="48" t="s">
        <v>173</v>
      </c>
      <c r="C1946" s="5" t="n">
        <v>84</v>
      </c>
      <c r="D1946" s="48" t="s">
        <v>24</v>
      </c>
    </row>
    <row r="1947" customFormat="false" ht="15" hidden="true" customHeight="false" outlineLevel="0" collapsed="false">
      <c r="A1947" s="46" t="n">
        <v>44026</v>
      </c>
      <c r="B1947" s="48" t="s">
        <v>173</v>
      </c>
      <c r="C1947" s="5" t="n">
        <v>82</v>
      </c>
      <c r="D1947" s="48" t="s">
        <v>24</v>
      </c>
    </row>
    <row r="1948" customFormat="false" ht="15" hidden="true" customHeight="false" outlineLevel="0" collapsed="false">
      <c r="A1948" s="46" t="n">
        <v>44026</v>
      </c>
      <c r="B1948" s="48" t="s">
        <v>173</v>
      </c>
      <c r="C1948" s="5" t="n">
        <v>84</v>
      </c>
      <c r="D1948" s="48" t="s">
        <v>24</v>
      </c>
    </row>
    <row r="1949" customFormat="false" ht="15" hidden="true" customHeight="false" outlineLevel="0" collapsed="false">
      <c r="A1949" s="46" t="n">
        <v>44026</v>
      </c>
      <c r="B1949" s="48" t="s">
        <v>173</v>
      </c>
      <c r="C1949" s="5" t="n">
        <v>85</v>
      </c>
      <c r="D1949" s="48" t="s">
        <v>24</v>
      </c>
    </row>
    <row r="1950" customFormat="false" ht="15" hidden="true" customHeight="false" outlineLevel="0" collapsed="false">
      <c r="A1950" s="46" t="n">
        <v>44026</v>
      </c>
      <c r="B1950" s="48" t="s">
        <v>173</v>
      </c>
      <c r="C1950" s="5" t="n">
        <v>71</v>
      </c>
      <c r="D1950" s="48" t="s">
        <v>24</v>
      </c>
    </row>
    <row r="1951" customFormat="false" ht="15" hidden="true" customHeight="false" outlineLevel="0" collapsed="false">
      <c r="A1951" s="46" t="n">
        <v>44026</v>
      </c>
      <c r="B1951" s="48" t="s">
        <v>173</v>
      </c>
      <c r="C1951" s="5" t="n">
        <v>78</v>
      </c>
      <c r="D1951" s="48" t="s">
        <v>24</v>
      </c>
    </row>
    <row r="1952" customFormat="false" ht="15" hidden="true" customHeight="false" outlineLevel="0" collapsed="false">
      <c r="A1952" s="46" t="n">
        <v>44026</v>
      </c>
      <c r="B1952" s="48" t="s">
        <v>173</v>
      </c>
      <c r="C1952" s="5" t="n">
        <v>91</v>
      </c>
      <c r="D1952" s="48" t="s">
        <v>24</v>
      </c>
    </row>
    <row r="1953" customFormat="false" ht="15" hidden="true" customHeight="false" outlineLevel="0" collapsed="false">
      <c r="A1953" s="46" t="n">
        <v>44026</v>
      </c>
      <c r="B1953" s="48" t="s">
        <v>173</v>
      </c>
      <c r="C1953" s="5" t="n">
        <v>96</v>
      </c>
      <c r="D1953" s="48" t="s">
        <v>24</v>
      </c>
    </row>
    <row r="1954" customFormat="false" ht="15" hidden="true" customHeight="false" outlineLevel="0" collapsed="false">
      <c r="A1954" s="46" t="n">
        <v>44026</v>
      </c>
      <c r="B1954" s="48" t="s">
        <v>173</v>
      </c>
      <c r="C1954" s="5" t="n">
        <v>60</v>
      </c>
      <c r="D1954" s="48" t="s">
        <v>24</v>
      </c>
    </row>
    <row r="1955" customFormat="false" ht="15" hidden="true" customHeight="false" outlineLevel="0" collapsed="false">
      <c r="A1955" s="46" t="n">
        <v>44026</v>
      </c>
      <c r="B1955" s="48" t="s">
        <v>173</v>
      </c>
      <c r="C1955" s="5" t="n">
        <v>48</v>
      </c>
      <c r="D1955" s="48" t="s">
        <v>24</v>
      </c>
    </row>
    <row r="1956" customFormat="false" ht="15" hidden="true" customHeight="false" outlineLevel="0" collapsed="false">
      <c r="A1956" s="46" t="n">
        <v>44026</v>
      </c>
      <c r="B1956" s="48" t="s">
        <v>173</v>
      </c>
      <c r="C1956" s="5" t="n">
        <v>61</v>
      </c>
      <c r="D1956" s="48" t="s">
        <v>24</v>
      </c>
    </row>
    <row r="1957" customFormat="false" ht="15" hidden="true" customHeight="false" outlineLevel="0" collapsed="false">
      <c r="A1957" s="46" t="n">
        <v>44026</v>
      </c>
      <c r="B1957" s="48" t="s">
        <v>173</v>
      </c>
      <c r="C1957" s="5" t="n">
        <v>86</v>
      </c>
      <c r="D1957" s="48" t="s">
        <v>24</v>
      </c>
    </row>
    <row r="1958" customFormat="false" ht="15" hidden="true" customHeight="false" outlineLevel="0" collapsed="false">
      <c r="A1958" s="46" t="n">
        <v>44026</v>
      </c>
      <c r="B1958" s="48" t="s">
        <v>173</v>
      </c>
      <c r="C1958" s="5" t="n">
        <v>97</v>
      </c>
      <c r="D1958" s="48" t="s">
        <v>24</v>
      </c>
    </row>
    <row r="1959" customFormat="false" ht="15" hidden="false" customHeight="false" outlineLevel="0" collapsed="false">
      <c r="A1959" s="46" t="n">
        <v>44026</v>
      </c>
      <c r="B1959" s="48" t="s">
        <v>173</v>
      </c>
      <c r="C1959" s="5" t="n">
        <v>90</v>
      </c>
      <c r="D1959" s="48" t="s">
        <v>28</v>
      </c>
    </row>
    <row r="1960" customFormat="false" ht="15" hidden="false" customHeight="false" outlineLevel="0" collapsed="false">
      <c r="A1960" s="46" t="n">
        <v>44026</v>
      </c>
      <c r="B1960" s="48" t="s">
        <v>173</v>
      </c>
      <c r="C1960" s="5" t="n">
        <v>66</v>
      </c>
      <c r="D1960" s="48" t="s">
        <v>28</v>
      </c>
    </row>
    <row r="1961" customFormat="false" ht="15" hidden="false" customHeight="false" outlineLevel="0" collapsed="false">
      <c r="A1961" s="46" t="n">
        <v>44026</v>
      </c>
      <c r="B1961" s="48" t="s">
        <v>173</v>
      </c>
      <c r="C1961" s="5" t="n">
        <v>91</v>
      </c>
      <c r="D1961" s="48" t="s">
        <v>28</v>
      </c>
    </row>
    <row r="1962" customFormat="false" ht="15" hidden="false" customHeight="false" outlineLevel="0" collapsed="false">
      <c r="A1962" s="46" t="n">
        <v>44026</v>
      </c>
      <c r="B1962" s="48" t="s">
        <v>173</v>
      </c>
      <c r="C1962" s="5" t="n">
        <v>86</v>
      </c>
      <c r="D1962" s="48" t="s">
        <v>28</v>
      </c>
    </row>
    <row r="1963" customFormat="false" ht="15" hidden="false" customHeight="false" outlineLevel="0" collapsed="false">
      <c r="A1963" s="46" t="n">
        <v>44026</v>
      </c>
      <c r="B1963" s="48" t="s">
        <v>173</v>
      </c>
      <c r="C1963" s="5" t="n">
        <v>80</v>
      </c>
      <c r="D1963" s="48" t="s">
        <v>28</v>
      </c>
    </row>
    <row r="1964" customFormat="false" ht="15" hidden="false" customHeight="false" outlineLevel="0" collapsed="false">
      <c r="A1964" s="46" t="n">
        <v>44026</v>
      </c>
      <c r="B1964" s="48" t="s">
        <v>173</v>
      </c>
      <c r="C1964" s="5" t="n">
        <v>84</v>
      </c>
      <c r="D1964" s="48" t="s">
        <v>28</v>
      </c>
    </row>
    <row r="1965" customFormat="false" ht="15" hidden="false" customHeight="false" outlineLevel="0" collapsed="false">
      <c r="A1965" s="46" t="n">
        <v>44026</v>
      </c>
      <c r="B1965" s="48" t="s">
        <v>173</v>
      </c>
      <c r="C1965" s="5" t="n">
        <v>66</v>
      </c>
      <c r="D1965" s="48" t="s">
        <v>28</v>
      </c>
    </row>
    <row r="1966" customFormat="false" ht="15" hidden="false" customHeight="false" outlineLevel="0" collapsed="false">
      <c r="A1966" s="46" t="n">
        <v>44026</v>
      </c>
      <c r="B1966" s="48" t="s">
        <v>173</v>
      </c>
      <c r="C1966" s="5" t="n">
        <v>88</v>
      </c>
      <c r="D1966" s="48" t="s">
        <v>28</v>
      </c>
    </row>
    <row r="1967" customFormat="false" ht="15" hidden="false" customHeight="false" outlineLevel="0" collapsed="false">
      <c r="A1967" s="46" t="n">
        <v>44026</v>
      </c>
      <c r="B1967" s="48" t="s">
        <v>173</v>
      </c>
      <c r="C1967" s="5" t="n">
        <v>84</v>
      </c>
      <c r="D1967" s="48" t="s">
        <v>28</v>
      </c>
    </row>
    <row r="1968" customFormat="false" ht="15" hidden="false" customHeight="false" outlineLevel="0" collapsed="false">
      <c r="A1968" s="46" t="n">
        <v>44026</v>
      </c>
      <c r="B1968" s="48" t="s">
        <v>173</v>
      </c>
      <c r="C1968" s="5" t="n">
        <v>87</v>
      </c>
      <c r="D1968" s="48" t="s">
        <v>28</v>
      </c>
    </row>
    <row r="1969" customFormat="false" ht="15" hidden="true" customHeight="false" outlineLevel="0" collapsed="false">
      <c r="A1969" s="46" t="n">
        <v>44026</v>
      </c>
      <c r="B1969" s="48" t="s">
        <v>173</v>
      </c>
      <c r="C1969" s="5" t="n">
        <v>80</v>
      </c>
      <c r="D1969" s="48" t="s">
        <v>39</v>
      </c>
    </row>
    <row r="1970" customFormat="false" ht="15" hidden="true" customHeight="false" outlineLevel="0" collapsed="false">
      <c r="A1970" s="46" t="n">
        <v>44027</v>
      </c>
      <c r="B1970" s="48" t="s">
        <v>172</v>
      </c>
      <c r="C1970" s="5" t="n">
        <v>70</v>
      </c>
      <c r="D1970" s="48" t="s">
        <v>24</v>
      </c>
    </row>
    <row r="1971" customFormat="false" ht="15" hidden="true" customHeight="false" outlineLevel="0" collapsed="false">
      <c r="A1971" s="46" t="n">
        <v>44027</v>
      </c>
      <c r="B1971" s="48" t="s">
        <v>172</v>
      </c>
      <c r="C1971" s="5" t="n">
        <v>66</v>
      </c>
      <c r="D1971" s="48" t="s">
        <v>24</v>
      </c>
    </row>
    <row r="1972" customFormat="false" ht="15" hidden="true" customHeight="false" outlineLevel="0" collapsed="false">
      <c r="A1972" s="46" t="n">
        <v>44027</v>
      </c>
      <c r="B1972" s="48" t="s">
        <v>172</v>
      </c>
      <c r="C1972" s="5" t="n">
        <v>76</v>
      </c>
      <c r="D1972" s="48" t="s">
        <v>24</v>
      </c>
    </row>
    <row r="1973" customFormat="false" ht="15" hidden="true" customHeight="false" outlineLevel="0" collapsed="false">
      <c r="A1973" s="46" t="n">
        <v>44027</v>
      </c>
      <c r="B1973" s="48" t="s">
        <v>172</v>
      </c>
      <c r="C1973" s="5" t="n">
        <v>87</v>
      </c>
      <c r="D1973" s="48" t="s">
        <v>24</v>
      </c>
    </row>
    <row r="1974" customFormat="false" ht="15" hidden="true" customHeight="false" outlineLevel="0" collapsed="false">
      <c r="A1974" s="46" t="n">
        <v>44027</v>
      </c>
      <c r="B1974" s="48" t="s">
        <v>172</v>
      </c>
      <c r="C1974" s="5" t="n">
        <v>83</v>
      </c>
      <c r="D1974" s="48" t="s">
        <v>24</v>
      </c>
    </row>
    <row r="1975" customFormat="false" ht="15" hidden="true" customHeight="false" outlineLevel="0" collapsed="false">
      <c r="A1975" s="46" t="n">
        <v>44027</v>
      </c>
      <c r="B1975" s="48" t="s">
        <v>172</v>
      </c>
      <c r="C1975" s="5" t="n">
        <v>67</v>
      </c>
      <c r="D1975" s="48" t="s">
        <v>24</v>
      </c>
    </row>
    <row r="1976" customFormat="false" ht="15" hidden="true" customHeight="false" outlineLevel="0" collapsed="false">
      <c r="A1976" s="46" t="n">
        <v>44027</v>
      </c>
      <c r="B1976" s="48" t="s">
        <v>172</v>
      </c>
      <c r="C1976" s="5" t="n">
        <v>57</v>
      </c>
      <c r="D1976" s="48" t="s">
        <v>24</v>
      </c>
    </row>
    <row r="1977" customFormat="false" ht="15" hidden="true" customHeight="false" outlineLevel="0" collapsed="false">
      <c r="A1977" s="46" t="n">
        <v>44027</v>
      </c>
      <c r="B1977" s="48" t="s">
        <v>172</v>
      </c>
      <c r="C1977" s="5" t="n">
        <v>60</v>
      </c>
      <c r="D1977" s="48" t="s">
        <v>24</v>
      </c>
    </row>
    <row r="1978" customFormat="false" ht="15" hidden="true" customHeight="false" outlineLevel="0" collapsed="false">
      <c r="A1978" s="46" t="n">
        <v>44027</v>
      </c>
      <c r="B1978" s="48" t="s">
        <v>172</v>
      </c>
      <c r="C1978" s="5" t="n">
        <v>62</v>
      </c>
      <c r="D1978" s="48" t="s">
        <v>24</v>
      </c>
    </row>
    <row r="1979" customFormat="false" ht="15" hidden="true" customHeight="false" outlineLevel="0" collapsed="false">
      <c r="A1979" s="46" t="n">
        <v>44027</v>
      </c>
      <c r="B1979" s="48" t="s">
        <v>172</v>
      </c>
      <c r="C1979" s="5" t="n">
        <v>87</v>
      </c>
      <c r="D1979" s="48" t="s">
        <v>24</v>
      </c>
    </row>
    <row r="1980" customFormat="false" ht="15" hidden="true" customHeight="false" outlineLevel="0" collapsed="false">
      <c r="A1980" s="46" t="n">
        <v>44027</v>
      </c>
      <c r="B1980" s="48" t="s">
        <v>172</v>
      </c>
      <c r="C1980" s="5" t="n">
        <v>66</v>
      </c>
      <c r="D1980" s="48" t="s">
        <v>24</v>
      </c>
    </row>
    <row r="1981" customFormat="false" ht="15" hidden="true" customHeight="false" outlineLevel="0" collapsed="false">
      <c r="A1981" s="46" t="n">
        <v>44027</v>
      </c>
      <c r="B1981" s="48" t="s">
        <v>172</v>
      </c>
      <c r="C1981" s="5" t="n">
        <v>74</v>
      </c>
      <c r="D1981" s="48" t="s">
        <v>24</v>
      </c>
    </row>
    <row r="1982" customFormat="false" ht="15" hidden="true" customHeight="false" outlineLevel="0" collapsed="false">
      <c r="A1982" s="46" t="n">
        <v>44027</v>
      </c>
      <c r="B1982" s="48" t="s">
        <v>172</v>
      </c>
      <c r="C1982" s="5" t="n">
        <v>79</v>
      </c>
      <c r="D1982" s="48" t="s">
        <v>24</v>
      </c>
    </row>
    <row r="1983" customFormat="false" ht="15" hidden="true" customHeight="false" outlineLevel="0" collapsed="false">
      <c r="A1983" s="46" t="n">
        <v>44027</v>
      </c>
      <c r="B1983" s="48" t="s">
        <v>172</v>
      </c>
      <c r="C1983" s="5" t="n">
        <v>71</v>
      </c>
      <c r="D1983" s="48" t="s">
        <v>24</v>
      </c>
    </row>
    <row r="1984" customFormat="false" ht="15" hidden="true" customHeight="false" outlineLevel="0" collapsed="false">
      <c r="A1984" s="46" t="n">
        <v>44027</v>
      </c>
      <c r="B1984" s="48" t="s">
        <v>172</v>
      </c>
      <c r="C1984" s="5" t="n">
        <v>86</v>
      </c>
      <c r="D1984" s="48" t="s">
        <v>24</v>
      </c>
    </row>
    <row r="1985" customFormat="false" ht="15" hidden="true" customHeight="false" outlineLevel="0" collapsed="false">
      <c r="A1985" s="46" t="n">
        <v>44027</v>
      </c>
      <c r="B1985" s="48" t="s">
        <v>172</v>
      </c>
      <c r="C1985" s="5" t="n">
        <v>20</v>
      </c>
      <c r="D1985" s="48" t="s">
        <v>24</v>
      </c>
    </row>
    <row r="1986" customFormat="false" ht="15" hidden="true" customHeight="false" outlineLevel="0" collapsed="false">
      <c r="A1986" s="46" t="n">
        <v>44027</v>
      </c>
      <c r="B1986" s="48" t="s">
        <v>172</v>
      </c>
      <c r="C1986" s="5" t="n">
        <v>68</v>
      </c>
      <c r="D1986" s="48" t="s">
        <v>24</v>
      </c>
    </row>
    <row r="1987" customFormat="false" ht="15" hidden="true" customHeight="false" outlineLevel="0" collapsed="false">
      <c r="A1987" s="46" t="n">
        <v>44027</v>
      </c>
      <c r="B1987" s="48" t="s">
        <v>172</v>
      </c>
      <c r="C1987" s="5" t="n">
        <v>81</v>
      </c>
      <c r="D1987" s="48" t="s">
        <v>24</v>
      </c>
    </row>
    <row r="1988" customFormat="false" ht="15" hidden="true" customHeight="false" outlineLevel="0" collapsed="false">
      <c r="A1988" s="46" t="n">
        <v>44027</v>
      </c>
      <c r="B1988" s="48" t="s">
        <v>172</v>
      </c>
      <c r="C1988" s="5" t="n">
        <v>37</v>
      </c>
      <c r="D1988" s="48" t="s">
        <v>24</v>
      </c>
    </row>
    <row r="1989" customFormat="false" ht="15" hidden="true" customHeight="false" outlineLevel="0" collapsed="false">
      <c r="A1989" s="46" t="n">
        <v>44027</v>
      </c>
      <c r="B1989" s="48" t="s">
        <v>172</v>
      </c>
      <c r="C1989" s="5" t="n">
        <v>65</v>
      </c>
      <c r="D1989" s="48" t="s">
        <v>24</v>
      </c>
    </row>
    <row r="1990" customFormat="false" ht="15" hidden="true" customHeight="false" outlineLevel="0" collapsed="false">
      <c r="A1990" s="46" t="n">
        <v>44027</v>
      </c>
      <c r="B1990" s="48" t="s">
        <v>172</v>
      </c>
      <c r="C1990" s="5" t="n">
        <v>82</v>
      </c>
      <c r="D1990" s="48" t="s">
        <v>24</v>
      </c>
    </row>
    <row r="1991" customFormat="false" ht="15" hidden="true" customHeight="false" outlineLevel="0" collapsed="false">
      <c r="A1991" s="46" t="n">
        <v>44027</v>
      </c>
      <c r="B1991" s="48" t="s">
        <v>172</v>
      </c>
      <c r="C1991" s="5" t="n">
        <v>70</v>
      </c>
      <c r="D1991" s="48" t="s">
        <v>24</v>
      </c>
    </row>
    <row r="1992" customFormat="false" ht="15" hidden="true" customHeight="false" outlineLevel="0" collapsed="false">
      <c r="A1992" s="46" t="n">
        <v>44027</v>
      </c>
      <c r="B1992" s="48" t="s">
        <v>172</v>
      </c>
      <c r="C1992" s="5" t="n">
        <v>62</v>
      </c>
      <c r="D1992" s="48" t="s">
        <v>24</v>
      </c>
    </row>
    <row r="1993" customFormat="false" ht="15" hidden="true" customHeight="false" outlineLevel="0" collapsed="false">
      <c r="A1993" s="46" t="n">
        <v>44027</v>
      </c>
      <c r="B1993" s="48" t="s">
        <v>172</v>
      </c>
      <c r="C1993" s="5" t="n">
        <v>71</v>
      </c>
      <c r="D1993" s="48" t="s">
        <v>24</v>
      </c>
    </row>
    <row r="1994" customFormat="false" ht="15" hidden="true" customHeight="false" outlineLevel="0" collapsed="false">
      <c r="A1994" s="46" t="n">
        <v>44027</v>
      </c>
      <c r="B1994" s="48" t="s">
        <v>172</v>
      </c>
      <c r="C1994" s="5" t="n">
        <v>76</v>
      </c>
      <c r="D1994" s="48" t="s">
        <v>24</v>
      </c>
    </row>
    <row r="1995" customFormat="false" ht="15" hidden="true" customHeight="false" outlineLevel="0" collapsed="false">
      <c r="A1995" s="46" t="n">
        <v>44027</v>
      </c>
      <c r="B1995" s="48" t="s">
        <v>172</v>
      </c>
      <c r="C1995" s="5" t="n">
        <v>65</v>
      </c>
      <c r="D1995" s="48" t="s">
        <v>24</v>
      </c>
    </row>
    <row r="1996" customFormat="false" ht="15" hidden="false" customHeight="false" outlineLevel="0" collapsed="false">
      <c r="A1996" s="46" t="n">
        <v>44027</v>
      </c>
      <c r="B1996" s="48" t="s">
        <v>172</v>
      </c>
      <c r="C1996" s="5" t="n">
        <v>69</v>
      </c>
      <c r="D1996" s="48" t="s">
        <v>28</v>
      </c>
    </row>
    <row r="1997" customFormat="false" ht="15" hidden="false" customHeight="false" outlineLevel="0" collapsed="false">
      <c r="A1997" s="46" t="n">
        <v>44027</v>
      </c>
      <c r="B1997" s="48" t="s">
        <v>172</v>
      </c>
      <c r="C1997" s="5" t="n">
        <v>65</v>
      </c>
      <c r="D1997" s="48" t="s">
        <v>28</v>
      </c>
    </row>
    <row r="1998" customFormat="false" ht="15" hidden="false" customHeight="false" outlineLevel="0" collapsed="false">
      <c r="A1998" s="46" t="n">
        <v>44027</v>
      </c>
      <c r="B1998" s="48" t="s">
        <v>172</v>
      </c>
      <c r="C1998" s="5" t="n">
        <v>71</v>
      </c>
      <c r="D1998" s="48" t="s">
        <v>28</v>
      </c>
    </row>
    <row r="1999" customFormat="false" ht="15" hidden="false" customHeight="false" outlineLevel="0" collapsed="false">
      <c r="A1999" s="46" t="n">
        <v>44027</v>
      </c>
      <c r="B1999" s="48" t="s">
        <v>172</v>
      </c>
      <c r="C1999" s="5" t="n">
        <v>81</v>
      </c>
      <c r="D1999" s="48" t="s">
        <v>28</v>
      </c>
    </row>
    <row r="2000" customFormat="false" ht="15" hidden="false" customHeight="false" outlineLevel="0" collapsed="false">
      <c r="A2000" s="46" t="n">
        <v>44027</v>
      </c>
      <c r="B2000" s="48" t="s">
        <v>172</v>
      </c>
      <c r="C2000" s="5" t="n">
        <v>83</v>
      </c>
      <c r="D2000" s="48" t="s">
        <v>28</v>
      </c>
    </row>
    <row r="2001" customFormat="false" ht="15" hidden="false" customHeight="false" outlineLevel="0" collapsed="false">
      <c r="A2001" s="46" t="n">
        <v>44027</v>
      </c>
      <c r="B2001" s="48" t="s">
        <v>172</v>
      </c>
      <c r="C2001" s="5" t="n">
        <v>75</v>
      </c>
      <c r="D2001" s="48" t="s">
        <v>28</v>
      </c>
    </row>
    <row r="2002" customFormat="false" ht="15" hidden="false" customHeight="false" outlineLevel="0" collapsed="false">
      <c r="A2002" s="46" t="n">
        <v>44027</v>
      </c>
      <c r="B2002" s="48" t="s">
        <v>172</v>
      </c>
      <c r="C2002" s="5" t="n">
        <v>82</v>
      </c>
      <c r="D2002" s="48" t="s">
        <v>28</v>
      </c>
    </row>
    <row r="2003" customFormat="false" ht="15" hidden="false" customHeight="false" outlineLevel="0" collapsed="false">
      <c r="A2003" s="46" t="n">
        <v>44027</v>
      </c>
      <c r="B2003" s="48" t="s">
        <v>172</v>
      </c>
      <c r="C2003" s="5" t="n">
        <v>53</v>
      </c>
      <c r="D2003" s="48" t="s">
        <v>28</v>
      </c>
    </row>
    <row r="2004" customFormat="false" ht="15" hidden="false" customHeight="false" outlineLevel="0" collapsed="false">
      <c r="A2004" s="46" t="n">
        <v>44027</v>
      </c>
      <c r="B2004" s="48" t="s">
        <v>172</v>
      </c>
      <c r="C2004" s="5" t="n">
        <v>44</v>
      </c>
      <c r="D2004" s="48" t="s">
        <v>28</v>
      </c>
    </row>
    <row r="2005" customFormat="false" ht="15" hidden="false" customHeight="false" outlineLevel="0" collapsed="false">
      <c r="A2005" s="46" t="n">
        <v>44027</v>
      </c>
      <c r="B2005" s="48" t="s">
        <v>172</v>
      </c>
      <c r="C2005" s="5" t="n">
        <v>69</v>
      </c>
      <c r="D2005" s="48" t="s">
        <v>28</v>
      </c>
    </row>
    <row r="2006" customFormat="false" ht="15" hidden="false" customHeight="false" outlineLevel="0" collapsed="false">
      <c r="A2006" s="46" t="n">
        <v>44027</v>
      </c>
      <c r="B2006" s="48" t="s">
        <v>172</v>
      </c>
      <c r="C2006" s="5" t="n">
        <v>70</v>
      </c>
      <c r="D2006" s="48" t="s">
        <v>28</v>
      </c>
    </row>
    <row r="2007" customFormat="false" ht="15" hidden="false" customHeight="false" outlineLevel="0" collapsed="false">
      <c r="A2007" s="46" t="n">
        <v>44027</v>
      </c>
      <c r="B2007" s="48" t="s">
        <v>172</v>
      </c>
      <c r="C2007" s="5" t="n">
        <v>79</v>
      </c>
      <c r="D2007" s="48" t="s">
        <v>28</v>
      </c>
    </row>
    <row r="2008" customFormat="false" ht="15" hidden="false" customHeight="false" outlineLevel="0" collapsed="false">
      <c r="A2008" s="46" t="n">
        <v>44027</v>
      </c>
      <c r="B2008" s="48" t="s">
        <v>172</v>
      </c>
      <c r="C2008" s="5" t="n">
        <v>62</v>
      </c>
      <c r="D2008" s="48" t="s">
        <v>28</v>
      </c>
    </row>
    <row r="2009" customFormat="false" ht="15" hidden="false" customHeight="false" outlineLevel="0" collapsed="false">
      <c r="A2009" s="46" t="n">
        <v>44027</v>
      </c>
      <c r="B2009" s="48" t="s">
        <v>172</v>
      </c>
      <c r="C2009" s="5" t="n">
        <v>78</v>
      </c>
      <c r="D2009" s="48" t="s">
        <v>28</v>
      </c>
    </row>
    <row r="2010" customFormat="false" ht="15" hidden="false" customHeight="false" outlineLevel="0" collapsed="false">
      <c r="A2010" s="46" t="n">
        <v>44027</v>
      </c>
      <c r="B2010" s="48" t="s">
        <v>172</v>
      </c>
      <c r="C2010" s="5" t="n">
        <v>78</v>
      </c>
      <c r="D2010" s="48" t="s">
        <v>28</v>
      </c>
    </row>
    <row r="2011" customFormat="false" ht="15" hidden="false" customHeight="false" outlineLevel="0" collapsed="false">
      <c r="A2011" s="46" t="n">
        <v>44027</v>
      </c>
      <c r="B2011" s="48" t="s">
        <v>172</v>
      </c>
      <c r="C2011" s="5" t="n">
        <v>81</v>
      </c>
      <c r="D2011" s="48" t="s">
        <v>28</v>
      </c>
    </row>
    <row r="2012" customFormat="false" ht="15" hidden="false" customHeight="false" outlineLevel="0" collapsed="false">
      <c r="A2012" s="46" t="n">
        <v>44027</v>
      </c>
      <c r="B2012" s="48" t="s">
        <v>172</v>
      </c>
      <c r="C2012" s="5" t="n">
        <v>65</v>
      </c>
      <c r="D2012" s="48" t="s">
        <v>28</v>
      </c>
    </row>
    <row r="2013" customFormat="false" ht="15" hidden="false" customHeight="false" outlineLevel="0" collapsed="false">
      <c r="A2013" s="46" t="n">
        <v>44027</v>
      </c>
      <c r="B2013" s="48" t="s">
        <v>172</v>
      </c>
      <c r="C2013" s="5" t="n">
        <v>84</v>
      </c>
      <c r="D2013" s="48" t="s">
        <v>28</v>
      </c>
    </row>
    <row r="2014" customFormat="false" ht="15" hidden="false" customHeight="false" outlineLevel="0" collapsed="false">
      <c r="A2014" s="46" t="n">
        <v>44027</v>
      </c>
      <c r="B2014" s="48" t="s">
        <v>172</v>
      </c>
      <c r="C2014" s="5" t="n">
        <v>81</v>
      </c>
      <c r="D2014" s="48" t="s">
        <v>28</v>
      </c>
    </row>
    <row r="2015" customFormat="false" ht="15" hidden="false" customHeight="false" outlineLevel="0" collapsed="false">
      <c r="A2015" s="46" t="n">
        <v>44027</v>
      </c>
      <c r="B2015" s="48" t="s">
        <v>172</v>
      </c>
      <c r="C2015" s="5" t="n">
        <v>50</v>
      </c>
      <c r="D2015" s="48" t="s">
        <v>28</v>
      </c>
    </row>
    <row r="2016" customFormat="false" ht="15" hidden="true" customHeight="false" outlineLevel="0" collapsed="false">
      <c r="A2016" s="46" t="n">
        <v>44027</v>
      </c>
      <c r="B2016" s="48" t="s">
        <v>172</v>
      </c>
      <c r="C2016" s="5" t="n">
        <v>85</v>
      </c>
      <c r="D2016" s="48" t="s">
        <v>31</v>
      </c>
    </row>
    <row r="2017" customFormat="false" ht="15" hidden="true" customHeight="false" outlineLevel="0" collapsed="false">
      <c r="A2017" s="46" t="n">
        <v>44027</v>
      </c>
      <c r="B2017" s="48" t="s">
        <v>172</v>
      </c>
      <c r="C2017" s="5" t="n">
        <v>70</v>
      </c>
      <c r="D2017" s="48" t="s">
        <v>31</v>
      </c>
    </row>
    <row r="2018" customFormat="false" ht="15" hidden="true" customHeight="false" outlineLevel="0" collapsed="false">
      <c r="A2018" s="46" t="n">
        <v>44027</v>
      </c>
      <c r="B2018" s="48" t="s">
        <v>172</v>
      </c>
      <c r="C2018" s="5" t="n">
        <v>78</v>
      </c>
      <c r="D2018" s="48" t="s">
        <v>31</v>
      </c>
    </row>
    <row r="2019" customFormat="false" ht="15" hidden="true" customHeight="false" outlineLevel="0" collapsed="false">
      <c r="A2019" s="46" t="n">
        <v>44027</v>
      </c>
      <c r="B2019" s="48" t="s">
        <v>172</v>
      </c>
      <c r="C2019" s="5" t="n">
        <v>70</v>
      </c>
      <c r="D2019" s="48" t="s">
        <v>39</v>
      </c>
    </row>
    <row r="2020" customFormat="false" ht="15" hidden="true" customHeight="false" outlineLevel="0" collapsed="false">
      <c r="A2020" s="46" t="n">
        <v>44027</v>
      </c>
      <c r="B2020" s="48" t="s">
        <v>172</v>
      </c>
      <c r="C2020" s="5" t="n">
        <v>81</v>
      </c>
      <c r="D2020" s="48" t="s">
        <v>39</v>
      </c>
    </row>
    <row r="2021" customFormat="false" ht="15" hidden="true" customHeight="false" outlineLevel="0" collapsed="false">
      <c r="A2021" s="46" t="n">
        <v>44027</v>
      </c>
      <c r="B2021" s="48" t="s">
        <v>172</v>
      </c>
      <c r="C2021" s="5" t="n">
        <v>23</v>
      </c>
      <c r="D2021" s="48" t="s">
        <v>39</v>
      </c>
    </row>
    <row r="2022" customFormat="false" ht="15" hidden="true" customHeight="false" outlineLevel="0" collapsed="false">
      <c r="A2022" s="46" t="n">
        <v>44027</v>
      </c>
      <c r="B2022" s="48" t="s">
        <v>172</v>
      </c>
      <c r="C2022" s="5" t="n">
        <v>69</v>
      </c>
      <c r="D2022" s="48" t="s">
        <v>39</v>
      </c>
    </row>
    <row r="2023" customFormat="false" ht="15" hidden="true" customHeight="false" outlineLevel="0" collapsed="false">
      <c r="A2023" s="46" t="n">
        <v>44027</v>
      </c>
      <c r="B2023" s="48" t="s">
        <v>172</v>
      </c>
      <c r="C2023" s="5" t="n">
        <v>90</v>
      </c>
      <c r="D2023" s="48" t="s">
        <v>176</v>
      </c>
    </row>
    <row r="2024" customFormat="false" ht="15" hidden="true" customHeight="false" outlineLevel="0" collapsed="false">
      <c r="A2024" s="46" t="n">
        <v>44027</v>
      </c>
      <c r="B2024" s="48" t="s">
        <v>173</v>
      </c>
      <c r="C2024" s="5" t="n">
        <v>77</v>
      </c>
      <c r="D2024" s="48" t="s">
        <v>24</v>
      </c>
    </row>
    <row r="2025" customFormat="false" ht="15" hidden="true" customHeight="false" outlineLevel="0" collapsed="false">
      <c r="A2025" s="46" t="n">
        <v>44027</v>
      </c>
      <c r="B2025" s="48" t="s">
        <v>173</v>
      </c>
      <c r="C2025" s="5" t="n">
        <v>81</v>
      </c>
      <c r="D2025" s="48" t="s">
        <v>24</v>
      </c>
    </row>
    <row r="2026" customFormat="false" ht="15" hidden="true" customHeight="false" outlineLevel="0" collapsed="false">
      <c r="A2026" s="46" t="n">
        <v>44027</v>
      </c>
      <c r="B2026" s="48" t="s">
        <v>173</v>
      </c>
      <c r="C2026" s="5" t="n">
        <v>56</v>
      </c>
      <c r="D2026" s="48" t="s">
        <v>24</v>
      </c>
    </row>
    <row r="2027" customFormat="false" ht="15" hidden="true" customHeight="false" outlineLevel="0" collapsed="false">
      <c r="A2027" s="46" t="n">
        <v>44027</v>
      </c>
      <c r="B2027" s="48" t="s">
        <v>173</v>
      </c>
      <c r="C2027" s="5" t="n">
        <v>76</v>
      </c>
      <c r="D2027" s="48" t="s">
        <v>24</v>
      </c>
    </row>
    <row r="2028" customFormat="false" ht="15" hidden="true" customHeight="false" outlineLevel="0" collapsed="false">
      <c r="A2028" s="46" t="n">
        <v>44027</v>
      </c>
      <c r="B2028" s="48" t="s">
        <v>173</v>
      </c>
      <c r="C2028" s="5" t="n">
        <v>74</v>
      </c>
      <c r="D2028" s="48" t="s">
        <v>24</v>
      </c>
    </row>
    <row r="2029" customFormat="false" ht="15" hidden="true" customHeight="false" outlineLevel="0" collapsed="false">
      <c r="A2029" s="46" t="n">
        <v>44027</v>
      </c>
      <c r="B2029" s="48" t="s">
        <v>173</v>
      </c>
      <c r="C2029" s="5" t="n">
        <v>70</v>
      </c>
      <c r="D2029" s="48" t="s">
        <v>24</v>
      </c>
    </row>
    <row r="2030" customFormat="false" ht="15" hidden="true" customHeight="false" outlineLevel="0" collapsed="false">
      <c r="A2030" s="46" t="n">
        <v>44027</v>
      </c>
      <c r="B2030" s="48" t="s">
        <v>173</v>
      </c>
      <c r="C2030" s="5" t="n">
        <v>85</v>
      </c>
      <c r="D2030" s="48" t="s">
        <v>24</v>
      </c>
    </row>
    <row r="2031" customFormat="false" ht="15" hidden="true" customHeight="false" outlineLevel="0" collapsed="false">
      <c r="A2031" s="46" t="n">
        <v>44027</v>
      </c>
      <c r="B2031" s="48" t="s">
        <v>173</v>
      </c>
      <c r="C2031" s="5" t="n">
        <v>81</v>
      </c>
      <c r="D2031" s="48" t="s">
        <v>24</v>
      </c>
    </row>
    <row r="2032" customFormat="false" ht="15" hidden="true" customHeight="false" outlineLevel="0" collapsed="false">
      <c r="A2032" s="46" t="n">
        <v>44027</v>
      </c>
      <c r="B2032" s="48" t="s">
        <v>173</v>
      </c>
      <c r="C2032" s="5" t="n">
        <v>73</v>
      </c>
      <c r="D2032" s="48" t="s">
        <v>24</v>
      </c>
    </row>
    <row r="2033" customFormat="false" ht="15" hidden="true" customHeight="false" outlineLevel="0" collapsed="false">
      <c r="A2033" s="46" t="n">
        <v>44027</v>
      </c>
      <c r="B2033" s="48" t="s">
        <v>173</v>
      </c>
      <c r="C2033" s="5" t="n">
        <v>95</v>
      </c>
      <c r="D2033" s="48" t="s">
        <v>24</v>
      </c>
    </row>
    <row r="2034" customFormat="false" ht="15" hidden="true" customHeight="false" outlineLevel="0" collapsed="false">
      <c r="A2034" s="46" t="n">
        <v>44027</v>
      </c>
      <c r="B2034" s="48" t="s">
        <v>173</v>
      </c>
      <c r="C2034" s="5" t="n">
        <v>80</v>
      </c>
      <c r="D2034" s="48" t="s">
        <v>24</v>
      </c>
    </row>
    <row r="2035" customFormat="false" ht="15" hidden="true" customHeight="false" outlineLevel="0" collapsed="false">
      <c r="A2035" s="46" t="n">
        <v>44027</v>
      </c>
      <c r="B2035" s="48" t="s">
        <v>173</v>
      </c>
      <c r="C2035" s="5" t="n">
        <v>81</v>
      </c>
      <c r="D2035" s="48" t="s">
        <v>24</v>
      </c>
    </row>
    <row r="2036" customFormat="false" ht="15" hidden="true" customHeight="false" outlineLevel="0" collapsed="false">
      <c r="A2036" s="46" t="n">
        <v>44027</v>
      </c>
      <c r="B2036" s="48" t="s">
        <v>173</v>
      </c>
      <c r="C2036" s="5" t="n">
        <v>93</v>
      </c>
      <c r="D2036" s="48" t="s">
        <v>24</v>
      </c>
    </row>
    <row r="2037" customFormat="false" ht="15" hidden="true" customHeight="false" outlineLevel="0" collapsed="false">
      <c r="A2037" s="46" t="n">
        <v>44027</v>
      </c>
      <c r="B2037" s="48" t="s">
        <v>173</v>
      </c>
      <c r="C2037" s="5" t="n">
        <v>94</v>
      </c>
      <c r="D2037" s="48" t="s">
        <v>24</v>
      </c>
    </row>
    <row r="2038" customFormat="false" ht="15" hidden="true" customHeight="false" outlineLevel="0" collapsed="false">
      <c r="A2038" s="46" t="n">
        <v>44027</v>
      </c>
      <c r="B2038" s="48" t="s">
        <v>173</v>
      </c>
      <c r="C2038" s="5" t="n">
        <v>47</v>
      </c>
      <c r="D2038" s="48" t="s">
        <v>24</v>
      </c>
    </row>
    <row r="2039" customFormat="false" ht="15" hidden="false" customHeight="false" outlineLevel="0" collapsed="false">
      <c r="A2039" s="46" t="n">
        <v>44027</v>
      </c>
      <c r="B2039" s="48" t="s">
        <v>173</v>
      </c>
      <c r="C2039" s="5" t="n">
        <v>82</v>
      </c>
      <c r="D2039" s="48" t="s">
        <v>28</v>
      </c>
    </row>
    <row r="2040" customFormat="false" ht="15" hidden="false" customHeight="false" outlineLevel="0" collapsed="false">
      <c r="A2040" s="46" t="n">
        <v>44027</v>
      </c>
      <c r="B2040" s="48" t="s">
        <v>173</v>
      </c>
      <c r="C2040" s="5" t="n">
        <v>98</v>
      </c>
      <c r="D2040" s="48" t="s">
        <v>28</v>
      </c>
    </row>
    <row r="2041" customFormat="false" ht="15" hidden="false" customHeight="false" outlineLevel="0" collapsed="false">
      <c r="A2041" s="46" t="n">
        <v>44027</v>
      </c>
      <c r="B2041" s="48" t="s">
        <v>173</v>
      </c>
      <c r="C2041" s="5" t="n">
        <v>92</v>
      </c>
      <c r="D2041" s="48" t="s">
        <v>28</v>
      </c>
    </row>
    <row r="2042" customFormat="false" ht="15" hidden="false" customHeight="false" outlineLevel="0" collapsed="false">
      <c r="A2042" s="46" t="n">
        <v>44027</v>
      </c>
      <c r="B2042" s="48" t="s">
        <v>173</v>
      </c>
      <c r="C2042" s="5" t="n">
        <v>24</v>
      </c>
      <c r="D2042" s="48" t="s">
        <v>28</v>
      </c>
    </row>
    <row r="2043" customFormat="false" ht="15" hidden="false" customHeight="false" outlineLevel="0" collapsed="false">
      <c r="A2043" s="46" t="n">
        <v>44027</v>
      </c>
      <c r="B2043" s="48" t="s">
        <v>173</v>
      </c>
      <c r="C2043" s="5" t="n">
        <v>83</v>
      </c>
      <c r="D2043" s="48" t="s">
        <v>28</v>
      </c>
    </row>
    <row r="2044" customFormat="false" ht="15" hidden="false" customHeight="false" outlineLevel="0" collapsed="false">
      <c r="A2044" s="46" t="n">
        <v>44027</v>
      </c>
      <c r="B2044" s="48" t="s">
        <v>173</v>
      </c>
      <c r="C2044" s="5" t="n">
        <v>68</v>
      </c>
      <c r="D2044" s="48" t="s">
        <v>28</v>
      </c>
    </row>
    <row r="2045" customFormat="false" ht="15" hidden="false" customHeight="false" outlineLevel="0" collapsed="false">
      <c r="A2045" s="46" t="n">
        <v>44027</v>
      </c>
      <c r="B2045" s="48" t="s">
        <v>173</v>
      </c>
      <c r="C2045" s="5" t="n">
        <v>71</v>
      </c>
      <c r="D2045" s="48" t="s">
        <v>28</v>
      </c>
    </row>
    <row r="2046" customFormat="false" ht="15" hidden="false" customHeight="false" outlineLevel="0" collapsed="false">
      <c r="A2046" s="46" t="n">
        <v>44027</v>
      </c>
      <c r="B2046" s="48" t="s">
        <v>173</v>
      </c>
      <c r="C2046" s="5" t="n">
        <v>57</v>
      </c>
      <c r="D2046" s="48" t="s">
        <v>28</v>
      </c>
    </row>
    <row r="2047" customFormat="false" ht="15" hidden="true" customHeight="false" outlineLevel="0" collapsed="false">
      <c r="A2047" s="46" t="n">
        <v>44027</v>
      </c>
      <c r="B2047" s="48" t="s">
        <v>173</v>
      </c>
      <c r="C2047" s="5" t="n">
        <v>83</v>
      </c>
      <c r="D2047" s="48" t="s">
        <v>31</v>
      </c>
    </row>
    <row r="2048" customFormat="false" ht="15" hidden="true" customHeight="false" outlineLevel="0" collapsed="false">
      <c r="A2048" s="46" t="n">
        <v>44027</v>
      </c>
      <c r="B2048" s="48" t="s">
        <v>173</v>
      </c>
      <c r="C2048" s="5" t="n">
        <v>63</v>
      </c>
      <c r="D2048" s="48" t="s">
        <v>38</v>
      </c>
    </row>
    <row r="2049" customFormat="false" ht="15" hidden="true" customHeight="false" outlineLevel="0" collapsed="false">
      <c r="A2049" s="46" t="n">
        <v>44027</v>
      </c>
      <c r="B2049" s="48" t="s">
        <v>173</v>
      </c>
      <c r="C2049" s="5" t="n">
        <v>77</v>
      </c>
      <c r="D2049" s="48" t="s">
        <v>39</v>
      </c>
    </row>
    <row r="2050" customFormat="false" ht="15" hidden="true" customHeight="false" outlineLevel="0" collapsed="false">
      <c r="A2050" s="46" t="n">
        <v>44027</v>
      </c>
      <c r="B2050" s="48" t="s">
        <v>173</v>
      </c>
      <c r="C2050" s="5" t="n">
        <v>93</v>
      </c>
      <c r="D2050" s="48" t="s">
        <v>176</v>
      </c>
    </row>
    <row r="2051" customFormat="false" ht="15" hidden="true" customHeight="false" outlineLevel="0" collapsed="false">
      <c r="A2051" s="46" t="n">
        <v>44027</v>
      </c>
      <c r="B2051" s="48"/>
      <c r="C2051" s="5" t="n">
        <v>92</v>
      </c>
      <c r="D2051" s="48" t="s">
        <v>24</v>
      </c>
    </row>
    <row r="2052" customFormat="false" ht="15" hidden="true" customHeight="false" outlineLevel="0" collapsed="false">
      <c r="A2052" s="46" t="n">
        <v>44028</v>
      </c>
      <c r="B2052" s="114" t="s">
        <v>172</v>
      </c>
      <c r="C2052" s="5" t="n">
        <v>63</v>
      </c>
      <c r="D2052" s="48" t="s">
        <v>24</v>
      </c>
    </row>
    <row r="2053" customFormat="false" ht="15" hidden="true" customHeight="false" outlineLevel="0" collapsed="false">
      <c r="A2053" s="46" t="n">
        <v>44028</v>
      </c>
      <c r="B2053" s="114" t="s">
        <v>172</v>
      </c>
      <c r="C2053" s="5" t="n">
        <v>72</v>
      </c>
      <c r="D2053" s="48" t="s">
        <v>24</v>
      </c>
    </row>
    <row r="2054" customFormat="false" ht="15" hidden="true" customHeight="false" outlineLevel="0" collapsed="false">
      <c r="A2054" s="46" t="n">
        <v>44028</v>
      </c>
      <c r="B2054" s="114" t="s">
        <v>172</v>
      </c>
      <c r="C2054" s="5" t="n">
        <v>84</v>
      </c>
      <c r="D2054" s="48" t="s">
        <v>24</v>
      </c>
    </row>
    <row r="2055" customFormat="false" ht="15" hidden="true" customHeight="false" outlineLevel="0" collapsed="false">
      <c r="A2055" s="46" t="n">
        <v>44028</v>
      </c>
      <c r="B2055" s="114" t="s">
        <v>172</v>
      </c>
      <c r="C2055" s="5" t="n">
        <v>26</v>
      </c>
      <c r="D2055" s="48" t="s">
        <v>24</v>
      </c>
    </row>
    <row r="2056" customFormat="false" ht="15" hidden="true" customHeight="false" outlineLevel="0" collapsed="false">
      <c r="A2056" s="46" t="n">
        <v>44028</v>
      </c>
      <c r="B2056" s="114" t="s">
        <v>172</v>
      </c>
      <c r="C2056" s="5" t="n">
        <v>62</v>
      </c>
      <c r="D2056" s="48" t="s">
        <v>24</v>
      </c>
    </row>
    <row r="2057" customFormat="false" ht="15" hidden="true" customHeight="false" outlineLevel="0" collapsed="false">
      <c r="A2057" s="46" t="n">
        <v>44028</v>
      </c>
      <c r="B2057" s="114" t="s">
        <v>172</v>
      </c>
      <c r="C2057" s="5" t="n">
        <v>75</v>
      </c>
      <c r="D2057" s="48" t="s">
        <v>24</v>
      </c>
    </row>
    <row r="2058" customFormat="false" ht="15" hidden="true" customHeight="false" outlineLevel="0" collapsed="false">
      <c r="A2058" s="46" t="n">
        <v>44028</v>
      </c>
      <c r="B2058" s="114" t="s">
        <v>172</v>
      </c>
      <c r="C2058" s="5" t="n">
        <v>55</v>
      </c>
      <c r="D2058" s="48" t="s">
        <v>24</v>
      </c>
    </row>
    <row r="2059" customFormat="false" ht="15" hidden="true" customHeight="false" outlineLevel="0" collapsed="false">
      <c r="A2059" s="46" t="n">
        <v>44028</v>
      </c>
      <c r="B2059" s="114" t="s">
        <v>172</v>
      </c>
      <c r="C2059" s="5" t="n">
        <v>69</v>
      </c>
      <c r="D2059" s="48" t="s">
        <v>24</v>
      </c>
    </row>
    <row r="2060" customFormat="false" ht="15" hidden="true" customHeight="false" outlineLevel="0" collapsed="false">
      <c r="A2060" s="46" t="n">
        <v>44028</v>
      </c>
      <c r="B2060" s="114" t="s">
        <v>172</v>
      </c>
      <c r="C2060" s="5" t="n">
        <v>72</v>
      </c>
      <c r="D2060" s="48" t="s">
        <v>24</v>
      </c>
    </row>
    <row r="2061" customFormat="false" ht="15" hidden="true" customHeight="false" outlineLevel="0" collapsed="false">
      <c r="A2061" s="46" t="n">
        <v>44028</v>
      </c>
      <c r="B2061" s="114" t="s">
        <v>172</v>
      </c>
      <c r="C2061" s="5" t="n">
        <v>90</v>
      </c>
      <c r="D2061" s="48" t="s">
        <v>24</v>
      </c>
    </row>
    <row r="2062" customFormat="false" ht="15" hidden="true" customHeight="false" outlineLevel="0" collapsed="false">
      <c r="A2062" s="46" t="n">
        <v>44028</v>
      </c>
      <c r="B2062" s="114" t="s">
        <v>172</v>
      </c>
      <c r="C2062" s="5" t="n">
        <v>72</v>
      </c>
      <c r="D2062" s="48" t="s">
        <v>24</v>
      </c>
    </row>
    <row r="2063" customFormat="false" ht="15" hidden="true" customHeight="false" outlineLevel="0" collapsed="false">
      <c r="A2063" s="46" t="n">
        <v>44028</v>
      </c>
      <c r="B2063" s="114" t="s">
        <v>172</v>
      </c>
      <c r="C2063" s="5" t="n">
        <v>84</v>
      </c>
      <c r="D2063" s="48" t="s">
        <v>24</v>
      </c>
    </row>
    <row r="2064" customFormat="false" ht="15" hidden="true" customHeight="false" outlineLevel="0" collapsed="false">
      <c r="A2064" s="46" t="n">
        <v>44028</v>
      </c>
      <c r="B2064" s="114" t="s">
        <v>172</v>
      </c>
      <c r="C2064" s="5" t="n">
        <v>76</v>
      </c>
      <c r="D2064" s="48" t="s">
        <v>24</v>
      </c>
    </row>
    <row r="2065" customFormat="false" ht="15" hidden="true" customHeight="false" outlineLevel="0" collapsed="false">
      <c r="A2065" s="46" t="n">
        <v>44028</v>
      </c>
      <c r="B2065" s="114" t="s">
        <v>172</v>
      </c>
      <c r="C2065" s="5" t="n">
        <v>72</v>
      </c>
      <c r="D2065" s="48" t="s">
        <v>24</v>
      </c>
    </row>
    <row r="2066" customFormat="false" ht="15" hidden="true" customHeight="false" outlineLevel="0" collapsed="false">
      <c r="A2066" s="46" t="n">
        <v>44028</v>
      </c>
      <c r="B2066" s="114" t="s">
        <v>172</v>
      </c>
      <c r="C2066" s="5" t="n">
        <v>67</v>
      </c>
      <c r="D2066" s="48" t="s">
        <v>24</v>
      </c>
    </row>
    <row r="2067" customFormat="false" ht="15" hidden="true" customHeight="false" outlineLevel="0" collapsed="false">
      <c r="A2067" s="46" t="n">
        <v>44028</v>
      </c>
      <c r="B2067" s="114" t="s">
        <v>172</v>
      </c>
      <c r="C2067" s="5" t="n">
        <v>91</v>
      </c>
      <c r="D2067" s="48" t="s">
        <v>24</v>
      </c>
    </row>
    <row r="2068" customFormat="false" ht="15" hidden="true" customHeight="false" outlineLevel="0" collapsed="false">
      <c r="A2068" s="46" t="n">
        <v>44028</v>
      </c>
      <c r="B2068" s="114" t="s">
        <v>172</v>
      </c>
      <c r="C2068" s="5" t="n">
        <v>71</v>
      </c>
      <c r="D2068" s="48" t="s">
        <v>24</v>
      </c>
    </row>
    <row r="2069" customFormat="false" ht="15" hidden="true" customHeight="false" outlineLevel="0" collapsed="false">
      <c r="A2069" s="46" t="n">
        <v>44028</v>
      </c>
      <c r="B2069" s="114" t="s">
        <v>172</v>
      </c>
      <c r="C2069" s="5" t="n">
        <v>72</v>
      </c>
      <c r="D2069" s="48" t="s">
        <v>24</v>
      </c>
    </row>
    <row r="2070" customFormat="false" ht="15" hidden="true" customHeight="false" outlineLevel="0" collapsed="false">
      <c r="A2070" s="46" t="n">
        <v>44028</v>
      </c>
      <c r="B2070" s="114" t="s">
        <v>172</v>
      </c>
      <c r="C2070" s="5" t="n">
        <v>71</v>
      </c>
      <c r="D2070" s="48" t="s">
        <v>24</v>
      </c>
    </row>
    <row r="2071" customFormat="false" ht="15" hidden="true" customHeight="false" outlineLevel="0" collapsed="false">
      <c r="A2071" s="46" t="n">
        <v>44028</v>
      </c>
      <c r="B2071" s="114" t="s">
        <v>172</v>
      </c>
      <c r="C2071" s="5" t="n">
        <v>70</v>
      </c>
      <c r="D2071" s="48" t="s">
        <v>24</v>
      </c>
    </row>
    <row r="2072" customFormat="false" ht="15" hidden="true" customHeight="false" outlineLevel="0" collapsed="false">
      <c r="A2072" s="46" t="n">
        <v>44028</v>
      </c>
      <c r="B2072" s="114" t="s">
        <v>172</v>
      </c>
      <c r="C2072" s="5" t="n">
        <v>89</v>
      </c>
      <c r="D2072" s="48" t="s">
        <v>24</v>
      </c>
    </row>
    <row r="2073" customFormat="false" ht="15" hidden="true" customHeight="false" outlineLevel="0" collapsed="false">
      <c r="A2073" s="46" t="n">
        <v>44028</v>
      </c>
      <c r="B2073" s="114" t="s">
        <v>172</v>
      </c>
      <c r="C2073" s="5" t="n">
        <v>75</v>
      </c>
      <c r="D2073" s="48" t="s">
        <v>24</v>
      </c>
    </row>
    <row r="2074" customFormat="false" ht="15" hidden="true" customHeight="false" outlineLevel="0" collapsed="false">
      <c r="A2074" s="46" t="n">
        <v>44028</v>
      </c>
      <c r="B2074" s="114" t="s">
        <v>172</v>
      </c>
      <c r="C2074" s="5" t="n">
        <v>60</v>
      </c>
      <c r="D2074" s="48" t="s">
        <v>26</v>
      </c>
    </row>
    <row r="2075" customFormat="false" ht="15" hidden="false" customHeight="false" outlineLevel="0" collapsed="false">
      <c r="A2075" s="46" t="n">
        <v>44028</v>
      </c>
      <c r="B2075" s="114" t="s">
        <v>172</v>
      </c>
      <c r="C2075" s="5" t="n">
        <v>88</v>
      </c>
      <c r="D2075" s="48" t="s">
        <v>28</v>
      </c>
    </row>
    <row r="2076" customFormat="false" ht="15" hidden="false" customHeight="false" outlineLevel="0" collapsed="false">
      <c r="A2076" s="46" t="n">
        <v>44028</v>
      </c>
      <c r="B2076" s="114" t="s">
        <v>172</v>
      </c>
      <c r="C2076" s="5" t="n">
        <v>71</v>
      </c>
      <c r="D2076" s="48" t="s">
        <v>28</v>
      </c>
    </row>
    <row r="2077" customFormat="false" ht="15" hidden="false" customHeight="false" outlineLevel="0" collapsed="false">
      <c r="A2077" s="46" t="n">
        <v>44028</v>
      </c>
      <c r="B2077" s="114" t="s">
        <v>172</v>
      </c>
      <c r="C2077" s="5" t="n">
        <v>38</v>
      </c>
      <c r="D2077" s="48" t="s">
        <v>28</v>
      </c>
    </row>
    <row r="2078" customFormat="false" ht="15" hidden="false" customHeight="false" outlineLevel="0" collapsed="false">
      <c r="A2078" s="46" t="n">
        <v>44028</v>
      </c>
      <c r="B2078" s="114" t="s">
        <v>172</v>
      </c>
      <c r="C2078" s="5" t="n">
        <v>89</v>
      </c>
      <c r="D2078" s="48" t="s">
        <v>28</v>
      </c>
    </row>
    <row r="2079" customFormat="false" ht="15" hidden="false" customHeight="false" outlineLevel="0" collapsed="false">
      <c r="A2079" s="46" t="n">
        <v>44028</v>
      </c>
      <c r="B2079" s="114" t="s">
        <v>172</v>
      </c>
      <c r="C2079" s="5" t="n">
        <v>49</v>
      </c>
      <c r="D2079" s="48" t="s">
        <v>28</v>
      </c>
    </row>
    <row r="2080" customFormat="false" ht="15" hidden="false" customHeight="false" outlineLevel="0" collapsed="false">
      <c r="A2080" s="46" t="n">
        <v>44028</v>
      </c>
      <c r="B2080" s="114" t="s">
        <v>172</v>
      </c>
      <c r="C2080" s="5" t="n">
        <v>80</v>
      </c>
      <c r="D2080" s="48" t="s">
        <v>28</v>
      </c>
    </row>
    <row r="2081" customFormat="false" ht="15" hidden="false" customHeight="false" outlineLevel="0" collapsed="false">
      <c r="A2081" s="46" t="n">
        <v>44028</v>
      </c>
      <c r="B2081" s="114" t="s">
        <v>172</v>
      </c>
      <c r="C2081" s="5" t="n">
        <v>65</v>
      </c>
      <c r="D2081" s="48" t="s">
        <v>28</v>
      </c>
    </row>
    <row r="2082" customFormat="false" ht="15" hidden="false" customHeight="false" outlineLevel="0" collapsed="false">
      <c r="A2082" s="46" t="n">
        <v>44028</v>
      </c>
      <c r="B2082" s="114" t="s">
        <v>172</v>
      </c>
      <c r="C2082" s="5" t="n">
        <v>87</v>
      </c>
      <c r="D2082" s="48" t="s">
        <v>28</v>
      </c>
    </row>
    <row r="2083" customFormat="false" ht="15" hidden="false" customHeight="false" outlineLevel="0" collapsed="false">
      <c r="A2083" s="46" t="n">
        <v>44028</v>
      </c>
      <c r="B2083" s="114" t="s">
        <v>172</v>
      </c>
      <c r="C2083" s="5" t="n">
        <v>54</v>
      </c>
      <c r="D2083" s="48" t="s">
        <v>28</v>
      </c>
    </row>
    <row r="2084" customFormat="false" ht="15" hidden="false" customHeight="false" outlineLevel="0" collapsed="false">
      <c r="A2084" s="46" t="n">
        <v>44028</v>
      </c>
      <c r="B2084" s="114" t="s">
        <v>172</v>
      </c>
      <c r="C2084" s="5" t="n">
        <v>71</v>
      </c>
      <c r="D2084" s="48" t="s">
        <v>28</v>
      </c>
    </row>
    <row r="2085" customFormat="false" ht="15" hidden="true" customHeight="false" outlineLevel="0" collapsed="false">
      <c r="A2085" s="46" t="n">
        <v>44028</v>
      </c>
      <c r="B2085" s="114" t="s">
        <v>172</v>
      </c>
      <c r="C2085" s="5" t="n">
        <v>79</v>
      </c>
      <c r="D2085" s="48" t="s">
        <v>35</v>
      </c>
    </row>
    <row r="2086" customFormat="false" ht="15" hidden="true" customHeight="false" outlineLevel="0" collapsed="false">
      <c r="A2086" s="46" t="n">
        <v>44028</v>
      </c>
      <c r="B2086" s="114" t="s">
        <v>173</v>
      </c>
      <c r="C2086" s="5" t="n">
        <v>73</v>
      </c>
      <c r="D2086" s="48" t="s">
        <v>24</v>
      </c>
    </row>
    <row r="2087" customFormat="false" ht="15" hidden="true" customHeight="false" outlineLevel="0" collapsed="false">
      <c r="A2087" s="46" t="n">
        <v>44028</v>
      </c>
      <c r="B2087" s="114" t="s">
        <v>173</v>
      </c>
      <c r="C2087" s="5" t="n">
        <v>92</v>
      </c>
      <c r="D2087" s="48" t="s">
        <v>24</v>
      </c>
    </row>
    <row r="2088" customFormat="false" ht="15" hidden="true" customHeight="false" outlineLevel="0" collapsed="false">
      <c r="A2088" s="46" t="n">
        <v>44028</v>
      </c>
      <c r="B2088" s="114" t="s">
        <v>173</v>
      </c>
      <c r="C2088" s="5" t="n">
        <v>94</v>
      </c>
      <c r="D2088" s="48" t="s">
        <v>24</v>
      </c>
    </row>
    <row r="2089" customFormat="false" ht="15" hidden="true" customHeight="false" outlineLevel="0" collapsed="false">
      <c r="A2089" s="46" t="n">
        <v>44028</v>
      </c>
      <c r="B2089" s="114" t="s">
        <v>173</v>
      </c>
      <c r="C2089" s="5" t="n">
        <v>59</v>
      </c>
      <c r="D2089" s="48" t="s">
        <v>24</v>
      </c>
    </row>
    <row r="2090" customFormat="false" ht="15" hidden="true" customHeight="false" outlineLevel="0" collapsed="false">
      <c r="A2090" s="46" t="n">
        <v>44028</v>
      </c>
      <c r="B2090" s="114" t="s">
        <v>173</v>
      </c>
      <c r="C2090" s="5" t="n">
        <v>92</v>
      </c>
      <c r="D2090" s="48" t="s">
        <v>24</v>
      </c>
    </row>
    <row r="2091" customFormat="false" ht="15" hidden="true" customHeight="false" outlineLevel="0" collapsed="false">
      <c r="A2091" s="46" t="n">
        <v>44028</v>
      </c>
      <c r="B2091" s="114" t="s">
        <v>173</v>
      </c>
      <c r="C2091" s="5" t="n">
        <v>71</v>
      </c>
      <c r="D2091" s="48" t="s">
        <v>24</v>
      </c>
    </row>
    <row r="2092" customFormat="false" ht="15" hidden="true" customHeight="false" outlineLevel="0" collapsed="false">
      <c r="A2092" s="46" t="n">
        <v>44028</v>
      </c>
      <c r="B2092" s="114" t="s">
        <v>173</v>
      </c>
      <c r="C2092" s="5" t="n">
        <v>19</v>
      </c>
      <c r="D2092" s="48" t="s">
        <v>24</v>
      </c>
    </row>
    <row r="2093" customFormat="false" ht="15" hidden="true" customHeight="false" outlineLevel="0" collapsed="false">
      <c r="A2093" s="46" t="n">
        <v>44028</v>
      </c>
      <c r="B2093" s="114" t="s">
        <v>173</v>
      </c>
      <c r="C2093" s="5" t="n">
        <v>70</v>
      </c>
      <c r="D2093" s="48" t="s">
        <v>24</v>
      </c>
    </row>
    <row r="2094" customFormat="false" ht="15" hidden="true" customHeight="false" outlineLevel="0" collapsed="false">
      <c r="A2094" s="46" t="n">
        <v>44028</v>
      </c>
      <c r="B2094" s="114" t="s">
        <v>173</v>
      </c>
      <c r="C2094" s="5" t="n">
        <v>74</v>
      </c>
      <c r="D2094" s="48" t="s">
        <v>24</v>
      </c>
    </row>
    <row r="2095" customFormat="false" ht="15" hidden="true" customHeight="false" outlineLevel="0" collapsed="false">
      <c r="A2095" s="46" t="n">
        <v>44028</v>
      </c>
      <c r="B2095" s="114" t="s">
        <v>173</v>
      </c>
      <c r="C2095" s="5" t="n">
        <v>79</v>
      </c>
      <c r="D2095" s="48" t="s">
        <v>24</v>
      </c>
    </row>
    <row r="2096" customFormat="false" ht="15" hidden="true" customHeight="false" outlineLevel="0" collapsed="false">
      <c r="A2096" s="46" t="n">
        <v>44028</v>
      </c>
      <c r="B2096" s="114" t="s">
        <v>173</v>
      </c>
      <c r="C2096" s="5" t="n">
        <v>64</v>
      </c>
      <c r="D2096" s="48" t="s">
        <v>24</v>
      </c>
    </row>
    <row r="2097" customFormat="false" ht="15" hidden="true" customHeight="false" outlineLevel="0" collapsed="false">
      <c r="A2097" s="46" t="n">
        <v>44028</v>
      </c>
      <c r="B2097" s="114" t="s">
        <v>173</v>
      </c>
      <c r="C2097" s="5" t="n">
        <v>84</v>
      </c>
      <c r="D2097" s="48" t="s">
        <v>24</v>
      </c>
    </row>
    <row r="2098" customFormat="false" ht="15" hidden="true" customHeight="false" outlineLevel="0" collapsed="false">
      <c r="A2098" s="46" t="n">
        <v>44028</v>
      </c>
      <c r="B2098" s="114" t="s">
        <v>173</v>
      </c>
      <c r="C2098" s="5" t="n">
        <v>90</v>
      </c>
      <c r="D2098" s="48" t="s">
        <v>24</v>
      </c>
    </row>
    <row r="2099" customFormat="false" ht="15" hidden="true" customHeight="false" outlineLevel="0" collapsed="false">
      <c r="A2099" s="46" t="n">
        <v>44028</v>
      </c>
      <c r="B2099" s="114" t="s">
        <v>173</v>
      </c>
      <c r="C2099" s="5" t="n">
        <v>54</v>
      </c>
      <c r="D2099" s="48" t="s">
        <v>24</v>
      </c>
    </row>
    <row r="2100" customFormat="false" ht="15" hidden="true" customHeight="false" outlineLevel="0" collapsed="false">
      <c r="A2100" s="46" t="n">
        <v>44028</v>
      </c>
      <c r="B2100" s="114" t="s">
        <v>173</v>
      </c>
      <c r="C2100" s="5" t="n">
        <v>68</v>
      </c>
      <c r="D2100" s="48" t="s">
        <v>24</v>
      </c>
    </row>
    <row r="2101" customFormat="false" ht="15" hidden="true" customHeight="false" outlineLevel="0" collapsed="false">
      <c r="A2101" s="46" t="n">
        <v>44028</v>
      </c>
      <c r="B2101" s="114" t="s">
        <v>173</v>
      </c>
      <c r="C2101" s="5" t="n">
        <v>81</v>
      </c>
      <c r="D2101" s="48" t="s">
        <v>24</v>
      </c>
    </row>
    <row r="2102" customFormat="false" ht="15" hidden="true" customHeight="false" outlineLevel="0" collapsed="false">
      <c r="A2102" s="46" t="n">
        <v>44028</v>
      </c>
      <c r="B2102" s="114" t="s">
        <v>173</v>
      </c>
      <c r="C2102" s="5" t="n">
        <v>76</v>
      </c>
      <c r="D2102" s="48" t="s">
        <v>24</v>
      </c>
    </row>
    <row r="2103" customFormat="false" ht="15" hidden="true" customHeight="false" outlineLevel="0" collapsed="false">
      <c r="A2103" s="46" t="n">
        <v>44028</v>
      </c>
      <c r="B2103" s="114" t="s">
        <v>173</v>
      </c>
      <c r="C2103" s="5" t="n">
        <v>93</v>
      </c>
      <c r="D2103" s="48" t="s">
        <v>24</v>
      </c>
    </row>
    <row r="2104" customFormat="false" ht="15" hidden="true" customHeight="false" outlineLevel="0" collapsed="false">
      <c r="A2104" s="46" t="n">
        <v>44028</v>
      </c>
      <c r="B2104" s="114" t="s">
        <v>173</v>
      </c>
      <c r="C2104" s="5" t="n">
        <v>94</v>
      </c>
      <c r="D2104" s="48" t="s">
        <v>24</v>
      </c>
    </row>
    <row r="2105" customFormat="false" ht="15" hidden="true" customHeight="false" outlineLevel="0" collapsed="false">
      <c r="A2105" s="46" t="n">
        <v>44028</v>
      </c>
      <c r="B2105" s="114" t="s">
        <v>173</v>
      </c>
      <c r="C2105" s="5" t="n">
        <v>66</v>
      </c>
      <c r="D2105" s="48" t="s">
        <v>24</v>
      </c>
    </row>
    <row r="2106" customFormat="false" ht="15" hidden="true" customHeight="false" outlineLevel="0" collapsed="false">
      <c r="A2106" s="46" t="n">
        <v>44028</v>
      </c>
      <c r="B2106" s="114" t="s">
        <v>173</v>
      </c>
      <c r="C2106" s="5" t="n">
        <v>81</v>
      </c>
      <c r="D2106" s="48" t="s">
        <v>26</v>
      </c>
    </row>
    <row r="2107" customFormat="false" ht="15" hidden="false" customHeight="false" outlineLevel="0" collapsed="false">
      <c r="A2107" s="46" t="n">
        <v>44028</v>
      </c>
      <c r="B2107" s="114" t="s">
        <v>173</v>
      </c>
      <c r="C2107" s="5" t="n">
        <v>80</v>
      </c>
      <c r="D2107" s="48" t="s">
        <v>28</v>
      </c>
    </row>
    <row r="2108" customFormat="false" ht="15" hidden="false" customHeight="false" outlineLevel="0" collapsed="false">
      <c r="A2108" s="46" t="n">
        <v>44028</v>
      </c>
      <c r="B2108" s="114" t="s">
        <v>173</v>
      </c>
      <c r="C2108" s="5" t="n">
        <v>94</v>
      </c>
      <c r="D2108" s="48" t="s">
        <v>28</v>
      </c>
    </row>
    <row r="2109" customFormat="false" ht="15" hidden="false" customHeight="false" outlineLevel="0" collapsed="false">
      <c r="A2109" s="46" t="n">
        <v>44028</v>
      </c>
      <c r="B2109" s="114" t="s">
        <v>173</v>
      </c>
      <c r="C2109" s="5" t="n">
        <v>93</v>
      </c>
      <c r="D2109" s="48" t="s">
        <v>28</v>
      </c>
    </row>
    <row r="2110" customFormat="false" ht="15" hidden="false" customHeight="false" outlineLevel="0" collapsed="false">
      <c r="A2110" s="46" t="n">
        <v>44028</v>
      </c>
      <c r="B2110" s="114" t="s">
        <v>173</v>
      </c>
      <c r="C2110" s="5" t="n">
        <v>75</v>
      </c>
      <c r="D2110" s="48" t="s">
        <v>28</v>
      </c>
    </row>
    <row r="2111" customFormat="false" ht="15" hidden="false" customHeight="false" outlineLevel="0" collapsed="false">
      <c r="A2111" s="46" t="n">
        <v>44028</v>
      </c>
      <c r="B2111" s="114" t="s">
        <v>173</v>
      </c>
      <c r="C2111" s="5" t="n">
        <v>87</v>
      </c>
      <c r="D2111" s="48" t="s">
        <v>28</v>
      </c>
    </row>
    <row r="2112" customFormat="false" ht="15" hidden="true" customHeight="false" outlineLevel="0" collapsed="false">
      <c r="A2112" s="46" t="n">
        <v>44028</v>
      </c>
      <c r="B2112" s="114" t="s">
        <v>173</v>
      </c>
      <c r="C2112" s="5" t="n">
        <v>92</v>
      </c>
      <c r="D2112" s="48" t="s">
        <v>35</v>
      </c>
    </row>
    <row r="2113" customFormat="false" ht="15" hidden="true" customHeight="false" outlineLevel="0" collapsed="false">
      <c r="A2113" s="46" t="n">
        <v>44028</v>
      </c>
      <c r="B2113" s="114" t="s">
        <v>173</v>
      </c>
      <c r="C2113" s="5" t="n">
        <v>84</v>
      </c>
      <c r="D2113" s="48" t="s">
        <v>36</v>
      </c>
    </row>
    <row r="2114" customFormat="false" ht="15" hidden="true" customHeight="false" outlineLevel="0" collapsed="false">
      <c r="A2114" s="46" t="n">
        <v>44029</v>
      </c>
      <c r="B2114" s="114" t="s">
        <v>172</v>
      </c>
      <c r="C2114" s="5" t="n">
        <v>89</v>
      </c>
      <c r="D2114" s="48" t="s">
        <v>24</v>
      </c>
    </row>
    <row r="2115" customFormat="false" ht="15" hidden="true" customHeight="false" outlineLevel="0" collapsed="false">
      <c r="A2115" s="46" t="n">
        <v>44029</v>
      </c>
      <c r="B2115" s="114" t="s">
        <v>172</v>
      </c>
      <c r="C2115" s="5" t="n">
        <v>79</v>
      </c>
      <c r="D2115" s="48" t="s">
        <v>24</v>
      </c>
    </row>
    <row r="2116" customFormat="false" ht="15" hidden="true" customHeight="false" outlineLevel="0" collapsed="false">
      <c r="A2116" s="46" t="n">
        <v>44029</v>
      </c>
      <c r="B2116" s="114" t="s">
        <v>172</v>
      </c>
      <c r="C2116" s="5" t="n">
        <v>61</v>
      </c>
      <c r="D2116" s="48" t="s">
        <v>24</v>
      </c>
    </row>
    <row r="2117" customFormat="false" ht="15" hidden="true" customHeight="false" outlineLevel="0" collapsed="false">
      <c r="A2117" s="46" t="n">
        <v>44029</v>
      </c>
      <c r="B2117" s="114" t="s">
        <v>172</v>
      </c>
      <c r="C2117" s="5" t="n">
        <v>85</v>
      </c>
      <c r="D2117" s="48" t="s">
        <v>24</v>
      </c>
    </row>
    <row r="2118" customFormat="false" ht="15" hidden="true" customHeight="false" outlineLevel="0" collapsed="false">
      <c r="A2118" s="46" t="n">
        <v>44029</v>
      </c>
      <c r="B2118" s="114" t="s">
        <v>172</v>
      </c>
      <c r="C2118" s="5" t="n">
        <v>49</v>
      </c>
      <c r="D2118" s="48" t="s">
        <v>24</v>
      </c>
    </row>
    <row r="2119" customFormat="false" ht="15" hidden="true" customHeight="false" outlineLevel="0" collapsed="false">
      <c r="A2119" s="46" t="n">
        <v>44029</v>
      </c>
      <c r="B2119" s="114" t="s">
        <v>172</v>
      </c>
      <c r="C2119" s="5" t="n">
        <v>32</v>
      </c>
      <c r="D2119" s="48" t="s">
        <v>24</v>
      </c>
    </row>
    <row r="2120" customFormat="false" ht="15" hidden="true" customHeight="false" outlineLevel="0" collapsed="false">
      <c r="A2120" s="46" t="n">
        <v>44029</v>
      </c>
      <c r="B2120" s="114" t="s">
        <v>172</v>
      </c>
      <c r="C2120" s="5" t="n">
        <v>80</v>
      </c>
      <c r="D2120" s="48" t="s">
        <v>24</v>
      </c>
    </row>
    <row r="2121" customFormat="false" ht="15" hidden="true" customHeight="false" outlineLevel="0" collapsed="false">
      <c r="A2121" s="46" t="n">
        <v>44029</v>
      </c>
      <c r="B2121" s="114" t="s">
        <v>172</v>
      </c>
      <c r="C2121" s="5" t="n">
        <v>86</v>
      </c>
      <c r="D2121" s="48" t="s">
        <v>24</v>
      </c>
    </row>
    <row r="2122" customFormat="false" ht="15" hidden="true" customHeight="false" outlineLevel="0" collapsed="false">
      <c r="A2122" s="46" t="n">
        <v>44029</v>
      </c>
      <c r="B2122" s="114" t="s">
        <v>172</v>
      </c>
      <c r="C2122" s="5" t="n">
        <v>79</v>
      </c>
      <c r="D2122" s="48" t="s">
        <v>24</v>
      </c>
    </row>
    <row r="2123" customFormat="false" ht="15" hidden="true" customHeight="false" outlineLevel="0" collapsed="false">
      <c r="A2123" s="46" t="n">
        <v>44029</v>
      </c>
      <c r="B2123" s="114" t="s">
        <v>172</v>
      </c>
      <c r="C2123" s="5" t="n">
        <v>61</v>
      </c>
      <c r="D2123" s="48" t="s">
        <v>24</v>
      </c>
    </row>
    <row r="2124" customFormat="false" ht="15" hidden="true" customHeight="false" outlineLevel="0" collapsed="false">
      <c r="A2124" s="46" t="n">
        <v>44029</v>
      </c>
      <c r="B2124" s="114" t="s">
        <v>172</v>
      </c>
      <c r="C2124" s="5" t="n">
        <v>56</v>
      </c>
      <c r="D2124" s="48" t="s">
        <v>24</v>
      </c>
    </row>
    <row r="2125" customFormat="false" ht="15" hidden="true" customHeight="false" outlineLevel="0" collapsed="false">
      <c r="A2125" s="46" t="n">
        <v>44029</v>
      </c>
      <c r="B2125" s="114" t="s">
        <v>172</v>
      </c>
      <c r="C2125" s="5" t="n">
        <v>43</v>
      </c>
      <c r="D2125" s="48" t="s">
        <v>24</v>
      </c>
    </row>
    <row r="2126" customFormat="false" ht="15" hidden="true" customHeight="false" outlineLevel="0" collapsed="false">
      <c r="A2126" s="46" t="n">
        <v>44029</v>
      </c>
      <c r="B2126" s="114" t="s">
        <v>172</v>
      </c>
      <c r="C2126" s="5" t="n">
        <v>51</v>
      </c>
      <c r="D2126" s="48" t="s">
        <v>24</v>
      </c>
    </row>
    <row r="2127" customFormat="false" ht="15" hidden="true" customHeight="false" outlineLevel="0" collapsed="false">
      <c r="A2127" s="46" t="n">
        <v>44029</v>
      </c>
      <c r="B2127" s="114" t="s">
        <v>172</v>
      </c>
      <c r="C2127" s="5" t="n">
        <v>68</v>
      </c>
      <c r="D2127" s="48" t="s">
        <v>24</v>
      </c>
    </row>
    <row r="2128" customFormat="false" ht="15" hidden="true" customHeight="false" outlineLevel="0" collapsed="false">
      <c r="A2128" s="46" t="n">
        <v>44029</v>
      </c>
      <c r="B2128" s="114" t="s">
        <v>172</v>
      </c>
      <c r="C2128" s="5" t="n">
        <v>83</v>
      </c>
      <c r="D2128" s="48" t="s">
        <v>24</v>
      </c>
    </row>
    <row r="2129" customFormat="false" ht="15" hidden="true" customHeight="false" outlineLevel="0" collapsed="false">
      <c r="A2129" s="46" t="n">
        <v>44029</v>
      </c>
      <c r="B2129" s="114" t="s">
        <v>172</v>
      </c>
      <c r="C2129" s="5" t="n">
        <v>61</v>
      </c>
      <c r="D2129" s="48" t="s">
        <v>24</v>
      </c>
    </row>
    <row r="2130" customFormat="false" ht="15" hidden="true" customHeight="false" outlineLevel="0" collapsed="false">
      <c r="A2130" s="46" t="n">
        <v>44029</v>
      </c>
      <c r="B2130" s="114" t="s">
        <v>172</v>
      </c>
      <c r="C2130" s="5" t="n">
        <v>79</v>
      </c>
      <c r="D2130" s="48" t="s">
        <v>24</v>
      </c>
    </row>
    <row r="2131" customFormat="false" ht="15" hidden="true" customHeight="false" outlineLevel="0" collapsed="false">
      <c r="A2131" s="46" t="n">
        <v>44029</v>
      </c>
      <c r="B2131" s="114" t="s">
        <v>172</v>
      </c>
      <c r="C2131" s="5" t="n">
        <v>66</v>
      </c>
      <c r="D2131" s="48" t="s">
        <v>24</v>
      </c>
    </row>
    <row r="2132" customFormat="false" ht="15" hidden="true" customHeight="false" outlineLevel="0" collapsed="false">
      <c r="A2132" s="46" t="n">
        <v>44029</v>
      </c>
      <c r="B2132" s="114" t="s">
        <v>172</v>
      </c>
      <c r="C2132" s="5" t="n">
        <v>67</v>
      </c>
      <c r="D2132" s="48" t="s">
        <v>24</v>
      </c>
    </row>
    <row r="2133" customFormat="false" ht="15" hidden="true" customHeight="false" outlineLevel="0" collapsed="false">
      <c r="A2133" s="46" t="n">
        <v>44029</v>
      </c>
      <c r="B2133" s="114" t="s">
        <v>172</v>
      </c>
      <c r="C2133" s="5" t="n">
        <v>68</v>
      </c>
      <c r="D2133" s="48" t="s">
        <v>24</v>
      </c>
    </row>
    <row r="2134" customFormat="false" ht="15" hidden="true" customHeight="false" outlineLevel="0" collapsed="false">
      <c r="A2134" s="46" t="n">
        <v>44029</v>
      </c>
      <c r="B2134" s="114" t="s">
        <v>172</v>
      </c>
      <c r="C2134" s="5" t="n">
        <v>78</v>
      </c>
      <c r="D2134" s="48" t="s">
        <v>24</v>
      </c>
    </row>
    <row r="2135" customFormat="false" ht="15" hidden="false" customHeight="false" outlineLevel="0" collapsed="false">
      <c r="A2135" s="46" t="n">
        <v>44029</v>
      </c>
      <c r="B2135" s="114" t="s">
        <v>172</v>
      </c>
      <c r="C2135" s="5" t="n">
        <v>89</v>
      </c>
      <c r="D2135" s="48" t="s">
        <v>28</v>
      </c>
    </row>
    <row r="2136" customFormat="false" ht="15" hidden="false" customHeight="false" outlineLevel="0" collapsed="false">
      <c r="A2136" s="46" t="n">
        <v>44029</v>
      </c>
      <c r="B2136" s="114" t="s">
        <v>172</v>
      </c>
      <c r="C2136" s="5" t="n">
        <v>65</v>
      </c>
      <c r="D2136" s="48" t="s">
        <v>28</v>
      </c>
    </row>
    <row r="2137" customFormat="false" ht="15" hidden="false" customHeight="false" outlineLevel="0" collapsed="false">
      <c r="A2137" s="46" t="n">
        <v>44029</v>
      </c>
      <c r="B2137" s="114" t="s">
        <v>172</v>
      </c>
      <c r="C2137" s="5" t="n">
        <v>80</v>
      </c>
      <c r="D2137" s="48" t="s">
        <v>28</v>
      </c>
    </row>
    <row r="2138" customFormat="false" ht="15" hidden="false" customHeight="false" outlineLevel="0" collapsed="false">
      <c r="A2138" s="46" t="n">
        <v>44029</v>
      </c>
      <c r="B2138" s="114" t="s">
        <v>172</v>
      </c>
      <c r="C2138" s="5" t="n">
        <v>59</v>
      </c>
      <c r="D2138" s="48" t="s">
        <v>28</v>
      </c>
    </row>
    <row r="2139" customFormat="false" ht="15" hidden="false" customHeight="false" outlineLevel="0" collapsed="false">
      <c r="A2139" s="46" t="n">
        <v>44029</v>
      </c>
      <c r="B2139" s="114" t="s">
        <v>172</v>
      </c>
      <c r="C2139" s="5" t="n">
        <v>43</v>
      </c>
      <c r="D2139" s="48" t="s">
        <v>28</v>
      </c>
    </row>
    <row r="2140" customFormat="false" ht="15" hidden="false" customHeight="false" outlineLevel="0" collapsed="false">
      <c r="A2140" s="46" t="n">
        <v>44029</v>
      </c>
      <c r="B2140" s="114" t="s">
        <v>172</v>
      </c>
      <c r="C2140" s="5" t="n">
        <v>76</v>
      </c>
      <c r="D2140" s="48" t="s">
        <v>28</v>
      </c>
    </row>
    <row r="2141" customFormat="false" ht="15" hidden="false" customHeight="false" outlineLevel="0" collapsed="false">
      <c r="A2141" s="46" t="n">
        <v>44029</v>
      </c>
      <c r="B2141" s="114" t="s">
        <v>172</v>
      </c>
      <c r="C2141" s="5" t="n">
        <v>83</v>
      </c>
      <c r="D2141" s="48" t="s">
        <v>28</v>
      </c>
    </row>
    <row r="2142" customFormat="false" ht="15" hidden="false" customHeight="false" outlineLevel="0" collapsed="false">
      <c r="A2142" s="46" t="n">
        <v>44029</v>
      </c>
      <c r="B2142" s="114" t="s">
        <v>172</v>
      </c>
      <c r="C2142" s="5" t="n">
        <v>90</v>
      </c>
      <c r="D2142" s="48" t="s">
        <v>28</v>
      </c>
    </row>
    <row r="2143" customFormat="false" ht="15" hidden="false" customHeight="false" outlineLevel="0" collapsed="false">
      <c r="A2143" s="46" t="n">
        <v>44029</v>
      </c>
      <c r="B2143" s="114" t="s">
        <v>172</v>
      </c>
      <c r="C2143" s="5" t="n">
        <v>83</v>
      </c>
      <c r="D2143" s="48" t="s">
        <v>28</v>
      </c>
    </row>
    <row r="2144" customFormat="false" ht="15" hidden="false" customHeight="false" outlineLevel="0" collapsed="false">
      <c r="A2144" s="46" t="n">
        <v>44029</v>
      </c>
      <c r="B2144" s="114" t="s">
        <v>172</v>
      </c>
      <c r="C2144" s="5" t="n">
        <v>66</v>
      </c>
      <c r="D2144" s="48" t="s">
        <v>28</v>
      </c>
    </row>
    <row r="2145" customFormat="false" ht="15" hidden="false" customHeight="false" outlineLevel="0" collapsed="false">
      <c r="A2145" s="46" t="n">
        <v>44029</v>
      </c>
      <c r="B2145" s="114" t="s">
        <v>172</v>
      </c>
      <c r="C2145" s="5" t="n">
        <v>72</v>
      </c>
      <c r="D2145" s="48" t="s">
        <v>28</v>
      </c>
    </row>
    <row r="2146" customFormat="false" ht="15" hidden="false" customHeight="false" outlineLevel="0" collapsed="false">
      <c r="A2146" s="46" t="n">
        <v>44029</v>
      </c>
      <c r="B2146" s="114" t="s">
        <v>172</v>
      </c>
      <c r="C2146" s="5" t="n">
        <v>74</v>
      </c>
      <c r="D2146" s="48" t="s">
        <v>28</v>
      </c>
    </row>
    <row r="2147" customFormat="false" ht="15" hidden="false" customHeight="false" outlineLevel="0" collapsed="false">
      <c r="A2147" s="46" t="n">
        <v>44029</v>
      </c>
      <c r="B2147" s="114" t="s">
        <v>172</v>
      </c>
      <c r="C2147" s="5" t="n">
        <v>86</v>
      </c>
      <c r="D2147" s="48" t="s">
        <v>28</v>
      </c>
    </row>
    <row r="2148" customFormat="false" ht="15" hidden="true" customHeight="false" outlineLevel="0" collapsed="false">
      <c r="A2148" s="46" t="n">
        <v>44029</v>
      </c>
      <c r="B2148" s="114" t="s">
        <v>172</v>
      </c>
      <c r="C2148" s="5" t="n">
        <v>68</v>
      </c>
      <c r="D2148" s="48" t="s">
        <v>29</v>
      </c>
    </row>
    <row r="2149" customFormat="false" ht="15" hidden="true" customHeight="false" outlineLevel="0" collapsed="false">
      <c r="A2149" s="46" t="n">
        <v>44029</v>
      </c>
      <c r="B2149" s="114" t="s">
        <v>172</v>
      </c>
      <c r="C2149" s="5" t="n">
        <v>68</v>
      </c>
      <c r="D2149" s="48" t="s">
        <v>35</v>
      </c>
    </row>
    <row r="2150" customFormat="false" ht="15" hidden="true" customHeight="false" outlineLevel="0" collapsed="false">
      <c r="A2150" s="46" t="n">
        <v>44029</v>
      </c>
      <c r="B2150" s="114" t="s">
        <v>172</v>
      </c>
      <c r="C2150" s="5" t="n">
        <v>83</v>
      </c>
      <c r="D2150" s="48" t="s">
        <v>35</v>
      </c>
    </row>
    <row r="2151" customFormat="false" ht="15" hidden="true" customHeight="false" outlineLevel="0" collapsed="false">
      <c r="A2151" s="46" t="n">
        <v>44029</v>
      </c>
      <c r="B2151" s="114" t="s">
        <v>172</v>
      </c>
      <c r="C2151" s="5" t="n">
        <v>70</v>
      </c>
      <c r="D2151" s="48" t="s">
        <v>36</v>
      </c>
    </row>
    <row r="2152" customFormat="false" ht="15" hidden="true" customHeight="false" outlineLevel="0" collapsed="false">
      <c r="A2152" s="46" t="n">
        <v>44029</v>
      </c>
      <c r="B2152" s="114" t="s">
        <v>172</v>
      </c>
      <c r="C2152" s="5" t="n">
        <v>85</v>
      </c>
      <c r="D2152" s="48" t="s">
        <v>36</v>
      </c>
    </row>
    <row r="2153" customFormat="false" ht="15" hidden="true" customHeight="false" outlineLevel="0" collapsed="false">
      <c r="A2153" s="46" t="n">
        <v>44029</v>
      </c>
      <c r="B2153" s="114" t="s">
        <v>172</v>
      </c>
      <c r="C2153" s="5" t="n">
        <v>67</v>
      </c>
      <c r="D2153" s="48" t="s">
        <v>36</v>
      </c>
    </row>
    <row r="2154" customFormat="false" ht="15" hidden="true" customHeight="false" outlineLevel="0" collapsed="false">
      <c r="A2154" s="46" t="n">
        <v>44029</v>
      </c>
      <c r="B2154" s="114" t="s">
        <v>172</v>
      </c>
      <c r="C2154" s="5" t="n">
        <v>81</v>
      </c>
      <c r="D2154" s="48" t="s">
        <v>39</v>
      </c>
    </row>
    <row r="2155" customFormat="false" ht="15" hidden="true" customHeight="false" outlineLevel="0" collapsed="false">
      <c r="A2155" s="46" t="n">
        <v>44029</v>
      </c>
      <c r="B2155" s="114" t="s">
        <v>173</v>
      </c>
      <c r="C2155" s="5" t="n">
        <v>67</v>
      </c>
      <c r="D2155" s="48" t="s">
        <v>24</v>
      </c>
    </row>
    <row r="2156" customFormat="false" ht="15" hidden="true" customHeight="false" outlineLevel="0" collapsed="false">
      <c r="A2156" s="46" t="n">
        <v>44029</v>
      </c>
      <c r="B2156" s="114" t="s">
        <v>173</v>
      </c>
      <c r="C2156" s="5" t="n">
        <v>87</v>
      </c>
      <c r="D2156" s="48" t="s">
        <v>24</v>
      </c>
    </row>
    <row r="2157" customFormat="false" ht="15" hidden="true" customHeight="false" outlineLevel="0" collapsed="false">
      <c r="A2157" s="46" t="n">
        <v>44029</v>
      </c>
      <c r="B2157" s="114" t="s">
        <v>173</v>
      </c>
      <c r="C2157" s="5" t="n">
        <v>75</v>
      </c>
      <c r="D2157" s="48" t="s">
        <v>24</v>
      </c>
    </row>
    <row r="2158" customFormat="false" ht="15" hidden="true" customHeight="false" outlineLevel="0" collapsed="false">
      <c r="A2158" s="46" t="n">
        <v>44029</v>
      </c>
      <c r="B2158" s="114" t="s">
        <v>173</v>
      </c>
      <c r="C2158" s="5" t="n">
        <v>39</v>
      </c>
      <c r="D2158" s="48" t="s">
        <v>24</v>
      </c>
    </row>
    <row r="2159" customFormat="false" ht="15" hidden="true" customHeight="false" outlineLevel="0" collapsed="false">
      <c r="A2159" s="46" t="n">
        <v>44029</v>
      </c>
      <c r="B2159" s="114" t="s">
        <v>173</v>
      </c>
      <c r="C2159" s="5" t="n">
        <v>85</v>
      </c>
      <c r="D2159" s="48" t="s">
        <v>24</v>
      </c>
    </row>
    <row r="2160" customFormat="false" ht="15" hidden="true" customHeight="false" outlineLevel="0" collapsed="false">
      <c r="A2160" s="46" t="n">
        <v>44029</v>
      </c>
      <c r="B2160" s="114" t="s">
        <v>173</v>
      </c>
      <c r="C2160" s="5" t="n">
        <v>84</v>
      </c>
      <c r="D2160" s="48" t="s">
        <v>24</v>
      </c>
    </row>
    <row r="2161" customFormat="false" ht="15" hidden="true" customHeight="false" outlineLevel="0" collapsed="false">
      <c r="A2161" s="46" t="n">
        <v>44029</v>
      </c>
      <c r="B2161" s="114" t="s">
        <v>173</v>
      </c>
      <c r="C2161" s="5" t="n">
        <v>69</v>
      </c>
      <c r="D2161" s="48" t="s">
        <v>24</v>
      </c>
    </row>
    <row r="2162" customFormat="false" ht="15" hidden="false" customHeight="false" outlineLevel="0" collapsed="false">
      <c r="A2162" s="46" t="n">
        <v>44029</v>
      </c>
      <c r="B2162" s="114" t="s">
        <v>173</v>
      </c>
      <c r="C2162" s="5" t="n">
        <v>81</v>
      </c>
      <c r="D2162" s="48" t="s">
        <v>28</v>
      </c>
    </row>
    <row r="2163" customFormat="false" ht="15" hidden="false" customHeight="false" outlineLevel="0" collapsed="false">
      <c r="A2163" s="46" t="n">
        <v>44029</v>
      </c>
      <c r="B2163" s="114" t="s">
        <v>173</v>
      </c>
      <c r="C2163" s="5" t="n">
        <v>75</v>
      </c>
      <c r="D2163" s="48" t="s">
        <v>28</v>
      </c>
    </row>
    <row r="2164" customFormat="false" ht="15" hidden="false" customHeight="false" outlineLevel="0" collapsed="false">
      <c r="A2164" s="46" t="n">
        <v>44029</v>
      </c>
      <c r="B2164" s="114" t="s">
        <v>173</v>
      </c>
      <c r="C2164" s="5" t="n">
        <v>81</v>
      </c>
      <c r="D2164" s="48" t="s">
        <v>28</v>
      </c>
    </row>
    <row r="2165" customFormat="false" ht="15" hidden="false" customHeight="false" outlineLevel="0" collapsed="false">
      <c r="A2165" s="46" t="n">
        <v>44029</v>
      </c>
      <c r="B2165" s="114" t="s">
        <v>173</v>
      </c>
      <c r="C2165" s="5" t="n">
        <v>83</v>
      </c>
      <c r="D2165" s="48" t="s">
        <v>28</v>
      </c>
    </row>
    <row r="2166" customFormat="false" ht="15" hidden="false" customHeight="false" outlineLevel="0" collapsed="false">
      <c r="A2166" s="46" t="n">
        <v>44029</v>
      </c>
      <c r="B2166" s="114" t="s">
        <v>173</v>
      </c>
      <c r="C2166" s="5" t="n">
        <v>92</v>
      </c>
      <c r="D2166" s="48" t="s">
        <v>28</v>
      </c>
    </row>
    <row r="2167" customFormat="false" ht="15" hidden="false" customHeight="false" outlineLevel="0" collapsed="false">
      <c r="A2167" s="46" t="n">
        <v>44029</v>
      </c>
      <c r="B2167" s="114" t="s">
        <v>173</v>
      </c>
      <c r="C2167" s="5" t="n">
        <v>75</v>
      </c>
      <c r="D2167" s="48" t="s">
        <v>28</v>
      </c>
    </row>
    <row r="2168" customFormat="false" ht="15" hidden="false" customHeight="false" outlineLevel="0" collapsed="false">
      <c r="A2168" s="46" t="n">
        <v>44029</v>
      </c>
      <c r="B2168" s="114" t="s">
        <v>173</v>
      </c>
      <c r="C2168" s="5" t="n">
        <v>71</v>
      </c>
      <c r="D2168" s="48" t="s">
        <v>28</v>
      </c>
    </row>
    <row r="2169" customFormat="false" ht="15" hidden="false" customHeight="false" outlineLevel="0" collapsed="false">
      <c r="A2169" s="46" t="n">
        <v>44029</v>
      </c>
      <c r="B2169" s="114" t="s">
        <v>173</v>
      </c>
      <c r="C2169" s="5" t="n">
        <v>42</v>
      </c>
      <c r="D2169" s="48" t="s">
        <v>28</v>
      </c>
    </row>
    <row r="2170" customFormat="false" ht="15" hidden="false" customHeight="false" outlineLevel="0" collapsed="false">
      <c r="A2170" s="46" t="n">
        <v>44029</v>
      </c>
      <c r="B2170" s="114" t="s">
        <v>173</v>
      </c>
      <c r="C2170" s="5" t="n">
        <v>82</v>
      </c>
      <c r="D2170" s="48" t="s">
        <v>28</v>
      </c>
    </row>
    <row r="2171" customFormat="false" ht="15" hidden="false" customHeight="false" outlineLevel="0" collapsed="false">
      <c r="A2171" s="46" t="n">
        <v>44029</v>
      </c>
      <c r="B2171" s="114" t="s">
        <v>173</v>
      </c>
      <c r="C2171" s="5" t="n">
        <v>80</v>
      </c>
      <c r="D2171" s="48" t="s">
        <v>28</v>
      </c>
    </row>
    <row r="2172" customFormat="false" ht="15" hidden="false" customHeight="false" outlineLevel="0" collapsed="false">
      <c r="A2172" s="46" t="n">
        <v>44029</v>
      </c>
      <c r="B2172" s="114" t="s">
        <v>173</v>
      </c>
      <c r="C2172" s="5" t="n">
        <v>71</v>
      </c>
      <c r="D2172" s="48" t="s">
        <v>28</v>
      </c>
    </row>
    <row r="2173" customFormat="false" ht="15" hidden="false" customHeight="false" outlineLevel="0" collapsed="false">
      <c r="A2173" s="46" t="n">
        <v>44029</v>
      </c>
      <c r="B2173" s="114" t="s">
        <v>173</v>
      </c>
      <c r="C2173" s="5" t="n">
        <v>87</v>
      </c>
      <c r="D2173" s="48" t="s">
        <v>28</v>
      </c>
    </row>
    <row r="2174" customFormat="false" ht="15" hidden="false" customHeight="false" outlineLevel="0" collapsed="false">
      <c r="A2174" s="46" t="n">
        <v>44029</v>
      </c>
      <c r="B2174" s="114" t="s">
        <v>173</v>
      </c>
      <c r="C2174" s="5" t="n">
        <v>84</v>
      </c>
      <c r="D2174" s="48" t="s">
        <v>28</v>
      </c>
    </row>
    <row r="2175" customFormat="false" ht="15" hidden="false" customHeight="false" outlineLevel="0" collapsed="false">
      <c r="A2175" s="46" t="n">
        <v>44029</v>
      </c>
      <c r="B2175" s="114" t="s">
        <v>173</v>
      </c>
      <c r="C2175" s="5" t="n">
        <v>45</v>
      </c>
      <c r="D2175" s="48" t="s">
        <v>28</v>
      </c>
    </row>
    <row r="2176" customFormat="false" ht="15" hidden="false" customHeight="false" outlineLevel="0" collapsed="false">
      <c r="A2176" s="46" t="n">
        <v>44029</v>
      </c>
      <c r="B2176" s="114" t="s">
        <v>173</v>
      </c>
      <c r="C2176" s="5" t="n">
        <v>66</v>
      </c>
      <c r="D2176" s="48" t="s">
        <v>28</v>
      </c>
    </row>
    <row r="2177" customFormat="false" ht="15" hidden="true" customHeight="false" outlineLevel="0" collapsed="false">
      <c r="A2177" s="46" t="n">
        <v>44029</v>
      </c>
      <c r="B2177" s="114" t="s">
        <v>173</v>
      </c>
      <c r="C2177" s="5" t="n">
        <v>90</v>
      </c>
      <c r="D2177" s="48" t="s">
        <v>31</v>
      </c>
    </row>
    <row r="2178" customFormat="false" ht="15" hidden="true" customHeight="false" outlineLevel="0" collapsed="false">
      <c r="A2178" s="46" t="n">
        <v>44029</v>
      </c>
      <c r="B2178" s="114" t="s">
        <v>173</v>
      </c>
      <c r="C2178" s="5" t="n">
        <v>89</v>
      </c>
      <c r="D2178" s="48" t="s">
        <v>38</v>
      </c>
    </row>
    <row r="2179" customFormat="false" ht="15" hidden="true" customHeight="false" outlineLevel="0" collapsed="false">
      <c r="A2179" s="46" t="n">
        <v>44029</v>
      </c>
      <c r="B2179" s="114" t="s">
        <v>173</v>
      </c>
      <c r="C2179" s="5" t="n">
        <v>75</v>
      </c>
      <c r="D2179" s="48" t="s">
        <v>38</v>
      </c>
    </row>
    <row r="2180" customFormat="false" ht="15" hidden="true" customHeight="false" outlineLevel="0" collapsed="false">
      <c r="A2180" s="46" t="n">
        <v>44030</v>
      </c>
      <c r="B2180" s="114" t="s">
        <v>172</v>
      </c>
      <c r="C2180" s="5" t="n">
        <v>58</v>
      </c>
      <c r="D2180" s="48" t="s">
        <v>24</v>
      </c>
    </row>
    <row r="2181" customFormat="false" ht="15" hidden="true" customHeight="false" outlineLevel="0" collapsed="false">
      <c r="A2181" s="46" t="n">
        <v>44030</v>
      </c>
      <c r="B2181" s="114" t="s">
        <v>172</v>
      </c>
      <c r="C2181" s="5" t="n">
        <v>57</v>
      </c>
      <c r="D2181" s="48" t="s">
        <v>24</v>
      </c>
    </row>
    <row r="2182" customFormat="false" ht="15" hidden="true" customHeight="false" outlineLevel="0" collapsed="false">
      <c r="A2182" s="46" t="n">
        <v>44030</v>
      </c>
      <c r="B2182" s="114" t="s">
        <v>172</v>
      </c>
      <c r="C2182" s="5" t="n">
        <v>45</v>
      </c>
      <c r="D2182" s="48" t="s">
        <v>24</v>
      </c>
    </row>
    <row r="2183" customFormat="false" ht="15" hidden="true" customHeight="false" outlineLevel="0" collapsed="false">
      <c r="A2183" s="46" t="n">
        <v>44030</v>
      </c>
      <c r="B2183" s="114" t="s">
        <v>172</v>
      </c>
      <c r="C2183" s="5" t="n">
        <v>63</v>
      </c>
      <c r="D2183" s="48" t="s">
        <v>24</v>
      </c>
    </row>
    <row r="2184" customFormat="false" ht="15" hidden="true" customHeight="false" outlineLevel="0" collapsed="false">
      <c r="A2184" s="46" t="n">
        <v>44030</v>
      </c>
      <c r="B2184" s="114" t="s">
        <v>172</v>
      </c>
      <c r="C2184" s="5" t="n">
        <v>92</v>
      </c>
      <c r="D2184" s="48" t="s">
        <v>24</v>
      </c>
    </row>
    <row r="2185" customFormat="false" ht="15" hidden="true" customHeight="false" outlineLevel="0" collapsed="false">
      <c r="A2185" s="46" t="n">
        <v>44030</v>
      </c>
      <c r="B2185" s="114" t="s">
        <v>172</v>
      </c>
      <c r="C2185" s="5" t="n">
        <v>81</v>
      </c>
      <c r="D2185" s="48" t="s">
        <v>24</v>
      </c>
    </row>
    <row r="2186" customFormat="false" ht="15" hidden="true" customHeight="false" outlineLevel="0" collapsed="false">
      <c r="A2186" s="46" t="n">
        <v>44030</v>
      </c>
      <c r="B2186" s="114" t="s">
        <v>172</v>
      </c>
      <c r="C2186" s="5" t="n">
        <v>59</v>
      </c>
      <c r="D2186" s="48" t="s">
        <v>24</v>
      </c>
    </row>
    <row r="2187" customFormat="false" ht="15" hidden="true" customHeight="false" outlineLevel="0" collapsed="false">
      <c r="A2187" s="46" t="n">
        <v>44030</v>
      </c>
      <c r="B2187" s="114" t="s">
        <v>172</v>
      </c>
      <c r="C2187" s="5" t="n">
        <v>0</v>
      </c>
      <c r="D2187" s="48" t="s">
        <v>24</v>
      </c>
    </row>
    <row r="2188" customFormat="false" ht="15" hidden="true" customHeight="false" outlineLevel="0" collapsed="false">
      <c r="A2188" s="46" t="n">
        <v>44030</v>
      </c>
      <c r="B2188" s="114" t="s">
        <v>172</v>
      </c>
      <c r="C2188" s="5" t="n">
        <v>65</v>
      </c>
      <c r="D2188" s="48" t="s">
        <v>24</v>
      </c>
    </row>
    <row r="2189" customFormat="false" ht="15" hidden="true" customHeight="false" outlineLevel="0" collapsed="false">
      <c r="A2189" s="46" t="n">
        <v>44030</v>
      </c>
      <c r="B2189" s="114" t="s">
        <v>172</v>
      </c>
      <c r="C2189" s="5" t="n">
        <v>68</v>
      </c>
      <c r="D2189" s="48" t="s">
        <v>24</v>
      </c>
    </row>
    <row r="2190" customFormat="false" ht="15" hidden="true" customHeight="false" outlineLevel="0" collapsed="false">
      <c r="A2190" s="46" t="n">
        <v>44030</v>
      </c>
      <c r="B2190" s="114" t="s">
        <v>172</v>
      </c>
      <c r="C2190" s="5" t="n">
        <v>94</v>
      </c>
      <c r="D2190" s="48" t="s">
        <v>24</v>
      </c>
    </row>
    <row r="2191" customFormat="false" ht="15" hidden="false" customHeight="false" outlineLevel="0" collapsed="false">
      <c r="A2191" s="46" t="n">
        <v>44030</v>
      </c>
      <c r="B2191" s="114" t="s">
        <v>172</v>
      </c>
      <c r="C2191" s="5" t="n">
        <v>63</v>
      </c>
      <c r="D2191" s="48" t="s">
        <v>28</v>
      </c>
    </row>
    <row r="2192" customFormat="false" ht="15" hidden="false" customHeight="false" outlineLevel="0" collapsed="false">
      <c r="A2192" s="46" t="n">
        <v>44030</v>
      </c>
      <c r="B2192" s="114" t="s">
        <v>172</v>
      </c>
      <c r="C2192" s="5" t="n">
        <v>77</v>
      </c>
      <c r="D2192" s="48" t="s">
        <v>28</v>
      </c>
    </row>
    <row r="2193" customFormat="false" ht="15" hidden="false" customHeight="false" outlineLevel="0" collapsed="false">
      <c r="A2193" s="46" t="n">
        <v>44030</v>
      </c>
      <c r="B2193" s="114" t="s">
        <v>172</v>
      </c>
      <c r="C2193" s="5" t="n">
        <v>75</v>
      </c>
      <c r="D2193" s="48" t="s">
        <v>28</v>
      </c>
    </row>
    <row r="2194" customFormat="false" ht="15" hidden="true" customHeight="false" outlineLevel="0" collapsed="false">
      <c r="A2194" s="46" t="n">
        <v>44030</v>
      </c>
      <c r="B2194" s="114" t="s">
        <v>172</v>
      </c>
      <c r="C2194" s="5" t="n">
        <v>79</v>
      </c>
      <c r="D2194" s="48" t="s">
        <v>39</v>
      </c>
    </row>
    <row r="2195" customFormat="false" ht="15" hidden="true" customHeight="false" outlineLevel="0" collapsed="false">
      <c r="A2195" s="46" t="n">
        <v>44030</v>
      </c>
      <c r="B2195" s="114" t="s">
        <v>172</v>
      </c>
      <c r="C2195" s="5" t="n">
        <v>67</v>
      </c>
      <c r="D2195" s="48" t="s">
        <v>26</v>
      </c>
    </row>
    <row r="2196" customFormat="false" ht="15" hidden="true" customHeight="false" outlineLevel="0" collapsed="false">
      <c r="A2196" s="46" t="n">
        <v>44030</v>
      </c>
      <c r="B2196" s="114" t="s">
        <v>173</v>
      </c>
      <c r="C2196" s="5" t="n">
        <v>37</v>
      </c>
      <c r="D2196" s="48" t="s">
        <v>24</v>
      </c>
    </row>
    <row r="2197" customFormat="false" ht="15" hidden="true" customHeight="false" outlineLevel="0" collapsed="false">
      <c r="A2197" s="46" t="n">
        <v>44030</v>
      </c>
      <c r="B2197" s="114" t="s">
        <v>173</v>
      </c>
      <c r="C2197" s="5" t="n">
        <v>70</v>
      </c>
      <c r="D2197" s="48" t="s">
        <v>24</v>
      </c>
    </row>
    <row r="2198" customFormat="false" ht="15" hidden="false" customHeight="false" outlineLevel="0" collapsed="false">
      <c r="A2198" s="46" t="n">
        <v>44030</v>
      </c>
      <c r="B2198" s="114" t="s">
        <v>173</v>
      </c>
      <c r="C2198" s="5" t="n">
        <v>81</v>
      </c>
      <c r="D2198" s="48" t="s">
        <v>28</v>
      </c>
    </row>
    <row r="2199" customFormat="false" ht="15" hidden="false" customHeight="false" outlineLevel="0" collapsed="false">
      <c r="A2199" s="46" t="n">
        <v>44030</v>
      </c>
      <c r="B2199" s="114" t="s">
        <v>173</v>
      </c>
      <c r="C2199" s="5" t="n">
        <v>71</v>
      </c>
      <c r="D2199" s="48" t="s">
        <v>28</v>
      </c>
    </row>
    <row r="2200" customFormat="false" ht="15" hidden="false" customHeight="false" outlineLevel="0" collapsed="false">
      <c r="A2200" s="46" t="n">
        <v>44030</v>
      </c>
      <c r="B2200" s="114" t="s">
        <v>173</v>
      </c>
      <c r="C2200" s="5" t="n">
        <v>70</v>
      </c>
      <c r="D2200" s="48" t="s">
        <v>28</v>
      </c>
    </row>
    <row r="2201" customFormat="false" ht="15" hidden="false" customHeight="false" outlineLevel="0" collapsed="false">
      <c r="A2201" s="46" t="n">
        <v>44030</v>
      </c>
      <c r="B2201" s="114" t="s">
        <v>173</v>
      </c>
      <c r="C2201" s="5" t="n">
        <v>89</v>
      </c>
      <c r="D2201" s="48" t="s">
        <v>28</v>
      </c>
    </row>
    <row r="2202" customFormat="false" ht="15" hidden="false" customHeight="false" outlineLevel="0" collapsed="false">
      <c r="A2202" s="46" t="n">
        <v>44030</v>
      </c>
      <c r="B2202" s="114" t="s">
        <v>173</v>
      </c>
      <c r="C2202" s="5" t="n">
        <v>92</v>
      </c>
      <c r="D2202" s="48" t="s">
        <v>28</v>
      </c>
    </row>
    <row r="2203" customFormat="false" ht="15" hidden="false" customHeight="false" outlineLevel="0" collapsed="false">
      <c r="A2203" s="46" t="n">
        <v>44030</v>
      </c>
      <c r="B2203" s="114" t="s">
        <v>173</v>
      </c>
      <c r="C2203" s="5" t="n">
        <v>89</v>
      </c>
      <c r="D2203" s="48" t="s">
        <v>28</v>
      </c>
    </row>
    <row r="2204" customFormat="false" ht="15" hidden="false" customHeight="false" outlineLevel="0" collapsed="false">
      <c r="A2204" s="46" t="n">
        <v>44030</v>
      </c>
      <c r="B2204" s="114" t="s">
        <v>173</v>
      </c>
      <c r="C2204" s="5" t="n">
        <v>68</v>
      </c>
      <c r="D2204" s="48" t="s">
        <v>28</v>
      </c>
    </row>
    <row r="2205" customFormat="false" ht="15" hidden="true" customHeight="false" outlineLevel="0" collapsed="false">
      <c r="A2205" s="46" t="n">
        <v>44030</v>
      </c>
      <c r="B2205" s="114" t="s">
        <v>173</v>
      </c>
      <c r="C2205" s="5" t="n">
        <v>50</v>
      </c>
      <c r="D2205" s="48" t="s">
        <v>26</v>
      </c>
    </row>
    <row r="2206" customFormat="false" ht="15" hidden="true" customHeight="false" outlineLevel="0" collapsed="false">
      <c r="A2206" s="46" t="n">
        <v>44030</v>
      </c>
      <c r="B2206" s="114" t="s">
        <v>172</v>
      </c>
      <c r="C2206" s="5" t="n">
        <v>47</v>
      </c>
      <c r="D2206" s="48" t="s">
        <v>24</v>
      </c>
    </row>
    <row r="2207" customFormat="false" ht="15" hidden="true" customHeight="false" outlineLevel="0" collapsed="false">
      <c r="A2207" s="46" t="n">
        <v>44030</v>
      </c>
      <c r="B2207" s="114" t="s">
        <v>172</v>
      </c>
      <c r="C2207" s="5" t="n">
        <v>65</v>
      </c>
      <c r="D2207" s="48" t="s">
        <v>24</v>
      </c>
    </row>
    <row r="2208" customFormat="false" ht="15" hidden="true" customHeight="false" outlineLevel="0" collapsed="false">
      <c r="A2208" s="46" t="n">
        <v>44030</v>
      </c>
      <c r="B2208" s="114" t="s">
        <v>172</v>
      </c>
      <c r="C2208" s="5" t="n">
        <v>80</v>
      </c>
      <c r="D2208" s="48" t="s">
        <v>24</v>
      </c>
    </row>
    <row r="2209" customFormat="false" ht="15" hidden="true" customHeight="false" outlineLevel="0" collapsed="false">
      <c r="A2209" s="46" t="n">
        <v>44030</v>
      </c>
      <c r="B2209" s="114" t="s">
        <v>172</v>
      </c>
      <c r="C2209" s="5" t="n">
        <v>56</v>
      </c>
      <c r="D2209" s="48" t="s">
        <v>24</v>
      </c>
    </row>
    <row r="2210" customFormat="false" ht="15" hidden="false" customHeight="false" outlineLevel="0" collapsed="false">
      <c r="A2210" s="46" t="n">
        <v>44030</v>
      </c>
      <c r="B2210" s="114" t="s">
        <v>172</v>
      </c>
      <c r="C2210" s="5" t="n">
        <v>74</v>
      </c>
      <c r="D2210" s="48" t="s">
        <v>28</v>
      </c>
    </row>
    <row r="2211" customFormat="false" ht="15" hidden="false" customHeight="false" outlineLevel="0" collapsed="false">
      <c r="A2211" s="46" t="n">
        <v>44030</v>
      </c>
      <c r="B2211" s="114" t="s">
        <v>172</v>
      </c>
      <c r="C2211" s="5" t="n">
        <v>76</v>
      </c>
      <c r="D2211" s="48" t="s">
        <v>28</v>
      </c>
    </row>
    <row r="2212" customFormat="false" ht="15" hidden="false" customHeight="false" outlineLevel="0" collapsed="false">
      <c r="A2212" s="46" t="n">
        <v>44030</v>
      </c>
      <c r="B2212" s="114" t="s">
        <v>172</v>
      </c>
      <c r="C2212" s="5" t="n">
        <v>71</v>
      </c>
      <c r="D2212" s="48" t="s">
        <v>28</v>
      </c>
    </row>
    <row r="2213" customFormat="false" ht="15" hidden="false" customHeight="false" outlineLevel="0" collapsed="false">
      <c r="A2213" s="46" t="n">
        <v>44030</v>
      </c>
      <c r="B2213" s="114" t="s">
        <v>172</v>
      </c>
      <c r="C2213" s="5" t="n">
        <v>79</v>
      </c>
      <c r="D2213" s="48" t="s">
        <v>28</v>
      </c>
    </row>
    <row r="2214" customFormat="false" ht="15" hidden="true" customHeight="false" outlineLevel="0" collapsed="false">
      <c r="A2214" s="46" t="n">
        <v>44030</v>
      </c>
      <c r="B2214" s="114" t="s">
        <v>172</v>
      </c>
      <c r="C2214" s="5" t="n">
        <v>75</v>
      </c>
      <c r="D2214" s="48" t="s">
        <v>26</v>
      </c>
    </row>
    <row r="2215" customFormat="false" ht="15" hidden="true" customHeight="false" outlineLevel="0" collapsed="false">
      <c r="A2215" s="46" t="n">
        <v>44030</v>
      </c>
      <c r="B2215" s="114" t="s">
        <v>173</v>
      </c>
      <c r="C2215" s="5" t="n">
        <v>88</v>
      </c>
      <c r="D2215" s="48" t="s">
        <v>24</v>
      </c>
    </row>
    <row r="2216" customFormat="false" ht="15" hidden="true" customHeight="false" outlineLevel="0" collapsed="false">
      <c r="A2216" s="46" t="n">
        <v>44030</v>
      </c>
      <c r="B2216" s="114" t="s">
        <v>173</v>
      </c>
      <c r="C2216" s="5" t="n">
        <v>87</v>
      </c>
      <c r="D2216" s="48" t="s">
        <v>24</v>
      </c>
    </row>
    <row r="2217" customFormat="false" ht="15" hidden="true" customHeight="false" outlineLevel="0" collapsed="false">
      <c r="A2217" s="46" t="n">
        <v>44030</v>
      </c>
      <c r="B2217" s="114" t="s">
        <v>173</v>
      </c>
      <c r="C2217" s="5" t="n">
        <v>88</v>
      </c>
      <c r="D2217" s="48" t="s">
        <v>24</v>
      </c>
    </row>
    <row r="2218" customFormat="false" ht="15" hidden="true" customHeight="false" outlineLevel="0" collapsed="false">
      <c r="A2218" s="46" t="n">
        <v>44030</v>
      </c>
      <c r="B2218" s="114" t="s">
        <v>173</v>
      </c>
      <c r="C2218" s="5" t="n">
        <v>68</v>
      </c>
      <c r="D2218" s="48" t="s">
        <v>24</v>
      </c>
    </row>
    <row r="2219" customFormat="false" ht="15" hidden="false" customHeight="false" outlineLevel="0" collapsed="false">
      <c r="A2219" s="46" t="n">
        <v>44030</v>
      </c>
      <c r="B2219" s="114" t="s">
        <v>173</v>
      </c>
      <c r="C2219" s="5" t="n">
        <v>87</v>
      </c>
      <c r="D2219" s="48" t="s">
        <v>28</v>
      </c>
    </row>
    <row r="2220" customFormat="false" ht="15" hidden="false" customHeight="false" outlineLevel="0" collapsed="false">
      <c r="A2220" s="46" t="n">
        <v>44030</v>
      </c>
      <c r="B2220" s="114" t="s">
        <v>173</v>
      </c>
      <c r="C2220" s="5" t="n">
        <v>80</v>
      </c>
      <c r="D2220" s="48" t="s">
        <v>28</v>
      </c>
    </row>
    <row r="2221" customFormat="false" ht="15" hidden="true" customHeight="false" outlineLevel="0" collapsed="false">
      <c r="A2221" s="46" t="n">
        <v>44030</v>
      </c>
      <c r="B2221" s="114" t="s">
        <v>173</v>
      </c>
      <c r="C2221" s="5" t="n">
        <v>51</v>
      </c>
      <c r="D2221" s="48" t="s">
        <v>39</v>
      </c>
    </row>
    <row r="2222" customFormat="false" ht="15" hidden="true" customHeight="false" outlineLevel="0" collapsed="false">
      <c r="A2222" s="46" t="n">
        <v>44031</v>
      </c>
      <c r="B2222" s="114" t="s">
        <v>172</v>
      </c>
      <c r="C2222" s="5" t="n">
        <v>54</v>
      </c>
      <c r="D2222" s="48" t="s">
        <v>24</v>
      </c>
    </row>
    <row r="2223" customFormat="false" ht="15" hidden="true" customHeight="false" outlineLevel="0" collapsed="false">
      <c r="A2223" s="46" t="n">
        <v>44031</v>
      </c>
      <c r="B2223" s="114" t="s">
        <v>172</v>
      </c>
      <c r="C2223" s="5" t="n">
        <v>78</v>
      </c>
      <c r="D2223" s="48" t="s">
        <v>24</v>
      </c>
    </row>
    <row r="2224" customFormat="false" ht="15" hidden="true" customHeight="false" outlineLevel="0" collapsed="false">
      <c r="A2224" s="46" t="n">
        <v>44031</v>
      </c>
      <c r="B2224" s="114" t="s">
        <v>172</v>
      </c>
      <c r="C2224" s="5" t="n">
        <v>85</v>
      </c>
      <c r="D2224" s="48" t="s">
        <v>24</v>
      </c>
    </row>
    <row r="2225" customFormat="false" ht="15" hidden="true" customHeight="false" outlineLevel="0" collapsed="false">
      <c r="A2225" s="46" t="n">
        <v>44031</v>
      </c>
      <c r="B2225" s="114" t="s">
        <v>172</v>
      </c>
      <c r="C2225" s="5" t="n">
        <v>91</v>
      </c>
      <c r="D2225" s="48" t="s">
        <v>24</v>
      </c>
    </row>
    <row r="2226" customFormat="false" ht="15" hidden="false" customHeight="false" outlineLevel="0" collapsed="false">
      <c r="A2226" s="46" t="n">
        <v>44031</v>
      </c>
      <c r="B2226" s="114" t="s">
        <v>172</v>
      </c>
      <c r="C2226" s="5" t="n">
        <v>64</v>
      </c>
      <c r="D2226" s="48" t="s">
        <v>28</v>
      </c>
    </row>
    <row r="2227" customFormat="false" ht="15" hidden="false" customHeight="false" outlineLevel="0" collapsed="false">
      <c r="A2227" s="46" t="n">
        <v>44031</v>
      </c>
      <c r="B2227" s="114" t="s">
        <v>172</v>
      </c>
      <c r="C2227" s="5" t="n">
        <v>73</v>
      </c>
      <c r="D2227" s="48" t="s">
        <v>28</v>
      </c>
    </row>
    <row r="2228" customFormat="false" ht="15" hidden="false" customHeight="false" outlineLevel="0" collapsed="false">
      <c r="A2228" s="46" t="n">
        <v>44031</v>
      </c>
      <c r="B2228" s="114" t="s">
        <v>172</v>
      </c>
      <c r="C2228" s="5" t="n">
        <v>74</v>
      </c>
      <c r="D2228" s="48" t="s">
        <v>28</v>
      </c>
    </row>
    <row r="2229" customFormat="false" ht="15" hidden="false" customHeight="false" outlineLevel="0" collapsed="false">
      <c r="A2229" s="46" t="n">
        <v>44031</v>
      </c>
      <c r="B2229" s="114" t="s">
        <v>172</v>
      </c>
      <c r="C2229" s="5" t="n">
        <v>77</v>
      </c>
      <c r="D2229" s="48" t="s">
        <v>28</v>
      </c>
    </row>
    <row r="2230" customFormat="false" ht="15" hidden="false" customHeight="false" outlineLevel="0" collapsed="false">
      <c r="A2230" s="46" t="n">
        <v>44031</v>
      </c>
      <c r="B2230" s="114" t="s">
        <v>172</v>
      </c>
      <c r="C2230" s="5" t="n">
        <v>82</v>
      </c>
      <c r="D2230" s="48" t="s">
        <v>28</v>
      </c>
    </row>
    <row r="2231" customFormat="false" ht="15" hidden="false" customHeight="false" outlineLevel="0" collapsed="false">
      <c r="A2231" s="46" t="n">
        <v>44031</v>
      </c>
      <c r="B2231" s="114" t="s">
        <v>172</v>
      </c>
      <c r="C2231" s="5" t="n">
        <v>83</v>
      </c>
      <c r="D2231" s="48" t="s">
        <v>28</v>
      </c>
    </row>
    <row r="2232" customFormat="false" ht="15" hidden="false" customHeight="false" outlineLevel="0" collapsed="false">
      <c r="A2232" s="46" t="n">
        <v>44031</v>
      </c>
      <c r="B2232" s="114" t="s">
        <v>172</v>
      </c>
      <c r="C2232" s="5" t="n">
        <v>86</v>
      </c>
      <c r="D2232" s="48" t="s">
        <v>28</v>
      </c>
    </row>
    <row r="2233" customFormat="false" ht="15" hidden="false" customHeight="false" outlineLevel="0" collapsed="false">
      <c r="A2233" s="46" t="n">
        <v>44031</v>
      </c>
      <c r="B2233" s="114" t="s">
        <v>172</v>
      </c>
      <c r="C2233" s="5" t="n">
        <v>83</v>
      </c>
      <c r="D2233" s="48" t="s">
        <v>28</v>
      </c>
    </row>
    <row r="2234" customFormat="false" ht="15" hidden="false" customHeight="false" outlineLevel="0" collapsed="false">
      <c r="A2234" s="46" t="n">
        <v>44031</v>
      </c>
      <c r="B2234" s="114" t="s">
        <v>172</v>
      </c>
      <c r="C2234" s="5" t="n">
        <v>89</v>
      </c>
      <c r="D2234" s="48" t="s">
        <v>28</v>
      </c>
    </row>
    <row r="2235" customFormat="false" ht="15" hidden="false" customHeight="false" outlineLevel="0" collapsed="false">
      <c r="A2235" s="46" t="n">
        <v>44031</v>
      </c>
      <c r="B2235" s="114" t="s">
        <v>172</v>
      </c>
      <c r="C2235" s="5" t="n">
        <v>91</v>
      </c>
      <c r="D2235" s="48" t="s">
        <v>28</v>
      </c>
    </row>
    <row r="2236" customFormat="false" ht="15" hidden="true" customHeight="false" outlineLevel="0" collapsed="false">
      <c r="A2236" s="46" t="n">
        <v>44031</v>
      </c>
      <c r="B2236" s="114" t="s">
        <v>172</v>
      </c>
      <c r="C2236" s="5" t="n">
        <v>91</v>
      </c>
      <c r="D2236" s="48" t="s">
        <v>29</v>
      </c>
    </row>
    <row r="2237" customFormat="false" ht="15" hidden="true" customHeight="false" outlineLevel="0" collapsed="false">
      <c r="A2237" s="46" t="n">
        <v>44031</v>
      </c>
      <c r="B2237" s="114" t="s">
        <v>172</v>
      </c>
      <c r="C2237" s="5" t="n">
        <v>74</v>
      </c>
      <c r="D2237" s="48" t="s">
        <v>176</v>
      </c>
    </row>
    <row r="2238" customFormat="false" ht="15" hidden="true" customHeight="false" outlineLevel="0" collapsed="false">
      <c r="A2238" s="46" t="n">
        <v>44031</v>
      </c>
      <c r="B2238" s="114" t="s">
        <v>173</v>
      </c>
      <c r="C2238" s="5" t="n">
        <v>62</v>
      </c>
      <c r="D2238" s="48" t="s">
        <v>24</v>
      </c>
    </row>
    <row r="2239" customFormat="false" ht="15" hidden="true" customHeight="false" outlineLevel="0" collapsed="false">
      <c r="A2239" s="46" t="n">
        <v>44031</v>
      </c>
      <c r="B2239" s="114" t="s">
        <v>173</v>
      </c>
      <c r="C2239" s="5" t="n">
        <v>66</v>
      </c>
      <c r="D2239" s="48" t="s">
        <v>24</v>
      </c>
    </row>
    <row r="2240" customFormat="false" ht="15" hidden="true" customHeight="false" outlineLevel="0" collapsed="false">
      <c r="A2240" s="46" t="n">
        <v>44031</v>
      </c>
      <c r="B2240" s="114" t="s">
        <v>173</v>
      </c>
      <c r="C2240" s="5" t="n">
        <v>68</v>
      </c>
      <c r="D2240" s="48" t="s">
        <v>24</v>
      </c>
    </row>
    <row r="2241" customFormat="false" ht="15" hidden="true" customHeight="false" outlineLevel="0" collapsed="false">
      <c r="A2241" s="46" t="n">
        <v>44031</v>
      </c>
      <c r="B2241" s="114" t="s">
        <v>173</v>
      </c>
      <c r="C2241" s="5" t="n">
        <v>77</v>
      </c>
      <c r="D2241" s="48" t="s">
        <v>24</v>
      </c>
    </row>
    <row r="2242" customFormat="false" ht="15" hidden="true" customHeight="false" outlineLevel="0" collapsed="false">
      <c r="A2242" s="46" t="n">
        <v>44031</v>
      </c>
      <c r="B2242" s="114" t="s">
        <v>173</v>
      </c>
      <c r="C2242" s="5" t="n">
        <v>84</v>
      </c>
      <c r="D2242" s="48" t="s">
        <v>24</v>
      </c>
    </row>
    <row r="2243" customFormat="false" ht="15" hidden="true" customHeight="false" outlineLevel="0" collapsed="false">
      <c r="A2243" s="46" t="n">
        <v>44031</v>
      </c>
      <c r="B2243" s="114" t="s">
        <v>173</v>
      </c>
      <c r="C2243" s="5" t="n">
        <v>98</v>
      </c>
      <c r="D2243" s="48" t="s">
        <v>24</v>
      </c>
    </row>
    <row r="2244" customFormat="false" ht="15" hidden="false" customHeight="false" outlineLevel="0" collapsed="false">
      <c r="A2244" s="46" t="n">
        <v>44031</v>
      </c>
      <c r="B2244" s="114" t="s">
        <v>173</v>
      </c>
      <c r="C2244" s="5" t="n">
        <v>74</v>
      </c>
      <c r="D2244" s="48" t="s">
        <v>28</v>
      </c>
    </row>
    <row r="2245" customFormat="false" ht="15" hidden="false" customHeight="false" outlineLevel="0" collapsed="false">
      <c r="A2245" s="46" t="n">
        <v>44031</v>
      </c>
      <c r="B2245" s="114" t="s">
        <v>173</v>
      </c>
      <c r="C2245" s="5" t="n">
        <v>91</v>
      </c>
      <c r="D2245" s="48" t="s">
        <v>28</v>
      </c>
    </row>
    <row r="2246" customFormat="false" ht="15" hidden="false" customHeight="false" outlineLevel="0" collapsed="false">
      <c r="A2246" s="46" t="n">
        <v>44031</v>
      </c>
      <c r="B2246" s="114" t="s">
        <v>173</v>
      </c>
      <c r="C2246" s="5" t="n">
        <v>85</v>
      </c>
      <c r="D2246" s="48" t="s">
        <v>28</v>
      </c>
    </row>
    <row r="2247" customFormat="false" ht="15" hidden="true" customHeight="false" outlineLevel="0" collapsed="false">
      <c r="A2247" s="46" t="n">
        <v>44031</v>
      </c>
      <c r="B2247" s="114" t="s">
        <v>173</v>
      </c>
      <c r="C2247" s="5" t="n">
        <v>73</v>
      </c>
      <c r="D2247" s="48" t="s">
        <v>36</v>
      </c>
    </row>
    <row r="2248" customFormat="false" ht="15" hidden="true" customHeight="false" outlineLevel="0" collapsed="false">
      <c r="A2248" s="46" t="n">
        <v>44031</v>
      </c>
      <c r="B2248" s="114" t="s">
        <v>172</v>
      </c>
      <c r="C2248" s="5" t="n">
        <v>87</v>
      </c>
      <c r="D2248" s="48" t="s">
        <v>24</v>
      </c>
    </row>
    <row r="2249" customFormat="false" ht="15" hidden="true" customHeight="false" outlineLevel="0" collapsed="false">
      <c r="A2249" s="46" t="n">
        <v>44031</v>
      </c>
      <c r="B2249" s="114" t="s">
        <v>172</v>
      </c>
      <c r="C2249" s="5" t="n">
        <v>78</v>
      </c>
      <c r="D2249" s="48" t="s">
        <v>24</v>
      </c>
    </row>
    <row r="2250" customFormat="false" ht="15" hidden="true" customHeight="false" outlineLevel="0" collapsed="false">
      <c r="A2250" s="46" t="n">
        <v>44031</v>
      </c>
      <c r="B2250" s="114" t="s">
        <v>172</v>
      </c>
      <c r="C2250" s="5" t="n">
        <v>81</v>
      </c>
      <c r="D2250" s="48" t="s">
        <v>24</v>
      </c>
    </row>
    <row r="2251" customFormat="false" ht="15" hidden="true" customHeight="false" outlineLevel="0" collapsed="false">
      <c r="A2251" s="46" t="n">
        <v>44031</v>
      </c>
      <c r="B2251" s="114" t="s">
        <v>172</v>
      </c>
      <c r="C2251" s="5" t="n">
        <v>93</v>
      </c>
      <c r="D2251" s="48" t="s">
        <v>24</v>
      </c>
    </row>
    <row r="2252" customFormat="false" ht="15" hidden="true" customHeight="false" outlineLevel="0" collapsed="false">
      <c r="A2252" s="46" t="n">
        <v>44031</v>
      </c>
      <c r="B2252" s="114" t="s">
        <v>172</v>
      </c>
      <c r="C2252" s="5" t="n">
        <v>76</v>
      </c>
      <c r="D2252" s="48" t="s">
        <v>24</v>
      </c>
    </row>
    <row r="2253" customFormat="false" ht="15" hidden="false" customHeight="false" outlineLevel="0" collapsed="false">
      <c r="A2253" s="46" t="n">
        <v>44031</v>
      </c>
      <c r="B2253" s="114" t="s">
        <v>172</v>
      </c>
      <c r="C2253" s="5" t="n">
        <v>83</v>
      </c>
      <c r="D2253" s="48" t="s">
        <v>28</v>
      </c>
    </row>
    <row r="2254" customFormat="false" ht="15" hidden="true" customHeight="false" outlineLevel="0" collapsed="false">
      <c r="A2254" s="46" t="n">
        <v>44031</v>
      </c>
      <c r="B2254" s="114" t="s">
        <v>172</v>
      </c>
      <c r="C2254" s="5" t="n">
        <v>83</v>
      </c>
      <c r="D2254" s="48" t="s">
        <v>26</v>
      </c>
    </row>
    <row r="2255" customFormat="false" ht="15" hidden="true" customHeight="false" outlineLevel="0" collapsed="false">
      <c r="A2255" s="46" t="n">
        <v>44031</v>
      </c>
      <c r="B2255" s="114" t="s">
        <v>172</v>
      </c>
      <c r="C2255" s="5" t="n">
        <v>70</v>
      </c>
      <c r="D2255" s="48" t="s">
        <v>30</v>
      </c>
    </row>
    <row r="2256" customFormat="false" ht="15" hidden="true" customHeight="false" outlineLevel="0" collapsed="false">
      <c r="A2256" s="46" t="n">
        <v>44031</v>
      </c>
      <c r="B2256" s="114" t="s">
        <v>173</v>
      </c>
      <c r="C2256" s="5" t="n">
        <v>87</v>
      </c>
      <c r="D2256" s="48" t="s">
        <v>24</v>
      </c>
    </row>
    <row r="2257" customFormat="false" ht="15" hidden="true" customHeight="false" outlineLevel="0" collapsed="false">
      <c r="A2257" s="46" t="n">
        <v>44031</v>
      </c>
      <c r="B2257" s="114" t="s">
        <v>173</v>
      </c>
      <c r="C2257" s="5" t="n">
        <v>89</v>
      </c>
      <c r="D2257" s="48" t="s">
        <v>24</v>
      </c>
    </row>
    <row r="2258" customFormat="false" ht="15" hidden="true" customHeight="false" outlineLevel="0" collapsed="false">
      <c r="A2258" s="46" t="n">
        <v>44031</v>
      </c>
      <c r="B2258" s="114" t="s">
        <v>173</v>
      </c>
      <c r="C2258" s="5" t="n">
        <v>85</v>
      </c>
      <c r="D2258" s="48" t="s">
        <v>24</v>
      </c>
    </row>
    <row r="2259" customFormat="false" ht="15" hidden="true" customHeight="false" outlineLevel="0" collapsed="false">
      <c r="A2259" s="46" t="n">
        <v>44031</v>
      </c>
      <c r="B2259" s="114" t="s">
        <v>173</v>
      </c>
      <c r="C2259" s="5" t="n">
        <v>70</v>
      </c>
      <c r="D2259" s="48" t="s">
        <v>24</v>
      </c>
    </row>
    <row r="2260" customFormat="false" ht="15" hidden="true" customHeight="false" outlineLevel="0" collapsed="false">
      <c r="A2260" s="46" t="n">
        <v>44031</v>
      </c>
      <c r="B2260" s="114" t="s">
        <v>173</v>
      </c>
      <c r="C2260" s="5" t="n">
        <v>75</v>
      </c>
      <c r="D2260" s="48" t="s">
        <v>24</v>
      </c>
    </row>
    <row r="2261" customFormat="false" ht="15" hidden="true" customHeight="false" outlineLevel="0" collapsed="false">
      <c r="A2261" s="46" t="n">
        <v>44031</v>
      </c>
      <c r="B2261" s="114" t="s">
        <v>173</v>
      </c>
      <c r="C2261" s="5" t="n">
        <v>76</v>
      </c>
      <c r="D2261" s="48" t="s">
        <v>24</v>
      </c>
    </row>
    <row r="2262" customFormat="false" ht="15" hidden="true" customHeight="false" outlineLevel="0" collapsed="false">
      <c r="A2262" s="46" t="n">
        <v>44032</v>
      </c>
      <c r="B2262" s="114" t="s">
        <v>172</v>
      </c>
      <c r="C2262" s="5" t="n">
        <v>61</v>
      </c>
      <c r="D2262" s="48" t="s">
        <v>24</v>
      </c>
    </row>
    <row r="2263" customFormat="false" ht="15" hidden="true" customHeight="false" outlineLevel="0" collapsed="false">
      <c r="A2263" s="46" t="n">
        <v>44032</v>
      </c>
      <c r="B2263" s="114" t="s">
        <v>172</v>
      </c>
      <c r="C2263" s="5" t="n">
        <v>74</v>
      </c>
      <c r="D2263" s="48" t="s">
        <v>24</v>
      </c>
    </row>
    <row r="2264" customFormat="false" ht="15" hidden="true" customHeight="false" outlineLevel="0" collapsed="false">
      <c r="A2264" s="46" t="n">
        <v>44032</v>
      </c>
      <c r="B2264" s="114" t="s">
        <v>172</v>
      </c>
      <c r="C2264" s="5" t="n">
        <v>86</v>
      </c>
      <c r="D2264" s="48" t="s">
        <v>24</v>
      </c>
    </row>
    <row r="2265" customFormat="false" ht="15" hidden="true" customHeight="false" outlineLevel="0" collapsed="false">
      <c r="A2265" s="46" t="n">
        <v>44032</v>
      </c>
      <c r="B2265" s="114" t="s">
        <v>172</v>
      </c>
      <c r="C2265" s="5" t="n">
        <v>80</v>
      </c>
      <c r="D2265" s="48" t="s">
        <v>24</v>
      </c>
    </row>
    <row r="2266" customFormat="false" ht="15" hidden="true" customHeight="false" outlineLevel="0" collapsed="false">
      <c r="A2266" s="46" t="n">
        <v>44032</v>
      </c>
      <c r="B2266" s="114" t="s">
        <v>172</v>
      </c>
      <c r="C2266" s="5" t="n">
        <v>51</v>
      </c>
      <c r="D2266" s="48" t="s">
        <v>24</v>
      </c>
    </row>
    <row r="2267" customFormat="false" ht="15" hidden="true" customHeight="false" outlineLevel="0" collapsed="false">
      <c r="A2267" s="46" t="n">
        <v>44032</v>
      </c>
      <c r="B2267" s="114" t="s">
        <v>172</v>
      </c>
      <c r="C2267" s="5" t="n">
        <v>70</v>
      </c>
      <c r="D2267" s="48" t="s">
        <v>24</v>
      </c>
    </row>
    <row r="2268" customFormat="false" ht="15" hidden="false" customHeight="false" outlineLevel="0" collapsed="false">
      <c r="A2268" s="46" t="n">
        <v>44032</v>
      </c>
      <c r="B2268" s="114" t="s">
        <v>172</v>
      </c>
      <c r="C2268" s="5" t="n">
        <v>86</v>
      </c>
      <c r="D2268" s="48" t="s">
        <v>28</v>
      </c>
    </row>
    <row r="2269" customFormat="false" ht="15" hidden="false" customHeight="false" outlineLevel="0" collapsed="false">
      <c r="A2269" s="46" t="n">
        <v>44032</v>
      </c>
      <c r="B2269" s="114" t="s">
        <v>172</v>
      </c>
      <c r="C2269" s="5" t="n">
        <v>78</v>
      </c>
      <c r="D2269" s="48" t="s">
        <v>28</v>
      </c>
    </row>
    <row r="2270" customFormat="false" ht="15" hidden="false" customHeight="false" outlineLevel="0" collapsed="false">
      <c r="A2270" s="46" t="n">
        <v>44032</v>
      </c>
      <c r="B2270" s="114" t="s">
        <v>172</v>
      </c>
      <c r="C2270" s="5" t="n">
        <v>78</v>
      </c>
      <c r="D2270" s="48" t="s">
        <v>28</v>
      </c>
    </row>
    <row r="2271" customFormat="false" ht="15" hidden="false" customHeight="false" outlineLevel="0" collapsed="false">
      <c r="A2271" s="46" t="n">
        <v>44032</v>
      </c>
      <c r="B2271" s="114" t="s">
        <v>172</v>
      </c>
      <c r="C2271" s="5" t="n">
        <v>89</v>
      </c>
      <c r="D2271" s="48" t="s">
        <v>28</v>
      </c>
    </row>
    <row r="2272" customFormat="false" ht="15" hidden="false" customHeight="false" outlineLevel="0" collapsed="false">
      <c r="A2272" s="46" t="n">
        <v>44032</v>
      </c>
      <c r="B2272" s="114" t="s">
        <v>172</v>
      </c>
      <c r="C2272" s="5" t="n">
        <v>61</v>
      </c>
      <c r="D2272" s="48" t="s">
        <v>28</v>
      </c>
    </row>
    <row r="2273" customFormat="false" ht="15" hidden="false" customHeight="false" outlineLevel="0" collapsed="false">
      <c r="A2273" s="46" t="n">
        <v>44032</v>
      </c>
      <c r="B2273" s="114" t="s">
        <v>172</v>
      </c>
      <c r="C2273" s="5" t="n">
        <v>51</v>
      </c>
      <c r="D2273" s="48" t="s">
        <v>28</v>
      </c>
    </row>
    <row r="2274" customFormat="false" ht="15" hidden="false" customHeight="false" outlineLevel="0" collapsed="false">
      <c r="A2274" s="46" t="n">
        <v>44032</v>
      </c>
      <c r="B2274" s="114" t="s">
        <v>172</v>
      </c>
      <c r="C2274" s="5" t="n">
        <v>83</v>
      </c>
      <c r="D2274" s="48" t="s">
        <v>28</v>
      </c>
    </row>
    <row r="2275" customFormat="false" ht="15" hidden="false" customHeight="false" outlineLevel="0" collapsed="false">
      <c r="A2275" s="46" t="n">
        <v>44032</v>
      </c>
      <c r="B2275" s="114" t="s">
        <v>172</v>
      </c>
      <c r="C2275" s="5" t="n">
        <v>85</v>
      </c>
      <c r="D2275" s="48" t="s">
        <v>28</v>
      </c>
    </row>
    <row r="2276" customFormat="false" ht="15" hidden="false" customHeight="false" outlineLevel="0" collapsed="false">
      <c r="A2276" s="46" t="n">
        <v>44032</v>
      </c>
      <c r="B2276" s="114" t="s">
        <v>172</v>
      </c>
      <c r="C2276" s="5" t="n">
        <v>62</v>
      </c>
      <c r="D2276" s="48" t="s">
        <v>28</v>
      </c>
    </row>
    <row r="2277" customFormat="false" ht="15" hidden="true" customHeight="false" outlineLevel="0" collapsed="false">
      <c r="A2277" s="46" t="n">
        <v>44032</v>
      </c>
      <c r="B2277" s="114" t="s">
        <v>172</v>
      </c>
      <c r="C2277" s="5" t="n">
        <v>82</v>
      </c>
      <c r="D2277" s="48" t="s">
        <v>26</v>
      </c>
    </row>
    <row r="2278" customFormat="false" ht="15" hidden="true" customHeight="false" outlineLevel="0" collapsed="false">
      <c r="A2278" s="46" t="n">
        <v>44032</v>
      </c>
      <c r="B2278" s="114" t="s">
        <v>172</v>
      </c>
      <c r="C2278" s="5" t="n">
        <v>87</v>
      </c>
      <c r="D2278" s="48" t="s">
        <v>39</v>
      </c>
    </row>
    <row r="2279" customFormat="false" ht="15" hidden="true" customHeight="false" outlineLevel="0" collapsed="false">
      <c r="A2279" s="46" t="n">
        <v>44032</v>
      </c>
      <c r="B2279" s="114" t="s">
        <v>173</v>
      </c>
      <c r="C2279" s="5" t="n">
        <v>74</v>
      </c>
      <c r="D2279" s="48" t="s">
        <v>24</v>
      </c>
    </row>
    <row r="2280" customFormat="false" ht="15" hidden="true" customHeight="false" outlineLevel="0" collapsed="false">
      <c r="A2280" s="46" t="n">
        <v>44032</v>
      </c>
      <c r="B2280" s="114" t="s">
        <v>173</v>
      </c>
      <c r="C2280" s="5" t="n">
        <v>61</v>
      </c>
      <c r="D2280" s="48" t="s">
        <v>24</v>
      </c>
    </row>
    <row r="2281" customFormat="false" ht="15" hidden="true" customHeight="false" outlineLevel="0" collapsed="false">
      <c r="A2281" s="46" t="n">
        <v>44032</v>
      </c>
      <c r="B2281" s="114" t="s">
        <v>173</v>
      </c>
      <c r="C2281" s="5" t="n">
        <v>64</v>
      </c>
      <c r="D2281" s="48" t="s">
        <v>24</v>
      </c>
    </row>
    <row r="2282" customFormat="false" ht="15" hidden="true" customHeight="false" outlineLevel="0" collapsed="false">
      <c r="A2282" s="46" t="n">
        <v>44032</v>
      </c>
      <c r="B2282" s="114" t="s">
        <v>173</v>
      </c>
      <c r="C2282" s="5" t="n">
        <v>67</v>
      </c>
      <c r="D2282" s="48" t="s">
        <v>24</v>
      </c>
    </row>
    <row r="2283" customFormat="false" ht="15" hidden="true" customHeight="false" outlineLevel="0" collapsed="false">
      <c r="A2283" s="46" t="n">
        <v>44032</v>
      </c>
      <c r="B2283" s="117" t="s">
        <v>172</v>
      </c>
      <c r="D2283" s="0" t="s">
        <v>24</v>
      </c>
    </row>
    <row r="2284" customFormat="false" ht="15" hidden="true" customHeight="false" outlineLevel="0" collapsed="false">
      <c r="A2284" s="46" t="n">
        <v>44032</v>
      </c>
      <c r="B2284" s="117" t="s">
        <v>172</v>
      </c>
      <c r="D2284" s="0" t="s">
        <v>24</v>
      </c>
    </row>
    <row r="2285" customFormat="false" ht="15" hidden="true" customHeight="false" outlineLevel="0" collapsed="false">
      <c r="A2285" s="46" t="n">
        <v>44032</v>
      </c>
      <c r="B2285" s="117" t="s">
        <v>172</v>
      </c>
      <c r="D2285" s="0" t="s">
        <v>24</v>
      </c>
    </row>
    <row r="2286" customFormat="false" ht="15" hidden="true" customHeight="false" outlineLevel="0" collapsed="false">
      <c r="A2286" s="46" t="n">
        <v>44032</v>
      </c>
      <c r="B2286" s="117" t="s">
        <v>172</v>
      </c>
      <c r="D2286" s="0" t="s">
        <v>24</v>
      </c>
    </row>
    <row r="2287" customFormat="false" ht="15" hidden="true" customHeight="false" outlineLevel="0" collapsed="false">
      <c r="A2287" s="46" t="n">
        <v>44032</v>
      </c>
      <c r="B2287" s="117" t="s">
        <v>172</v>
      </c>
      <c r="D2287" s="0" t="s">
        <v>24</v>
      </c>
    </row>
    <row r="2288" customFormat="false" ht="15" hidden="true" customHeight="false" outlineLevel="0" collapsed="false">
      <c r="A2288" s="46" t="n">
        <v>44032</v>
      </c>
      <c r="B2288" s="117" t="s">
        <v>172</v>
      </c>
      <c r="D2288" s="0" t="s">
        <v>24</v>
      </c>
    </row>
    <row r="2289" customFormat="false" ht="15" hidden="true" customHeight="false" outlineLevel="0" collapsed="false">
      <c r="A2289" s="46" t="n">
        <v>44032</v>
      </c>
      <c r="B2289" s="117" t="s">
        <v>172</v>
      </c>
      <c r="D2289" s="0" t="s">
        <v>24</v>
      </c>
    </row>
    <row r="2290" customFormat="false" ht="15" hidden="true" customHeight="false" outlineLevel="0" collapsed="false">
      <c r="A2290" s="46" t="n">
        <v>44032</v>
      </c>
      <c r="B2290" s="117" t="s">
        <v>172</v>
      </c>
      <c r="D2290" s="0" t="s">
        <v>24</v>
      </c>
    </row>
    <row r="2291" customFormat="false" ht="15" hidden="true" customHeight="false" outlineLevel="0" collapsed="false">
      <c r="A2291" s="46" t="n">
        <v>44032</v>
      </c>
      <c r="B2291" s="117" t="s">
        <v>172</v>
      </c>
      <c r="D2291" s="0" t="s">
        <v>24</v>
      </c>
    </row>
    <row r="2292" customFormat="false" ht="15" hidden="true" customHeight="false" outlineLevel="0" collapsed="false">
      <c r="A2292" s="46" t="n">
        <v>44032</v>
      </c>
      <c r="B2292" s="117" t="s">
        <v>172</v>
      </c>
      <c r="D2292" s="0" t="s">
        <v>24</v>
      </c>
    </row>
    <row r="2293" customFormat="false" ht="15" hidden="true" customHeight="false" outlineLevel="0" collapsed="false">
      <c r="A2293" s="46" t="n">
        <v>44032</v>
      </c>
      <c r="B2293" s="117" t="s">
        <v>172</v>
      </c>
      <c r="D2293" s="0" t="s">
        <v>24</v>
      </c>
    </row>
    <row r="2294" customFormat="false" ht="15" hidden="true" customHeight="false" outlineLevel="0" collapsed="false">
      <c r="A2294" s="46" t="n">
        <v>44032</v>
      </c>
      <c r="B2294" s="117" t="s">
        <v>172</v>
      </c>
      <c r="D2294" s="0" t="s">
        <v>24</v>
      </c>
    </row>
    <row r="2295" customFormat="false" ht="15" hidden="true" customHeight="false" outlineLevel="0" collapsed="false">
      <c r="A2295" s="46" t="n">
        <v>44032</v>
      </c>
      <c r="B2295" s="117" t="s">
        <v>172</v>
      </c>
      <c r="D2295" s="0" t="s">
        <v>24</v>
      </c>
    </row>
    <row r="2296" customFormat="false" ht="15" hidden="true" customHeight="false" outlineLevel="0" collapsed="false">
      <c r="A2296" s="46" t="n">
        <v>44032</v>
      </c>
      <c r="B2296" s="117" t="s">
        <v>172</v>
      </c>
      <c r="D2296" s="0" t="s">
        <v>24</v>
      </c>
    </row>
    <row r="2297" customFormat="false" ht="15" hidden="true" customHeight="false" outlineLevel="0" collapsed="false">
      <c r="A2297" s="46" t="n">
        <v>44032</v>
      </c>
      <c r="B2297" s="117" t="s">
        <v>172</v>
      </c>
      <c r="D2297" s="0" t="s">
        <v>24</v>
      </c>
    </row>
    <row r="2298" customFormat="false" ht="15" hidden="true" customHeight="false" outlineLevel="0" collapsed="false">
      <c r="A2298" s="46" t="n">
        <v>44032</v>
      </c>
      <c r="B2298" s="117" t="s">
        <v>172</v>
      </c>
      <c r="D2298" s="0" t="s">
        <v>24</v>
      </c>
    </row>
    <row r="2299" customFormat="false" ht="15" hidden="true" customHeight="false" outlineLevel="0" collapsed="false">
      <c r="A2299" s="46" t="n">
        <v>44032</v>
      </c>
      <c r="B2299" s="117" t="s">
        <v>172</v>
      </c>
      <c r="D2299" s="0" t="s">
        <v>24</v>
      </c>
    </row>
    <row r="2300" customFormat="false" ht="15" hidden="true" customHeight="false" outlineLevel="0" collapsed="false">
      <c r="A2300" s="46" t="n">
        <v>44032</v>
      </c>
      <c r="B2300" s="117" t="s">
        <v>172</v>
      </c>
      <c r="D2300" s="0" t="s">
        <v>24</v>
      </c>
    </row>
    <row r="2301" customFormat="false" ht="15" hidden="true" customHeight="false" outlineLevel="0" collapsed="false">
      <c r="A2301" s="46" t="n">
        <v>44032</v>
      </c>
      <c r="B2301" s="117" t="s">
        <v>172</v>
      </c>
      <c r="D2301" s="0" t="s">
        <v>24</v>
      </c>
    </row>
    <row r="2302" customFormat="false" ht="15" hidden="true" customHeight="false" outlineLevel="0" collapsed="false">
      <c r="A2302" s="46" t="n">
        <v>44032</v>
      </c>
      <c r="B2302" s="117" t="s">
        <v>172</v>
      </c>
      <c r="D2302" s="0" t="s">
        <v>24</v>
      </c>
    </row>
    <row r="2303" customFormat="false" ht="15" hidden="true" customHeight="false" outlineLevel="0" collapsed="false">
      <c r="A2303" s="46" t="n">
        <v>44032</v>
      </c>
      <c r="B2303" s="117" t="s">
        <v>172</v>
      </c>
      <c r="D2303" s="0" t="s">
        <v>24</v>
      </c>
    </row>
    <row r="2304" customFormat="false" ht="15" hidden="true" customHeight="false" outlineLevel="0" collapsed="false">
      <c r="A2304" s="46" t="n">
        <v>44032</v>
      </c>
      <c r="B2304" s="117" t="s">
        <v>172</v>
      </c>
      <c r="D2304" s="0" t="s">
        <v>24</v>
      </c>
    </row>
    <row r="2305" customFormat="false" ht="15" hidden="true" customHeight="false" outlineLevel="0" collapsed="false">
      <c r="A2305" s="46" t="n">
        <v>44032</v>
      </c>
      <c r="B2305" s="117" t="s">
        <v>172</v>
      </c>
      <c r="D2305" s="0" t="s">
        <v>24</v>
      </c>
    </row>
    <row r="2306" customFormat="false" ht="15" hidden="true" customHeight="false" outlineLevel="0" collapsed="false">
      <c r="A2306" s="46" t="n">
        <v>44032</v>
      </c>
      <c r="B2306" s="117" t="s">
        <v>172</v>
      </c>
      <c r="D2306" s="0" t="s">
        <v>24</v>
      </c>
    </row>
    <row r="2307" customFormat="false" ht="15" hidden="true" customHeight="false" outlineLevel="0" collapsed="false">
      <c r="A2307" s="46" t="n">
        <v>44032</v>
      </c>
      <c r="B2307" s="117" t="s">
        <v>172</v>
      </c>
      <c r="D2307" s="0" t="s">
        <v>24</v>
      </c>
    </row>
    <row r="2308" customFormat="false" ht="15" hidden="true" customHeight="false" outlineLevel="0" collapsed="false">
      <c r="A2308" s="46" t="n">
        <v>44032</v>
      </c>
      <c r="B2308" s="117" t="s">
        <v>172</v>
      </c>
      <c r="D2308" s="0" t="s">
        <v>24</v>
      </c>
    </row>
    <row r="2309" customFormat="false" ht="15" hidden="true" customHeight="false" outlineLevel="0" collapsed="false">
      <c r="A2309" s="46" t="n">
        <v>44032</v>
      </c>
      <c r="B2309" s="117" t="s">
        <v>172</v>
      </c>
      <c r="D2309" s="0" t="s">
        <v>24</v>
      </c>
    </row>
    <row r="2310" customFormat="false" ht="15" hidden="true" customHeight="false" outlineLevel="0" collapsed="false">
      <c r="A2310" s="46" t="n">
        <v>44032</v>
      </c>
      <c r="B2310" s="117" t="s">
        <v>172</v>
      </c>
      <c r="D2310" s="0" t="s">
        <v>24</v>
      </c>
    </row>
    <row r="2311" customFormat="false" ht="15" hidden="true" customHeight="false" outlineLevel="0" collapsed="false">
      <c r="A2311" s="46" t="n">
        <v>44032</v>
      </c>
      <c r="B2311" s="117" t="s">
        <v>172</v>
      </c>
      <c r="D2311" s="0" t="s">
        <v>24</v>
      </c>
    </row>
    <row r="2312" customFormat="false" ht="15" hidden="true" customHeight="false" outlineLevel="0" collapsed="false">
      <c r="A2312" s="46" t="n">
        <v>44032</v>
      </c>
      <c r="B2312" s="117" t="s">
        <v>172</v>
      </c>
      <c r="D2312" s="0" t="s">
        <v>24</v>
      </c>
    </row>
    <row r="2313" customFormat="false" ht="15" hidden="false" customHeight="false" outlineLevel="0" collapsed="false">
      <c r="A2313" s="46" t="n">
        <v>44032</v>
      </c>
      <c r="B2313" s="117" t="s">
        <v>172</v>
      </c>
      <c r="D2313" s="0" t="s">
        <v>28</v>
      </c>
    </row>
    <row r="2314" customFormat="false" ht="15" hidden="false" customHeight="false" outlineLevel="0" collapsed="false">
      <c r="A2314" s="46" t="n">
        <v>44032</v>
      </c>
      <c r="B2314" s="117" t="s">
        <v>172</v>
      </c>
      <c r="D2314" s="0" t="s">
        <v>28</v>
      </c>
    </row>
    <row r="2315" customFormat="false" ht="15" hidden="false" customHeight="false" outlineLevel="0" collapsed="false">
      <c r="A2315" s="46" t="n">
        <v>44032</v>
      </c>
      <c r="B2315" s="117" t="s">
        <v>172</v>
      </c>
      <c r="D2315" s="0" t="s">
        <v>28</v>
      </c>
    </row>
    <row r="2316" customFormat="false" ht="15" hidden="false" customHeight="false" outlineLevel="0" collapsed="false">
      <c r="A2316" s="46" t="n">
        <v>44032</v>
      </c>
      <c r="B2316" s="117" t="s">
        <v>172</v>
      </c>
      <c r="D2316" s="0" t="s">
        <v>28</v>
      </c>
    </row>
    <row r="2317" customFormat="false" ht="15" hidden="false" customHeight="false" outlineLevel="0" collapsed="false">
      <c r="A2317" s="46" t="n">
        <v>44032</v>
      </c>
      <c r="B2317" s="117" t="s">
        <v>172</v>
      </c>
      <c r="D2317" s="0" t="s">
        <v>28</v>
      </c>
    </row>
    <row r="2318" customFormat="false" ht="15" hidden="false" customHeight="false" outlineLevel="0" collapsed="false">
      <c r="A2318" s="46" t="n">
        <v>44032</v>
      </c>
      <c r="B2318" s="117" t="s">
        <v>172</v>
      </c>
      <c r="D2318" s="0" t="s">
        <v>28</v>
      </c>
    </row>
    <row r="2319" customFormat="false" ht="15" hidden="false" customHeight="false" outlineLevel="0" collapsed="false">
      <c r="A2319" s="46" t="n">
        <v>44032</v>
      </c>
      <c r="B2319" s="117" t="s">
        <v>172</v>
      </c>
      <c r="D2319" s="0" t="s">
        <v>28</v>
      </c>
    </row>
    <row r="2320" customFormat="false" ht="15" hidden="false" customHeight="false" outlineLevel="0" collapsed="false">
      <c r="A2320" s="46" t="n">
        <v>44032</v>
      </c>
      <c r="B2320" s="117" t="s">
        <v>172</v>
      </c>
      <c r="D2320" s="0" t="s">
        <v>28</v>
      </c>
    </row>
    <row r="2321" customFormat="false" ht="15" hidden="false" customHeight="false" outlineLevel="0" collapsed="false">
      <c r="A2321" s="46" t="n">
        <v>44032</v>
      </c>
      <c r="B2321" s="117" t="s">
        <v>172</v>
      </c>
      <c r="D2321" s="0" t="s">
        <v>28</v>
      </c>
    </row>
    <row r="2322" customFormat="false" ht="15" hidden="false" customHeight="false" outlineLevel="0" collapsed="false">
      <c r="A2322" s="46" t="n">
        <v>44032</v>
      </c>
      <c r="B2322" s="117" t="s">
        <v>172</v>
      </c>
      <c r="D2322" s="0" t="s">
        <v>28</v>
      </c>
    </row>
    <row r="2323" customFormat="false" ht="15" hidden="false" customHeight="false" outlineLevel="0" collapsed="false">
      <c r="A2323" s="46" t="n">
        <v>44032</v>
      </c>
      <c r="B2323" s="117" t="s">
        <v>172</v>
      </c>
      <c r="D2323" s="0" t="s">
        <v>28</v>
      </c>
    </row>
    <row r="2324" customFormat="false" ht="15" hidden="false" customHeight="false" outlineLevel="0" collapsed="false">
      <c r="A2324" s="46" t="n">
        <v>44032</v>
      </c>
      <c r="B2324" s="117" t="s">
        <v>172</v>
      </c>
      <c r="D2324" s="0" t="s">
        <v>28</v>
      </c>
    </row>
    <row r="2325" customFormat="false" ht="15" hidden="false" customHeight="false" outlineLevel="0" collapsed="false">
      <c r="A2325" s="46" t="n">
        <v>44032</v>
      </c>
      <c r="B2325" s="117" t="s">
        <v>172</v>
      </c>
      <c r="D2325" s="0" t="s">
        <v>28</v>
      </c>
    </row>
    <row r="2326" customFormat="false" ht="15" hidden="false" customHeight="false" outlineLevel="0" collapsed="false">
      <c r="A2326" s="46" t="n">
        <v>44032</v>
      </c>
      <c r="B2326" s="117" t="s">
        <v>172</v>
      </c>
      <c r="D2326" s="0" t="s">
        <v>28</v>
      </c>
    </row>
    <row r="2327" customFormat="false" ht="15" hidden="true" customHeight="false" outlineLevel="0" collapsed="false">
      <c r="A2327" s="46" t="n">
        <v>44032</v>
      </c>
      <c r="B2327" s="117" t="s">
        <v>172</v>
      </c>
      <c r="D2327" s="0" t="s">
        <v>39</v>
      </c>
    </row>
    <row r="2328" customFormat="false" ht="15" hidden="true" customHeight="false" outlineLevel="0" collapsed="false">
      <c r="A2328" s="46" t="n">
        <v>44032</v>
      </c>
      <c r="B2328" s="117" t="s">
        <v>172</v>
      </c>
      <c r="D2328" s="0" t="s">
        <v>39</v>
      </c>
    </row>
    <row r="2329" customFormat="false" ht="15" hidden="true" customHeight="false" outlineLevel="0" collapsed="false">
      <c r="A2329" s="46" t="n">
        <v>44032</v>
      </c>
      <c r="B2329" s="117" t="s">
        <v>173</v>
      </c>
      <c r="D2329" s="0" t="s">
        <v>24</v>
      </c>
    </row>
    <row r="2330" customFormat="false" ht="15" hidden="true" customHeight="false" outlineLevel="0" collapsed="false">
      <c r="A2330" s="46" t="n">
        <v>44032</v>
      </c>
      <c r="B2330" s="117" t="s">
        <v>173</v>
      </c>
      <c r="D2330" s="0" t="s">
        <v>24</v>
      </c>
    </row>
    <row r="2331" customFormat="false" ht="15" hidden="true" customHeight="false" outlineLevel="0" collapsed="false">
      <c r="A2331" s="46" t="n">
        <v>44032</v>
      </c>
      <c r="B2331" s="117" t="s">
        <v>173</v>
      </c>
      <c r="D2331" s="0" t="s">
        <v>24</v>
      </c>
    </row>
    <row r="2332" customFormat="false" ht="15" hidden="true" customHeight="false" outlineLevel="0" collapsed="false">
      <c r="A2332" s="46" t="n">
        <v>44032</v>
      </c>
      <c r="B2332" s="117" t="s">
        <v>173</v>
      </c>
      <c r="D2332" s="0" t="s">
        <v>24</v>
      </c>
    </row>
    <row r="2333" customFormat="false" ht="15" hidden="true" customHeight="false" outlineLevel="0" collapsed="false">
      <c r="A2333" s="46" t="n">
        <v>44032</v>
      </c>
      <c r="B2333" s="117" t="s">
        <v>173</v>
      </c>
      <c r="D2333" s="0" t="s">
        <v>24</v>
      </c>
    </row>
    <row r="2334" customFormat="false" ht="15" hidden="true" customHeight="false" outlineLevel="0" collapsed="false">
      <c r="A2334" s="46" t="n">
        <v>44032</v>
      </c>
      <c r="B2334" s="117" t="s">
        <v>173</v>
      </c>
      <c r="D2334" s="0" t="s">
        <v>24</v>
      </c>
    </row>
    <row r="2335" customFormat="false" ht="15" hidden="true" customHeight="false" outlineLevel="0" collapsed="false">
      <c r="A2335" s="46" t="n">
        <v>44032</v>
      </c>
      <c r="B2335" s="117" t="s">
        <v>173</v>
      </c>
      <c r="D2335" s="0" t="s">
        <v>24</v>
      </c>
    </row>
    <row r="2336" customFormat="false" ht="15" hidden="true" customHeight="false" outlineLevel="0" collapsed="false">
      <c r="A2336" s="46" t="n">
        <v>44032</v>
      </c>
      <c r="B2336" s="117" t="s">
        <v>173</v>
      </c>
      <c r="D2336" s="0" t="s">
        <v>24</v>
      </c>
    </row>
    <row r="2337" customFormat="false" ht="15" hidden="true" customHeight="false" outlineLevel="0" collapsed="false">
      <c r="A2337" s="46" t="n">
        <v>44032</v>
      </c>
      <c r="B2337" s="117" t="s">
        <v>173</v>
      </c>
      <c r="D2337" s="0" t="s">
        <v>24</v>
      </c>
    </row>
    <row r="2338" customFormat="false" ht="15" hidden="true" customHeight="false" outlineLevel="0" collapsed="false">
      <c r="A2338" s="46" t="n">
        <v>44032</v>
      </c>
      <c r="B2338" s="117" t="s">
        <v>173</v>
      </c>
      <c r="D2338" s="0" t="s">
        <v>24</v>
      </c>
    </row>
    <row r="2339" customFormat="false" ht="15" hidden="true" customHeight="false" outlineLevel="0" collapsed="false">
      <c r="A2339" s="46" t="n">
        <v>44032</v>
      </c>
      <c r="B2339" s="117" t="s">
        <v>173</v>
      </c>
      <c r="D2339" s="0" t="s">
        <v>24</v>
      </c>
    </row>
    <row r="2340" customFormat="false" ht="15" hidden="true" customHeight="false" outlineLevel="0" collapsed="false">
      <c r="A2340" s="46" t="n">
        <v>44032</v>
      </c>
      <c r="B2340" s="117" t="s">
        <v>173</v>
      </c>
      <c r="D2340" s="0" t="s">
        <v>24</v>
      </c>
    </row>
    <row r="2341" customFormat="false" ht="15" hidden="true" customHeight="false" outlineLevel="0" collapsed="false">
      <c r="A2341" s="46" t="n">
        <v>44032</v>
      </c>
      <c r="B2341" s="117" t="s">
        <v>173</v>
      </c>
      <c r="D2341" s="0" t="s">
        <v>24</v>
      </c>
    </row>
    <row r="2342" customFormat="false" ht="15" hidden="true" customHeight="false" outlineLevel="0" collapsed="false">
      <c r="A2342" s="46" t="n">
        <v>44032</v>
      </c>
      <c r="B2342" s="117" t="s">
        <v>173</v>
      </c>
      <c r="D2342" s="0" t="s">
        <v>24</v>
      </c>
    </row>
    <row r="2343" customFormat="false" ht="15" hidden="true" customHeight="false" outlineLevel="0" collapsed="false">
      <c r="A2343" s="46" t="n">
        <v>44032</v>
      </c>
      <c r="B2343" s="117" t="s">
        <v>173</v>
      </c>
      <c r="D2343" s="0" t="s">
        <v>24</v>
      </c>
    </row>
    <row r="2344" customFormat="false" ht="15" hidden="true" customHeight="false" outlineLevel="0" collapsed="false">
      <c r="A2344" s="46" t="n">
        <v>44032</v>
      </c>
      <c r="B2344" s="117" t="s">
        <v>173</v>
      </c>
      <c r="D2344" s="0" t="s">
        <v>24</v>
      </c>
    </row>
    <row r="2345" customFormat="false" ht="15" hidden="true" customHeight="false" outlineLevel="0" collapsed="false">
      <c r="A2345" s="46" t="n">
        <v>44032</v>
      </c>
      <c r="B2345" s="117" t="s">
        <v>173</v>
      </c>
      <c r="D2345" s="0" t="s">
        <v>24</v>
      </c>
    </row>
    <row r="2346" customFormat="false" ht="15" hidden="false" customHeight="false" outlineLevel="0" collapsed="false">
      <c r="A2346" s="46" t="n">
        <v>44032</v>
      </c>
      <c r="B2346" s="117" t="s">
        <v>173</v>
      </c>
      <c r="D2346" s="0" t="s">
        <v>28</v>
      </c>
    </row>
    <row r="2347" customFormat="false" ht="15" hidden="false" customHeight="false" outlineLevel="0" collapsed="false">
      <c r="A2347" s="46" t="n">
        <v>44032</v>
      </c>
      <c r="B2347" s="117" t="s">
        <v>173</v>
      </c>
      <c r="D2347" s="0" t="s">
        <v>28</v>
      </c>
    </row>
    <row r="2348" customFormat="false" ht="15" hidden="false" customHeight="false" outlineLevel="0" collapsed="false">
      <c r="A2348" s="46" t="n">
        <v>44032</v>
      </c>
      <c r="B2348" s="117" t="s">
        <v>173</v>
      </c>
      <c r="D2348" s="0" t="s">
        <v>28</v>
      </c>
    </row>
    <row r="2349" customFormat="false" ht="15" hidden="false" customHeight="false" outlineLevel="0" collapsed="false">
      <c r="A2349" s="46" t="n">
        <v>44032</v>
      </c>
      <c r="B2349" s="117" t="s">
        <v>173</v>
      </c>
      <c r="D2349" s="0" t="s">
        <v>28</v>
      </c>
    </row>
    <row r="2350" customFormat="false" ht="15" hidden="false" customHeight="false" outlineLevel="0" collapsed="false">
      <c r="A2350" s="46" t="n">
        <v>44032</v>
      </c>
      <c r="B2350" s="117" t="s">
        <v>173</v>
      </c>
      <c r="D2350" s="0" t="s">
        <v>28</v>
      </c>
    </row>
    <row r="2351" customFormat="false" ht="15" hidden="false" customHeight="false" outlineLevel="0" collapsed="false">
      <c r="A2351" s="46" t="n">
        <v>44032</v>
      </c>
      <c r="B2351" s="117" t="s">
        <v>173</v>
      </c>
      <c r="D2351" s="0" t="s">
        <v>28</v>
      </c>
    </row>
    <row r="2352" customFormat="false" ht="15" hidden="false" customHeight="false" outlineLevel="0" collapsed="false">
      <c r="A2352" s="46" t="n">
        <v>44032</v>
      </c>
      <c r="B2352" s="117" t="s">
        <v>173</v>
      </c>
      <c r="D2352" s="0" t="s">
        <v>28</v>
      </c>
    </row>
    <row r="2353" customFormat="false" ht="15" hidden="false" customHeight="false" outlineLevel="0" collapsed="false">
      <c r="A2353" s="46" t="n">
        <v>44032</v>
      </c>
      <c r="B2353" s="117" t="s">
        <v>173</v>
      </c>
      <c r="D2353" s="0" t="s">
        <v>28</v>
      </c>
    </row>
    <row r="2354" customFormat="false" ht="15" hidden="false" customHeight="false" outlineLevel="0" collapsed="false">
      <c r="A2354" s="46" t="n">
        <v>44032</v>
      </c>
      <c r="B2354" s="117" t="s">
        <v>173</v>
      </c>
      <c r="D2354" s="0" t="s">
        <v>28</v>
      </c>
    </row>
    <row r="2355" customFormat="false" ht="15" hidden="false" customHeight="false" outlineLevel="0" collapsed="false">
      <c r="A2355" s="46" t="n">
        <v>44032</v>
      </c>
      <c r="B2355" s="117" t="s">
        <v>173</v>
      </c>
      <c r="D2355" s="0" t="s">
        <v>28</v>
      </c>
    </row>
    <row r="2356" customFormat="false" ht="15" hidden="false" customHeight="false" outlineLevel="0" collapsed="false">
      <c r="A2356" s="46" t="n">
        <v>44032</v>
      </c>
      <c r="B2356" s="117" t="s">
        <v>173</v>
      </c>
      <c r="D2356" s="0" t="s">
        <v>28</v>
      </c>
    </row>
    <row r="2357" customFormat="false" ht="15" hidden="false" customHeight="false" outlineLevel="0" collapsed="false">
      <c r="A2357" s="46" t="n">
        <v>44032</v>
      </c>
      <c r="B2357" s="117" t="s">
        <v>173</v>
      </c>
      <c r="D2357" s="0" t="s">
        <v>28</v>
      </c>
    </row>
    <row r="2358" customFormat="false" ht="15" hidden="false" customHeight="false" outlineLevel="0" collapsed="false">
      <c r="A2358" s="46" t="n">
        <v>44032</v>
      </c>
      <c r="B2358" s="117" t="s">
        <v>173</v>
      </c>
      <c r="D2358" s="0" t="s">
        <v>28</v>
      </c>
    </row>
    <row r="2359" customFormat="false" ht="15" hidden="false" customHeight="false" outlineLevel="0" collapsed="false">
      <c r="A2359" s="46" t="n">
        <v>44032</v>
      </c>
      <c r="B2359" s="117" t="s">
        <v>173</v>
      </c>
      <c r="D2359" s="0" t="s">
        <v>28</v>
      </c>
    </row>
    <row r="2360" customFormat="false" ht="15" hidden="false" customHeight="false" outlineLevel="0" collapsed="false">
      <c r="A2360" s="46" t="n">
        <v>44032</v>
      </c>
      <c r="B2360" s="117" t="s">
        <v>173</v>
      </c>
      <c r="D2360" s="0" t="s">
        <v>28</v>
      </c>
    </row>
    <row r="2361" customFormat="false" ht="15" hidden="false" customHeight="false" outlineLevel="0" collapsed="false">
      <c r="A2361" s="46" t="n">
        <v>44032</v>
      </c>
      <c r="B2361" s="117" t="s">
        <v>173</v>
      </c>
      <c r="D2361" s="0" t="s">
        <v>28</v>
      </c>
    </row>
    <row r="2362" customFormat="false" ht="15" hidden="false" customHeight="false" outlineLevel="0" collapsed="false">
      <c r="A2362" s="46" t="n">
        <v>44032</v>
      </c>
      <c r="B2362" s="117" t="s">
        <v>173</v>
      </c>
      <c r="D2362" s="0" t="s">
        <v>28</v>
      </c>
    </row>
    <row r="2363" customFormat="false" ht="15" hidden="false" customHeight="false" outlineLevel="0" collapsed="false">
      <c r="A2363" s="46" t="n">
        <v>44032</v>
      </c>
      <c r="B2363" s="117" t="s">
        <v>173</v>
      </c>
      <c r="D2363" s="0" t="s">
        <v>28</v>
      </c>
    </row>
    <row r="2364" customFormat="false" ht="15" hidden="false" customHeight="false" outlineLevel="0" collapsed="false">
      <c r="A2364" s="46" t="n">
        <v>44032</v>
      </c>
      <c r="B2364" s="117" t="s">
        <v>173</v>
      </c>
      <c r="D2364" s="0" t="s">
        <v>28</v>
      </c>
    </row>
    <row r="2365" customFormat="false" ht="15" hidden="false" customHeight="false" outlineLevel="0" collapsed="false">
      <c r="A2365" s="46" t="n">
        <v>44032</v>
      </c>
      <c r="B2365" s="117" t="s">
        <v>173</v>
      </c>
      <c r="D2365" s="0" t="s">
        <v>28</v>
      </c>
    </row>
    <row r="2366" customFormat="false" ht="15" hidden="false" customHeight="false" outlineLevel="0" collapsed="false">
      <c r="A2366" s="46" t="n">
        <v>44032</v>
      </c>
      <c r="B2366" s="117" t="s">
        <v>173</v>
      </c>
      <c r="D2366" s="0" t="s">
        <v>28</v>
      </c>
    </row>
    <row r="2367" customFormat="false" ht="15" hidden="false" customHeight="false" outlineLevel="0" collapsed="false">
      <c r="A2367" s="46" t="n">
        <v>44032</v>
      </c>
      <c r="B2367" s="117" t="s">
        <v>173</v>
      </c>
      <c r="D2367" s="0" t="s">
        <v>28</v>
      </c>
    </row>
    <row r="2368" customFormat="false" ht="15" hidden="false" customHeight="false" outlineLevel="0" collapsed="false">
      <c r="A2368" s="46" t="n">
        <v>44032</v>
      </c>
      <c r="B2368" s="117" t="s">
        <v>173</v>
      </c>
      <c r="D2368" s="0" t="s">
        <v>28</v>
      </c>
    </row>
    <row r="2369" customFormat="false" ht="15" hidden="false" customHeight="false" outlineLevel="0" collapsed="false">
      <c r="A2369" s="46" t="n">
        <v>44032</v>
      </c>
      <c r="B2369" s="117" t="s">
        <v>173</v>
      </c>
      <c r="D2369" s="0" t="s">
        <v>28</v>
      </c>
    </row>
    <row r="2370" customFormat="false" ht="15" hidden="false" customHeight="false" outlineLevel="0" collapsed="false">
      <c r="A2370" s="46" t="n">
        <v>44032</v>
      </c>
      <c r="B2370" s="117" t="s">
        <v>173</v>
      </c>
      <c r="D2370" s="0" t="s">
        <v>28</v>
      </c>
    </row>
    <row r="2371" customFormat="false" ht="15" hidden="false" customHeight="false" outlineLevel="0" collapsed="false">
      <c r="A2371" s="46" t="n">
        <v>44032</v>
      </c>
      <c r="B2371" s="117" t="s">
        <v>173</v>
      </c>
      <c r="D2371" s="0" t="s">
        <v>28</v>
      </c>
    </row>
    <row r="2372" customFormat="false" ht="15" hidden="false" customHeight="false" outlineLevel="0" collapsed="false">
      <c r="A2372" s="46" t="n">
        <v>44032</v>
      </c>
      <c r="B2372" s="117" t="s">
        <v>173</v>
      </c>
      <c r="D2372" s="0" t="s">
        <v>28</v>
      </c>
    </row>
    <row r="2373" customFormat="false" ht="15" hidden="true" customHeight="false" outlineLevel="0" collapsed="false">
      <c r="A2373" s="46" t="n">
        <v>44032</v>
      </c>
      <c r="B2373" s="117" t="s">
        <v>173</v>
      </c>
      <c r="D2373" s="0" t="s">
        <v>36</v>
      </c>
    </row>
    <row r="2374" customFormat="false" ht="15" hidden="true" customHeight="false" outlineLevel="0" collapsed="false">
      <c r="A2374" s="46" t="n">
        <v>44032</v>
      </c>
      <c r="B2374" s="117" t="s">
        <v>173</v>
      </c>
      <c r="D2374" s="0" t="s">
        <v>39</v>
      </c>
    </row>
    <row r="2375" customFormat="false" ht="15" hidden="false" customHeight="false" outlineLevel="0" collapsed="false">
      <c r="A2375" s="46"/>
    </row>
  </sheetData>
  <autoFilter ref="A1:D2374">
    <filterColumn colId="3">
      <customFilters and="true">
        <customFilter operator="equal" val="Ciudad de Buenos Aires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2020-06-08T11:08:34Z</dcterms:created>
  <dc:creator>UNER</dc:creator>
  <dc:description/>
  <dc:language>en-US</dc:language>
  <cp:lastModifiedBy>UNER</cp:lastModifiedBy>
  <dcterms:modified xsi:type="dcterms:W3CDTF">2020-08-31T23:09:19Z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