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ard\Google Drive\R\Data analysis\2020\Nspawners rarefaction project\Known datasets\Chinook salmon\Input\"/>
    </mc:Choice>
  </mc:AlternateContent>
  <xr:revisionPtr revIDLastSave="0" documentId="13_ncr:1_{F954A6A7-0326-4B4C-B4AC-B73BF99F653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B3" i="3" l="1"/>
  <c r="B4" i="3"/>
  <c r="B5" i="3"/>
  <c r="B6" i="3"/>
  <c r="B7" i="3"/>
  <c r="B2" i="3"/>
  <c r="G4" i="3"/>
  <c r="G5" i="3"/>
  <c r="G6" i="3"/>
  <c r="G7" i="3"/>
  <c r="G2" i="3"/>
  <c r="K9" i="2" l="1"/>
  <c r="K13" i="2"/>
  <c r="K12" i="2"/>
  <c r="K8" i="2"/>
  <c r="P3" i="1" l="1"/>
  <c r="P4" i="1"/>
  <c r="P5" i="1"/>
  <c r="P6" i="1"/>
  <c r="P7" i="1"/>
  <c r="P2" i="1"/>
  <c r="O3" i="1" l="1"/>
  <c r="O4" i="1"/>
  <c r="O5" i="1"/>
  <c r="O6" i="1"/>
  <c r="O7" i="1"/>
  <c r="O2" i="1"/>
  <c r="L2" i="1"/>
  <c r="M2" i="1"/>
  <c r="L3" i="1"/>
  <c r="M3" i="1"/>
  <c r="L4" i="1"/>
  <c r="M4" i="1"/>
  <c r="L5" i="1"/>
  <c r="M5" i="1"/>
  <c r="L6" i="1"/>
  <c r="M6" i="1"/>
  <c r="L7" i="1"/>
  <c r="M7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<sst xmlns="http://schemas.openxmlformats.org/spreadsheetml/2006/main" count="50" uniqueCount="33">
  <si>
    <t>total</t>
  </si>
  <si>
    <t>sex.ratio</t>
  </si>
  <si>
    <t>screw.trap</t>
  </si>
  <si>
    <t>gt</t>
  </si>
  <si>
    <t>tissue</t>
  </si>
  <si>
    <t>par.ratio</t>
  </si>
  <si>
    <t>female</t>
  </si>
  <si>
    <t>male</t>
  </si>
  <si>
    <t>fem.ratio</t>
  </si>
  <si>
    <t>mal.ratio</t>
  </si>
  <si>
    <t>sc.ratio</t>
  </si>
  <si>
    <t>off.year</t>
  </si>
  <si>
    <t>adult.year</t>
  </si>
  <si>
    <t>female.s</t>
  </si>
  <si>
    <t>male.s</t>
  </si>
  <si>
    <t>Year</t>
  </si>
  <si>
    <t>Type</t>
  </si>
  <si>
    <t>Sex</t>
  </si>
  <si>
    <t>N</t>
  </si>
  <si>
    <t>Mean</t>
  </si>
  <si>
    <t>SE</t>
  </si>
  <si>
    <t>Median</t>
  </si>
  <si>
    <t>Max</t>
  </si>
  <si>
    <t>RS.logit</t>
  </si>
  <si>
    <t>HOR</t>
  </si>
  <si>
    <t>Female</t>
  </si>
  <si>
    <t>Male</t>
  </si>
  <si>
    <t>NOR</t>
  </si>
  <si>
    <t>Sex ratio</t>
  </si>
  <si>
    <t>Off_gt</t>
  </si>
  <si>
    <t>Female_S</t>
  </si>
  <si>
    <t>Male_S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</si>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</sst>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K2" sqref="K2:K7"/>
    </sheetView>
  </sheetViews>
  <sheetFormatPr defaultRowHeight="15" x14ac:dyDescent="0.25"/>
  <cols>
    <col min="1" max="1" width="10" bestFit="1" customWidth="1"/>
    <col min="2" max="2" width="7.28515625" bestFit="1" customWidth="1"/>
    <col min="3" max="3" width="8.7109375" customWidth="1"/>
    <col min="4" max="4" width="5.42578125" bestFit="1" customWidth="1"/>
    <col min="5" max="5" width="11.28515625" customWidth="1"/>
    <col min="6" max="6" width="5.140625" bestFit="1" customWidth="1"/>
    <col min="7" max="7" width="8.7109375" bestFit="1" customWidth="1"/>
    <col min="8" max="8" width="8" bestFit="1" customWidth="1"/>
    <col min="9" max="9" width="10.28515625" bestFit="1" customWidth="1"/>
    <col min="10" max="10" width="6.28515625" bestFit="1" customWidth="1"/>
    <col min="11" max="11" width="5" bestFit="1" customWidth="1"/>
    <col min="12" max="12" width="9.28515625" bestFit="1" customWidth="1"/>
    <col min="13" max="13" width="9" bestFit="1" customWidth="1"/>
    <col min="14" max="14" width="8.5703125" bestFit="1" customWidth="1"/>
    <col min="15" max="15" width="7.42578125" bestFit="1" customWidth="1"/>
  </cols>
  <sheetData>
    <row r="1" spans="1:16" x14ac:dyDescent="0.25">
      <c r="A1" s="11" t="s">
        <v>12</v>
      </c>
      <c r="B1" s="12" t="s">
        <v>6</v>
      </c>
      <c r="C1" s="12" t="s">
        <v>13</v>
      </c>
      <c r="D1" s="12" t="s">
        <v>7</v>
      </c>
      <c r="E1" s="12" t="s">
        <v>14</v>
      </c>
      <c r="F1" s="11" t="s">
        <v>0</v>
      </c>
      <c r="G1" s="13" t="s">
        <v>1</v>
      </c>
      <c r="H1" s="14" t="s">
        <v>11</v>
      </c>
      <c r="I1" s="14" t="s">
        <v>2</v>
      </c>
      <c r="J1" s="14" t="s">
        <v>4</v>
      </c>
      <c r="K1" s="14" t="s">
        <v>3</v>
      </c>
      <c r="L1" s="10" t="s">
        <v>8</v>
      </c>
      <c r="M1" s="10" t="s">
        <v>9</v>
      </c>
      <c r="N1" s="10" t="s">
        <v>5</v>
      </c>
      <c r="O1" s="10" t="s">
        <v>10</v>
      </c>
    </row>
    <row r="2" spans="1:16" x14ac:dyDescent="0.25">
      <c r="A2" s="1">
        <v>2008</v>
      </c>
      <c r="B2" s="9">
        <v>288</v>
      </c>
      <c r="C2">
        <v>176</v>
      </c>
      <c r="D2" s="9">
        <v>585</v>
      </c>
      <c r="E2">
        <v>267</v>
      </c>
      <c r="F2" s="1">
        <v>873</v>
      </c>
      <c r="G2" s="2">
        <v>2.0299999999999998</v>
      </c>
      <c r="H2" s="3">
        <v>2009</v>
      </c>
      <c r="I2" s="3">
        <v>11024</v>
      </c>
      <c r="J2" s="3">
        <v>5916</v>
      </c>
      <c r="K2" s="3">
        <v>2000</v>
      </c>
      <c r="L2" s="8">
        <f>$K$2/B2</f>
        <v>6.9444444444444446</v>
      </c>
      <c r="M2" s="8">
        <f>$K$2/D2</f>
        <v>3.4188034188034186</v>
      </c>
      <c r="N2" s="8">
        <f>$K$2/F2</f>
        <v>2.2909507445589918</v>
      </c>
      <c r="O2" s="8">
        <f>K2/I2</f>
        <v>0.18142235123367198</v>
      </c>
      <c r="P2">
        <f>(I2*100)/4</f>
        <v>275600</v>
      </c>
    </row>
    <row r="3" spans="1:16" x14ac:dyDescent="0.25">
      <c r="A3" s="1">
        <v>2009</v>
      </c>
      <c r="B3" s="9">
        <v>605</v>
      </c>
      <c r="C3">
        <v>300</v>
      </c>
      <c r="D3" s="9">
        <v>781</v>
      </c>
      <c r="E3">
        <v>371</v>
      </c>
      <c r="F3" s="1">
        <v>1386</v>
      </c>
      <c r="G3" s="2">
        <v>1.29</v>
      </c>
      <c r="H3" s="3">
        <v>2010</v>
      </c>
      <c r="I3" s="3">
        <v>28150</v>
      </c>
      <c r="J3" s="3">
        <v>7961</v>
      </c>
      <c r="K3" s="3">
        <v>1826</v>
      </c>
      <c r="L3" s="8">
        <f>$K$3/B3</f>
        <v>3.0181818181818181</v>
      </c>
      <c r="M3" s="8">
        <f>$K$3/D3</f>
        <v>2.3380281690140845</v>
      </c>
      <c r="N3" s="8">
        <f>$K$3/F3</f>
        <v>1.3174603174603174</v>
      </c>
      <c r="O3" s="8">
        <f t="shared" ref="O3:O7" si="0">K3/I3</f>
        <v>6.4866785079928949E-2</v>
      </c>
      <c r="P3">
        <f t="shared" ref="P3:P7" si="1">(I3*100)/4</f>
        <v>703750</v>
      </c>
    </row>
    <row r="4" spans="1:16" x14ac:dyDescent="0.25">
      <c r="A4" s="1">
        <v>2010</v>
      </c>
      <c r="B4" s="9">
        <v>266</v>
      </c>
      <c r="C4" s="9">
        <v>210</v>
      </c>
      <c r="D4" s="9">
        <v>482</v>
      </c>
      <c r="E4" s="9">
        <v>91</v>
      </c>
      <c r="F4" s="1">
        <v>748</v>
      </c>
      <c r="G4" s="2">
        <v>1.81</v>
      </c>
      <c r="H4" s="3">
        <v>2011</v>
      </c>
      <c r="I4" s="3">
        <v>4439</v>
      </c>
      <c r="J4" s="3">
        <v>4141</v>
      </c>
      <c r="K4" s="3">
        <v>2035</v>
      </c>
      <c r="L4" s="8">
        <f>$K$4/B4</f>
        <v>7.6503759398496243</v>
      </c>
      <c r="M4" s="8">
        <f>$K$4/D4</f>
        <v>4.2219917012448134</v>
      </c>
      <c r="N4" s="8">
        <f>$K$4/F4</f>
        <v>2.7205882352941178</v>
      </c>
      <c r="O4" s="8">
        <f t="shared" si="0"/>
        <v>0.45843658481640009</v>
      </c>
      <c r="P4">
        <f t="shared" si="1"/>
        <v>110975</v>
      </c>
    </row>
    <row r="5" spans="1:16" x14ac:dyDescent="0.25">
      <c r="A5" s="1">
        <v>2011</v>
      </c>
      <c r="B5" s="9">
        <v>324</v>
      </c>
      <c r="C5">
        <v>119</v>
      </c>
      <c r="D5" s="9">
        <v>407</v>
      </c>
      <c r="E5">
        <v>168</v>
      </c>
      <c r="F5" s="1">
        <v>731</v>
      </c>
      <c r="G5" s="2">
        <v>1.26</v>
      </c>
      <c r="H5" s="3">
        <v>2012</v>
      </c>
      <c r="I5" s="3">
        <v>6754</v>
      </c>
      <c r="J5" s="3">
        <v>4995</v>
      </c>
      <c r="K5" s="3">
        <v>2220</v>
      </c>
      <c r="L5" s="8">
        <f>$K$5/B5</f>
        <v>6.8518518518518521</v>
      </c>
      <c r="M5" s="8">
        <f>$K$5/D5</f>
        <v>5.4545454545454541</v>
      </c>
      <c r="N5" s="8">
        <f>$K$5/F5</f>
        <v>3.0369357045143639</v>
      </c>
      <c r="O5" s="8">
        <f t="shared" si="0"/>
        <v>0.32869410719573589</v>
      </c>
      <c r="P5">
        <f t="shared" si="1"/>
        <v>168850</v>
      </c>
    </row>
    <row r="6" spans="1:16" x14ac:dyDescent="0.25">
      <c r="A6" s="1">
        <v>2012</v>
      </c>
      <c r="B6" s="9">
        <v>439</v>
      </c>
      <c r="C6" s="9"/>
      <c r="D6" s="9">
        <v>509</v>
      </c>
      <c r="E6" s="9"/>
      <c r="F6" s="1">
        <v>947</v>
      </c>
      <c r="G6" s="2">
        <v>1.1599999999999999</v>
      </c>
      <c r="H6" s="4">
        <v>2013</v>
      </c>
      <c r="I6" s="4">
        <v>20212</v>
      </c>
      <c r="J6" s="4">
        <v>8485</v>
      </c>
      <c r="K6" s="4">
        <v>2792</v>
      </c>
      <c r="L6" s="8">
        <f>$K$6/B6</f>
        <v>6.3599088838268791</v>
      </c>
      <c r="M6" s="8">
        <f>$K$6/D6</f>
        <v>5.485265225933202</v>
      </c>
      <c r="N6" s="8">
        <f>$K$6/F6</f>
        <v>2.948257655755016</v>
      </c>
      <c r="O6" s="8">
        <f t="shared" si="0"/>
        <v>0.13813576093409854</v>
      </c>
      <c r="P6">
        <f t="shared" si="1"/>
        <v>505300</v>
      </c>
    </row>
    <row r="7" spans="1:16" x14ac:dyDescent="0.25">
      <c r="A7" s="5">
        <v>2013</v>
      </c>
      <c r="B7" s="9">
        <v>350</v>
      </c>
      <c r="C7" s="9"/>
      <c r="D7" s="9">
        <v>337</v>
      </c>
      <c r="E7" s="9"/>
      <c r="F7" s="5">
        <v>687</v>
      </c>
      <c r="G7" s="6">
        <v>0.96</v>
      </c>
      <c r="H7" s="4">
        <v>2014</v>
      </c>
      <c r="I7" s="4">
        <v>11438</v>
      </c>
      <c r="J7" s="4">
        <v>5878</v>
      </c>
      <c r="K7" s="4">
        <v>2087</v>
      </c>
      <c r="L7" s="8">
        <f>$K$7/B7</f>
        <v>5.9628571428571426</v>
      </c>
      <c r="M7" s="8">
        <f>$K$7/D7</f>
        <v>6.1928783382789314</v>
      </c>
      <c r="N7" s="8">
        <f>$K$7/F7</f>
        <v>3.0378457059679769</v>
      </c>
      <c r="O7" s="8">
        <f t="shared" si="0"/>
        <v>0.18246196887567756</v>
      </c>
      <c r="P7">
        <f t="shared" si="1"/>
        <v>285950</v>
      </c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50EF-A264-4FAA-96A0-E3874B368DED}">
  <dimension ref="A1:K13"/>
  <sheetViews>
    <sheetView workbookViewId="0">
      <selection activeCell="K12" sqref="K12:K13"/>
    </sheetView>
  </sheetViews>
  <sheetFormatPr defaultRowHeight="15" x14ac:dyDescent="0.25"/>
  <sheetData>
    <row r="1" spans="1:11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11" x14ac:dyDescent="0.25">
      <c r="A2">
        <v>2008</v>
      </c>
      <c r="B2" t="s">
        <v>24</v>
      </c>
      <c r="C2" t="s">
        <v>25</v>
      </c>
      <c r="D2">
        <v>288</v>
      </c>
      <c r="E2">
        <v>6.68</v>
      </c>
      <c r="F2">
        <v>0.49</v>
      </c>
      <c r="G2">
        <v>4</v>
      </c>
      <c r="H2">
        <v>40</v>
      </c>
      <c r="I2">
        <v>176</v>
      </c>
    </row>
    <row r="3" spans="1:11" x14ac:dyDescent="0.25">
      <c r="C3" t="s">
        <v>26</v>
      </c>
      <c r="D3">
        <v>585</v>
      </c>
      <c r="E3">
        <v>3.27</v>
      </c>
      <c r="F3">
        <v>0.28999999999999998</v>
      </c>
      <c r="G3">
        <v>0</v>
      </c>
      <c r="H3">
        <v>54</v>
      </c>
      <c r="I3">
        <v>267</v>
      </c>
    </row>
    <row r="4" spans="1:11" x14ac:dyDescent="0.25">
      <c r="A4">
        <v>2009</v>
      </c>
      <c r="B4" t="s">
        <v>24</v>
      </c>
      <c r="C4" t="s">
        <v>25</v>
      </c>
      <c r="D4">
        <v>604</v>
      </c>
      <c r="E4">
        <v>2.68</v>
      </c>
      <c r="F4">
        <v>0.17</v>
      </c>
      <c r="G4">
        <v>0</v>
      </c>
      <c r="H4">
        <v>37</v>
      </c>
      <c r="I4">
        <v>300</v>
      </c>
    </row>
    <row r="5" spans="1:11" x14ac:dyDescent="0.25">
      <c r="C5" t="s">
        <v>26</v>
      </c>
      <c r="D5">
        <v>782</v>
      </c>
      <c r="E5">
        <v>2.23</v>
      </c>
      <c r="F5">
        <v>0.16</v>
      </c>
      <c r="G5">
        <v>0</v>
      </c>
      <c r="H5">
        <v>42</v>
      </c>
      <c r="I5">
        <v>371</v>
      </c>
    </row>
    <row r="6" spans="1:11" x14ac:dyDescent="0.25">
      <c r="A6">
        <v>2010</v>
      </c>
      <c r="B6" t="s">
        <v>24</v>
      </c>
      <c r="C6" t="s">
        <v>25</v>
      </c>
      <c r="D6">
        <v>209</v>
      </c>
      <c r="E6">
        <v>6.9</v>
      </c>
      <c r="F6">
        <v>0.88</v>
      </c>
      <c r="G6">
        <v>0</v>
      </c>
      <c r="H6">
        <v>85</v>
      </c>
    </row>
    <row r="7" spans="1:11" x14ac:dyDescent="0.25">
      <c r="C7" t="s">
        <v>26</v>
      </c>
      <c r="D7">
        <v>318</v>
      </c>
      <c r="E7">
        <v>2.98</v>
      </c>
      <c r="F7">
        <v>0.43</v>
      </c>
      <c r="G7">
        <v>0</v>
      </c>
      <c r="H7">
        <v>47</v>
      </c>
    </row>
    <row r="8" spans="1:11" x14ac:dyDescent="0.25">
      <c r="B8" t="s">
        <v>27</v>
      </c>
      <c r="C8" t="s">
        <v>25</v>
      </c>
      <c r="D8">
        <v>57</v>
      </c>
      <c r="E8">
        <v>4.5599999999999996</v>
      </c>
      <c r="F8">
        <v>1.39</v>
      </c>
      <c r="G8">
        <v>0</v>
      </c>
      <c r="H8">
        <v>54</v>
      </c>
      <c r="I8">
        <v>118</v>
      </c>
      <c r="J8">
        <v>92</v>
      </c>
      <c r="K8">
        <f>SUM(I8:J8)</f>
        <v>210</v>
      </c>
    </row>
    <row r="9" spans="1:11" x14ac:dyDescent="0.25">
      <c r="C9" t="s">
        <v>26</v>
      </c>
      <c r="D9">
        <v>164</v>
      </c>
      <c r="E9">
        <v>6.29</v>
      </c>
      <c r="F9">
        <v>1.0900000000000001</v>
      </c>
      <c r="G9">
        <v>0</v>
      </c>
      <c r="H9">
        <v>107</v>
      </c>
      <c r="I9">
        <v>75</v>
      </c>
      <c r="J9">
        <v>16</v>
      </c>
      <c r="K9">
        <f>SUM(I9:J9)</f>
        <v>91</v>
      </c>
    </row>
    <row r="10" spans="1:11" x14ac:dyDescent="0.25">
      <c r="A10">
        <v>2011</v>
      </c>
      <c r="B10" t="s">
        <v>24</v>
      </c>
      <c r="C10" t="s">
        <v>25</v>
      </c>
      <c r="D10">
        <v>179</v>
      </c>
      <c r="E10">
        <v>5.5</v>
      </c>
      <c r="F10">
        <v>0.73</v>
      </c>
      <c r="G10">
        <v>0</v>
      </c>
      <c r="H10">
        <v>42</v>
      </c>
      <c r="I10">
        <v>83</v>
      </c>
    </row>
    <row r="11" spans="1:11" x14ac:dyDescent="0.25">
      <c r="C11" t="s">
        <v>26</v>
      </c>
      <c r="D11">
        <v>195</v>
      </c>
      <c r="E11">
        <v>3.31</v>
      </c>
      <c r="F11">
        <v>0.5</v>
      </c>
      <c r="G11">
        <v>0</v>
      </c>
      <c r="H11">
        <v>44</v>
      </c>
      <c r="I11">
        <v>65</v>
      </c>
    </row>
    <row r="12" spans="1:11" x14ac:dyDescent="0.25">
      <c r="B12" t="s">
        <v>27</v>
      </c>
      <c r="C12" t="s">
        <v>25</v>
      </c>
      <c r="D12">
        <v>145</v>
      </c>
      <c r="E12">
        <v>6.06</v>
      </c>
      <c r="F12">
        <v>0.86</v>
      </c>
      <c r="G12">
        <v>0</v>
      </c>
      <c r="H12">
        <v>45</v>
      </c>
      <c r="I12">
        <v>77</v>
      </c>
      <c r="J12">
        <v>42</v>
      </c>
      <c r="K12">
        <f>SUM(I12:J12)</f>
        <v>119</v>
      </c>
    </row>
    <row r="13" spans="1:11" x14ac:dyDescent="0.25">
      <c r="C13" t="s">
        <v>26</v>
      </c>
      <c r="D13">
        <v>212</v>
      </c>
      <c r="E13">
        <v>6.44</v>
      </c>
      <c r="F13">
        <v>0.92</v>
      </c>
      <c r="G13">
        <v>2</v>
      </c>
      <c r="H13">
        <v>93</v>
      </c>
      <c r="I13">
        <v>124</v>
      </c>
      <c r="J13">
        <v>44</v>
      </c>
      <c r="K13">
        <f>SUM(I13:J13)</f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0A6B-2A67-4C48-95EB-FF7EF8E8A6DE}">
  <dimension ref="A1:H7"/>
  <sheetViews>
    <sheetView tabSelected="1" workbookViewId="0">
      <selection activeCell="I10" sqref="I10"/>
    </sheetView>
  </sheetViews>
  <sheetFormatPr defaultRowHeight="15" x14ac:dyDescent="0.25"/>
  <cols>
    <col min="1" max="1" width="5" style="15" bestFit="1" customWidth="1"/>
    <col min="2" max="2" width="5" style="15" customWidth="1"/>
    <col min="3" max="3" width="7.85546875" style="15" customWidth="1"/>
    <col min="4" max="4" width="11.28515625" style="15" customWidth="1"/>
    <col min="5" max="5" width="6.28515625" style="15" customWidth="1"/>
    <col min="6" max="6" width="8" style="15" customWidth="1"/>
    <col min="7" max="7" width="8.7109375" style="15" bestFit="1" customWidth="1"/>
    <col min="8" max="8" width="6.5703125" style="15" bestFit="1" customWidth="1"/>
    <col min="9" max="16384" width="9.140625" style="15"/>
  </cols>
  <sheetData>
    <row r="1" spans="1:8" x14ac:dyDescent="0.25">
      <c r="A1" s="11" t="s">
        <v>15</v>
      </c>
      <c r="B1" s="11" t="s">
        <v>32</v>
      </c>
      <c r="C1" s="12" t="s">
        <v>25</v>
      </c>
      <c r="D1" s="12" t="s">
        <v>30</v>
      </c>
      <c r="E1" s="12" t="s">
        <v>26</v>
      </c>
      <c r="F1" s="12" t="s">
        <v>31</v>
      </c>
      <c r="G1" s="13" t="s">
        <v>28</v>
      </c>
      <c r="H1" s="13" t="s">
        <v>29</v>
      </c>
    </row>
    <row r="2" spans="1:8" x14ac:dyDescent="0.25">
      <c r="A2" s="16">
        <v>2008</v>
      </c>
      <c r="B2" s="16">
        <f>SUM(C2,E2)</f>
        <v>873</v>
      </c>
      <c r="C2" s="16">
        <v>288</v>
      </c>
      <c r="D2" s="16">
        <v>172</v>
      </c>
      <c r="E2" s="16">
        <v>585</v>
      </c>
      <c r="F2" s="16">
        <v>263</v>
      </c>
      <c r="G2" s="17">
        <f>E2/C2</f>
        <v>2.03125</v>
      </c>
      <c r="H2" s="3">
        <v>2000</v>
      </c>
    </row>
    <row r="3" spans="1:8" x14ac:dyDescent="0.25">
      <c r="A3" s="16">
        <v>2009</v>
      </c>
      <c r="B3" s="16">
        <f t="shared" ref="B3:B7" si="0">SUM(C3,E3)</f>
        <v>1386</v>
      </c>
      <c r="C3" s="16">
        <v>605</v>
      </c>
      <c r="D3" s="16">
        <v>286</v>
      </c>
      <c r="E3" s="16">
        <v>781</v>
      </c>
      <c r="F3" s="16">
        <v>346</v>
      </c>
      <c r="G3" s="17">
        <f>E3/C3</f>
        <v>1.290909090909091</v>
      </c>
      <c r="H3" s="3">
        <v>1826</v>
      </c>
    </row>
    <row r="4" spans="1:8" x14ac:dyDescent="0.25">
      <c r="A4" s="16">
        <v>2010</v>
      </c>
      <c r="B4" s="16">
        <f t="shared" si="0"/>
        <v>748</v>
      </c>
      <c r="C4" s="16">
        <v>266</v>
      </c>
      <c r="D4" s="16">
        <v>102</v>
      </c>
      <c r="E4" s="16">
        <v>482</v>
      </c>
      <c r="F4" s="16">
        <v>181</v>
      </c>
      <c r="G4" s="17">
        <f t="shared" ref="G3:G7" si="1">E4/C4</f>
        <v>1.8120300751879699</v>
      </c>
      <c r="H4" s="3">
        <v>2035</v>
      </c>
    </row>
    <row r="5" spans="1:8" x14ac:dyDescent="0.25">
      <c r="A5" s="16">
        <v>2011</v>
      </c>
      <c r="B5" s="16">
        <f t="shared" si="0"/>
        <v>731</v>
      </c>
      <c r="C5" s="16">
        <v>324</v>
      </c>
      <c r="D5" s="16">
        <v>141</v>
      </c>
      <c r="E5" s="16">
        <v>407</v>
      </c>
      <c r="F5" s="16">
        <v>201</v>
      </c>
      <c r="G5" s="17">
        <f t="shared" si="1"/>
        <v>1.2561728395061729</v>
      </c>
      <c r="H5" s="3">
        <v>2220</v>
      </c>
    </row>
    <row r="6" spans="1:8" x14ac:dyDescent="0.25">
      <c r="A6" s="16">
        <v>2012</v>
      </c>
      <c r="B6" s="16">
        <f t="shared" si="0"/>
        <v>948</v>
      </c>
      <c r="C6" s="16">
        <v>439</v>
      </c>
      <c r="D6" s="16">
        <v>253</v>
      </c>
      <c r="E6" s="16">
        <v>509</v>
      </c>
      <c r="F6" s="16">
        <v>312</v>
      </c>
      <c r="G6" s="17">
        <f t="shared" si="1"/>
        <v>1.1594533029612757</v>
      </c>
      <c r="H6" s="4">
        <v>2792</v>
      </c>
    </row>
    <row r="7" spans="1:8" x14ac:dyDescent="0.25">
      <c r="A7" s="16">
        <v>2013</v>
      </c>
      <c r="B7" s="16">
        <f t="shared" si="0"/>
        <v>687</v>
      </c>
      <c r="C7" s="16">
        <v>350</v>
      </c>
      <c r="D7" s="16">
        <v>176</v>
      </c>
      <c r="E7" s="16">
        <v>337</v>
      </c>
      <c r="F7" s="16">
        <v>161</v>
      </c>
      <c r="G7" s="17">
        <f t="shared" si="1"/>
        <v>0.96285714285714286</v>
      </c>
      <c r="H7" s="4">
        <v>2087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University of New York at Oswego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Sard</dc:creator>
  <cp:lastModifiedBy>Nick Sard</cp:lastModifiedBy>
  <dcterms:created xsi:type="dcterms:W3CDTF">2020-03-17T19:50:41Z</dcterms:created>
  <dcterms:modified xsi:type="dcterms:W3CDTF">2020-08-12T15:19:53Z</dcterms:modified>
</cp:coreProperties>
</file>