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programs/openmc/CMFX-Neutronics/CentrifugalMirrorNeutronics/He3_Calibration/"/>
    </mc:Choice>
  </mc:AlternateContent>
  <xr:revisionPtr revIDLastSave="0" documentId="13_ncr:1_{25A7CC36-F710-1748-B89C-6AC180DFB52D}" xr6:coauthVersionLast="47" xr6:coauthVersionMax="47" xr10:uidLastSave="{00000000-0000-0000-0000-000000000000}"/>
  <bookViews>
    <workbookView xWindow="5020" yWindow="1420" windowWidth="25440" windowHeight="15400" xr2:uid="{CD9A912C-0491-483D-ABDF-F8CD2AE65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L2" i="1" s="1"/>
  <c r="F12" i="1" l="1"/>
  <c r="E12" i="1"/>
  <c r="N2" i="1"/>
  <c r="D11" i="1"/>
  <c r="F5" i="1"/>
  <c r="E5" i="1"/>
  <c r="G5" i="1" s="1"/>
  <c r="E4" i="1"/>
  <c r="G4" i="1" s="1"/>
  <c r="F4" i="1"/>
  <c r="F11" i="1"/>
  <c r="F3" i="1"/>
  <c r="E2" i="1"/>
  <c r="G2" i="1" s="1"/>
  <c r="F10" i="1"/>
  <c r="F9" i="1"/>
  <c r="F2" i="1"/>
  <c r="F8" i="1"/>
  <c r="F7" i="1"/>
  <c r="F6" i="1"/>
  <c r="E11" i="1"/>
  <c r="E10" i="1"/>
  <c r="E9" i="1"/>
  <c r="E8" i="1"/>
  <c r="E7" i="1"/>
  <c r="G7" i="1" s="1"/>
  <c r="E6" i="1"/>
  <c r="G6" i="1" s="1"/>
  <c r="E3" i="1"/>
  <c r="D10" i="1"/>
  <c r="D9" i="1"/>
  <c r="D8" i="1"/>
  <c r="D7" i="1"/>
  <c r="D6" i="1"/>
  <c r="D5" i="1"/>
  <c r="D3" i="1"/>
  <c r="D2" i="1"/>
  <c r="G11" i="1" l="1"/>
  <c r="G10" i="1"/>
  <c r="G8" i="1"/>
  <c r="G3" i="1"/>
  <c r="G9" i="1"/>
</calcChain>
</file>

<file path=xl/sharedStrings.xml><?xml version="1.0" encoding="utf-8"?>
<sst xmlns="http://schemas.openxmlformats.org/spreadsheetml/2006/main" count="28" uniqueCount="23">
  <si>
    <t>Counts</t>
  </si>
  <si>
    <t>Distance</t>
  </si>
  <si>
    <t>Mean</t>
  </si>
  <si>
    <t>Std</t>
  </si>
  <si>
    <t>BACKGROUND</t>
  </si>
  <si>
    <t>count*d^2</t>
  </si>
  <si>
    <t>Distance (cm)</t>
  </si>
  <si>
    <t>Start Time</t>
  </si>
  <si>
    <t>Duration (s)</t>
  </si>
  <si>
    <t>Activity (n/s)</t>
  </si>
  <si>
    <t>Shielding</t>
  </si>
  <si>
    <t>Added Distance (cm)</t>
  </si>
  <si>
    <t>Last Calibration Time</t>
  </si>
  <si>
    <t>Last Calibration Activity</t>
  </si>
  <si>
    <t>Cf-252 Half Life (Years)</t>
  </si>
  <si>
    <t>IN2CM</t>
  </si>
  <si>
    <t>Distance from source to front of bracket</t>
  </si>
  <si>
    <t>Thickness of aluminum enclosure</t>
  </si>
  <si>
    <t>Thickness of lead shielding</t>
  </si>
  <si>
    <t>Radius of HDPE</t>
  </si>
  <si>
    <t>Distance is from the front of the 8020 bracket to the front of the HDPE moderator</t>
  </si>
  <si>
    <t>Activity Uncertainty (n/s)</t>
  </si>
  <si>
    <t>Uncertainty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</si>
</sst>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Sheet1!$F$2:$F$11</c:f>
                <c:numCache>
                  <c:formatCode>General</c:formatCode>
                  <c:ptCount val="10"/>
                  <c:pt idx="0">
                    <c:v>69.559758481466858</c:v>
                  </c:pt>
                  <c:pt idx="1">
                    <c:v>50.815745591302694</c:v>
                  </c:pt>
                  <c:pt idx="2">
                    <c:v>33.546385796386474</c:v>
                  </c:pt>
                  <c:pt idx="3">
                    <c:v>41.831088917215631</c:v>
                  </c:pt>
                  <c:pt idx="4">
                    <c:v>30.838936427834216</c:v>
                  </c:pt>
                  <c:pt idx="5">
                    <c:v>15.118200951171406</c:v>
                  </c:pt>
                  <c:pt idx="6">
                    <c:v>10.759182125050211</c:v>
                  </c:pt>
                  <c:pt idx="7">
                    <c:v>11.052601503718479</c:v>
                  </c:pt>
                  <c:pt idx="8">
                    <c:v>5.0833060108555337</c:v>
                  </c:pt>
                  <c:pt idx="9">
                    <c:v>12.221292893961753</c:v>
                  </c:pt>
                </c:numCache>
              </c:numRef>
            </c:plus>
            <c:minus>
              <c:numRef>
                <c:f>Sheet1!$F$2:$F$11</c:f>
                <c:numCache>
                  <c:formatCode>General</c:formatCode>
                  <c:ptCount val="10"/>
                  <c:pt idx="0">
                    <c:v>69.559758481466858</c:v>
                  </c:pt>
                  <c:pt idx="1">
                    <c:v>50.815745591302694</c:v>
                  </c:pt>
                  <c:pt idx="2">
                    <c:v>33.546385796386474</c:v>
                  </c:pt>
                  <c:pt idx="3">
                    <c:v>41.831088917215631</c:v>
                  </c:pt>
                  <c:pt idx="4">
                    <c:v>30.838936427834216</c:v>
                  </c:pt>
                  <c:pt idx="5">
                    <c:v>15.118200951171406</c:v>
                  </c:pt>
                  <c:pt idx="6">
                    <c:v>10.759182125050211</c:v>
                  </c:pt>
                  <c:pt idx="7">
                    <c:v>11.052601503718479</c:v>
                  </c:pt>
                  <c:pt idx="8">
                    <c:v>5.0833060108555337</c:v>
                  </c:pt>
                  <c:pt idx="9">
                    <c:v>12.221292893961753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Sheet1!$D$2:$D$11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3327.2</c:v>
                </c:pt>
                <c:pt idx="1">
                  <c:v>1871.6</c:v>
                </c:pt>
                <c:pt idx="2">
                  <c:v>1133.2</c:v>
                </c:pt>
                <c:pt idx="3">
                  <c:v>748.4</c:v>
                </c:pt>
                <c:pt idx="4">
                  <c:v>536.6</c:v>
                </c:pt>
                <c:pt idx="5">
                  <c:v>332.2</c:v>
                </c:pt>
                <c:pt idx="6">
                  <c:v>235.2</c:v>
                </c:pt>
                <c:pt idx="7">
                  <c:v>192.2</c:v>
                </c:pt>
                <c:pt idx="8">
                  <c:v>173.4</c:v>
                </c:pt>
                <c:pt idx="9">
                  <c:v>157.19999999999999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E-45F0-BFFA-95532C8E5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392384"/>
        <c:axId val="1110389024"/>
      </c:scatterChart>
      <c:valAx>
        <c:axId val="111039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89024"/>
        <c:crosses val="autoZero"/>
        <c:crossBetween val="midCat"/>
      </c:valAx>
      <c:valAx>
        <c:axId val="111038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80314960629922"/>
          <c:y val="0.19486111111111112"/>
          <c:w val="0.82686351706036743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count*d^2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Sheet1!$D$2:$D$56</c:f>
              <c:strCach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BACKGROUND</c:v>
                </c:pt>
              </c:strCache>
            </c:strRef>
          </c:xVal>
          <c:yVal>
            <c:numRef>
              <c:f>Sheet1!$G$2:$G$56</c:f>
              <c:numCache>
                <c:formatCode>General</c:formatCode>
                <c:ptCount val="55"/>
                <c:pt idx="0">
                  <c:v>3327.2</c:v>
                </c:pt>
                <c:pt idx="1">
                  <c:v>46790</c:v>
                </c:pt>
                <c:pt idx="2">
                  <c:v>113320</c:v>
                </c:pt>
                <c:pt idx="3">
                  <c:v>168390</c:v>
                </c:pt>
                <c:pt idx="4">
                  <c:v>214640</c:v>
                </c:pt>
                <c:pt idx="5">
                  <c:v>298980</c:v>
                </c:pt>
                <c:pt idx="6">
                  <c:v>376320</c:v>
                </c:pt>
                <c:pt idx="7">
                  <c:v>480500</c:v>
                </c:pt>
                <c:pt idx="8">
                  <c:v>624240</c:v>
                </c:pt>
                <c:pt idx="9">
                  <c:v>770280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18-4F1F-B4A1-A019B1B22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70416"/>
        <c:axId val="1309557776"/>
      </c:scatterChart>
      <c:valAx>
        <c:axId val="9402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557776"/>
        <c:crosses val="autoZero"/>
        <c:crossBetween val="midCat"/>
      </c:valAx>
      <c:valAx>
        <c:axId val="13095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11</xdr:row>
      <xdr:rowOff>61912</xdr:rowOff>
    </xdr:from>
    <xdr:to>
      <xdr:col>17</xdr:col>
      <xdr:colOff>447675</xdr:colOff>
      <xdr:row>25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BA225-D0B9-7BA5-F960-686BCF7B6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438150</xdr:colOff>
      <xdr:row>26</xdr:row>
      <xdr:rowOff>0</xdr:rowOff>
    </xdr:from>
    <xdr:to>
      <xdr:col>17</xdr:col>
      <xdr:colOff>133350</xdr:colOff>
      <xdr:row>36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1387F-456E-1841-DC62-B685E34F6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16890022200729X" TargetMode="External"/><Relationship Id="rId2" Type="http://schemas.openxmlformats.org/officeDocument/2006/relationships/hyperlink" Target="https://www.sciencedirect.com/science/article/pii/S016890022200729X" TargetMode="External"/><Relationship Id="rId1" Type="http://schemas.openxmlformats.org/officeDocument/2006/relationships/hyperlink" Target="http://www.nuclearphysicslab.com/npl/npl-home/experiments/neutrons/neutron-detectio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8A06-B509-4D14-B442-74AB340838A4}">
  <dimension ref="A1:W56"/>
  <sheetViews>
    <sheetView tabSelected="1" topLeftCell="G1" workbookViewId="0">
      <selection activeCell="S1" sqref="S1"/>
    </sheetView>
  </sheetViews>
  <sheetFormatPr baseColWidth="10" defaultColWidth="8.83203125" defaultRowHeight="15" x14ac:dyDescent="0.2"/>
  <cols>
    <col min="1" max="1" width="13.6640625" bestFit="1" customWidth="1"/>
    <col min="9" max="9" width="13.33203125" bestFit="1" customWidth="1"/>
    <col min="10" max="10" width="10" bestFit="1" customWidth="1"/>
    <col min="11" max="11" width="12.1640625" bestFit="1" customWidth="1"/>
    <col min="12" max="12" width="20.1640625" bestFit="1" customWidth="1"/>
    <col min="13" max="13" width="8.1640625" bestFit="1" customWidth="1"/>
    <col min="14" max="14" width="16.6640625" bestFit="1" customWidth="1"/>
    <col min="17" max="17" width="17.1640625" bestFit="1" customWidth="1"/>
    <col min="18" max="18" width="19.33203125" bestFit="1" customWidth="1"/>
    <col min="19" max="19" width="17.83203125" bestFit="1" customWidth="1"/>
    <col min="20" max="20" width="17.83203125" customWidth="1"/>
    <col min="21" max="21" width="6.33203125" bestFit="1" customWidth="1"/>
    <col min="23" max="23" width="31.5" bestFit="1" customWidth="1"/>
  </cols>
  <sheetData>
    <row r="1" spans="1:23" x14ac:dyDescent="0.2">
      <c r="A1" t="s">
        <v>6</v>
      </c>
      <c r="B1" t="s">
        <v>0</v>
      </c>
      <c r="D1" t="s">
        <v>1</v>
      </c>
      <c r="E1" t="s">
        <v>2</v>
      </c>
      <c r="F1" t="s">
        <v>3</v>
      </c>
      <c r="G1" t="s">
        <v>5</v>
      </c>
      <c r="I1" t="s">
        <v>7</v>
      </c>
      <c r="J1" t="s">
        <v>8</v>
      </c>
      <c r="K1" t="s">
        <v>9</v>
      </c>
      <c r="L1" t="s">
        <v>21</v>
      </c>
      <c r="M1" t="s">
        <v>10</v>
      </c>
      <c r="N1" t="s">
        <v>11</v>
      </c>
      <c r="Q1" s="1" t="s">
        <v>12</v>
      </c>
      <c r="R1" t="s">
        <v>13</v>
      </c>
      <c r="S1" s="1" t="s">
        <v>14</v>
      </c>
      <c r="T1" s="1" t="s">
        <v>22</v>
      </c>
      <c r="U1" t="s">
        <v>15</v>
      </c>
      <c r="V1" t="s">
        <v>20</v>
      </c>
    </row>
    <row r="2" spans="1:23" x14ac:dyDescent="0.2">
      <c r="A2">
        <v>1</v>
      </c>
      <c r="B2">
        <v>3277</v>
      </c>
      <c r="D2">
        <f>A2</f>
        <v>1</v>
      </c>
      <c r="E2">
        <f>AVERAGE(B2:B6)</f>
        <v>3327.2</v>
      </c>
      <c r="F2">
        <f>_xlfn.STDEV.P(B2:B6)</f>
        <v>69.559758481466858</v>
      </c>
      <c r="G2">
        <f>E2*D2^2</f>
        <v>3327.2</v>
      </c>
      <c r="I2" s="2">
        <v>45222.62222222222</v>
      </c>
      <c r="J2">
        <v>100</v>
      </c>
      <c r="K2">
        <f>R2*0.5^((I2-Q2)/365.25/S2)</f>
        <v>3129.4295108346664</v>
      </c>
      <c r="L2">
        <f>K2 * (I2-Q2) / 365.25 * LOG(2) * T2 / S2^2</f>
        <v>1.026956919697243</v>
      </c>
      <c r="M2" t="b">
        <v>0</v>
      </c>
      <c r="N2">
        <f>SUM(V2,V5)*U2</f>
        <v>8.2550000000000008</v>
      </c>
      <c r="Q2" s="2">
        <v>43227.638194444444</v>
      </c>
      <c r="R2">
        <v>13070</v>
      </c>
      <c r="S2">
        <v>2.6484999999999999</v>
      </c>
      <c r="T2">
        <v>1.4E-3</v>
      </c>
      <c r="U2">
        <v>2.54</v>
      </c>
      <c r="V2">
        <v>0.75</v>
      </c>
      <c r="W2" t="s">
        <v>16</v>
      </c>
    </row>
    <row r="3" spans="1:23" x14ac:dyDescent="0.2">
      <c r="A3">
        <v>1</v>
      </c>
      <c r="B3">
        <v>3359</v>
      </c>
      <c r="D3">
        <f>A7</f>
        <v>5</v>
      </c>
      <c r="E3">
        <f>AVERAGE(B7:B11)</f>
        <v>1871.6</v>
      </c>
      <c r="F3">
        <f>_xlfn.STDEV.P(B7:B11)</f>
        <v>50.815745591302694</v>
      </c>
      <c r="G3">
        <f t="shared" ref="G3:G6" si="0">E3*D3^2</f>
        <v>46790</v>
      </c>
      <c r="P3" s="1"/>
      <c r="V3">
        <v>7.0000000000000007E-2</v>
      </c>
      <c r="W3" t="s">
        <v>17</v>
      </c>
    </row>
    <row r="4" spans="1:23" x14ac:dyDescent="0.2">
      <c r="A4">
        <v>1</v>
      </c>
      <c r="B4">
        <v>3311</v>
      </c>
      <c r="D4">
        <v>10</v>
      </c>
      <c r="E4">
        <f>AVERAGE(B12:B16)</f>
        <v>1133.2</v>
      </c>
      <c r="F4">
        <f>_xlfn.STDEV.P(B12:B16)</f>
        <v>33.546385796386474</v>
      </c>
      <c r="G4">
        <f t="shared" si="0"/>
        <v>113320</v>
      </c>
      <c r="V4">
        <v>6.25E-2</v>
      </c>
      <c r="W4" t="s">
        <v>18</v>
      </c>
    </row>
    <row r="5" spans="1:23" x14ac:dyDescent="0.2">
      <c r="A5">
        <v>1</v>
      </c>
      <c r="B5">
        <v>3444</v>
      </c>
      <c r="D5">
        <f>A17</f>
        <v>15</v>
      </c>
      <c r="E5">
        <f>AVERAGE(B17:B21)</f>
        <v>748.4</v>
      </c>
      <c r="F5">
        <f>_xlfn.STDEV.P(B17:B21)</f>
        <v>41.831088917215631</v>
      </c>
      <c r="G5">
        <f t="shared" si="0"/>
        <v>168390</v>
      </c>
      <c r="V5">
        <v>2.5</v>
      </c>
      <c r="W5" t="s">
        <v>19</v>
      </c>
    </row>
    <row r="6" spans="1:23" x14ac:dyDescent="0.2">
      <c r="A6">
        <v>1</v>
      </c>
      <c r="B6">
        <v>3245</v>
      </c>
      <c r="D6">
        <f>A22</f>
        <v>20</v>
      </c>
      <c r="E6">
        <f>AVERAGE(B22:B26)</f>
        <v>536.6</v>
      </c>
      <c r="F6">
        <f>_xlfn.STDEV.P(B22:B26)</f>
        <v>30.838936427834216</v>
      </c>
      <c r="G6">
        <f t="shared" si="0"/>
        <v>214640</v>
      </c>
    </row>
    <row r="7" spans="1:23" x14ac:dyDescent="0.2">
      <c r="A7">
        <v>5</v>
      </c>
      <c r="B7">
        <v>1807</v>
      </c>
      <c r="D7">
        <f>A27</f>
        <v>30</v>
      </c>
      <c r="E7">
        <f>AVERAGE(B27:B31)</f>
        <v>332.2</v>
      </c>
      <c r="F7">
        <f>_xlfn.STDEV.P(B27:B31)</f>
        <v>15.118200951171406</v>
      </c>
      <c r="G7">
        <f>E7*D7^2</f>
        <v>298980</v>
      </c>
      <c r="M7" s="1"/>
    </row>
    <row r="8" spans="1:23" x14ac:dyDescent="0.2">
      <c r="A8">
        <v>5</v>
      </c>
      <c r="B8">
        <v>1890</v>
      </c>
      <c r="D8">
        <f>A32</f>
        <v>40</v>
      </c>
      <c r="E8">
        <f>AVERAGE(B32:B36)</f>
        <v>235.2</v>
      </c>
      <c r="F8">
        <f>_xlfn.STDEV.P(B32:B36)</f>
        <v>10.759182125050211</v>
      </c>
      <c r="G8">
        <f>E8*D8^2</f>
        <v>376320</v>
      </c>
    </row>
    <row r="9" spans="1:23" x14ac:dyDescent="0.2">
      <c r="A9">
        <v>5</v>
      </c>
      <c r="B9">
        <v>1887</v>
      </c>
      <c r="D9">
        <f>A37</f>
        <v>50</v>
      </c>
      <c r="E9">
        <f>AVERAGE(B37:B41)</f>
        <v>192.2</v>
      </c>
      <c r="F9">
        <f>_xlfn.STDEV.P(B37:B41)</f>
        <v>11.052601503718479</v>
      </c>
      <c r="G9">
        <f>E9*D9^2</f>
        <v>480500</v>
      </c>
    </row>
    <row r="10" spans="1:23" x14ac:dyDescent="0.2">
      <c r="A10">
        <v>5</v>
      </c>
      <c r="B10">
        <v>1949</v>
      </c>
      <c r="D10">
        <f>A42</f>
        <v>60</v>
      </c>
      <c r="E10">
        <f>AVERAGE(B42:B46)</f>
        <v>173.4</v>
      </c>
      <c r="F10">
        <f>_xlfn.STDEV.P(B42:B46)</f>
        <v>5.0833060108555337</v>
      </c>
      <c r="G10">
        <f>E10*D10^2</f>
        <v>624240</v>
      </c>
    </row>
    <row r="11" spans="1:23" x14ac:dyDescent="0.2">
      <c r="A11">
        <v>5</v>
      </c>
      <c r="B11">
        <v>1825</v>
      </c>
      <c r="D11">
        <f>A47</f>
        <v>70</v>
      </c>
      <c r="E11">
        <f>AVERAGE(B47:B51)</f>
        <v>157.19999999999999</v>
      </c>
      <c r="F11">
        <f>_xlfn.STDEV.P(B47:B51)</f>
        <v>12.221292893961753</v>
      </c>
      <c r="G11">
        <f>E11*D11^2</f>
        <v>770280</v>
      </c>
    </row>
    <row r="12" spans="1:23" x14ac:dyDescent="0.2">
      <c r="A12">
        <v>10</v>
      </c>
      <c r="B12">
        <v>1089</v>
      </c>
      <c r="D12" t="s">
        <v>4</v>
      </c>
      <c r="E12">
        <f>AVERAGE(B52:B56)</f>
        <v>9.6</v>
      </c>
      <c r="F12">
        <f>_xlfn.STDEV.P(B52:B56)</f>
        <v>1.8547236990991407</v>
      </c>
    </row>
    <row r="13" spans="1:23" x14ac:dyDescent="0.2">
      <c r="A13">
        <v>10</v>
      </c>
      <c r="B13">
        <v>1101</v>
      </c>
    </row>
    <row r="14" spans="1:23" x14ac:dyDescent="0.2">
      <c r="A14">
        <v>10</v>
      </c>
      <c r="B14">
        <v>1174</v>
      </c>
    </row>
    <row r="15" spans="1:23" x14ac:dyDescent="0.2">
      <c r="A15">
        <v>10</v>
      </c>
      <c r="B15">
        <v>1164</v>
      </c>
    </row>
    <row r="16" spans="1:23" x14ac:dyDescent="0.2">
      <c r="A16">
        <v>10</v>
      </c>
      <c r="B16">
        <v>1138</v>
      </c>
    </row>
    <row r="17" spans="1:2" x14ac:dyDescent="0.2">
      <c r="A17">
        <v>15</v>
      </c>
      <c r="B17">
        <v>781</v>
      </c>
    </row>
    <row r="18" spans="1:2" x14ac:dyDescent="0.2">
      <c r="A18">
        <v>15</v>
      </c>
      <c r="B18">
        <v>674</v>
      </c>
    </row>
    <row r="19" spans="1:2" x14ac:dyDescent="0.2">
      <c r="A19">
        <v>15</v>
      </c>
      <c r="B19">
        <v>778</v>
      </c>
    </row>
    <row r="20" spans="1:2" x14ac:dyDescent="0.2">
      <c r="A20">
        <v>15</v>
      </c>
      <c r="B20">
        <v>730</v>
      </c>
    </row>
    <row r="21" spans="1:2" x14ac:dyDescent="0.2">
      <c r="A21">
        <v>15</v>
      </c>
      <c r="B21">
        <v>779</v>
      </c>
    </row>
    <row r="22" spans="1:2" x14ac:dyDescent="0.2">
      <c r="A22">
        <v>20</v>
      </c>
      <c r="B22">
        <v>516</v>
      </c>
    </row>
    <row r="23" spans="1:2" x14ac:dyDescent="0.2">
      <c r="A23">
        <v>20</v>
      </c>
      <c r="B23">
        <v>537</v>
      </c>
    </row>
    <row r="24" spans="1:2" x14ac:dyDescent="0.2">
      <c r="A24">
        <v>20</v>
      </c>
      <c r="B24">
        <v>558</v>
      </c>
    </row>
    <row r="25" spans="1:2" x14ac:dyDescent="0.2">
      <c r="A25">
        <v>20</v>
      </c>
      <c r="B25">
        <v>580</v>
      </c>
    </row>
    <row r="26" spans="1:2" x14ac:dyDescent="0.2">
      <c r="A26">
        <v>20</v>
      </c>
      <c r="B26">
        <v>492</v>
      </c>
    </row>
    <row r="27" spans="1:2" x14ac:dyDescent="0.2">
      <c r="A27">
        <v>30</v>
      </c>
      <c r="B27">
        <v>349</v>
      </c>
    </row>
    <row r="28" spans="1:2" x14ac:dyDescent="0.2">
      <c r="A28">
        <v>30</v>
      </c>
      <c r="B28">
        <v>350</v>
      </c>
    </row>
    <row r="29" spans="1:2" x14ac:dyDescent="0.2">
      <c r="A29">
        <v>30</v>
      </c>
      <c r="B29">
        <v>311</v>
      </c>
    </row>
    <row r="30" spans="1:2" x14ac:dyDescent="0.2">
      <c r="A30">
        <v>30</v>
      </c>
      <c r="B30">
        <v>327</v>
      </c>
    </row>
    <row r="31" spans="1:2" x14ac:dyDescent="0.2">
      <c r="A31">
        <v>30</v>
      </c>
      <c r="B31">
        <v>324</v>
      </c>
    </row>
    <row r="32" spans="1:2" x14ac:dyDescent="0.2">
      <c r="A32">
        <v>40</v>
      </c>
      <c r="B32">
        <v>228</v>
      </c>
    </row>
    <row r="33" spans="1:2" x14ac:dyDescent="0.2">
      <c r="A33">
        <v>40</v>
      </c>
      <c r="B33">
        <v>218</v>
      </c>
    </row>
    <row r="34" spans="1:2" x14ac:dyDescent="0.2">
      <c r="A34">
        <v>40</v>
      </c>
      <c r="B34">
        <v>241</v>
      </c>
    </row>
    <row r="35" spans="1:2" x14ac:dyDescent="0.2">
      <c r="A35">
        <v>40</v>
      </c>
      <c r="B35">
        <v>248</v>
      </c>
    </row>
    <row r="36" spans="1:2" x14ac:dyDescent="0.2">
      <c r="A36">
        <v>40</v>
      </c>
      <c r="B36">
        <v>241</v>
      </c>
    </row>
    <row r="37" spans="1:2" x14ac:dyDescent="0.2">
      <c r="A37">
        <v>50</v>
      </c>
      <c r="B37">
        <v>207</v>
      </c>
    </row>
    <row r="38" spans="1:2" x14ac:dyDescent="0.2">
      <c r="A38">
        <v>50</v>
      </c>
      <c r="B38">
        <v>201</v>
      </c>
    </row>
    <row r="39" spans="1:2" x14ac:dyDescent="0.2">
      <c r="A39">
        <v>50</v>
      </c>
      <c r="B39">
        <v>185</v>
      </c>
    </row>
    <row r="40" spans="1:2" x14ac:dyDescent="0.2">
      <c r="A40">
        <v>50</v>
      </c>
      <c r="B40">
        <v>192</v>
      </c>
    </row>
    <row r="41" spans="1:2" x14ac:dyDescent="0.2">
      <c r="A41">
        <v>50</v>
      </c>
      <c r="B41">
        <v>176</v>
      </c>
    </row>
    <row r="42" spans="1:2" x14ac:dyDescent="0.2">
      <c r="A42">
        <v>60</v>
      </c>
      <c r="B42">
        <v>167</v>
      </c>
    </row>
    <row r="43" spans="1:2" x14ac:dyDescent="0.2">
      <c r="A43">
        <v>60</v>
      </c>
      <c r="B43">
        <v>182</v>
      </c>
    </row>
    <row r="44" spans="1:2" x14ac:dyDescent="0.2">
      <c r="A44">
        <v>60</v>
      </c>
      <c r="B44">
        <v>175</v>
      </c>
    </row>
    <row r="45" spans="1:2" x14ac:dyDescent="0.2">
      <c r="A45">
        <v>60</v>
      </c>
      <c r="B45">
        <v>173</v>
      </c>
    </row>
    <row r="46" spans="1:2" x14ac:dyDescent="0.2">
      <c r="A46">
        <v>60</v>
      </c>
      <c r="B46">
        <v>170</v>
      </c>
    </row>
    <row r="47" spans="1:2" x14ac:dyDescent="0.2">
      <c r="A47">
        <v>70</v>
      </c>
      <c r="B47">
        <v>158</v>
      </c>
    </row>
    <row r="48" spans="1:2" x14ac:dyDescent="0.2">
      <c r="A48">
        <v>70</v>
      </c>
      <c r="B48">
        <v>143</v>
      </c>
    </row>
    <row r="49" spans="1:2" x14ac:dyDescent="0.2">
      <c r="A49">
        <v>70</v>
      </c>
      <c r="B49">
        <v>147</v>
      </c>
    </row>
    <row r="50" spans="1:2" x14ac:dyDescent="0.2">
      <c r="A50">
        <v>70</v>
      </c>
      <c r="B50">
        <v>178</v>
      </c>
    </row>
    <row r="51" spans="1:2" x14ac:dyDescent="0.2">
      <c r="A51">
        <v>70</v>
      </c>
      <c r="B51">
        <v>160</v>
      </c>
    </row>
    <row r="52" spans="1:2" x14ac:dyDescent="0.2">
      <c r="A52" t="s">
        <v>4</v>
      </c>
      <c r="B52">
        <v>10</v>
      </c>
    </row>
    <row r="53" spans="1:2" x14ac:dyDescent="0.2">
      <c r="A53" t="s">
        <v>4</v>
      </c>
      <c r="B53">
        <v>7</v>
      </c>
    </row>
    <row r="54" spans="1:2" x14ac:dyDescent="0.2">
      <c r="A54" t="s">
        <v>4</v>
      </c>
      <c r="B54">
        <v>11</v>
      </c>
    </row>
    <row r="55" spans="1:2" x14ac:dyDescent="0.2">
      <c r="A55" t="s">
        <v>4</v>
      </c>
      <c r="B55">
        <v>12</v>
      </c>
    </row>
    <row r="56" spans="1:2" x14ac:dyDescent="0.2">
      <c r="A56" t="s">
        <v>4</v>
      </c>
      <c r="B56">
        <v>8</v>
      </c>
    </row>
  </sheetData>
  <hyperlinks>
    <hyperlink ref="Q1" r:id="rId1" xr:uid="{E678DF22-2172-124A-8666-21BF3D6D7288}"/>
    <hyperlink ref="S1" r:id="rId2" xr:uid="{36E4403E-9A8F-434D-982D-9692631250ED}"/>
    <hyperlink ref="T1" r:id="rId3" display="Uncertainty" xr:uid="{F4B47870-C2FF-D748-A175-4DE41A69038A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</dc:creator>
  <cp:lastModifiedBy>Nick Schwartz</cp:lastModifiedBy>
  <dcterms:created xsi:type="dcterms:W3CDTF">2023-05-31T15:10:09Z</dcterms:created>
  <dcterms:modified xsi:type="dcterms:W3CDTF">2024-05-03T19:57:03Z</dcterms:modified>
</cp:coreProperties>
</file>