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Research\Hawaiian Stable Isotopes\Thesis\Thesis Data\Decalcified-Macroalgae\Data\"/>
    </mc:Choice>
  </mc:AlternateContent>
  <xr:revisionPtr revIDLastSave="0" documentId="13_ncr:1_{E850538C-E2EA-4493-A149-6D3DDB773E3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cal" sheetId="2" r:id="rId1"/>
    <sheet name="N15" sheetId="3" r:id="rId2"/>
    <sheet name="Sheet1" sheetId="7" r:id="rId3"/>
    <sheet name="Percent" sheetId="6" r:id="rId4"/>
    <sheet name="decal-N15" sheetId="4" r:id="rId5"/>
    <sheet name="decal-p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K39" i="2" l="1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J9" i="2"/>
  <c r="K9" i="2"/>
  <c r="K7" i="2"/>
  <c r="K5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K3" i="2"/>
  <c r="I3" i="2"/>
  <c r="J7" i="6" l="1"/>
  <c r="J3" i="6"/>
  <c r="J8" i="6"/>
  <c r="J4" i="6"/>
  <c r="I4" i="6"/>
  <c r="I8" i="6"/>
  <c r="I7" i="6"/>
  <c r="I3" i="6"/>
  <c r="J30" i="2"/>
  <c r="J33" i="2"/>
  <c r="J38" i="2"/>
  <c r="J8" i="2"/>
  <c r="J10" i="2"/>
  <c r="J16" i="2"/>
  <c r="J17" i="2"/>
  <c r="J18" i="2"/>
  <c r="J24" i="2"/>
  <c r="J25" i="2"/>
  <c r="J26" i="2"/>
  <c r="J2" i="2"/>
  <c r="H3" i="2"/>
  <c r="J3" i="2" s="1"/>
  <c r="H4" i="2"/>
  <c r="J4" i="2" s="1"/>
  <c r="H5" i="2"/>
  <c r="J5" i="2" s="1"/>
  <c r="H6" i="2"/>
  <c r="J6" i="2" s="1"/>
  <c r="H7" i="2"/>
  <c r="J7" i="2" s="1"/>
  <c r="H8" i="2"/>
  <c r="H9" i="2"/>
  <c r="H10" i="2"/>
  <c r="H11" i="2"/>
  <c r="J11" i="2" s="1"/>
  <c r="H12" i="2"/>
  <c r="J12" i="2" s="1"/>
  <c r="H13" i="2"/>
  <c r="J13" i="2" s="1"/>
  <c r="H14" i="2"/>
  <c r="J14" i="2" s="1"/>
  <c r="H15" i="2"/>
  <c r="J15" i="2" s="1"/>
  <c r="H16" i="2"/>
  <c r="H17" i="2"/>
  <c r="H18" i="2"/>
  <c r="H19" i="2"/>
  <c r="J19" i="2" s="1"/>
  <c r="H20" i="2"/>
  <c r="J20" i="2" s="1"/>
  <c r="H21" i="2"/>
  <c r="J21" i="2" s="1"/>
  <c r="H22" i="2"/>
  <c r="J22" i="2" s="1"/>
  <c r="H23" i="2"/>
  <c r="J23" i="2" s="1"/>
  <c r="H24" i="2"/>
  <c r="H25" i="2"/>
  <c r="H26" i="2"/>
  <c r="H27" i="2"/>
  <c r="J27" i="2" s="1"/>
  <c r="H28" i="2"/>
  <c r="J28" i="2" s="1"/>
  <c r="H29" i="2"/>
  <c r="J29" i="2" s="1"/>
  <c r="H30" i="2"/>
  <c r="H31" i="2"/>
  <c r="J31" i="2" s="1"/>
  <c r="H32" i="2"/>
  <c r="J32" i="2" s="1"/>
  <c r="H33" i="2"/>
  <c r="H34" i="2"/>
  <c r="J34" i="2" s="1"/>
  <c r="H35" i="2"/>
  <c r="J35" i="2" s="1"/>
  <c r="H36" i="2"/>
  <c r="J36" i="2" s="1"/>
  <c r="H37" i="2"/>
  <c r="J37" i="2" s="1"/>
  <c r="H38" i="2"/>
  <c r="H39" i="2"/>
  <c r="J39" i="2" s="1"/>
  <c r="H2" i="2"/>
  <c r="K43" i="2" l="1"/>
  <c r="K42" i="2" l="1"/>
  <c r="K7" i="3"/>
  <c r="J7" i="3"/>
  <c r="K8" i="3"/>
  <c r="J8" i="3"/>
  <c r="K4" i="3"/>
  <c r="J4" i="3"/>
  <c r="K3" i="3"/>
  <c r="F2" i="3"/>
  <c r="G21" i="3" l="1"/>
  <c r="F21" i="3"/>
  <c r="G2" i="3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</calcChain>
</file>

<file path=xl/sharedStrings.xml><?xml version="1.0" encoding="utf-8"?>
<sst xmlns="http://schemas.openxmlformats.org/spreadsheetml/2006/main" count="496" uniqueCount="116">
  <si>
    <t>ID #</t>
  </si>
  <si>
    <t>Genus</t>
  </si>
  <si>
    <t>Species</t>
  </si>
  <si>
    <t>Old Genus name</t>
  </si>
  <si>
    <t>Division</t>
  </si>
  <si>
    <t>Weight (mg)</t>
  </si>
  <si>
    <t>μg N</t>
  </si>
  <si>
    <r>
      <t>δ</t>
    </r>
    <r>
      <rPr>
        <b/>
        <i/>
        <vertAlign val="superscript"/>
        <sz val="11"/>
        <rFont val="Calibri"/>
        <family val="2"/>
        <scheme val="minor"/>
      </rPr>
      <t>15</t>
    </r>
    <r>
      <rPr>
        <b/>
        <i/>
        <sz val="11"/>
        <rFont val="Calibri"/>
        <family val="2"/>
        <scheme val="minor"/>
      </rPr>
      <t>N          (‰ vs. AIR)</t>
    </r>
  </si>
  <si>
    <r>
      <t>δ</t>
    </r>
    <r>
      <rPr>
        <b/>
        <i/>
        <vertAlign val="superscript"/>
        <sz val="11"/>
        <rFont val="Calibri"/>
        <family val="2"/>
        <scheme val="minor"/>
      </rPr>
      <t>15</t>
    </r>
    <r>
      <rPr>
        <b/>
        <i/>
        <sz val="11"/>
        <rFont val="Calibri"/>
        <family val="2"/>
        <scheme val="minor"/>
      </rPr>
      <t>N Diff</t>
    </r>
  </si>
  <si>
    <t>μg C</t>
  </si>
  <si>
    <r>
      <t>δ</t>
    </r>
    <r>
      <rPr>
        <b/>
        <i/>
        <vertAlign val="superscript"/>
        <sz val="11"/>
        <rFont val="Calibri"/>
        <family val="2"/>
        <scheme val="minor"/>
      </rPr>
      <t>13</t>
    </r>
    <r>
      <rPr>
        <b/>
        <i/>
        <sz val="11"/>
        <rFont val="Calibri"/>
        <family val="2"/>
        <scheme val="minor"/>
      </rPr>
      <t>C                     (‰ vs. V-PDB)</t>
    </r>
  </si>
  <si>
    <r>
      <t>δ</t>
    </r>
    <r>
      <rPr>
        <b/>
        <i/>
        <vertAlign val="superscript"/>
        <sz val="11"/>
        <rFont val="Calibri"/>
        <family val="2"/>
        <scheme val="minor"/>
      </rPr>
      <t>13</t>
    </r>
    <r>
      <rPr>
        <b/>
        <i/>
        <sz val="11"/>
        <rFont val="Calibri"/>
        <family val="2"/>
        <scheme val="minor"/>
      </rPr>
      <t>C Diff</t>
    </r>
  </si>
  <si>
    <t>Depth Collected (m)</t>
  </si>
  <si>
    <t>Location</t>
  </si>
  <si>
    <t>Island or Atoll</t>
  </si>
  <si>
    <t>Lat</t>
  </si>
  <si>
    <t>Long</t>
  </si>
  <si>
    <t>Region</t>
  </si>
  <si>
    <t>Collection Date</t>
  </si>
  <si>
    <t>Bottom Temp</t>
  </si>
  <si>
    <t>Collected by</t>
  </si>
  <si>
    <t>Processed by</t>
  </si>
  <si>
    <t>Current Location</t>
  </si>
  <si>
    <t>Verified by</t>
  </si>
  <si>
    <t>Collection Method</t>
  </si>
  <si>
    <t>In Situ Photo</t>
  </si>
  <si>
    <t>Lab Photo</t>
  </si>
  <si>
    <t>Frozen?</t>
  </si>
  <si>
    <t>4% Formalin preserved before processed?</t>
  </si>
  <si>
    <t>Press</t>
  </si>
  <si>
    <t>Formalin</t>
  </si>
  <si>
    <t>DNA</t>
  </si>
  <si>
    <t>C:N Stable Isotope</t>
  </si>
  <si>
    <t>Dried</t>
  </si>
  <si>
    <t>Epiphytes in 95% Ethanol</t>
  </si>
  <si>
    <t>Comments1</t>
  </si>
  <si>
    <t>Comments 2</t>
  </si>
  <si>
    <t>Treatment</t>
  </si>
  <si>
    <t>Tag #</t>
  </si>
  <si>
    <t>Slot #</t>
  </si>
  <si>
    <t>D1 UG</t>
  </si>
  <si>
    <t>Udotea</t>
  </si>
  <si>
    <t>Chlorophyta</t>
  </si>
  <si>
    <t>Barber's Point, Oahu</t>
  </si>
  <si>
    <t>Oahu</t>
  </si>
  <si>
    <t>MHI</t>
  </si>
  <si>
    <t>D1 UG decal</t>
  </si>
  <si>
    <t>D1 UH</t>
  </si>
  <si>
    <t>D1 UH decal</t>
  </si>
  <si>
    <t>D1 UI</t>
  </si>
  <si>
    <t>D1 UI decal</t>
  </si>
  <si>
    <t>D1 UJ</t>
  </si>
  <si>
    <t>D1 UJ decal</t>
  </si>
  <si>
    <t>D1 UK</t>
  </si>
  <si>
    <t>D1 UK decal</t>
  </si>
  <si>
    <t>D4 HA</t>
  </si>
  <si>
    <t>Halimeda</t>
  </si>
  <si>
    <t>kanaloana</t>
  </si>
  <si>
    <t>W. Lanai</t>
  </si>
  <si>
    <t>Lanai</t>
  </si>
  <si>
    <t>D4 HA decal</t>
  </si>
  <si>
    <t>D4 HB</t>
  </si>
  <si>
    <t>D4 HB decal</t>
  </si>
  <si>
    <t>D4 HC</t>
  </si>
  <si>
    <t>D4 HC decal</t>
  </si>
  <si>
    <t>D4 HD</t>
  </si>
  <si>
    <t>D4 HD decal</t>
  </si>
  <si>
    <t>D4 HE</t>
  </si>
  <si>
    <t>D4 HE decal</t>
  </si>
  <si>
    <t>K30-A</t>
  </si>
  <si>
    <t>Kahekili, Maui</t>
  </si>
  <si>
    <t>Maui</t>
  </si>
  <si>
    <t>K30-A decal</t>
  </si>
  <si>
    <t xml:space="preserve">Halimeda </t>
  </si>
  <si>
    <t>K30-B</t>
  </si>
  <si>
    <t>K30-B decal</t>
  </si>
  <si>
    <t>K30-C</t>
  </si>
  <si>
    <t>K30-C decal</t>
  </si>
  <si>
    <t>K30-D</t>
  </si>
  <si>
    <t>K30-D decal</t>
  </si>
  <si>
    <t>K30-E</t>
  </si>
  <si>
    <t>K30-E decal</t>
  </si>
  <si>
    <t>P4-188 UD2</t>
  </si>
  <si>
    <t>P4-188 UD2 decal</t>
  </si>
  <si>
    <t>P4-188 UD3</t>
  </si>
  <si>
    <t>P4-188 UD3 decal</t>
  </si>
  <si>
    <t>P4-188 UD4</t>
  </si>
  <si>
    <t>P4-188 UD4 decal</t>
  </si>
  <si>
    <t>P4-188 UD5</t>
  </si>
  <si>
    <t>P4-188 UD5 decal</t>
  </si>
  <si>
    <t>N</t>
  </si>
  <si>
    <t>C</t>
  </si>
  <si>
    <t>Paired t-test</t>
  </si>
  <si>
    <t>Calcified</t>
  </si>
  <si>
    <t>Decalcified</t>
  </si>
  <si>
    <t>SE</t>
  </si>
  <si>
    <t>Average</t>
  </si>
  <si>
    <t>Udotea-reg</t>
  </si>
  <si>
    <t>Udotea-decal</t>
  </si>
  <si>
    <t>Halimeda-reg</t>
  </si>
  <si>
    <t>Halimdea-decal</t>
  </si>
  <si>
    <t>mg N</t>
  </si>
  <si>
    <t>N weight diff</t>
  </si>
  <si>
    <t>Percent</t>
  </si>
  <si>
    <t>Percent difference (ratio)</t>
  </si>
  <si>
    <t>avg % diff (ratio</t>
  </si>
  <si>
    <t>Udotea sp.</t>
  </si>
  <si>
    <t>H. kanaloana</t>
  </si>
  <si>
    <t>decal-N15</t>
  </si>
  <si>
    <t>cal-N15</t>
  </si>
  <si>
    <t>decal-N15-SE</t>
  </si>
  <si>
    <t>cal-N15-SE</t>
  </si>
  <si>
    <t>decal-per</t>
  </si>
  <si>
    <t>decal-per-SE</t>
  </si>
  <si>
    <t>cal-per</t>
  </si>
  <si>
    <t>cal-per-SE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</si>
</sst>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vertAlign val="superscript"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wrapText="1"/>
      <protection locked="0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65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9" fillId="0" borderId="0" xfId="0" applyFont="1"/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3" borderId="0" xfId="0" applyFill="1"/>
    <xf numFmtId="0" fontId="9" fillId="2" borderId="0" xfId="0" applyFont="1" applyFill="1"/>
    <xf numFmtId="166" fontId="0" fillId="2" borderId="0" xfId="0" applyNumberForma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4" borderId="0" xfId="0" applyFill="1"/>
    <xf numFmtId="0" fontId="7" fillId="2" borderId="0" xfId="0" applyFont="1" applyFill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/>
    <xf numFmtId="165" fontId="7" fillId="0" borderId="0" xfId="0" applyNumberFormat="1" applyFont="1" applyFill="1" applyAlignment="1">
      <alignment horizontal="center"/>
    </xf>
    <xf numFmtId="168" fontId="0" fillId="0" borderId="0" xfId="2" applyNumberFormat="1" applyFont="1"/>
    <xf numFmtId="167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'N15'!$I$3:$I$4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'N15'!$J$3:$J$4</c:f>
              <c:numCache>
                <c:formatCode>0.00</c:formatCode>
                <c:ptCount val="2"/>
                <c:pt idx="0">
                  <c:v>3.6546495999999999</c:v>
                </c:pt>
                <c:pt idx="1">
                  <c:v>2.8437414399999996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657-B638-99F9264CF0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'N15'!$I$3:$I$4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'N15'!$K$3:$K$4</c:f>
              <c:numCache>
                <c:formatCode>0.00</c:formatCode>
                <c:ptCount val="2"/>
                <c:pt idx="0">
                  <c:v>3.1463273444444444</c:v>
                </c:pt>
                <c:pt idx="1">
                  <c:v>2.9527413999999994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3-4657-B638-99F9264C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35000"/>
        <c:axId val="455035328"/>
      </c:barChart>
      <c:catAx>
        <c:axId val="45503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5328"/>
        <c:crosses val="autoZero"/>
        <c:auto val="1"/>
        <c:lblAlgn val="ctr"/>
        <c:lblOffset val="100"/>
        <c:noMultiLvlLbl val="0"/>
      </c:catAx>
      <c:valAx>
        <c:axId val="4550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Percent!$J$2</c:f>
              <c:strCache>
                <c:ptCount val="1"/>
                <c:pt idx="0">
                  <c:v>Calcified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(Percent!$J$7,Percent!$J$8)</c:f>
                <c:numCache>
                  <c:formatCode>General</c:formatCode>
                  <c:ptCount val="2"/>
                  <c:pt idx="0">
                    <c:v>8.463326650346098E-2</c:v>
                  </c:pt>
                  <c:pt idx="1">
                    <c:v>0.18308007178587946</c:v>
                  </c:pt>
                </c:numCache>
              </c:numRef>
            </c:plus>
            <c:minus>
              <c:numRef>
                <c:f>(Percent!$J$7,Percent!$J$8)</c:f>
                <c:numCache>
                  <c:formatCode>General</c:formatCode>
                  <c:ptCount val="2"/>
                  <c:pt idx="0">
                    <c:v>8.463326650346098E-2</c:v>
                  </c:pt>
                  <c:pt idx="1">
                    <c:v>0.18308007178587946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(Percent!$H$3,Percent!$H$4)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(Percent!$J$3,Percent!$J$4)</c:f>
              <c:numCache>
                <c:formatCode>0.00</c:formatCode>
                <c:ptCount val="2"/>
                <c:pt idx="0">
                  <c:v>0.50583674556843539</c:v>
                </c:pt>
                <c:pt idx="1">
                  <c:v>2.5668802917498317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E-42ED-8917-9FEE6BFCAA02}"/>
            </c:ext>
          </c:extLst>
        </c:ser>
        <c:ser>
          <c:idx val="0"/>
          <c:order val="1"/>
          <c:tx>
            <c:strRef>
              <c:f>Percent!$I$2</c:f>
              <c:strCache>
                <c:ptCount val="1"/>
                <c:pt idx="0">
                  <c:v>Decalcified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(Percent!$I$7,Percent!$I$8)</c:f>
                <c:numCache>
                  <c:formatCode>General</c:formatCode>
                  <c:ptCount val="2"/>
                  <c:pt idx="0">
                    <c:v>7.2984186995391928E-2</c:v>
                  </c:pt>
                  <c:pt idx="1">
                    <c:v>0.16961243076734703</c:v>
                  </c:pt>
                </c:numCache>
              </c:numRef>
            </c:plus>
            <c:minus>
              <c:numRef>
                <c:f>(Percent!$I$7,Percent!$I$8)</c:f>
                <c:numCache>
                  <c:formatCode>General</c:formatCode>
                  <c:ptCount val="2"/>
                  <c:pt idx="0">
                    <c:v>7.2984186995391928E-2</c:v>
                  </c:pt>
                  <c:pt idx="1">
                    <c:v>0.16961243076734703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(Percent!$H$3,Percent!$H$4)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(Percent!$I$3,Percent!$I$4)</c:f>
              <c:numCache>
                <c:formatCode>0.00</c:formatCode>
                <c:ptCount val="2"/>
                <c:pt idx="0">
                  <c:v>0.3607645866588251</c:v>
                </c:pt>
                <c:pt idx="1">
                  <c:v>2.3144210302772739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E-42ED-8917-9FEE6BFC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52216"/>
        <c:axId val="584252872"/>
      </c:barChart>
      <c:catAx>
        <c:axId val="5842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872"/>
        <c:crosses val="autoZero"/>
        <c:auto val="1"/>
        <c:lblAlgn val="ctr"/>
        <c:lblOffset val="100"/>
        <c:noMultiLvlLbl val="0"/>
      </c:catAx>
      <c:valAx>
        <c:axId val="5842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Percent!$B$2</c:f>
              <c:strCache>
                <c:ptCount val="1"/>
                <c:pt idx="0">
                  <c:v>Udotea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(Percent!$C$2:$C$6,Percent!$C$12:$C$15)</c:f>
              <c:numCache>
                <c:formatCode>General</c:formatCode>
                <c:ptCount val="9"/>
                <c:pt idx="0">
                  <c:v>0.28649595058628491</c:v>
                </c:pt>
                <c:pt idx="1">
                  <c:v>0.36401757327336548</c:v>
                </c:pt>
                <c:pt idx="2">
                  <c:v>0.37138677785758789</c:v>
                </c:pt>
                <c:pt idx="3">
                  <c:v>0.41618577358148973</c:v>
                </c:pt>
                <c:pt idx="4">
                  <c:v>0.50196957117735619</c:v>
                </c:pt>
                <c:pt idx="5">
                  <c:v>0.51099211894165997</c:v>
                </c:pt>
                <c:pt idx="6">
                  <c:v>0.57591647332208762</c:v>
                </c:pt>
                <c:pt idx="7">
                  <c:v>1.1398694421699314</c:v>
                </c:pt>
                <c:pt idx="8">
                  <c:v>0.38569702920615634</c:v>
                </c:pt>
              </c:numCache>
            </c:numRef>
          </c:xVal>
          <c:yVal>
            <c:numRef>
              <c:f>(Percent!$C$7:$C$11,Percent!$C$16:$C$19)</c:f>
              <c:numCache>
                <c:formatCode>General</c:formatCode>
                <c:ptCount val="9"/>
                <c:pt idx="0">
                  <c:v>0.18712141017333331</c:v>
                </c:pt>
                <c:pt idx="1">
                  <c:v>0.24700231846903942</c:v>
                </c:pt>
                <c:pt idx="2">
                  <c:v>0.28035926178529896</c:v>
                </c:pt>
                <c:pt idx="3">
                  <c:v>0.25518250469013781</c:v>
                </c:pt>
                <c:pt idx="4">
                  <c:v>0.31125228452472536</c:v>
                </c:pt>
                <c:pt idx="5">
                  <c:v>0.27260446701564378</c:v>
                </c:pt>
                <c:pt idx="6">
                  <c:v>0.49466244154925887</c:v>
                </c:pt>
                <c:pt idx="7">
                  <c:v>0.90002978024190472</c:v>
                </c:pt>
                <c:pt idx="8">
                  <c:v>0.29866681148008362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472F-98AC-206B917E19CB}"/>
            </c:ext>
          </c:extLst>
        </c:ser>
        <c:ser>
          <c:idx val="1"/>
          <c:order val="1"/>
          <c:tx>
            <c:strRef>
              <c:f>Percent!$B$20</c:f>
              <c:strCache>
                <c:ptCount val="1"/>
                <c:pt idx="0">
                  <c:v>Halimeda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Percent!$C$20:$C$29</c:f>
              <c:numCache>
                <c:formatCode>General</c:formatCode>
                <c:ptCount val="10"/>
                <c:pt idx="0">
                  <c:v>2.3389386442525817</c:v>
                </c:pt>
                <c:pt idx="1">
                  <c:v>1.8934800048111446</c:v>
                </c:pt>
                <c:pt idx="2">
                  <c:v>2.5090528525027711</c:v>
                </c:pt>
                <c:pt idx="3">
                  <c:v>2.1027661388199559</c:v>
                </c:pt>
                <c:pt idx="4">
                  <c:v>1.5977696683983471</c:v>
                </c:pt>
                <c:pt idx="5">
                  <c:v>2.7534326571726977</c:v>
                </c:pt>
                <c:pt idx="6">
                  <c:v>3.0608157524707975</c:v>
                </c:pt>
                <c:pt idx="7">
                  <c:v>3.0422538932807082</c:v>
                </c:pt>
                <c:pt idx="8">
                  <c:v>2.9801579111375505</c:v>
                </c:pt>
                <c:pt idx="9">
                  <c:v>3.3901353946517658</c:v>
                </c:pt>
              </c:numCache>
            </c:numRef>
          </c:xVal>
          <c:yVal>
            <c:numRef>
              <c:f>Percent!$C$30:$C$39</c:f>
              <c:numCache>
                <c:formatCode>General</c:formatCode>
                <c:ptCount val="10"/>
                <c:pt idx="0">
                  <c:v>2.0886406438075569</c:v>
                </c:pt>
                <c:pt idx="1">
                  <c:v>1.8703320153141281</c:v>
                </c:pt>
                <c:pt idx="2">
                  <c:v>2.1759965894041429</c:v>
                </c:pt>
                <c:pt idx="3">
                  <c:v>1.821056631885196</c:v>
                </c:pt>
                <c:pt idx="4">
                  <c:v>1.4039144839083382</c:v>
                </c:pt>
                <c:pt idx="5">
                  <c:v>2.477577542064767</c:v>
                </c:pt>
                <c:pt idx="6">
                  <c:v>2.8318788210942207</c:v>
                </c:pt>
                <c:pt idx="7">
                  <c:v>2.8274336982103647</c:v>
                </c:pt>
                <c:pt idx="8">
                  <c:v>2.5294996209677265</c:v>
                </c:pt>
                <c:pt idx="9">
                  <c:v>3.117880256116297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4-472F-98AC-206B917E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29568"/>
        <c:axId val="584925960"/>
      </c:scatterChart>
      <c:valAx>
        <c:axId val="5849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5960"/>
        <c:crosses val="autoZero"/>
        <c:crossBetween val="midCat"/>
      </c:valAx>
      <c:valAx>
        <c:axId val="584925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Decalcified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</xdr:row>
      <xdr:rowOff>163606</xdr:rowOff>
    </xdr:from>
    <xdr:to>
      <xdr:col>22</xdr:col>
      <xdr:colOff>313765</xdr:colOff>
      <xdr:row>23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0</xdr:row>
      <xdr:rowOff>88900</xdr:rowOff>
    </xdr:from>
    <xdr:to>
      <xdr:col>18</xdr:col>
      <xdr:colOff>15875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D79A-1779-4675-979A-E90ACB61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307975</xdr:colOff>
      <xdr:row>16</xdr:row>
      <xdr:rowOff>6350</xdr:rowOff>
    </xdr:from>
    <xdr:to>
      <xdr:col>18</xdr:col>
      <xdr:colOff>3175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8C9D9-E5BC-4050-A165-316A0254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"/>
  <sheetViews>
    <sheetView tabSelected="1" zoomScale="85" zoomScaleNormal="85" workbookViewId="0">
      <selection activeCell="K49" sqref="K49"/>
    </sheetView>
  </sheetViews>
  <sheetFormatPr defaultRowHeight="14.5" x14ac:dyDescent="0.35"/>
  <cols>
    <col min="11" max="11" width="10.6328125" customWidth="1"/>
    <col min="18" max="18" width="19.26953125" bestFit="1" customWidth="1"/>
  </cols>
  <sheetData>
    <row r="1" spans="1:44" s="10" customFormat="1" ht="54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101</v>
      </c>
      <c r="I1" s="4" t="s">
        <v>102</v>
      </c>
      <c r="J1" s="4" t="s">
        <v>103</v>
      </c>
      <c r="K1" s="4" t="s">
        <v>104</v>
      </c>
      <c r="L1" s="5" t="s">
        <v>7</v>
      </c>
      <c r="M1" s="5" t="s">
        <v>8</v>
      </c>
      <c r="N1" s="2" t="s">
        <v>9</v>
      </c>
      <c r="O1" s="6" t="s">
        <v>10</v>
      </c>
      <c r="P1" s="6" t="s">
        <v>11</v>
      </c>
      <c r="Q1" s="3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8" t="s">
        <v>18</v>
      </c>
      <c r="X1" s="8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8" t="s">
        <v>24</v>
      </c>
      <c r="AD1" s="8" t="s">
        <v>25</v>
      </c>
      <c r="AE1" s="7" t="s">
        <v>26</v>
      </c>
      <c r="AF1" s="7" t="s">
        <v>27</v>
      </c>
      <c r="AG1" s="8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7" t="s">
        <v>33</v>
      </c>
      <c r="AM1" s="7" t="s">
        <v>34</v>
      </c>
      <c r="AN1" s="7" t="s">
        <v>35</v>
      </c>
      <c r="AO1" s="1" t="s">
        <v>36</v>
      </c>
      <c r="AP1" s="9" t="s">
        <v>37</v>
      </c>
      <c r="AQ1" s="9" t="s">
        <v>38</v>
      </c>
      <c r="AR1" s="9" t="s">
        <v>39</v>
      </c>
    </row>
    <row r="2" spans="1:44" x14ac:dyDescent="0.35">
      <c r="A2" t="s">
        <v>40</v>
      </c>
      <c r="B2" t="s">
        <v>41</v>
      </c>
      <c r="E2" s="11" t="s">
        <v>42</v>
      </c>
      <c r="F2" s="12">
        <v>3.1861999999999999</v>
      </c>
      <c r="G2" s="14">
        <v>9.1283339775802084</v>
      </c>
      <c r="H2" s="12">
        <f>G2*0.001</f>
        <v>9.1283339775802084E-3</v>
      </c>
      <c r="J2">
        <f>H2/F2*100</f>
        <v>0.28649595058628491</v>
      </c>
      <c r="L2" s="15">
        <v>3.7386552000000011</v>
      </c>
      <c r="M2" s="15"/>
      <c r="N2" s="14">
        <v>422.70575221238943</v>
      </c>
      <c r="O2" s="15">
        <v>-1.7958806000000043</v>
      </c>
      <c r="P2" s="15"/>
      <c r="Q2" s="13">
        <v>66</v>
      </c>
      <c r="R2" s="13" t="s">
        <v>43</v>
      </c>
      <c r="S2" s="16" t="s">
        <v>44</v>
      </c>
      <c r="T2" s="17"/>
      <c r="U2" s="18"/>
      <c r="V2" s="13" t="s">
        <v>45</v>
      </c>
      <c r="W2" s="19"/>
      <c r="X2" s="19"/>
      <c r="Y2" s="16"/>
      <c r="Z2" s="13"/>
      <c r="AA2" s="13"/>
      <c r="AD2" s="13"/>
      <c r="AE2" s="13"/>
      <c r="AF2" s="13"/>
      <c r="AG2" s="13"/>
      <c r="AH2" s="13"/>
      <c r="AI2" s="13"/>
      <c r="AJ2" s="13"/>
      <c r="AK2" s="13"/>
      <c r="AL2" s="13"/>
      <c r="AM2" s="11"/>
    </row>
    <row r="3" spans="1:44" x14ac:dyDescent="0.35">
      <c r="A3" s="20" t="s">
        <v>46</v>
      </c>
      <c r="B3" s="20" t="s">
        <v>41</v>
      </c>
      <c r="C3" s="20"/>
      <c r="D3" s="20"/>
      <c r="E3" s="21" t="s">
        <v>42</v>
      </c>
      <c r="F3" s="22">
        <v>3.2061999999999999</v>
      </c>
      <c r="G3" s="24">
        <v>5.9994866529774127</v>
      </c>
      <c r="H3" s="12">
        <f t="shared" ref="H3:H39" si="0">G3*0.001</f>
        <v>5.9994866529774126E-3</v>
      </c>
      <c r="I3" s="22">
        <f>H2/H3</f>
        <v>1.5215191741530116</v>
      </c>
      <c r="J3">
        <f t="shared" ref="J3:J39" si="1">H3/F3*100</f>
        <v>0.18712141017333331</v>
      </c>
      <c r="K3">
        <f>J2/J3</f>
        <v>1.5310698563082628</v>
      </c>
      <c r="L3" s="25">
        <v>3.5163199999999994</v>
      </c>
      <c r="M3" s="25">
        <f>L2-L3</f>
        <v>0.22233520000000162</v>
      </c>
      <c r="N3" s="24">
        <v>47.52823529411765</v>
      </c>
      <c r="O3" s="25">
        <v>-23.250909800000006</v>
      </c>
      <c r="P3" s="25"/>
      <c r="Q3" s="23">
        <v>66</v>
      </c>
      <c r="R3" s="23" t="s">
        <v>43</v>
      </c>
      <c r="S3" s="26" t="s">
        <v>44</v>
      </c>
      <c r="T3" s="27"/>
      <c r="U3" s="28"/>
      <c r="V3" s="23" t="s">
        <v>45</v>
      </c>
      <c r="W3" s="29"/>
      <c r="X3" s="29"/>
      <c r="Y3" s="26"/>
      <c r="Z3" s="23"/>
      <c r="AA3" s="23"/>
      <c r="AB3" s="20"/>
      <c r="AC3" s="20"/>
      <c r="AD3" s="23"/>
      <c r="AE3" s="23"/>
      <c r="AF3" s="23"/>
      <c r="AG3" s="23"/>
      <c r="AH3" s="23"/>
      <c r="AI3" s="23"/>
      <c r="AJ3" s="23"/>
      <c r="AK3" s="23"/>
      <c r="AL3" s="23"/>
      <c r="AM3" s="21"/>
      <c r="AN3" s="20"/>
      <c r="AO3" s="20"/>
      <c r="AP3" s="20"/>
      <c r="AQ3" s="20"/>
      <c r="AR3" s="20"/>
    </row>
    <row r="4" spans="1:44" x14ac:dyDescent="0.35">
      <c r="A4" t="s">
        <v>47</v>
      </c>
      <c r="B4" t="s">
        <v>41</v>
      </c>
      <c r="E4" s="11" t="s">
        <v>42</v>
      </c>
      <c r="F4" s="12">
        <v>3.3300999999999998</v>
      </c>
      <c r="G4" s="14">
        <v>12.122149207576344</v>
      </c>
      <c r="H4" s="12">
        <f t="shared" si="0"/>
        <v>1.2122149207576344E-2</v>
      </c>
      <c r="I4" s="57"/>
      <c r="J4">
        <f t="shared" si="1"/>
        <v>0.36401757327336548</v>
      </c>
      <c r="L4" s="15">
        <v>3.2734550000000011</v>
      </c>
      <c r="M4" s="15"/>
      <c r="N4" s="14">
        <v>464.5420353982301</v>
      </c>
      <c r="O4" s="15">
        <v>-3.0192357000000039</v>
      </c>
      <c r="P4" s="15"/>
      <c r="Q4" s="13">
        <v>66</v>
      </c>
      <c r="R4" s="13" t="s">
        <v>43</v>
      </c>
      <c r="S4" s="16" t="s">
        <v>44</v>
      </c>
      <c r="T4" s="17"/>
      <c r="U4" s="18"/>
      <c r="V4" s="13" t="s">
        <v>45</v>
      </c>
      <c r="W4" s="19"/>
      <c r="X4" s="19"/>
      <c r="Y4" s="16"/>
      <c r="Z4" s="13"/>
      <c r="AA4" s="13"/>
      <c r="AD4" s="13"/>
      <c r="AE4" s="13"/>
      <c r="AF4" s="13"/>
      <c r="AG4" s="13"/>
      <c r="AH4" s="13"/>
      <c r="AI4" s="13"/>
      <c r="AJ4" s="13"/>
      <c r="AK4" s="13"/>
      <c r="AL4" s="13"/>
      <c r="AM4" s="11"/>
    </row>
    <row r="5" spans="1:44" x14ac:dyDescent="0.35">
      <c r="A5" s="20" t="s">
        <v>48</v>
      </c>
      <c r="B5" s="20" t="s">
        <v>41</v>
      </c>
      <c r="C5" s="20"/>
      <c r="D5" s="20"/>
      <c r="E5" s="21" t="s">
        <v>42</v>
      </c>
      <c r="F5" s="22">
        <v>3.2174</v>
      </c>
      <c r="G5" s="24">
        <v>7.9470525944228729</v>
      </c>
      <c r="H5" s="12">
        <f t="shared" si="0"/>
        <v>7.9470525944228734E-3</v>
      </c>
      <c r="I5" s="22">
        <f>H4/H5</f>
        <v>1.5253641603030905</v>
      </c>
      <c r="J5">
        <f t="shared" si="1"/>
        <v>0.24700231846903942</v>
      </c>
      <c r="K5">
        <f>J4/J5</f>
        <v>1.4737415240861125</v>
      </c>
      <c r="L5" s="25">
        <v>3.4433360000000004</v>
      </c>
      <c r="M5" s="25">
        <f>L4-L5</f>
        <v>-0.16988099999999928</v>
      </c>
      <c r="N5" s="24">
        <v>77.35462989023361</v>
      </c>
      <c r="O5" s="25">
        <v>-23.525070400000004</v>
      </c>
      <c r="P5" s="25"/>
      <c r="Q5" s="23">
        <v>66</v>
      </c>
      <c r="R5" s="23" t="s">
        <v>43</v>
      </c>
      <c r="S5" s="26" t="s">
        <v>44</v>
      </c>
      <c r="T5" s="27"/>
      <c r="U5" s="27"/>
      <c r="V5" s="23" t="s">
        <v>45</v>
      </c>
      <c r="W5" s="29"/>
      <c r="X5" s="29"/>
      <c r="Y5" s="26"/>
      <c r="Z5" s="23"/>
      <c r="AA5" s="23"/>
      <c r="AB5" s="20"/>
      <c r="AC5" s="20"/>
      <c r="AD5" s="23"/>
      <c r="AE5" s="23"/>
      <c r="AF5" s="23"/>
      <c r="AG5" s="23"/>
      <c r="AH5" s="23"/>
      <c r="AI5" s="23"/>
      <c r="AJ5" s="23"/>
      <c r="AK5" s="23"/>
      <c r="AL5" s="23"/>
      <c r="AM5" s="21"/>
      <c r="AN5" s="20"/>
      <c r="AO5" s="20"/>
      <c r="AP5" s="20"/>
      <c r="AQ5" s="20"/>
      <c r="AR5" s="20"/>
    </row>
    <row r="6" spans="1:44" x14ac:dyDescent="0.35">
      <c r="A6" t="s">
        <v>49</v>
      </c>
      <c r="B6" t="s">
        <v>41</v>
      </c>
      <c r="E6" s="11" t="s">
        <v>42</v>
      </c>
      <c r="F6" s="12">
        <v>3.2099000000000002</v>
      </c>
      <c r="G6" s="14">
        <v>11.921144182450716</v>
      </c>
      <c r="H6" s="12">
        <f t="shared" si="0"/>
        <v>1.1921144182450716E-2</v>
      </c>
      <c r="I6" s="14"/>
      <c r="J6">
        <f t="shared" si="1"/>
        <v>0.37138677785758789</v>
      </c>
      <c r="L6" s="15">
        <v>3.2513942</v>
      </c>
      <c r="M6" s="15"/>
      <c r="N6" s="14">
        <v>444.49778761061953</v>
      </c>
      <c r="O6" s="15">
        <v>-2.9665891000000046</v>
      </c>
      <c r="P6" s="15"/>
      <c r="Q6" s="13">
        <v>60</v>
      </c>
      <c r="R6" s="13" t="s">
        <v>43</v>
      </c>
      <c r="S6" s="16" t="s">
        <v>44</v>
      </c>
      <c r="T6" s="17"/>
      <c r="U6" s="18"/>
      <c r="V6" s="13" t="s">
        <v>45</v>
      </c>
      <c r="W6" s="19"/>
      <c r="X6" s="19"/>
      <c r="Y6" s="16"/>
      <c r="Z6" s="13"/>
      <c r="AA6" s="13"/>
      <c r="AD6" s="13"/>
      <c r="AE6" s="13"/>
      <c r="AF6" s="13"/>
      <c r="AG6" s="13"/>
      <c r="AH6" s="13"/>
      <c r="AI6" s="13"/>
      <c r="AJ6" s="13"/>
      <c r="AK6" s="13"/>
      <c r="AL6" s="13"/>
      <c r="AM6" s="11"/>
    </row>
    <row r="7" spans="1:44" x14ac:dyDescent="0.35">
      <c r="A7" s="20" t="s">
        <v>50</v>
      </c>
      <c r="B7" s="20" t="s">
        <v>41</v>
      </c>
      <c r="C7" s="20"/>
      <c r="D7" s="20"/>
      <c r="E7" s="21" t="s">
        <v>42</v>
      </c>
      <c r="F7" s="22">
        <v>3.274</v>
      </c>
      <c r="G7" s="24">
        <v>9.1789622308506882</v>
      </c>
      <c r="H7" s="12">
        <f t="shared" si="0"/>
        <v>9.1789622308506881E-3</v>
      </c>
      <c r="I7" s="22">
        <f>H6/H7</f>
        <v>1.298746403202695</v>
      </c>
      <c r="J7">
        <f t="shared" si="1"/>
        <v>0.28035926178529896</v>
      </c>
      <c r="K7">
        <f>J6/J7</f>
        <v>1.3246816798297836</v>
      </c>
      <c r="L7" s="25">
        <v>2.9032192000000001</v>
      </c>
      <c r="M7" s="25">
        <f>L6-L7</f>
        <v>0.3481749999999999</v>
      </c>
      <c r="N7" s="24">
        <v>78.328454826906849</v>
      </c>
      <c r="O7" s="25">
        <v>-24.318413000000003</v>
      </c>
      <c r="P7" s="25"/>
      <c r="Q7" s="23">
        <v>60</v>
      </c>
      <c r="R7" s="23" t="s">
        <v>43</v>
      </c>
      <c r="S7" s="26" t="s">
        <v>44</v>
      </c>
      <c r="T7" s="30"/>
      <c r="U7" s="30"/>
      <c r="V7" s="23" t="s">
        <v>45</v>
      </c>
      <c r="W7" s="31"/>
      <c r="X7" s="31"/>
      <c r="Y7" s="32"/>
      <c r="Z7" s="32"/>
      <c r="AA7" s="32"/>
      <c r="AB7" s="33"/>
      <c r="AC7" s="33"/>
      <c r="AD7" s="32"/>
      <c r="AE7" s="32"/>
      <c r="AF7" s="32"/>
      <c r="AG7" s="32"/>
      <c r="AH7" s="32"/>
      <c r="AI7" s="32"/>
      <c r="AJ7" s="32"/>
      <c r="AK7" s="32"/>
      <c r="AL7" s="32"/>
      <c r="AM7" s="34"/>
      <c r="AN7" s="20"/>
      <c r="AO7" s="20"/>
      <c r="AP7" s="20"/>
      <c r="AQ7" s="20"/>
      <c r="AR7" s="20"/>
    </row>
    <row r="8" spans="1:44" x14ac:dyDescent="0.35">
      <c r="A8" t="s">
        <v>51</v>
      </c>
      <c r="B8" t="s">
        <v>41</v>
      </c>
      <c r="E8" s="11" t="s">
        <v>42</v>
      </c>
      <c r="F8" s="12">
        <v>3.3167</v>
      </c>
      <c r="G8" s="14">
        <v>13.803633552377271</v>
      </c>
      <c r="H8" s="12">
        <f t="shared" si="0"/>
        <v>1.3803633552377272E-2</v>
      </c>
      <c r="I8" s="14"/>
      <c r="J8">
        <f t="shared" si="1"/>
        <v>0.41618577358148973</v>
      </c>
      <c r="L8" s="15">
        <v>3.2163289999999995</v>
      </c>
      <c r="M8" s="15"/>
      <c r="N8" s="14">
        <v>463.78982300884957</v>
      </c>
      <c r="O8" s="15">
        <v>-3.6433483000000004</v>
      </c>
      <c r="P8" s="15"/>
      <c r="Q8" s="13">
        <v>47</v>
      </c>
      <c r="R8" s="13" t="s">
        <v>43</v>
      </c>
      <c r="S8" s="16" t="s">
        <v>44</v>
      </c>
      <c r="T8" s="17"/>
      <c r="U8" s="18"/>
      <c r="V8" s="13" t="s">
        <v>45</v>
      </c>
      <c r="W8" s="19"/>
      <c r="X8" s="19"/>
      <c r="Y8" s="16"/>
      <c r="Z8" s="13"/>
      <c r="AA8" s="13"/>
      <c r="AD8" s="13"/>
      <c r="AE8" s="13"/>
      <c r="AF8" s="13"/>
      <c r="AG8" s="13"/>
      <c r="AH8" s="13"/>
      <c r="AI8" s="13"/>
      <c r="AJ8" s="13"/>
      <c r="AK8" s="13"/>
      <c r="AL8" s="13"/>
      <c r="AM8" s="11"/>
    </row>
    <row r="9" spans="1:44" x14ac:dyDescent="0.35">
      <c r="A9" s="20" t="s">
        <v>52</v>
      </c>
      <c r="B9" s="20" t="s">
        <v>41</v>
      </c>
      <c r="C9" s="20"/>
      <c r="D9" s="20"/>
      <c r="E9" s="21" t="s">
        <v>42</v>
      </c>
      <c r="F9" s="22">
        <v>3.1855000000000002</v>
      </c>
      <c r="G9" s="24">
        <v>8.1288386869043414</v>
      </c>
      <c r="H9" s="12">
        <f t="shared" si="0"/>
        <v>8.1288386869043418E-3</v>
      </c>
      <c r="I9" s="22">
        <f>H8/H9</f>
        <v>1.6981064681004303</v>
      </c>
      <c r="J9">
        <f>H9/F9*100</f>
        <v>0.25518250469013781</v>
      </c>
      <c r="K9">
        <f>J8/J9</f>
        <v>1.6309338059317759</v>
      </c>
      <c r="L9" s="25">
        <v>3.6041712000000001</v>
      </c>
      <c r="M9" s="25">
        <f>L8-L9</f>
        <v>-0.38784220000000058</v>
      </c>
      <c r="N9" s="24">
        <v>66.223191669012095</v>
      </c>
      <c r="O9" s="25">
        <v>-22.331584900000003</v>
      </c>
      <c r="P9" s="25"/>
      <c r="Q9" s="23">
        <v>47</v>
      </c>
      <c r="R9" s="23" t="s">
        <v>43</v>
      </c>
      <c r="S9" s="26" t="s">
        <v>44</v>
      </c>
      <c r="T9" s="27"/>
      <c r="U9" s="28"/>
      <c r="V9" s="23" t="s">
        <v>45</v>
      </c>
      <c r="W9" s="29"/>
      <c r="X9" s="29"/>
      <c r="Y9" s="26"/>
      <c r="Z9" s="23"/>
      <c r="AA9" s="23"/>
      <c r="AB9" s="20"/>
      <c r="AC9" s="20"/>
      <c r="AD9" s="23"/>
      <c r="AE9" s="23"/>
      <c r="AF9" s="23"/>
      <c r="AG9" s="23"/>
      <c r="AH9" s="23"/>
      <c r="AI9" s="23"/>
      <c r="AJ9" s="23"/>
      <c r="AK9" s="23"/>
      <c r="AL9" s="23"/>
      <c r="AM9" s="21"/>
      <c r="AN9" s="20"/>
      <c r="AO9" s="20"/>
      <c r="AP9" s="20"/>
      <c r="AQ9" s="20"/>
      <c r="AR9" s="20"/>
    </row>
    <row r="10" spans="1:44" x14ac:dyDescent="0.35">
      <c r="A10" t="s">
        <v>53</v>
      </c>
      <c r="B10" t="s">
        <v>41</v>
      </c>
      <c r="E10" s="11" t="s">
        <v>42</v>
      </c>
      <c r="F10" s="12">
        <v>3.2462</v>
      </c>
      <c r="G10" s="14">
        <v>16.294936219559336</v>
      </c>
      <c r="H10" s="12">
        <f t="shared" si="0"/>
        <v>1.6294936219559335E-2</v>
      </c>
      <c r="I10" s="14"/>
      <c r="J10">
        <f t="shared" si="1"/>
        <v>0.50196957117735619</v>
      </c>
      <c r="L10" s="15">
        <v>3.6164768</v>
      </c>
      <c r="M10" s="15"/>
      <c r="N10" s="14">
        <v>474.23230088495581</v>
      </c>
      <c r="O10" s="15">
        <v>-3.8456675000000011</v>
      </c>
      <c r="P10" s="15"/>
      <c r="Q10" s="13">
        <v>66</v>
      </c>
      <c r="R10" s="13" t="s">
        <v>43</v>
      </c>
      <c r="S10" s="16" t="s">
        <v>44</v>
      </c>
      <c r="T10" s="17"/>
      <c r="U10" s="18"/>
      <c r="V10" s="13" t="s">
        <v>45</v>
      </c>
      <c r="W10" s="19"/>
      <c r="X10" s="19"/>
      <c r="Y10" s="16"/>
      <c r="Z10" s="13"/>
      <c r="AA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</row>
    <row r="11" spans="1:44" x14ac:dyDescent="0.35">
      <c r="A11" s="20" t="s">
        <v>54</v>
      </c>
      <c r="B11" s="20" t="s">
        <v>41</v>
      </c>
      <c r="C11" s="20"/>
      <c r="D11" s="20"/>
      <c r="E11" s="21" t="s">
        <v>42</v>
      </c>
      <c r="F11" s="22">
        <v>3.1905999999999999</v>
      </c>
      <c r="G11" s="24">
        <v>9.9308153900458862</v>
      </c>
      <c r="H11" s="12">
        <f t="shared" si="0"/>
        <v>9.930815390045887E-3</v>
      </c>
      <c r="I11" s="22">
        <f>H10/H11</f>
        <v>1.6408457492717565</v>
      </c>
      <c r="J11">
        <f t="shared" si="1"/>
        <v>0.31125228452472536</v>
      </c>
      <c r="K11">
        <f>J10/J11</f>
        <v>1.6127418050725362</v>
      </c>
      <c r="L11" s="25">
        <v>3.7755375999999998</v>
      </c>
      <c r="M11" s="25">
        <f>L10-L11</f>
        <v>-0.15906079999999978</v>
      </c>
      <c r="N11" s="24">
        <v>78.806923726428366</v>
      </c>
      <c r="O11" s="25">
        <v>-22.321090000000002</v>
      </c>
      <c r="P11" s="25"/>
      <c r="Q11" s="23">
        <v>66</v>
      </c>
      <c r="R11" s="23" t="s">
        <v>43</v>
      </c>
      <c r="S11" s="26" t="s">
        <v>44</v>
      </c>
      <c r="T11" s="27"/>
      <c r="U11" s="28"/>
      <c r="V11" s="23" t="s">
        <v>45</v>
      </c>
      <c r="W11" s="29"/>
      <c r="X11" s="29"/>
      <c r="Y11" s="26"/>
      <c r="Z11" s="23"/>
      <c r="AA11" s="23"/>
      <c r="AB11" s="20"/>
      <c r="AC11" s="20"/>
      <c r="AD11" s="23"/>
      <c r="AE11" s="23"/>
      <c r="AF11" s="23"/>
      <c r="AG11" s="23"/>
      <c r="AH11" s="23"/>
      <c r="AI11" s="23"/>
      <c r="AJ11" s="23"/>
      <c r="AK11" s="23"/>
      <c r="AL11" s="23"/>
      <c r="AM11" s="21"/>
      <c r="AN11" s="20"/>
      <c r="AO11" s="20"/>
      <c r="AP11" s="20"/>
      <c r="AQ11" s="20"/>
      <c r="AR11" s="20"/>
    </row>
    <row r="12" spans="1:44" x14ac:dyDescent="0.35">
      <c r="A12" t="s">
        <v>55</v>
      </c>
      <c r="B12" s="35" t="s">
        <v>56</v>
      </c>
      <c r="C12" t="s">
        <v>57</v>
      </c>
      <c r="E12" s="11" t="s">
        <v>42</v>
      </c>
      <c r="F12" s="12">
        <v>2.3264</v>
      </c>
      <c r="G12" s="14">
        <v>54.413068619892059</v>
      </c>
      <c r="H12" s="12">
        <f t="shared" si="0"/>
        <v>5.4413068619892056E-2</v>
      </c>
      <c r="I12" s="22"/>
      <c r="J12">
        <f t="shared" si="1"/>
        <v>2.3389386442525817</v>
      </c>
      <c r="L12" s="15">
        <v>3.2413239999999996</v>
      </c>
      <c r="M12" s="15"/>
      <c r="N12" s="14">
        <v>571.28976034858374</v>
      </c>
      <c r="O12" s="15">
        <v>-19.438690800000003</v>
      </c>
      <c r="P12" s="15"/>
      <c r="Q12" s="36"/>
      <c r="R12" s="13" t="s">
        <v>58</v>
      </c>
      <c r="S12" s="13" t="s">
        <v>59</v>
      </c>
      <c r="T12" s="37"/>
      <c r="U12" s="37"/>
      <c r="V12" s="13" t="s">
        <v>45</v>
      </c>
      <c r="W12" s="19"/>
      <c r="X12" s="38"/>
      <c r="Y12" s="16"/>
      <c r="Z12" s="13"/>
      <c r="AA12" s="13"/>
      <c r="AD12" s="13"/>
      <c r="AE12" s="13"/>
      <c r="AF12" s="13"/>
      <c r="AG12" s="13"/>
      <c r="AH12" s="13"/>
      <c r="AI12" s="13"/>
      <c r="AJ12" s="13"/>
      <c r="AK12" s="13"/>
      <c r="AL12" s="13"/>
      <c r="AM12" s="11"/>
      <c r="AR12" s="39"/>
    </row>
    <row r="13" spans="1:44" x14ac:dyDescent="0.35">
      <c r="A13" s="20" t="s">
        <v>60</v>
      </c>
      <c r="B13" s="40" t="s">
        <v>56</v>
      </c>
      <c r="C13" s="20" t="s">
        <v>57</v>
      </c>
      <c r="D13" s="20"/>
      <c r="E13" s="21" t="s">
        <v>42</v>
      </c>
      <c r="F13" s="22">
        <v>2.2166000000000001</v>
      </c>
      <c r="G13" s="24">
        <v>46.2968085106383</v>
      </c>
      <c r="H13" s="12">
        <f t="shared" si="0"/>
        <v>4.6296808510638304E-2</v>
      </c>
      <c r="I13" s="22">
        <f>H12/H13</f>
        <v>1.1753092787678605</v>
      </c>
      <c r="J13">
        <f t="shared" si="1"/>
        <v>2.0886406438075569</v>
      </c>
      <c r="K13">
        <f>J12/J13</f>
        <v>1.1198377524573762</v>
      </c>
      <c r="L13" s="25">
        <v>3.5209943999999984</v>
      </c>
      <c r="M13" s="25">
        <f>L12-L13</f>
        <v>-0.27967039999999876</v>
      </c>
      <c r="N13" s="24">
        <v>413.40053050397881</v>
      </c>
      <c r="O13" s="25">
        <v>-21.202802999999999</v>
      </c>
      <c r="P13" s="25"/>
      <c r="Q13" s="23"/>
      <c r="R13" s="23" t="s">
        <v>58</v>
      </c>
      <c r="S13" s="23" t="s">
        <v>59</v>
      </c>
      <c r="T13" s="41"/>
      <c r="U13" s="41"/>
      <c r="V13" s="23" t="s">
        <v>45</v>
      </c>
      <c r="W13" s="29"/>
      <c r="X13" s="42"/>
      <c r="Y13" s="26"/>
      <c r="Z13" s="23"/>
      <c r="AA13" s="23"/>
      <c r="AB13" s="20"/>
      <c r="AC13" s="20"/>
      <c r="AD13" s="23"/>
      <c r="AE13" s="23"/>
      <c r="AF13" s="23"/>
      <c r="AG13" s="23"/>
      <c r="AH13" s="23"/>
      <c r="AI13" s="23"/>
      <c r="AJ13" s="23"/>
      <c r="AK13" s="23"/>
      <c r="AL13" s="23"/>
      <c r="AM13" s="21"/>
      <c r="AN13" s="20"/>
      <c r="AO13" s="20"/>
      <c r="AP13" s="20"/>
      <c r="AQ13" s="20"/>
      <c r="AR13" s="20"/>
    </row>
    <row r="14" spans="1:44" x14ac:dyDescent="0.35">
      <c r="A14" t="s">
        <v>61</v>
      </c>
      <c r="B14" s="35" t="s">
        <v>56</v>
      </c>
      <c r="C14" t="s">
        <v>57</v>
      </c>
      <c r="E14" s="11" t="s">
        <v>42</v>
      </c>
      <c r="F14" s="12">
        <v>2.3128000000000002</v>
      </c>
      <c r="G14" s="14">
        <v>43.792405551272161</v>
      </c>
      <c r="H14" s="12">
        <f t="shared" si="0"/>
        <v>4.3792405551272159E-2</v>
      </c>
      <c r="I14" s="14"/>
      <c r="J14">
        <f t="shared" si="1"/>
        <v>1.8934800048111446</v>
      </c>
      <c r="L14" s="15">
        <v>3.8781039999999987</v>
      </c>
      <c r="M14" s="15"/>
      <c r="N14" s="14">
        <v>488.63180827886697</v>
      </c>
      <c r="O14" s="15">
        <v>-14.737921600000004</v>
      </c>
      <c r="P14" s="15"/>
      <c r="Q14" s="36"/>
      <c r="R14" s="13" t="s">
        <v>58</v>
      </c>
      <c r="S14" s="43" t="s">
        <v>59</v>
      </c>
      <c r="T14" s="37"/>
      <c r="U14" s="37"/>
      <c r="V14" s="13" t="s">
        <v>45</v>
      </c>
      <c r="W14" s="19"/>
      <c r="X14" s="38"/>
      <c r="Y14" s="16"/>
      <c r="Z14" s="13"/>
      <c r="AA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R14" s="39"/>
    </row>
    <row r="15" spans="1:44" x14ac:dyDescent="0.35">
      <c r="A15" s="20" t="s">
        <v>62</v>
      </c>
      <c r="B15" s="40" t="s">
        <v>56</v>
      </c>
      <c r="C15" s="20" t="s">
        <v>57</v>
      </c>
      <c r="D15" s="20"/>
      <c r="E15" s="21" t="s">
        <v>42</v>
      </c>
      <c r="F15" s="22">
        <v>2.2826</v>
      </c>
      <c r="G15" s="24">
        <v>42.692198581560284</v>
      </c>
      <c r="H15" s="12">
        <f t="shared" si="0"/>
        <v>4.2692198581560287E-2</v>
      </c>
      <c r="I15" s="22">
        <f>H14/H15</f>
        <v>1.0257706795683059</v>
      </c>
      <c r="J15">
        <f t="shared" si="1"/>
        <v>1.8703320153141281</v>
      </c>
      <c r="K15">
        <f>J14/J15</f>
        <v>1.0123764065991934</v>
      </c>
      <c r="L15" s="25">
        <v>3.8831040000000003</v>
      </c>
      <c r="M15" s="25">
        <f>L14-L15</f>
        <v>-5.0000000000016698E-3</v>
      </c>
      <c r="N15" s="24">
        <v>357.22015915119368</v>
      </c>
      <c r="O15" s="25">
        <v>-20.177818200000001</v>
      </c>
      <c r="P15" s="25"/>
      <c r="Q15" s="23"/>
      <c r="R15" s="23" t="s">
        <v>58</v>
      </c>
      <c r="S15" s="44" t="s">
        <v>59</v>
      </c>
      <c r="T15" s="26"/>
      <c r="U15" s="26"/>
      <c r="V15" s="23" t="s">
        <v>45</v>
      </c>
      <c r="W15" s="29"/>
      <c r="X15" s="42"/>
      <c r="Y15" s="26"/>
      <c r="Z15" s="23"/>
      <c r="AA15" s="23"/>
      <c r="AB15" s="20"/>
      <c r="AC15" s="20"/>
      <c r="AD15" s="23"/>
      <c r="AE15" s="23"/>
      <c r="AF15" s="23"/>
      <c r="AG15" s="23"/>
      <c r="AH15" s="23"/>
      <c r="AI15" s="23"/>
      <c r="AJ15" s="23"/>
      <c r="AK15" s="23"/>
      <c r="AL15" s="23"/>
      <c r="AM15" s="21"/>
      <c r="AN15" s="20"/>
      <c r="AO15" s="20"/>
      <c r="AP15" s="20"/>
      <c r="AQ15" s="20"/>
      <c r="AR15" s="20"/>
    </row>
    <row r="16" spans="1:44" x14ac:dyDescent="0.35">
      <c r="A16" t="s">
        <v>63</v>
      </c>
      <c r="B16" s="35" t="s">
        <v>56</v>
      </c>
      <c r="C16" t="s">
        <v>57</v>
      </c>
      <c r="E16" s="11" t="s">
        <v>42</v>
      </c>
      <c r="F16" s="12">
        <v>2.2869000000000002</v>
      </c>
      <c r="G16" s="14">
        <v>57.379529683885885</v>
      </c>
      <c r="H16" s="12">
        <f t="shared" si="0"/>
        <v>5.7379529683885884E-2</v>
      </c>
      <c r="I16" s="14"/>
      <c r="J16">
        <f t="shared" si="1"/>
        <v>2.5090528525027711</v>
      </c>
      <c r="L16" s="15">
        <v>2.3991820000000001</v>
      </c>
      <c r="M16" s="15"/>
      <c r="N16" s="14">
        <v>554.55773420479295</v>
      </c>
      <c r="O16" s="15">
        <v>-17.699628400000005</v>
      </c>
      <c r="P16" s="15"/>
      <c r="Q16" s="36"/>
      <c r="R16" s="13" t="s">
        <v>58</v>
      </c>
      <c r="S16" s="13" t="s">
        <v>59</v>
      </c>
      <c r="T16" s="16"/>
      <c r="U16" s="16"/>
      <c r="V16" s="13" t="s">
        <v>45</v>
      </c>
      <c r="W16" s="19"/>
      <c r="X16" s="38"/>
      <c r="Y16" s="16"/>
      <c r="Z16" s="13"/>
      <c r="AA16" s="13"/>
      <c r="AD16" s="13"/>
      <c r="AE16" s="13"/>
      <c r="AF16" s="13"/>
      <c r="AG16" s="13"/>
      <c r="AH16" s="13"/>
      <c r="AI16" s="13"/>
      <c r="AJ16" s="13"/>
      <c r="AK16" s="13"/>
      <c r="AL16" s="13"/>
      <c r="AM16" s="11"/>
      <c r="AR16" s="39"/>
    </row>
    <row r="17" spans="1:44" x14ac:dyDescent="0.35">
      <c r="A17" s="20" t="s">
        <v>64</v>
      </c>
      <c r="B17" s="40" t="s">
        <v>56</v>
      </c>
      <c r="C17" s="20" t="s">
        <v>57</v>
      </c>
      <c r="D17" s="20"/>
      <c r="E17" s="21" t="s">
        <v>42</v>
      </c>
      <c r="F17" s="22">
        <v>2.2191999999999998</v>
      </c>
      <c r="G17" s="24">
        <v>48.28971631205674</v>
      </c>
      <c r="H17" s="12">
        <f t="shared" si="0"/>
        <v>4.8289716312056738E-2</v>
      </c>
      <c r="I17" s="22">
        <f>H16/H17</f>
        <v>1.1882349714603655</v>
      </c>
      <c r="J17">
        <f t="shared" si="1"/>
        <v>2.1759965894041429</v>
      </c>
      <c r="K17">
        <f>J16/J17</f>
        <v>1.1530591843389928</v>
      </c>
      <c r="L17" s="25">
        <v>2.4618855999999991</v>
      </c>
      <c r="M17" s="25">
        <f>L16-L17</f>
        <v>-6.2703599999998971E-2</v>
      </c>
      <c r="N17" s="24">
        <v>393.46684350132631</v>
      </c>
      <c r="O17" s="25">
        <v>-20.137067599999998</v>
      </c>
      <c r="P17" s="25"/>
      <c r="Q17" s="23"/>
      <c r="R17" s="23" t="s">
        <v>58</v>
      </c>
      <c r="S17" s="23" t="s">
        <v>59</v>
      </c>
      <c r="T17" s="23"/>
      <c r="U17" s="23"/>
      <c r="V17" s="23" t="s">
        <v>45</v>
      </c>
      <c r="W17" s="45"/>
      <c r="X17" s="23"/>
      <c r="Y17" s="23"/>
      <c r="Z17" s="23"/>
      <c r="AA17" s="23"/>
      <c r="AB17" s="20"/>
      <c r="AC17" s="20"/>
      <c r="AD17" s="23"/>
      <c r="AE17" s="23"/>
      <c r="AF17" s="23"/>
      <c r="AG17" s="23"/>
      <c r="AH17" s="23"/>
      <c r="AI17" s="23"/>
      <c r="AJ17" s="23"/>
      <c r="AK17" s="23"/>
      <c r="AL17" s="23"/>
      <c r="AM17" s="21"/>
      <c r="AN17" s="20"/>
      <c r="AO17" s="20"/>
      <c r="AP17" s="20"/>
      <c r="AQ17" s="20"/>
      <c r="AR17" s="20"/>
    </row>
    <row r="18" spans="1:44" x14ac:dyDescent="0.35">
      <c r="A18" t="s">
        <v>65</v>
      </c>
      <c r="B18" s="35" t="s">
        <v>56</v>
      </c>
      <c r="C18" t="s">
        <v>57</v>
      </c>
      <c r="E18" s="11" t="s">
        <v>42</v>
      </c>
      <c r="F18" s="12">
        <v>2.2795999999999998</v>
      </c>
      <c r="G18" s="14">
        <v>47.934656900539707</v>
      </c>
      <c r="H18" s="12">
        <f t="shared" si="0"/>
        <v>4.7934656900539711E-2</v>
      </c>
      <c r="I18" s="14"/>
      <c r="J18">
        <f t="shared" si="1"/>
        <v>2.1027661388199559</v>
      </c>
      <c r="L18" s="15">
        <v>2.9733819999999991</v>
      </c>
      <c r="M18" s="15"/>
      <c r="N18" s="14">
        <v>546.4531590413942</v>
      </c>
      <c r="O18" s="15">
        <v>-16.706238800000001</v>
      </c>
      <c r="P18" s="15"/>
      <c r="Q18" s="36"/>
      <c r="R18" s="13" t="s">
        <v>58</v>
      </c>
      <c r="S18" s="13" t="s">
        <v>59</v>
      </c>
      <c r="T18" s="17"/>
      <c r="U18" s="18"/>
      <c r="V18" s="13" t="s">
        <v>45</v>
      </c>
      <c r="W18" s="19"/>
      <c r="X18" s="38"/>
      <c r="Y18" s="16"/>
      <c r="Z18" s="13"/>
      <c r="AA18" s="13"/>
      <c r="AD18" s="13"/>
      <c r="AE18" s="13"/>
      <c r="AF18" s="13"/>
      <c r="AG18" s="13"/>
      <c r="AH18" s="13"/>
      <c r="AI18" s="13"/>
      <c r="AJ18" s="13"/>
      <c r="AK18" s="13"/>
      <c r="AL18" s="13"/>
      <c r="AM18" s="11"/>
      <c r="AR18" s="39"/>
    </row>
    <row r="19" spans="1:44" x14ac:dyDescent="0.35">
      <c r="A19" s="20" t="s">
        <v>66</v>
      </c>
      <c r="B19" s="40" t="s">
        <v>56</v>
      </c>
      <c r="C19" s="20" t="s">
        <v>57</v>
      </c>
      <c r="D19" s="20"/>
      <c r="E19" s="21" t="s">
        <v>42</v>
      </c>
      <c r="F19" s="22">
        <v>2.2544</v>
      </c>
      <c r="G19" s="24">
        <v>41.05390070921986</v>
      </c>
      <c r="H19" s="12">
        <f t="shared" si="0"/>
        <v>4.1053900709219861E-2</v>
      </c>
      <c r="I19" s="22">
        <f>H18/H19</f>
        <v>1.1676029822368275</v>
      </c>
      <c r="J19">
        <f t="shared" si="1"/>
        <v>1.821056631885196</v>
      </c>
      <c r="K19">
        <f>J18/J19</f>
        <v>1.1546956321963082</v>
      </c>
      <c r="L19" s="25">
        <v>3.0189727999999989</v>
      </c>
      <c r="M19" s="25">
        <f>L18-L19</f>
        <v>-4.559079999999982E-2</v>
      </c>
      <c r="N19" s="24">
        <v>375.08488063660479</v>
      </c>
      <c r="O19" s="25">
        <v>-19.276712800000006</v>
      </c>
      <c r="P19" s="25"/>
      <c r="Q19" s="23"/>
      <c r="R19" s="23" t="s">
        <v>58</v>
      </c>
      <c r="S19" s="23" t="s">
        <v>59</v>
      </c>
      <c r="T19" s="27"/>
      <c r="U19" s="28"/>
      <c r="V19" s="23" t="s">
        <v>45</v>
      </c>
      <c r="W19" s="29"/>
      <c r="X19" s="42"/>
      <c r="Y19" s="26"/>
      <c r="Z19" s="23"/>
      <c r="AA19" s="23"/>
      <c r="AB19" s="20"/>
      <c r="AC19" s="20"/>
      <c r="AD19" s="23"/>
      <c r="AE19" s="23"/>
      <c r="AF19" s="23"/>
      <c r="AG19" s="23"/>
      <c r="AH19" s="23"/>
      <c r="AI19" s="23"/>
      <c r="AJ19" s="23"/>
      <c r="AK19" s="23"/>
      <c r="AL19" s="23"/>
      <c r="AM19" s="21"/>
      <c r="AN19" s="20"/>
      <c r="AO19" s="20"/>
      <c r="AP19" s="20"/>
      <c r="AQ19" s="20"/>
      <c r="AR19" s="20"/>
    </row>
    <row r="20" spans="1:44" x14ac:dyDescent="0.35">
      <c r="A20" t="s">
        <v>67</v>
      </c>
      <c r="B20" s="35" t="s">
        <v>56</v>
      </c>
      <c r="C20" t="s">
        <v>57</v>
      </c>
      <c r="E20" s="11" t="s">
        <v>42</v>
      </c>
      <c r="F20" s="12">
        <v>2.3127</v>
      </c>
      <c r="G20" s="14">
        <v>36.951619121048573</v>
      </c>
      <c r="H20" s="12">
        <f t="shared" si="0"/>
        <v>3.6951619121048572E-2</v>
      </c>
      <c r="I20" s="14"/>
      <c r="J20">
        <f t="shared" si="1"/>
        <v>1.5977696683983471</v>
      </c>
      <c r="L20" s="15">
        <v>3.6930259999999988</v>
      </c>
      <c r="M20" s="15"/>
      <c r="N20" s="14">
        <v>464.73202614379079</v>
      </c>
      <c r="O20" s="15">
        <v>-15.222977</v>
      </c>
      <c r="P20" s="15"/>
      <c r="Q20" s="36"/>
      <c r="R20" s="13" t="s">
        <v>58</v>
      </c>
      <c r="S20" s="43" t="s">
        <v>59</v>
      </c>
      <c r="T20" s="17"/>
      <c r="U20" s="18"/>
      <c r="V20" s="13" t="s">
        <v>45</v>
      </c>
      <c r="W20" s="19"/>
      <c r="X20" s="38"/>
      <c r="Y20" s="16"/>
      <c r="Z20" s="13"/>
      <c r="AA20" s="13"/>
      <c r="AD20" s="13"/>
      <c r="AE20" s="13"/>
      <c r="AF20" s="13"/>
      <c r="AG20" s="13"/>
      <c r="AH20" s="13"/>
      <c r="AI20" s="13"/>
      <c r="AJ20" s="13"/>
      <c r="AK20" s="13"/>
      <c r="AL20" s="13"/>
      <c r="AM20" s="11"/>
      <c r="AR20" s="39"/>
    </row>
    <row r="21" spans="1:44" x14ac:dyDescent="0.35">
      <c r="A21" s="20" t="s">
        <v>68</v>
      </c>
      <c r="B21" s="40" t="s">
        <v>56</v>
      </c>
      <c r="C21" s="20" t="s">
        <v>57</v>
      </c>
      <c r="D21" s="20"/>
      <c r="E21" s="21" t="s">
        <v>42</v>
      </c>
      <c r="F21" s="22">
        <v>2.4096000000000002</v>
      </c>
      <c r="G21" s="24">
        <v>33.828723404255321</v>
      </c>
      <c r="H21" s="12">
        <f t="shared" si="0"/>
        <v>3.3828723404255322E-2</v>
      </c>
      <c r="I21" s="22">
        <f>H20/H21</f>
        <v>1.0923149147390061</v>
      </c>
      <c r="J21">
        <f t="shared" si="1"/>
        <v>1.4039144839083382</v>
      </c>
      <c r="K21">
        <f>J20/J21</f>
        <v>1.1380819036429757</v>
      </c>
      <c r="L21" s="25">
        <v>3.7721127999999995</v>
      </c>
      <c r="M21" s="25">
        <f>L20-L21</f>
        <v>-7.9086800000000679E-2</v>
      </c>
      <c r="N21" s="24">
        <v>322.31299734748012</v>
      </c>
      <c r="O21" s="25">
        <v>-20.107760600000006</v>
      </c>
      <c r="P21" s="25"/>
      <c r="Q21" s="23"/>
      <c r="R21" s="23" t="s">
        <v>58</v>
      </c>
      <c r="S21" s="44" t="s">
        <v>59</v>
      </c>
      <c r="T21" s="27"/>
      <c r="U21" s="28"/>
      <c r="V21" s="23" t="s">
        <v>45</v>
      </c>
      <c r="W21" s="29"/>
      <c r="X21" s="42"/>
      <c r="Y21" s="26"/>
      <c r="Z21" s="23"/>
      <c r="AA21" s="23"/>
      <c r="AB21" s="20"/>
      <c r="AC21" s="20"/>
      <c r="AD21" s="23"/>
      <c r="AE21" s="23"/>
      <c r="AF21" s="23"/>
      <c r="AG21" s="23"/>
      <c r="AH21" s="23"/>
      <c r="AI21" s="23"/>
      <c r="AJ21" s="23"/>
      <c r="AK21" s="23"/>
      <c r="AL21" s="23"/>
      <c r="AM21" s="21"/>
      <c r="AN21" s="20"/>
      <c r="AO21" s="20"/>
      <c r="AP21" s="20"/>
      <c r="AQ21" s="20"/>
      <c r="AR21" s="20"/>
    </row>
    <row r="22" spans="1:44" x14ac:dyDescent="0.35">
      <c r="A22" t="s">
        <v>69</v>
      </c>
      <c r="B22" t="s">
        <v>56</v>
      </c>
      <c r="C22" t="s">
        <v>57</v>
      </c>
      <c r="E22" s="11" t="s">
        <v>42</v>
      </c>
      <c r="F22" s="12">
        <v>2.4013</v>
      </c>
      <c r="G22" s="14">
        <v>66.118178396687981</v>
      </c>
      <c r="H22" s="12">
        <f t="shared" si="0"/>
        <v>6.6118178396687988E-2</v>
      </c>
      <c r="I22" s="14"/>
      <c r="J22">
        <f t="shared" si="1"/>
        <v>2.7534326571726977</v>
      </c>
      <c r="L22" s="15">
        <v>2.5611767999999997</v>
      </c>
      <c r="M22" s="15"/>
      <c r="N22" s="14">
        <v>985.46820809248561</v>
      </c>
      <c r="O22" s="15">
        <v>-19.1536203</v>
      </c>
      <c r="P22" s="15"/>
      <c r="Q22" s="13">
        <v>30</v>
      </c>
      <c r="R22" s="13" t="s">
        <v>70</v>
      </c>
      <c r="S22" s="13" t="s">
        <v>71</v>
      </c>
      <c r="T22" s="13"/>
      <c r="U22" s="13"/>
      <c r="V22" s="13" t="s">
        <v>45</v>
      </c>
      <c r="W22" s="46"/>
      <c r="X22" s="13"/>
      <c r="Y22" s="13"/>
      <c r="Z22" s="13"/>
      <c r="AA22" s="13"/>
      <c r="AD22" s="13"/>
      <c r="AE22" s="13"/>
      <c r="AF22" s="13"/>
      <c r="AG22" s="13"/>
      <c r="AH22" s="13"/>
      <c r="AI22" s="13"/>
      <c r="AJ22" s="13"/>
      <c r="AK22" s="13"/>
      <c r="AL22" s="13"/>
      <c r="AM22" s="11"/>
    </row>
    <row r="23" spans="1:44" x14ac:dyDescent="0.35">
      <c r="A23" s="20" t="s">
        <v>72</v>
      </c>
      <c r="B23" s="20" t="s">
        <v>73</v>
      </c>
      <c r="C23" s="20" t="s">
        <v>57</v>
      </c>
      <c r="D23" s="20"/>
      <c r="E23" s="21" t="s">
        <v>42</v>
      </c>
      <c r="F23" s="22">
        <v>2.3660000000000001</v>
      </c>
      <c r="G23" s="24">
        <v>58.619484645252385</v>
      </c>
      <c r="H23" s="12">
        <f t="shared" si="0"/>
        <v>5.8619484645252386E-2</v>
      </c>
      <c r="I23" s="22">
        <f>H22/H23</f>
        <v>1.1279215229682666</v>
      </c>
      <c r="J23">
        <f t="shared" si="1"/>
        <v>2.477577542064767</v>
      </c>
      <c r="K23">
        <f>J22/J23</f>
        <v>1.1113406585361758</v>
      </c>
      <c r="L23" s="25">
        <v>2.3603983999999998</v>
      </c>
      <c r="M23" s="25">
        <f>L22-L23</f>
        <v>0.20077839999999991</v>
      </c>
      <c r="N23" s="24">
        <v>619.3613847452857</v>
      </c>
      <c r="O23" s="25">
        <v>-19.157177900000001</v>
      </c>
      <c r="P23" s="25"/>
      <c r="Q23" s="23">
        <v>30</v>
      </c>
      <c r="R23" s="23" t="s">
        <v>70</v>
      </c>
      <c r="S23" s="23" t="s">
        <v>71</v>
      </c>
      <c r="T23" s="23"/>
      <c r="U23" s="23"/>
      <c r="V23" s="23" t="s">
        <v>45</v>
      </c>
      <c r="W23" s="45"/>
      <c r="X23" s="23"/>
      <c r="Y23" s="23"/>
      <c r="Z23" s="23"/>
      <c r="AA23" s="23"/>
      <c r="AB23" s="20"/>
      <c r="AC23" s="20"/>
      <c r="AD23" s="23"/>
      <c r="AE23" s="23"/>
      <c r="AF23" s="23"/>
      <c r="AG23" s="23"/>
      <c r="AH23" s="23"/>
      <c r="AI23" s="23"/>
      <c r="AJ23" s="23"/>
      <c r="AK23" s="23"/>
      <c r="AL23" s="23"/>
      <c r="AM23" s="21"/>
      <c r="AN23" s="20"/>
      <c r="AO23" s="20"/>
      <c r="AP23" s="20"/>
      <c r="AQ23" s="20"/>
      <c r="AR23" s="20"/>
    </row>
    <row r="24" spans="1:44" x14ac:dyDescent="0.35">
      <c r="A24" t="s">
        <v>74</v>
      </c>
      <c r="B24" t="s">
        <v>56</v>
      </c>
      <c r="C24" t="s">
        <v>57</v>
      </c>
      <c r="E24" s="11" t="s">
        <v>42</v>
      </c>
      <c r="F24" s="12">
        <v>2.2345000000000002</v>
      </c>
      <c r="G24" s="14">
        <v>68.393927988959973</v>
      </c>
      <c r="H24" s="12">
        <f t="shared" si="0"/>
        <v>6.8393927988959977E-2</v>
      </c>
      <c r="I24" s="14"/>
      <c r="J24">
        <f t="shared" si="1"/>
        <v>3.0608157524707975</v>
      </c>
      <c r="L24" s="15">
        <v>2.5646279999999999</v>
      </c>
      <c r="M24" s="15"/>
      <c r="N24" s="14">
        <v>908.56069364161851</v>
      </c>
      <c r="O24" s="15">
        <v>-18.186481700000005</v>
      </c>
      <c r="P24" s="15"/>
      <c r="Q24" s="13">
        <v>30</v>
      </c>
      <c r="R24" s="13" t="s">
        <v>70</v>
      </c>
      <c r="S24" s="13" t="s">
        <v>71</v>
      </c>
      <c r="T24" s="13"/>
      <c r="U24" s="13"/>
      <c r="V24" s="13" t="s">
        <v>45</v>
      </c>
      <c r="W24" s="46"/>
      <c r="X24" s="13"/>
      <c r="Y24" s="13"/>
      <c r="Z24" s="13"/>
      <c r="AA24" s="13"/>
      <c r="AD24" s="13"/>
      <c r="AE24" s="13"/>
      <c r="AF24" s="13"/>
      <c r="AG24" s="13"/>
      <c r="AH24" s="13"/>
      <c r="AI24" s="13"/>
      <c r="AJ24" s="13"/>
      <c r="AK24" s="13"/>
      <c r="AL24" s="13"/>
      <c r="AM24" s="11"/>
    </row>
    <row r="25" spans="1:44" x14ac:dyDescent="0.35">
      <c r="A25" s="20" t="s">
        <v>75</v>
      </c>
      <c r="B25" s="20" t="s">
        <v>73</v>
      </c>
      <c r="C25" s="20" t="s">
        <v>57</v>
      </c>
      <c r="D25" s="20"/>
      <c r="E25" s="21" t="s">
        <v>42</v>
      </c>
      <c r="F25" s="22">
        <v>2.2905000000000002</v>
      </c>
      <c r="G25" s="24">
        <v>64.864184397163129</v>
      </c>
      <c r="H25" s="12">
        <f t="shared" si="0"/>
        <v>6.4864184397163127E-2</v>
      </c>
      <c r="I25" s="22">
        <f>H24/H25</f>
        <v>1.0544174512421869</v>
      </c>
      <c r="J25">
        <f t="shared" si="1"/>
        <v>2.8318788210942207</v>
      </c>
      <c r="K25">
        <f>J24/J25</f>
        <v>1.0808427711211588</v>
      </c>
      <c r="L25" s="25">
        <v>2.2441479999999983</v>
      </c>
      <c r="M25" s="25">
        <f>L24-L25</f>
        <v>0.32048000000000165</v>
      </c>
      <c r="N25" s="24">
        <v>772.0610079575597</v>
      </c>
      <c r="O25" s="25">
        <v>-18.4729104</v>
      </c>
      <c r="P25" s="25"/>
      <c r="Q25" s="23">
        <v>30</v>
      </c>
      <c r="R25" s="23" t="s">
        <v>70</v>
      </c>
      <c r="S25" s="23" t="s">
        <v>71</v>
      </c>
      <c r="T25" s="23"/>
      <c r="U25" s="23"/>
      <c r="V25" s="23" t="s">
        <v>45</v>
      </c>
      <c r="W25" s="45"/>
      <c r="X25" s="23"/>
      <c r="Y25" s="23"/>
      <c r="Z25" s="23"/>
      <c r="AA25" s="23"/>
      <c r="AB25" s="20"/>
      <c r="AC25" s="20"/>
      <c r="AD25" s="23"/>
      <c r="AE25" s="23"/>
      <c r="AF25" s="23"/>
      <c r="AG25" s="23"/>
      <c r="AH25" s="23"/>
      <c r="AI25" s="23"/>
      <c r="AJ25" s="23"/>
      <c r="AK25" s="23"/>
      <c r="AL25" s="23"/>
      <c r="AM25" s="21"/>
      <c r="AN25" s="20"/>
      <c r="AO25" s="20"/>
      <c r="AP25" s="20"/>
      <c r="AQ25" s="20"/>
      <c r="AR25" s="20"/>
    </row>
    <row r="26" spans="1:44" x14ac:dyDescent="0.35">
      <c r="A26" t="s">
        <v>76</v>
      </c>
      <c r="B26" t="s">
        <v>56</v>
      </c>
      <c r="C26" t="s">
        <v>57</v>
      </c>
      <c r="E26" s="11" t="s">
        <v>42</v>
      </c>
      <c r="F26" s="12">
        <v>2.3170000000000002</v>
      </c>
      <c r="G26" s="14">
        <v>70.489022707314007</v>
      </c>
      <c r="H26" s="12">
        <f t="shared" si="0"/>
        <v>7.0489022707314011E-2</v>
      </c>
      <c r="I26" s="14"/>
      <c r="J26">
        <f t="shared" si="1"/>
        <v>3.0422538932807082</v>
      </c>
      <c r="L26" s="15">
        <v>3.0099640000000001</v>
      </c>
      <c r="M26" s="15"/>
      <c r="N26" s="14">
        <v>966.26300578034693</v>
      </c>
      <c r="O26" s="15">
        <v>-18.629602600000005</v>
      </c>
      <c r="P26" s="15"/>
      <c r="Q26" s="13">
        <v>30</v>
      </c>
      <c r="R26" s="13" t="s">
        <v>70</v>
      </c>
      <c r="S26" s="13" t="s">
        <v>71</v>
      </c>
      <c r="T26" s="13"/>
      <c r="U26" s="13"/>
      <c r="V26" s="13" t="s">
        <v>45</v>
      </c>
      <c r="W26" s="46"/>
      <c r="X26" s="13"/>
      <c r="Y26" s="13"/>
      <c r="Z26" s="13"/>
      <c r="AA26" s="13"/>
      <c r="AD26" s="13"/>
      <c r="AE26" s="13"/>
      <c r="AF26" s="13"/>
      <c r="AG26" s="13"/>
      <c r="AH26" s="13"/>
      <c r="AI26" s="13"/>
      <c r="AJ26" s="13"/>
      <c r="AK26" s="13"/>
      <c r="AL26" s="13"/>
      <c r="AM26" s="11"/>
    </row>
    <row r="27" spans="1:44" x14ac:dyDescent="0.35">
      <c r="A27" s="20" t="s">
        <v>77</v>
      </c>
      <c r="B27" s="20" t="s">
        <v>73</v>
      </c>
      <c r="C27" s="20" t="s">
        <v>57</v>
      </c>
      <c r="D27" s="20"/>
      <c r="E27" s="21" t="s">
        <v>42</v>
      </c>
      <c r="F27" s="22">
        <v>2.2450000000000001</v>
      </c>
      <c r="G27" s="24">
        <v>63.475886524822691</v>
      </c>
      <c r="H27" s="12">
        <f t="shared" si="0"/>
        <v>6.3475886524822694E-2</v>
      </c>
      <c r="I27" s="22">
        <f>H26/H27</f>
        <v>1.1104850450532704</v>
      </c>
      <c r="J27">
        <f t="shared" si="1"/>
        <v>2.8274336982103647</v>
      </c>
      <c r="K27">
        <f>J26/J27</f>
        <v>1.075977093717994</v>
      </c>
      <c r="L27" s="25">
        <v>2.6932575999999986</v>
      </c>
      <c r="M27" s="25">
        <f>L26-L27</f>
        <v>0.3167064000000015</v>
      </c>
      <c r="N27" s="24">
        <v>778.33421750663138</v>
      </c>
      <c r="O27" s="25">
        <v>-18.972491800000004</v>
      </c>
      <c r="P27" s="25"/>
      <c r="Q27" s="23">
        <v>30</v>
      </c>
      <c r="R27" s="23" t="s">
        <v>70</v>
      </c>
      <c r="S27" s="23" t="s">
        <v>71</v>
      </c>
      <c r="T27" s="23"/>
      <c r="U27" s="23"/>
      <c r="V27" s="23" t="s">
        <v>45</v>
      </c>
      <c r="W27" s="45"/>
      <c r="X27" s="23"/>
      <c r="Y27" s="23"/>
      <c r="Z27" s="23"/>
      <c r="AA27" s="23"/>
      <c r="AB27" s="20"/>
      <c r="AC27" s="20"/>
      <c r="AD27" s="23"/>
      <c r="AE27" s="23"/>
      <c r="AF27" s="23"/>
      <c r="AG27" s="23"/>
      <c r="AH27" s="23"/>
      <c r="AI27" s="23"/>
      <c r="AJ27" s="23"/>
      <c r="AK27" s="23"/>
      <c r="AL27" s="23"/>
      <c r="AM27" s="21"/>
      <c r="AN27" s="20"/>
      <c r="AO27" s="20"/>
      <c r="AP27" s="20"/>
      <c r="AQ27" s="20"/>
      <c r="AR27" s="20"/>
    </row>
    <row r="28" spans="1:44" x14ac:dyDescent="0.35">
      <c r="A28" t="s">
        <v>78</v>
      </c>
      <c r="B28" t="s">
        <v>56</v>
      </c>
      <c r="C28" t="s">
        <v>57</v>
      </c>
      <c r="E28" s="11" t="s">
        <v>42</v>
      </c>
      <c r="F28" s="12">
        <v>2.2320000000000002</v>
      </c>
      <c r="G28" s="14">
        <v>66.517124576590135</v>
      </c>
      <c r="H28" s="12">
        <f t="shared" si="0"/>
        <v>6.6517124576590134E-2</v>
      </c>
      <c r="I28" s="14"/>
      <c r="J28">
        <f>H28/F28*100</f>
        <v>2.9801579111375505</v>
      </c>
      <c r="L28" s="15">
        <v>2.9144311999999992</v>
      </c>
      <c r="M28" s="15"/>
      <c r="N28" s="14">
        <v>802.47687861271675</v>
      </c>
      <c r="O28" s="15">
        <v>-17.539528400000005</v>
      </c>
      <c r="P28" s="15"/>
      <c r="Q28" s="13">
        <v>30</v>
      </c>
      <c r="R28" s="13" t="s">
        <v>70</v>
      </c>
      <c r="S28" s="13" t="s">
        <v>71</v>
      </c>
      <c r="T28" s="13"/>
      <c r="U28" s="13"/>
      <c r="V28" s="13" t="s">
        <v>45</v>
      </c>
      <c r="W28" s="46"/>
      <c r="X28" s="13"/>
      <c r="Y28" s="13"/>
      <c r="Z28" s="13"/>
      <c r="AA28" s="13"/>
      <c r="AD28" s="13"/>
      <c r="AE28" s="13"/>
      <c r="AF28" s="13"/>
      <c r="AG28" s="13"/>
      <c r="AH28" s="13"/>
      <c r="AI28" s="13"/>
      <c r="AJ28" s="13"/>
      <c r="AK28" s="13"/>
      <c r="AL28" s="13"/>
      <c r="AM28" s="11"/>
    </row>
    <row r="29" spans="1:44" x14ac:dyDescent="0.35">
      <c r="A29" s="20" t="s">
        <v>79</v>
      </c>
      <c r="B29" s="20" t="s">
        <v>73</v>
      </c>
      <c r="C29" s="20" t="s">
        <v>57</v>
      </c>
      <c r="D29" s="20"/>
      <c r="E29" s="21" t="s">
        <v>42</v>
      </c>
      <c r="F29" s="22">
        <v>2.2622</v>
      </c>
      <c r="G29" s="24">
        <v>57.222340425531911</v>
      </c>
      <c r="H29" s="12">
        <f t="shared" si="0"/>
        <v>5.7222340425531912E-2</v>
      </c>
      <c r="I29" s="22">
        <f>H28/H29</f>
        <v>1.1624327855508512</v>
      </c>
      <c r="J29">
        <f t="shared" si="1"/>
        <v>2.5294996209677265</v>
      </c>
      <c r="K29">
        <f>J28/J29</f>
        <v>1.1781610427747022</v>
      </c>
      <c r="L29" s="25">
        <v>2.5112199999999993</v>
      </c>
      <c r="M29" s="25">
        <f>L28-L29</f>
        <v>0.40321119999999988</v>
      </c>
      <c r="N29" s="24">
        <v>553.34748010610087</v>
      </c>
      <c r="O29" s="25">
        <v>-18.174316600000001</v>
      </c>
      <c r="P29" s="25"/>
      <c r="Q29" s="23">
        <v>30</v>
      </c>
      <c r="R29" s="23" t="s">
        <v>70</v>
      </c>
      <c r="S29" s="23" t="s">
        <v>71</v>
      </c>
      <c r="T29" s="23"/>
      <c r="U29" s="23"/>
      <c r="V29" s="23" t="s">
        <v>45</v>
      </c>
      <c r="W29" s="45"/>
      <c r="X29" s="23"/>
      <c r="Y29" s="23"/>
      <c r="Z29" s="23"/>
      <c r="AA29" s="23"/>
      <c r="AB29" s="20"/>
      <c r="AC29" s="20"/>
      <c r="AD29" s="23"/>
      <c r="AE29" s="23"/>
      <c r="AF29" s="23"/>
      <c r="AG29" s="23"/>
      <c r="AH29" s="23"/>
      <c r="AI29" s="23"/>
      <c r="AJ29" s="23"/>
      <c r="AK29" s="23"/>
      <c r="AL29" s="23"/>
      <c r="AM29" s="21"/>
      <c r="AN29" s="20"/>
      <c r="AO29" s="20"/>
      <c r="AP29" s="20"/>
      <c r="AQ29" s="20"/>
      <c r="AR29" s="20"/>
    </row>
    <row r="30" spans="1:44" x14ac:dyDescent="0.35">
      <c r="A30" t="s">
        <v>80</v>
      </c>
      <c r="B30" t="s">
        <v>56</v>
      </c>
      <c r="C30" t="s">
        <v>57</v>
      </c>
      <c r="E30" s="11" t="s">
        <v>42</v>
      </c>
      <c r="F30" s="12">
        <v>2.2749999999999999</v>
      </c>
      <c r="G30" s="14">
        <v>77.125580228327678</v>
      </c>
      <c r="H30" s="12">
        <f t="shared" si="0"/>
        <v>7.7125580228327675E-2</v>
      </c>
      <c r="I30" s="14"/>
      <c r="J30">
        <f t="shared" si="1"/>
        <v>3.3901353946517658</v>
      </c>
      <c r="L30" s="15">
        <v>2.2921960000000001</v>
      </c>
      <c r="M30" s="15"/>
      <c r="N30" s="14">
        <v>960.29479768786132</v>
      </c>
      <c r="O30" s="15">
        <v>-19.069935700000002</v>
      </c>
      <c r="P30" s="15"/>
      <c r="Q30" s="13">
        <v>30</v>
      </c>
      <c r="R30" s="13" t="s">
        <v>70</v>
      </c>
      <c r="S30" s="13" t="s">
        <v>71</v>
      </c>
      <c r="T30" s="13"/>
      <c r="U30" s="13"/>
      <c r="V30" s="13" t="s">
        <v>45</v>
      </c>
      <c r="W30" s="46"/>
      <c r="X30" s="13"/>
      <c r="Y30" s="13"/>
      <c r="Z30" s="13"/>
      <c r="AA30" s="13"/>
      <c r="AD30" s="13"/>
      <c r="AE30" s="13"/>
      <c r="AF30" s="13"/>
      <c r="AG30" s="13"/>
      <c r="AH30" s="13"/>
      <c r="AI30" s="13"/>
      <c r="AJ30" s="13"/>
      <c r="AK30" s="13"/>
      <c r="AL30" s="13"/>
      <c r="AM30" s="11"/>
    </row>
    <row r="31" spans="1:44" x14ac:dyDescent="0.35">
      <c r="A31" s="20" t="s">
        <v>81</v>
      </c>
      <c r="B31" s="20" t="s">
        <v>56</v>
      </c>
      <c r="C31" s="20" t="s">
        <v>57</v>
      </c>
      <c r="D31" s="20"/>
      <c r="E31" s="21" t="s">
        <v>42</v>
      </c>
      <c r="F31" s="22">
        <v>2.2883</v>
      </c>
      <c r="G31" s="24">
        <v>71.346453900709221</v>
      </c>
      <c r="H31" s="12">
        <f t="shared" si="0"/>
        <v>7.134645390070922E-2</v>
      </c>
      <c r="I31" s="22">
        <f>H30/H31</f>
        <v>1.0810008908874589</v>
      </c>
      <c r="J31">
        <f t="shared" si="1"/>
        <v>3.117880256116297</v>
      </c>
      <c r="K31">
        <f>J30/J31</f>
        <v>1.0873205884034161</v>
      </c>
      <c r="L31" s="25">
        <v>1.9713208</v>
      </c>
      <c r="M31" s="25">
        <f>L30-L31</f>
        <v>0.32087520000000014</v>
      </c>
      <c r="N31" s="24">
        <v>799.70026525198944</v>
      </c>
      <c r="O31" s="25">
        <v>-19.337501600000003</v>
      </c>
      <c r="P31" s="25"/>
      <c r="Q31" s="23">
        <v>30</v>
      </c>
      <c r="R31" s="23" t="s">
        <v>70</v>
      </c>
      <c r="S31" s="23" t="s">
        <v>71</v>
      </c>
      <c r="T31" s="23"/>
      <c r="U31" s="23"/>
      <c r="V31" s="23" t="s">
        <v>45</v>
      </c>
      <c r="W31" s="45"/>
      <c r="X31" s="23"/>
      <c r="Y31" s="23"/>
      <c r="Z31" s="23"/>
      <c r="AA31" s="23"/>
      <c r="AB31" s="20"/>
      <c r="AC31" s="20"/>
      <c r="AD31" s="23"/>
      <c r="AE31" s="23"/>
      <c r="AF31" s="23"/>
      <c r="AG31" s="23"/>
      <c r="AH31" s="23"/>
      <c r="AI31" s="23"/>
      <c r="AJ31" s="23"/>
      <c r="AK31" s="23"/>
      <c r="AL31" s="23"/>
      <c r="AM31" s="21"/>
      <c r="AN31" s="20"/>
      <c r="AO31" s="20"/>
      <c r="AP31" s="20"/>
      <c r="AQ31" s="20"/>
      <c r="AR31" s="20"/>
    </row>
    <row r="32" spans="1:44" s="47" customFormat="1" x14ac:dyDescent="0.35">
      <c r="A32" t="s">
        <v>82</v>
      </c>
      <c r="B32" t="s">
        <v>41</v>
      </c>
      <c r="C32"/>
      <c r="D32"/>
      <c r="E32" s="11" t="s">
        <v>42</v>
      </c>
      <c r="F32" s="12">
        <v>3.2311999999999999</v>
      </c>
      <c r="G32" s="14">
        <v>16.511177347242917</v>
      </c>
      <c r="H32" s="12">
        <f t="shared" si="0"/>
        <v>1.6511177347242917E-2</v>
      </c>
      <c r="I32" s="56"/>
      <c r="J32">
        <f t="shared" si="1"/>
        <v>0.51099211894165997</v>
      </c>
      <c r="K32"/>
      <c r="L32" s="15">
        <v>2.9979821999999983</v>
      </c>
      <c r="M32" s="15"/>
      <c r="N32" s="14">
        <v>209.0406811731315</v>
      </c>
      <c r="O32" s="15">
        <v>-5.0096927999999972</v>
      </c>
      <c r="P32" s="15"/>
      <c r="Q32" s="13">
        <v>87</v>
      </c>
      <c r="R32" s="13" t="s">
        <v>43</v>
      </c>
      <c r="S32" s="13" t="s">
        <v>44</v>
      </c>
      <c r="T32" s="13"/>
      <c r="U32" s="13"/>
      <c r="V32" s="13" t="s">
        <v>45</v>
      </c>
      <c r="W32" s="46"/>
      <c r="X32" s="13"/>
      <c r="Y32" s="13"/>
      <c r="Z32" s="13"/>
      <c r="AA32" s="13"/>
      <c r="AB32"/>
      <c r="AC32"/>
      <c r="AD32" s="13"/>
      <c r="AE32" s="13"/>
      <c r="AF32" s="13"/>
      <c r="AG32" s="13"/>
      <c r="AH32" s="13"/>
      <c r="AI32" s="13"/>
      <c r="AJ32" s="13"/>
      <c r="AK32" s="13"/>
      <c r="AL32" s="13"/>
      <c r="AM32" s="11"/>
      <c r="AN32"/>
      <c r="AO32"/>
      <c r="AP32"/>
      <c r="AQ32"/>
      <c r="AR32"/>
    </row>
    <row r="33" spans="1:44" x14ac:dyDescent="0.35">
      <c r="A33" s="20" t="s">
        <v>83</v>
      </c>
      <c r="B33" s="20" t="s">
        <v>41</v>
      </c>
      <c r="C33" s="48"/>
      <c r="D33" s="20"/>
      <c r="E33" s="21" t="s">
        <v>42</v>
      </c>
      <c r="F33" s="22">
        <v>3.2629000000000001</v>
      </c>
      <c r="G33" s="24">
        <v>8.8948111542534409</v>
      </c>
      <c r="H33" s="12">
        <f t="shared" si="0"/>
        <v>8.8948111542534406E-3</v>
      </c>
      <c r="I33" s="22">
        <f>H32/H33</f>
        <v>1.8562707022000551</v>
      </c>
      <c r="J33">
        <f t="shared" si="1"/>
        <v>0.27260446701564378</v>
      </c>
      <c r="K33">
        <f>J32/J33</f>
        <v>1.874481825392597</v>
      </c>
      <c r="L33" s="25">
        <v>4.4514767999999991</v>
      </c>
      <c r="M33" s="25">
        <f>L32-L33</f>
        <v>-1.4534946000000009</v>
      </c>
      <c r="N33" s="24">
        <v>71.925415142133403</v>
      </c>
      <c r="O33" s="25">
        <v>-25.835735500000002</v>
      </c>
      <c r="P33" s="25"/>
      <c r="Q33" s="23">
        <v>87</v>
      </c>
      <c r="R33" s="23" t="s">
        <v>43</v>
      </c>
      <c r="S33" s="23" t="s">
        <v>44</v>
      </c>
      <c r="T33" s="23"/>
      <c r="U33" s="23"/>
      <c r="V33" s="23" t="s">
        <v>45</v>
      </c>
      <c r="W33" s="45"/>
      <c r="X33" s="23"/>
      <c r="Y33" s="23"/>
      <c r="Z33" s="23"/>
      <c r="AA33" s="23"/>
      <c r="AB33" s="20"/>
      <c r="AC33" s="20"/>
      <c r="AD33" s="23"/>
      <c r="AE33" s="23"/>
      <c r="AF33" s="23"/>
      <c r="AG33" s="23"/>
      <c r="AH33" s="23"/>
      <c r="AI33" s="23"/>
      <c r="AJ33" s="23"/>
      <c r="AK33" s="23"/>
      <c r="AL33" s="23"/>
      <c r="AM33" s="21"/>
      <c r="AN33" s="20"/>
      <c r="AO33" s="20"/>
      <c r="AP33" s="20"/>
      <c r="AQ33" s="20"/>
      <c r="AR33" s="20"/>
    </row>
    <row r="34" spans="1:44" x14ac:dyDescent="0.35">
      <c r="A34" t="s">
        <v>84</v>
      </c>
      <c r="B34" t="s">
        <v>41</v>
      </c>
      <c r="C34" s="49"/>
      <c r="E34" s="11" t="s">
        <v>42</v>
      </c>
      <c r="F34" s="12">
        <v>3.2757999999999998</v>
      </c>
      <c r="G34" s="14">
        <v>18.865871833084945</v>
      </c>
      <c r="H34" s="12">
        <f t="shared" si="0"/>
        <v>1.8865871833084944E-2</v>
      </c>
      <c r="I34" s="14"/>
      <c r="J34">
        <f t="shared" si="1"/>
        <v>0.57591647332208762</v>
      </c>
      <c r="L34" s="15">
        <v>2.7809613999999989</v>
      </c>
      <c r="M34" s="15"/>
      <c r="N34" s="14">
        <v>216.75118259224217</v>
      </c>
      <c r="O34" s="15">
        <v>-5.2796448000000007</v>
      </c>
      <c r="P34" s="15"/>
      <c r="Q34" s="13">
        <v>87</v>
      </c>
      <c r="R34" s="13" t="s">
        <v>43</v>
      </c>
      <c r="S34" s="13" t="s">
        <v>44</v>
      </c>
      <c r="T34" s="13"/>
      <c r="U34" s="13"/>
      <c r="V34" s="13" t="s">
        <v>45</v>
      </c>
      <c r="W34" s="46"/>
      <c r="X34" s="13"/>
      <c r="Y34" s="13"/>
      <c r="Z34" s="13"/>
      <c r="AA34" s="13"/>
      <c r="AD34" s="13"/>
      <c r="AE34" s="13"/>
      <c r="AF34" s="13"/>
      <c r="AG34" s="13"/>
      <c r="AH34" s="13"/>
      <c r="AI34" s="13"/>
      <c r="AJ34" s="13"/>
      <c r="AK34" s="13"/>
      <c r="AL34" s="13"/>
      <c r="AM34" s="11"/>
    </row>
    <row r="35" spans="1:44" x14ac:dyDescent="0.35">
      <c r="A35" s="20" t="s">
        <v>85</v>
      </c>
      <c r="B35" s="20" t="s">
        <v>41</v>
      </c>
      <c r="C35" s="48"/>
      <c r="D35" s="20"/>
      <c r="E35" s="21" t="s">
        <v>42</v>
      </c>
      <c r="F35" s="22">
        <v>3.1478999999999999</v>
      </c>
      <c r="G35" s="24">
        <v>15.57147899752912</v>
      </c>
      <c r="H35" s="12">
        <f t="shared" si="0"/>
        <v>1.557147899752912E-2</v>
      </c>
      <c r="I35" s="22">
        <f>H34/H35</f>
        <v>1.211565827245991</v>
      </c>
      <c r="J35">
        <f t="shared" si="1"/>
        <v>0.49466244154925887</v>
      </c>
      <c r="K35">
        <f>J34/J35</f>
        <v>1.1642615750618646</v>
      </c>
      <c r="L35" s="25">
        <v>3.7754240000000006</v>
      </c>
      <c r="M35" s="25">
        <f>L34-L35</f>
        <v>-0.99446260000000164</v>
      </c>
      <c r="N35" s="24">
        <v>119.0039403321137</v>
      </c>
      <c r="O35" s="25">
        <v>-25.030954199999996</v>
      </c>
      <c r="P35" s="25"/>
      <c r="Q35" s="23">
        <v>87</v>
      </c>
      <c r="R35" s="23" t="s">
        <v>43</v>
      </c>
      <c r="S35" s="23" t="s">
        <v>44</v>
      </c>
      <c r="T35" s="23"/>
      <c r="U35" s="23"/>
      <c r="V35" s="23" t="s">
        <v>45</v>
      </c>
      <c r="W35" s="45"/>
      <c r="X35" s="23"/>
      <c r="Y35" s="23"/>
      <c r="Z35" s="23"/>
      <c r="AA35" s="23"/>
      <c r="AB35" s="20"/>
      <c r="AC35" s="20"/>
      <c r="AD35" s="23"/>
      <c r="AE35" s="23"/>
      <c r="AF35" s="23"/>
      <c r="AG35" s="23"/>
      <c r="AH35" s="23"/>
      <c r="AI35" s="23"/>
      <c r="AJ35" s="23"/>
      <c r="AK35" s="23"/>
      <c r="AL35" s="23"/>
      <c r="AM35" s="21"/>
      <c r="AN35" s="20"/>
      <c r="AO35" s="20"/>
      <c r="AP35" s="20"/>
      <c r="AQ35" s="20"/>
      <c r="AR35" s="20"/>
    </row>
    <row r="36" spans="1:44" s="47" customFormat="1" x14ac:dyDescent="0.35">
      <c r="A36" t="s">
        <v>86</v>
      </c>
      <c r="B36" t="s">
        <v>41</v>
      </c>
      <c r="C36" s="49"/>
      <c r="D36"/>
      <c r="E36" s="11" t="s">
        <v>42</v>
      </c>
      <c r="F36" s="12">
        <v>3.2621000000000002</v>
      </c>
      <c r="G36" s="14">
        <v>37.183681073025333</v>
      </c>
      <c r="H36" s="12">
        <f t="shared" si="0"/>
        <v>3.7183681073025332E-2</v>
      </c>
      <c r="I36" s="14"/>
      <c r="J36">
        <f t="shared" si="1"/>
        <v>1.1398694421699314</v>
      </c>
      <c r="K36"/>
      <c r="L36" s="15">
        <v>1.8877362999999998</v>
      </c>
      <c r="M36" s="15"/>
      <c r="N36" s="14">
        <v>257.45127719962153</v>
      </c>
      <c r="O36" s="15">
        <v>-11.930126400000001</v>
      </c>
      <c r="P36" s="15"/>
      <c r="Q36" s="13">
        <v>87</v>
      </c>
      <c r="R36" s="13" t="s">
        <v>43</v>
      </c>
      <c r="S36" s="13" t="s">
        <v>44</v>
      </c>
      <c r="T36" s="13"/>
      <c r="U36" s="13"/>
      <c r="V36" s="13" t="s">
        <v>45</v>
      </c>
      <c r="W36" s="46"/>
      <c r="X36" s="13"/>
      <c r="Y36" s="13"/>
      <c r="Z36" s="13"/>
      <c r="AA36" s="13"/>
      <c r="AB36"/>
      <c r="AC36"/>
      <c r="AD36" s="13"/>
      <c r="AE36" s="13"/>
      <c r="AF36" s="13"/>
      <c r="AG36" s="13"/>
      <c r="AH36" s="13"/>
      <c r="AI36" s="13"/>
      <c r="AJ36" s="13"/>
      <c r="AK36" s="13"/>
      <c r="AL36" s="13"/>
      <c r="AM36" s="11"/>
      <c r="AN36"/>
      <c r="AO36"/>
      <c r="AP36"/>
      <c r="AQ36"/>
      <c r="AR36"/>
    </row>
    <row r="37" spans="1:44" s="47" customFormat="1" x14ac:dyDescent="0.35">
      <c r="A37" s="20" t="s">
        <v>87</v>
      </c>
      <c r="B37" s="20" t="s">
        <v>41</v>
      </c>
      <c r="C37" s="48"/>
      <c r="D37" s="20"/>
      <c r="E37" s="21" t="s">
        <v>42</v>
      </c>
      <c r="F37" s="22">
        <v>3.1766999999999999</v>
      </c>
      <c r="G37" s="24">
        <v>28.591246028944582</v>
      </c>
      <c r="H37" s="12">
        <f t="shared" si="0"/>
        <v>2.8591246028944584E-2</v>
      </c>
      <c r="I37" s="22">
        <f>H36/H37</f>
        <v>1.3005267778599829</v>
      </c>
      <c r="J37">
        <f t="shared" si="1"/>
        <v>0.90002978024190472</v>
      </c>
      <c r="K37">
        <f>J36/J37</f>
        <v>1.2664796956646966</v>
      </c>
      <c r="L37" s="25">
        <v>2.8946208000000011</v>
      </c>
      <c r="M37" s="25">
        <f>L36-L37</f>
        <v>-1.0068845000000013</v>
      </c>
      <c r="N37" s="24">
        <v>206.69040247678018</v>
      </c>
      <c r="O37" s="25">
        <v>-27.3617597</v>
      </c>
      <c r="P37" s="25"/>
      <c r="Q37" s="23">
        <v>87</v>
      </c>
      <c r="R37" s="23" t="s">
        <v>43</v>
      </c>
      <c r="S37" s="23" t="s">
        <v>44</v>
      </c>
      <c r="T37" s="23"/>
      <c r="U37" s="23"/>
      <c r="V37" s="23" t="s">
        <v>45</v>
      </c>
      <c r="W37" s="45"/>
      <c r="X37" s="23"/>
      <c r="Y37" s="23"/>
      <c r="Z37" s="23"/>
      <c r="AA37" s="23"/>
      <c r="AB37" s="20"/>
      <c r="AC37" s="20"/>
      <c r="AD37" s="23"/>
      <c r="AE37" s="23"/>
      <c r="AF37" s="23"/>
      <c r="AG37" s="23"/>
      <c r="AH37" s="23"/>
      <c r="AI37" s="23"/>
      <c r="AJ37" s="23"/>
      <c r="AK37" s="23"/>
      <c r="AL37" s="23"/>
      <c r="AM37" s="21"/>
      <c r="AN37" s="20"/>
      <c r="AO37" s="20"/>
      <c r="AP37" s="20"/>
      <c r="AQ37" s="20"/>
      <c r="AR37" s="20"/>
    </row>
    <row r="38" spans="1:44" x14ac:dyDescent="0.35">
      <c r="A38" t="s">
        <v>88</v>
      </c>
      <c r="B38" t="s">
        <v>41</v>
      </c>
      <c r="C38" s="49"/>
      <c r="E38" s="11" t="s">
        <v>42</v>
      </c>
      <c r="F38" s="12">
        <v>3.1922000000000001</v>
      </c>
      <c r="G38" s="14">
        <v>12.312220566318924</v>
      </c>
      <c r="H38" s="12">
        <f t="shared" si="0"/>
        <v>1.2312220566318925E-2</v>
      </c>
      <c r="I38" s="14"/>
      <c r="J38">
        <f t="shared" si="1"/>
        <v>0.38569702920615634</v>
      </c>
      <c r="L38" s="15">
        <v>3.5539559999999994</v>
      </c>
      <c r="M38" s="15"/>
      <c r="N38" s="14">
        <v>200.16650898770104</v>
      </c>
      <c r="O38" s="15">
        <v>-3.6011824000000034</v>
      </c>
      <c r="P38" s="15"/>
      <c r="Q38" s="13">
        <v>87</v>
      </c>
      <c r="R38" s="13" t="s">
        <v>43</v>
      </c>
      <c r="S38" s="13" t="s">
        <v>44</v>
      </c>
      <c r="T38" s="13"/>
      <c r="U38" s="13"/>
      <c r="V38" s="13" t="s">
        <v>45</v>
      </c>
      <c r="W38" s="46"/>
      <c r="X38" s="13"/>
      <c r="Y38" s="13"/>
      <c r="Z38" s="13"/>
      <c r="AA38" s="13"/>
      <c r="AD38" s="13"/>
      <c r="AE38" s="13"/>
      <c r="AF38" s="13"/>
      <c r="AG38" s="13"/>
      <c r="AH38" s="13"/>
      <c r="AI38" s="13"/>
      <c r="AJ38" s="13"/>
      <c r="AK38" s="13"/>
      <c r="AL38" s="13"/>
      <c r="AM38" s="11"/>
    </row>
    <row r="39" spans="1:44" x14ac:dyDescent="0.35">
      <c r="A39" s="20" t="s">
        <v>89</v>
      </c>
      <c r="B39" s="20" t="s">
        <v>41</v>
      </c>
      <c r="C39" s="20"/>
      <c r="D39" s="20"/>
      <c r="E39" s="21" t="s">
        <v>42</v>
      </c>
      <c r="F39" s="22">
        <v>3.25</v>
      </c>
      <c r="G39" s="24">
        <v>9.7066713731027168</v>
      </c>
      <c r="H39" s="12">
        <f t="shared" si="0"/>
        <v>9.7066713731027172E-3</v>
      </c>
      <c r="I39" s="22">
        <f>H38/H39</f>
        <v>1.2684287015666575</v>
      </c>
      <c r="J39">
        <f t="shared" si="1"/>
        <v>0.29866681148008362</v>
      </c>
      <c r="K39">
        <f>J38/J39</f>
        <v>1.2913956769913026</v>
      </c>
      <c r="L39" s="25">
        <v>4.5277407999999992</v>
      </c>
      <c r="M39" s="25">
        <f>L38-L39</f>
        <v>-0.97378479999999978</v>
      </c>
      <c r="N39" s="24">
        <v>80.484379397692095</v>
      </c>
      <c r="O39" s="25">
        <v>-25.480957599999996</v>
      </c>
      <c r="P39" s="25"/>
      <c r="Q39" s="23">
        <v>87</v>
      </c>
      <c r="R39" s="23" t="s">
        <v>43</v>
      </c>
      <c r="S39" s="23" t="s">
        <v>44</v>
      </c>
      <c r="T39" s="23"/>
      <c r="U39" s="23"/>
      <c r="V39" s="23" t="s">
        <v>45</v>
      </c>
      <c r="W39" s="45"/>
      <c r="X39" s="23"/>
      <c r="Y39" s="23"/>
      <c r="Z39" s="23"/>
      <c r="AA39" s="23"/>
      <c r="AB39" s="20"/>
      <c r="AC39" s="20"/>
      <c r="AD39" s="23"/>
      <c r="AE39" s="23"/>
      <c r="AF39" s="23"/>
      <c r="AG39" s="23"/>
      <c r="AH39" s="23"/>
      <c r="AI39" s="23"/>
      <c r="AJ39" s="23"/>
      <c r="AK39" s="23"/>
      <c r="AL39" s="23"/>
      <c r="AM39" s="21"/>
      <c r="AN39" s="20"/>
      <c r="AO39" s="20"/>
      <c r="AP39" s="20"/>
      <c r="AQ39" s="20"/>
      <c r="AR39" s="20"/>
    </row>
    <row r="41" spans="1:44" x14ac:dyDescent="0.35">
      <c r="E41" s="52"/>
      <c r="F41" s="52"/>
      <c r="G41" s="52"/>
      <c r="H41" s="52"/>
      <c r="J41" s="52" t="s">
        <v>105</v>
      </c>
      <c r="K41" s="52"/>
      <c r="L41" s="52"/>
    </row>
    <row r="42" spans="1:44" x14ac:dyDescent="0.35">
      <c r="E42" s="55"/>
      <c r="F42" s="55"/>
      <c r="G42" s="55"/>
      <c r="H42" s="53"/>
      <c r="J42" s="54" t="s">
        <v>56</v>
      </c>
      <c r="K42" s="58">
        <f>AVERAGE(K13:K31)</f>
        <v>1.1111693033788295</v>
      </c>
      <c r="L42" s="54"/>
      <c r="M42" s="50"/>
    </row>
    <row r="43" spans="1:44" x14ac:dyDescent="0.35">
      <c r="E43" s="55"/>
      <c r="F43" s="55"/>
      <c r="G43" s="55"/>
      <c r="H43" s="53"/>
      <c r="J43" s="54" t="s">
        <v>41</v>
      </c>
      <c r="K43" s="58">
        <f>AVERAGE(K32:K39,K2:K11)</f>
        <v>1.4633097160376591</v>
      </c>
      <c r="L43" s="52"/>
    </row>
    <row r="44" spans="1:44" x14ac:dyDescent="0.35">
      <c r="E44" s="52"/>
      <c r="F44" s="52"/>
      <c r="G44" s="52"/>
      <c r="H44" s="52"/>
      <c r="I44" s="52"/>
      <c r="J44" s="52"/>
      <c r="K44" s="52"/>
      <c r="L44" s="52"/>
    </row>
    <row r="45" spans="1:44" x14ac:dyDescent="0.35">
      <c r="E45" s="52"/>
      <c r="F45" s="52"/>
      <c r="G45" s="52"/>
      <c r="H45" s="52"/>
      <c r="I45" s="52"/>
      <c r="J45" s="52"/>
      <c r="K45" s="52"/>
      <c r="L45" s="52"/>
    </row>
    <row r="46" spans="1:44" x14ac:dyDescent="0.35">
      <c r="E46" s="52"/>
      <c r="F46" s="52"/>
      <c r="G46" s="52"/>
      <c r="H46" s="52"/>
      <c r="I46" s="52"/>
      <c r="J46" s="52"/>
      <c r="K46" s="52"/>
      <c r="L46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zoomScale="85" zoomScaleNormal="85" workbookViewId="0">
      <selection activeCell="G21" sqref="G21"/>
    </sheetView>
  </sheetViews>
  <sheetFormatPr defaultRowHeight="14.5" x14ac:dyDescent="0.35"/>
  <cols>
    <col min="1" max="1" width="16.7265625" bestFit="1" customWidth="1"/>
    <col min="5" max="5" width="11" bestFit="1" customWidth="1"/>
    <col min="9" max="9" width="10.7265625" bestFit="1" customWidth="1"/>
    <col min="10" max="10" width="11.7265625" bestFit="1" customWidth="1"/>
    <col min="11" max="11" width="9.7265625" bestFit="1" customWidth="1"/>
  </cols>
  <sheetData>
    <row r="1" spans="1:11" ht="45.5" x14ac:dyDescent="0.35">
      <c r="A1" s="1" t="s">
        <v>0</v>
      </c>
      <c r="B1" s="1" t="s">
        <v>1</v>
      </c>
      <c r="C1" s="5" t="s">
        <v>7</v>
      </c>
      <c r="D1" s="6" t="s">
        <v>10</v>
      </c>
      <c r="F1" t="s">
        <v>90</v>
      </c>
      <c r="G1" t="s">
        <v>91</v>
      </c>
    </row>
    <row r="2" spans="1:11" x14ac:dyDescent="0.35">
      <c r="A2" s="20" t="s">
        <v>46</v>
      </c>
      <c r="B2" s="20" t="s">
        <v>41</v>
      </c>
      <c r="C2" s="25">
        <v>3.5163199999999994</v>
      </c>
      <c r="D2" s="25">
        <v>-23.250909800000006</v>
      </c>
      <c r="E2" t="s">
        <v>92</v>
      </c>
      <c r="F2">
        <f>_xlfn.T.TEST(C2:C10,C11:C19,2,1)</f>
        <v>4.0281346002685008E-2</v>
      </c>
      <c r="G2">
        <f>_xlfn.T.TEST(D2:D10,D11:D19,2,1)</f>
        <v>2.0318440516503692E-9</v>
      </c>
      <c r="I2" s="10" t="s">
        <v>96</v>
      </c>
      <c r="J2" t="s">
        <v>94</v>
      </c>
      <c r="K2" t="s">
        <v>93</v>
      </c>
    </row>
    <row r="3" spans="1:11" x14ac:dyDescent="0.35">
      <c r="A3" s="20" t="s">
        <v>48</v>
      </c>
      <c r="B3" s="20" t="s">
        <v>41</v>
      </c>
      <c r="C3" s="25">
        <v>3.4433360000000004</v>
      </c>
      <c r="D3" s="25">
        <v>-23.525070400000004</v>
      </c>
      <c r="I3" t="s">
        <v>41</v>
      </c>
      <c r="J3" s="51">
        <f>AVERAGE(C2:C10)</f>
        <v>3.6546495999999999</v>
      </c>
      <c r="K3" s="51">
        <f>AVERAGE(C11:C19)</f>
        <v>3.1463273444444444</v>
      </c>
    </row>
    <row r="4" spans="1:11" x14ac:dyDescent="0.35">
      <c r="A4" s="20" t="s">
        <v>50</v>
      </c>
      <c r="B4" s="20" t="s">
        <v>41</v>
      </c>
      <c r="C4" s="25">
        <v>2.9032192000000001</v>
      </c>
      <c r="D4" s="25">
        <v>-24.318413000000003</v>
      </c>
      <c r="I4" t="s">
        <v>56</v>
      </c>
      <c r="J4" s="51">
        <f>AVERAGE(C21:C30)</f>
        <v>2.8437414399999996</v>
      </c>
      <c r="K4" s="51">
        <f>AVERAGE(C31:C40)</f>
        <v>2.9527413999999994</v>
      </c>
    </row>
    <row r="5" spans="1:11" x14ac:dyDescent="0.35">
      <c r="A5" s="20" t="s">
        <v>52</v>
      </c>
      <c r="B5" s="20" t="s">
        <v>41</v>
      </c>
      <c r="C5" s="25">
        <v>3.6041712000000001</v>
      </c>
      <c r="D5" s="25">
        <v>-22.331584900000003</v>
      </c>
    </row>
    <row r="6" spans="1:11" x14ac:dyDescent="0.35">
      <c r="A6" s="20" t="s">
        <v>54</v>
      </c>
      <c r="B6" s="20" t="s">
        <v>41</v>
      </c>
      <c r="C6" s="25">
        <v>3.7755375999999998</v>
      </c>
      <c r="D6" s="25">
        <v>-22.321090000000002</v>
      </c>
      <c r="I6" s="10" t="s">
        <v>95</v>
      </c>
      <c r="J6" t="s">
        <v>94</v>
      </c>
      <c r="K6" t="s">
        <v>93</v>
      </c>
    </row>
    <row r="7" spans="1:11" x14ac:dyDescent="0.35">
      <c r="A7" s="20" t="s">
        <v>83</v>
      </c>
      <c r="B7" s="20" t="s">
        <v>41</v>
      </c>
      <c r="C7" s="25">
        <v>4.4514767999999991</v>
      </c>
      <c r="D7" s="25">
        <v>-25.835735500000002</v>
      </c>
      <c r="I7" t="s">
        <v>41</v>
      </c>
      <c r="J7" s="51">
        <f>STDEV(C2:C10)/SQRT(COUNT(C2:C10))</f>
        <v>0.19130582707110655</v>
      </c>
      <c r="K7" s="51">
        <f>STDEV(C11:C19)/SQRT(COUNT(C11:C19))</f>
        <v>0.18670031724129268</v>
      </c>
    </row>
    <row r="8" spans="1:11" x14ac:dyDescent="0.35">
      <c r="A8" s="20" t="s">
        <v>85</v>
      </c>
      <c r="B8" s="20" t="s">
        <v>41</v>
      </c>
      <c r="C8" s="25">
        <v>3.7754240000000006</v>
      </c>
      <c r="D8" s="25">
        <v>-25.030954199999996</v>
      </c>
      <c r="I8" t="s">
        <v>56</v>
      </c>
      <c r="J8" s="51">
        <f>STDEV(C21:C30)/SQRT(COUNT(C21:C30))</f>
        <v>0.21251943314965607</v>
      </c>
      <c r="K8" s="51">
        <f>STDEV(C31:C40)/SQRT(COUNT(C31:C40))</f>
        <v>0.16797712679158533</v>
      </c>
    </row>
    <row r="9" spans="1:11" x14ac:dyDescent="0.35">
      <c r="A9" s="20" t="s">
        <v>87</v>
      </c>
      <c r="B9" s="20" t="s">
        <v>41</v>
      </c>
      <c r="C9" s="25">
        <v>2.8946208000000011</v>
      </c>
      <c r="D9" s="25">
        <v>-27.3617597</v>
      </c>
    </row>
    <row r="10" spans="1:11" x14ac:dyDescent="0.35">
      <c r="A10" s="20" t="s">
        <v>89</v>
      </c>
      <c r="B10" s="20" t="s">
        <v>41</v>
      </c>
      <c r="C10" s="25">
        <v>4.5277407999999992</v>
      </c>
      <c r="D10" s="25">
        <v>-25.480957599999996</v>
      </c>
    </row>
    <row r="11" spans="1:11" x14ac:dyDescent="0.35">
      <c r="A11" t="s">
        <v>40</v>
      </c>
      <c r="B11" t="s">
        <v>41</v>
      </c>
      <c r="C11" s="15">
        <v>3.7386552000000011</v>
      </c>
      <c r="D11" s="15">
        <v>-1.7958806000000043</v>
      </c>
    </row>
    <row r="12" spans="1:11" x14ac:dyDescent="0.35">
      <c r="A12" t="s">
        <v>47</v>
      </c>
      <c r="B12" t="s">
        <v>41</v>
      </c>
      <c r="C12" s="15">
        <v>3.2734550000000011</v>
      </c>
      <c r="D12" s="15">
        <v>-3.0192357000000039</v>
      </c>
    </row>
    <row r="13" spans="1:11" x14ac:dyDescent="0.35">
      <c r="A13" t="s">
        <v>49</v>
      </c>
      <c r="B13" t="s">
        <v>41</v>
      </c>
      <c r="C13" s="15">
        <v>3.2513942</v>
      </c>
      <c r="D13" s="15">
        <v>-2.9665891000000046</v>
      </c>
    </row>
    <row r="14" spans="1:11" x14ac:dyDescent="0.35">
      <c r="A14" t="s">
        <v>51</v>
      </c>
      <c r="B14" t="s">
        <v>41</v>
      </c>
      <c r="C14" s="15">
        <v>3.2163289999999995</v>
      </c>
      <c r="D14" s="15">
        <v>-3.6433483000000004</v>
      </c>
    </row>
    <row r="15" spans="1:11" x14ac:dyDescent="0.35">
      <c r="A15" t="s">
        <v>53</v>
      </c>
      <c r="B15" t="s">
        <v>41</v>
      </c>
      <c r="C15" s="15">
        <v>3.6164768</v>
      </c>
      <c r="D15" s="15">
        <v>-3.8456675000000011</v>
      </c>
    </row>
    <row r="16" spans="1:11" x14ac:dyDescent="0.35">
      <c r="A16" t="s">
        <v>82</v>
      </c>
      <c r="B16" t="s">
        <v>41</v>
      </c>
      <c r="C16" s="15">
        <v>2.9979821999999983</v>
      </c>
      <c r="D16" s="15">
        <v>-5.0096927999999972</v>
      </c>
    </row>
    <row r="17" spans="1:7" x14ac:dyDescent="0.35">
      <c r="A17" t="s">
        <v>84</v>
      </c>
      <c r="B17" t="s">
        <v>41</v>
      </c>
      <c r="C17" s="15">
        <v>2.7809613999999989</v>
      </c>
      <c r="D17" s="15">
        <v>-5.2796448000000007</v>
      </c>
    </row>
    <row r="18" spans="1:7" x14ac:dyDescent="0.35">
      <c r="A18" t="s">
        <v>86</v>
      </c>
      <c r="B18" t="s">
        <v>41</v>
      </c>
      <c r="C18" s="15">
        <v>1.8877362999999998</v>
      </c>
      <c r="D18" s="15">
        <v>-11.930126400000001</v>
      </c>
    </row>
    <row r="19" spans="1:7" x14ac:dyDescent="0.35">
      <c r="A19" t="s">
        <v>88</v>
      </c>
      <c r="B19" t="s">
        <v>41</v>
      </c>
      <c r="C19" s="15">
        <v>3.5539559999999994</v>
      </c>
      <c r="D19" s="15">
        <v>-3.6011824000000034</v>
      </c>
    </row>
    <row r="21" spans="1:7" x14ac:dyDescent="0.35">
      <c r="A21" s="20" t="s">
        <v>60</v>
      </c>
      <c r="B21" s="40" t="s">
        <v>56</v>
      </c>
      <c r="C21" s="25">
        <v>3.5209943999999984</v>
      </c>
      <c r="D21" s="25">
        <v>-21.202802999999999</v>
      </c>
      <c r="F21">
        <f>_xlfn.T.TEST(C21:C30,C31:C40,2,1)</f>
        <v>0.16997912821730218</v>
      </c>
      <c r="G21">
        <f>_xlfn.T.TEST(D21:D30,D31:D40,2,1)</f>
        <v>1.5333969692511369E-2</v>
      </c>
    </row>
    <row r="22" spans="1:7" x14ac:dyDescent="0.35">
      <c r="A22" s="20" t="s">
        <v>62</v>
      </c>
      <c r="B22" s="40" t="s">
        <v>56</v>
      </c>
      <c r="C22" s="25">
        <v>3.8831040000000003</v>
      </c>
      <c r="D22" s="25">
        <v>-20.177818200000001</v>
      </c>
    </row>
    <row r="23" spans="1:7" x14ac:dyDescent="0.35">
      <c r="A23" s="20" t="s">
        <v>64</v>
      </c>
      <c r="B23" s="40" t="s">
        <v>56</v>
      </c>
      <c r="C23" s="25">
        <v>2.4618855999999991</v>
      </c>
      <c r="D23" s="25">
        <v>-20.137067599999998</v>
      </c>
    </row>
    <row r="24" spans="1:7" x14ac:dyDescent="0.35">
      <c r="A24" s="20" t="s">
        <v>66</v>
      </c>
      <c r="B24" s="40" t="s">
        <v>56</v>
      </c>
      <c r="C24" s="25">
        <v>3.0189727999999989</v>
      </c>
      <c r="D24" s="25">
        <v>-19.276712800000006</v>
      </c>
    </row>
    <row r="25" spans="1:7" x14ac:dyDescent="0.35">
      <c r="A25" s="20" t="s">
        <v>68</v>
      </c>
      <c r="B25" s="40" t="s">
        <v>56</v>
      </c>
      <c r="C25" s="25">
        <v>3.7721127999999995</v>
      </c>
      <c r="D25" s="25">
        <v>-20.107760600000006</v>
      </c>
    </row>
    <row r="26" spans="1:7" x14ac:dyDescent="0.35">
      <c r="A26" s="20" t="s">
        <v>72</v>
      </c>
      <c r="B26" s="20" t="s">
        <v>73</v>
      </c>
      <c r="C26" s="25">
        <v>2.3603983999999998</v>
      </c>
      <c r="D26" s="25">
        <v>-19.157177900000001</v>
      </c>
    </row>
    <row r="27" spans="1:7" x14ac:dyDescent="0.35">
      <c r="A27" s="20" t="s">
        <v>75</v>
      </c>
      <c r="B27" s="20" t="s">
        <v>73</v>
      </c>
      <c r="C27" s="25">
        <v>2.2441479999999983</v>
      </c>
      <c r="D27" s="25">
        <v>-18.4729104</v>
      </c>
    </row>
    <row r="28" spans="1:7" x14ac:dyDescent="0.35">
      <c r="A28" s="20" t="s">
        <v>77</v>
      </c>
      <c r="B28" s="20" t="s">
        <v>73</v>
      </c>
      <c r="C28" s="25">
        <v>2.6932575999999986</v>
      </c>
      <c r="D28" s="25">
        <v>-18.972491800000004</v>
      </c>
    </row>
    <row r="29" spans="1:7" x14ac:dyDescent="0.35">
      <c r="A29" s="20" t="s">
        <v>79</v>
      </c>
      <c r="B29" s="20" t="s">
        <v>73</v>
      </c>
      <c r="C29" s="25">
        <v>2.5112199999999993</v>
      </c>
      <c r="D29" s="25">
        <v>-18.174316600000001</v>
      </c>
    </row>
    <row r="30" spans="1:7" x14ac:dyDescent="0.35">
      <c r="A30" s="20" t="s">
        <v>81</v>
      </c>
      <c r="B30" s="20" t="s">
        <v>56</v>
      </c>
      <c r="C30" s="25">
        <v>1.9713208</v>
      </c>
      <c r="D30" s="25">
        <v>-19.337501600000003</v>
      </c>
    </row>
    <row r="31" spans="1:7" x14ac:dyDescent="0.35">
      <c r="A31" t="s">
        <v>55</v>
      </c>
      <c r="B31" s="35" t="s">
        <v>56</v>
      </c>
      <c r="C31" s="15">
        <v>3.2413239999999996</v>
      </c>
      <c r="D31" s="15">
        <v>-19.438690800000003</v>
      </c>
    </row>
    <row r="32" spans="1:7" x14ac:dyDescent="0.35">
      <c r="A32" t="s">
        <v>61</v>
      </c>
      <c r="B32" s="35" t="s">
        <v>56</v>
      </c>
      <c r="C32" s="15">
        <v>3.8781039999999987</v>
      </c>
      <c r="D32" s="15">
        <v>-14.737921600000004</v>
      </c>
    </row>
    <row r="33" spans="1:4" x14ac:dyDescent="0.35">
      <c r="A33" t="s">
        <v>63</v>
      </c>
      <c r="B33" s="35" t="s">
        <v>56</v>
      </c>
      <c r="C33" s="15">
        <v>2.3991820000000001</v>
      </c>
      <c r="D33" s="15">
        <v>-17.699628400000005</v>
      </c>
    </row>
    <row r="34" spans="1:4" x14ac:dyDescent="0.35">
      <c r="A34" t="s">
        <v>65</v>
      </c>
      <c r="B34" s="35" t="s">
        <v>56</v>
      </c>
      <c r="C34" s="15">
        <v>2.9733819999999991</v>
      </c>
      <c r="D34" s="15">
        <v>-16.706238800000001</v>
      </c>
    </row>
    <row r="35" spans="1:4" x14ac:dyDescent="0.35">
      <c r="A35" t="s">
        <v>67</v>
      </c>
      <c r="B35" s="35" t="s">
        <v>56</v>
      </c>
      <c r="C35" s="15">
        <v>3.6930259999999988</v>
      </c>
      <c r="D35" s="15">
        <v>-15.222977</v>
      </c>
    </row>
    <row r="36" spans="1:4" x14ac:dyDescent="0.35">
      <c r="A36" t="s">
        <v>69</v>
      </c>
      <c r="B36" t="s">
        <v>56</v>
      </c>
      <c r="C36" s="15">
        <v>2.5611767999999997</v>
      </c>
      <c r="D36" s="15">
        <v>-19.1536203</v>
      </c>
    </row>
    <row r="37" spans="1:4" x14ac:dyDescent="0.35">
      <c r="A37" t="s">
        <v>74</v>
      </c>
      <c r="B37" t="s">
        <v>56</v>
      </c>
      <c r="C37" s="15">
        <v>2.5646279999999999</v>
      </c>
      <c r="D37" s="15">
        <v>-18.186481700000005</v>
      </c>
    </row>
    <row r="38" spans="1:4" x14ac:dyDescent="0.35">
      <c r="A38" t="s">
        <v>76</v>
      </c>
      <c r="B38" t="s">
        <v>56</v>
      </c>
      <c r="C38" s="15">
        <v>3.0099640000000001</v>
      </c>
      <c r="D38" s="15">
        <v>-18.629602600000005</v>
      </c>
    </row>
    <row r="39" spans="1:4" x14ac:dyDescent="0.35">
      <c r="A39" t="s">
        <v>78</v>
      </c>
      <c r="B39" t="s">
        <v>56</v>
      </c>
      <c r="C39" s="15">
        <v>2.9144311999999992</v>
      </c>
      <c r="D39" s="15">
        <v>-17.539528400000005</v>
      </c>
    </row>
    <row r="40" spans="1:4" x14ac:dyDescent="0.35">
      <c r="A40" t="s">
        <v>80</v>
      </c>
      <c r="B40" t="s">
        <v>56</v>
      </c>
      <c r="C40" s="15">
        <v>2.2921960000000001</v>
      </c>
      <c r="D40" s="15">
        <v>-19.069935700000002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30B8-9498-4733-AEFB-733EFA3CA0FE}">
  <dimension ref="A1:I3"/>
  <sheetViews>
    <sheetView workbookViewId="0">
      <selection activeCell="G7" sqref="G7"/>
    </sheetView>
  </sheetViews>
  <sheetFormatPr defaultRowHeight="14.5" x14ac:dyDescent="0.35"/>
  <cols>
    <col min="1" max="1" width="11.7265625" bestFit="1" customWidth="1"/>
    <col min="2" max="2" width="11.81640625" bestFit="1" customWidth="1"/>
    <col min="3" max="3" width="11.81640625" customWidth="1"/>
    <col min="5" max="5" width="9.54296875" bestFit="1" customWidth="1"/>
  </cols>
  <sheetData>
    <row r="1" spans="1:9" x14ac:dyDescent="0.35">
      <c r="A1" t="s">
        <v>1</v>
      </c>
      <c r="B1" t="s">
        <v>108</v>
      </c>
      <c r="C1" t="s">
        <v>110</v>
      </c>
      <c r="D1" t="s">
        <v>109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</row>
    <row r="2" spans="1:9" x14ac:dyDescent="0.35">
      <c r="A2" t="s">
        <v>106</v>
      </c>
      <c r="B2" s="50">
        <v>3.6546495999999999</v>
      </c>
      <c r="C2" s="50">
        <v>0.19130582707110655</v>
      </c>
      <c r="D2" s="50">
        <v>3.1463273444444444</v>
      </c>
      <c r="E2" s="50">
        <v>0.18670031724129268</v>
      </c>
      <c r="F2" s="50">
        <v>0.3607645866588251</v>
      </c>
      <c r="G2" s="50">
        <v>7.2984186995391928E-2</v>
      </c>
      <c r="H2" s="50">
        <v>0.50583674556843539</v>
      </c>
      <c r="I2" s="50">
        <v>8.463326650346098E-2</v>
      </c>
    </row>
    <row r="3" spans="1:9" x14ac:dyDescent="0.35">
      <c r="A3" t="s">
        <v>107</v>
      </c>
      <c r="B3" s="50">
        <v>2.8437414399999996</v>
      </c>
      <c r="C3" s="50">
        <v>0.21251943314965607</v>
      </c>
      <c r="D3" s="50">
        <v>2.9527413999999994</v>
      </c>
      <c r="E3" s="50">
        <v>0.16797712679158533</v>
      </c>
      <c r="F3" s="50">
        <v>2.3144210302772739</v>
      </c>
      <c r="G3" s="50">
        <v>0.16961243076734703</v>
      </c>
      <c r="H3" s="50">
        <v>2.5668802917498317</v>
      </c>
      <c r="I3" s="50">
        <v>0.18308007178587946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DF31-F803-429D-AB0C-011C71F9FE88}">
  <dimension ref="A1:J39"/>
  <sheetViews>
    <sheetView workbookViewId="0">
      <selection activeCell="J7" sqref="J7:J8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t="s">
        <v>103</v>
      </c>
    </row>
    <row r="2" spans="1:10" x14ac:dyDescent="0.35">
      <c r="A2" t="s">
        <v>40</v>
      </c>
      <c r="B2" t="s">
        <v>41</v>
      </c>
      <c r="C2">
        <v>0.28649595058628491</v>
      </c>
      <c r="H2" s="10" t="s">
        <v>96</v>
      </c>
      <c r="I2" t="s">
        <v>94</v>
      </c>
      <c r="J2" t="s">
        <v>93</v>
      </c>
    </row>
    <row r="3" spans="1:10" x14ac:dyDescent="0.35">
      <c r="A3" t="s">
        <v>47</v>
      </c>
      <c r="B3" t="s">
        <v>41</v>
      </c>
      <c r="C3">
        <v>0.36401757327336548</v>
      </c>
      <c r="H3" t="s">
        <v>41</v>
      </c>
      <c r="I3" s="51">
        <f>AVERAGE(C7:C11, C16:C19)</f>
        <v>0.3607645866588251</v>
      </c>
      <c r="J3" s="51">
        <f>AVERAGE(C2:C6, C12:C15)</f>
        <v>0.50583674556843539</v>
      </c>
    </row>
    <row r="4" spans="1:10" x14ac:dyDescent="0.35">
      <c r="A4" t="s">
        <v>49</v>
      </c>
      <c r="B4" t="s">
        <v>41</v>
      </c>
      <c r="C4">
        <v>0.37138677785758789</v>
      </c>
      <c r="H4" t="s">
        <v>56</v>
      </c>
      <c r="I4" s="51">
        <f>AVERAGE(C30:C39)</f>
        <v>2.3144210302772739</v>
      </c>
      <c r="J4" s="51">
        <f>AVERAGE(C20:C29)</f>
        <v>2.5668802917498317</v>
      </c>
    </row>
    <row r="5" spans="1:10" x14ac:dyDescent="0.35">
      <c r="A5" t="s">
        <v>51</v>
      </c>
      <c r="B5" t="s">
        <v>41</v>
      </c>
      <c r="C5">
        <v>0.41618577358148973</v>
      </c>
    </row>
    <row r="6" spans="1:10" x14ac:dyDescent="0.35">
      <c r="A6" t="s">
        <v>53</v>
      </c>
      <c r="B6" t="s">
        <v>41</v>
      </c>
      <c r="C6">
        <v>0.50196957117735619</v>
      </c>
      <c r="H6" s="10" t="s">
        <v>95</v>
      </c>
      <c r="I6" t="s">
        <v>94</v>
      </c>
      <c r="J6" t="s">
        <v>93</v>
      </c>
    </row>
    <row r="7" spans="1:10" x14ac:dyDescent="0.35">
      <c r="A7" s="20" t="s">
        <v>46</v>
      </c>
      <c r="B7" s="20" t="s">
        <v>41</v>
      </c>
      <c r="C7">
        <v>0.18712141017333331</v>
      </c>
      <c r="H7" t="s">
        <v>41</v>
      </c>
      <c r="I7" s="51">
        <f>STDEV(C7:C11, C16:C19)/SQRT(COUNT(C7:C11, C16:C19))</f>
        <v>7.2984186995391928E-2</v>
      </c>
      <c r="J7" s="51">
        <f>STDEV(C2:C6, C12:C15)/SQRT(COUNT(C2:C6, C12:C15))</f>
        <v>8.463326650346098E-2</v>
      </c>
    </row>
    <row r="8" spans="1:10" x14ac:dyDescent="0.35">
      <c r="A8" s="20" t="s">
        <v>48</v>
      </c>
      <c r="B8" s="20" t="s">
        <v>41</v>
      </c>
      <c r="C8">
        <v>0.24700231846903942</v>
      </c>
      <c r="H8" t="s">
        <v>56</v>
      </c>
      <c r="I8" s="51">
        <f>STDEV(C30:C39)/SQRT(COUNT(C30:C39))</f>
        <v>0.16961243076734703</v>
      </c>
      <c r="J8" s="51">
        <f>STDEV(C20:C29)/SQRT(COUNT(C20:C29))</f>
        <v>0.18308007178587946</v>
      </c>
    </row>
    <row r="9" spans="1:10" x14ac:dyDescent="0.35">
      <c r="A9" s="20" t="s">
        <v>50</v>
      </c>
      <c r="B9" s="20" t="s">
        <v>41</v>
      </c>
      <c r="C9">
        <v>0.28035926178529896</v>
      </c>
    </row>
    <row r="10" spans="1:10" x14ac:dyDescent="0.35">
      <c r="A10" s="20" t="s">
        <v>52</v>
      </c>
      <c r="B10" s="20" t="s">
        <v>41</v>
      </c>
      <c r="C10">
        <v>0.25518250469013781</v>
      </c>
    </row>
    <row r="11" spans="1:10" x14ac:dyDescent="0.35">
      <c r="A11" s="20" t="s">
        <v>54</v>
      </c>
      <c r="B11" s="20" t="s">
        <v>41</v>
      </c>
      <c r="C11">
        <v>0.31125228452472536</v>
      </c>
    </row>
    <row r="12" spans="1:10" x14ac:dyDescent="0.35">
      <c r="A12" t="s">
        <v>82</v>
      </c>
      <c r="B12" t="s">
        <v>41</v>
      </c>
      <c r="C12">
        <v>0.51099211894165997</v>
      </c>
    </row>
    <row r="13" spans="1:10" x14ac:dyDescent="0.35">
      <c r="A13" t="s">
        <v>84</v>
      </c>
      <c r="B13" t="s">
        <v>41</v>
      </c>
      <c r="C13">
        <v>0.57591647332208762</v>
      </c>
    </row>
    <row r="14" spans="1:10" x14ac:dyDescent="0.35">
      <c r="A14" t="s">
        <v>86</v>
      </c>
      <c r="B14" t="s">
        <v>41</v>
      </c>
      <c r="C14">
        <v>1.1398694421699314</v>
      </c>
    </row>
    <row r="15" spans="1:10" x14ac:dyDescent="0.35">
      <c r="A15" t="s">
        <v>88</v>
      </c>
      <c r="B15" t="s">
        <v>41</v>
      </c>
      <c r="C15">
        <v>0.38569702920615634</v>
      </c>
    </row>
    <row r="16" spans="1:10" x14ac:dyDescent="0.35">
      <c r="A16" s="20" t="s">
        <v>83</v>
      </c>
      <c r="B16" s="20" t="s">
        <v>41</v>
      </c>
      <c r="C16">
        <v>0.27260446701564378</v>
      </c>
    </row>
    <row r="17" spans="1:3" x14ac:dyDescent="0.35">
      <c r="A17" s="20" t="s">
        <v>85</v>
      </c>
      <c r="B17" s="20" t="s">
        <v>41</v>
      </c>
      <c r="C17">
        <v>0.49466244154925887</v>
      </c>
    </row>
    <row r="18" spans="1:3" x14ac:dyDescent="0.35">
      <c r="A18" s="20" t="s">
        <v>87</v>
      </c>
      <c r="B18" s="20" t="s">
        <v>41</v>
      </c>
      <c r="C18">
        <v>0.90002978024190472</v>
      </c>
    </row>
    <row r="19" spans="1:3" x14ac:dyDescent="0.35">
      <c r="A19" s="20" t="s">
        <v>89</v>
      </c>
      <c r="B19" s="20" t="s">
        <v>41</v>
      </c>
      <c r="C19">
        <v>0.29866681148008362</v>
      </c>
    </row>
    <row r="20" spans="1:3" x14ac:dyDescent="0.35">
      <c r="A20" t="s">
        <v>55</v>
      </c>
      <c r="B20" s="35" t="s">
        <v>56</v>
      </c>
      <c r="C20">
        <v>2.3389386442525817</v>
      </c>
    </row>
    <row r="21" spans="1:3" x14ac:dyDescent="0.35">
      <c r="A21" t="s">
        <v>61</v>
      </c>
      <c r="B21" s="35" t="s">
        <v>56</v>
      </c>
      <c r="C21">
        <v>1.8934800048111446</v>
      </c>
    </row>
    <row r="22" spans="1:3" x14ac:dyDescent="0.35">
      <c r="A22" t="s">
        <v>63</v>
      </c>
      <c r="B22" s="35" t="s">
        <v>56</v>
      </c>
      <c r="C22">
        <v>2.5090528525027711</v>
      </c>
    </row>
    <row r="23" spans="1:3" x14ac:dyDescent="0.35">
      <c r="A23" t="s">
        <v>65</v>
      </c>
      <c r="B23" s="35" t="s">
        <v>56</v>
      </c>
      <c r="C23">
        <v>2.1027661388199559</v>
      </c>
    </row>
    <row r="24" spans="1:3" x14ac:dyDescent="0.35">
      <c r="A24" t="s">
        <v>67</v>
      </c>
      <c r="B24" s="35" t="s">
        <v>56</v>
      </c>
      <c r="C24">
        <v>1.5977696683983471</v>
      </c>
    </row>
    <row r="25" spans="1:3" x14ac:dyDescent="0.35">
      <c r="A25" t="s">
        <v>69</v>
      </c>
      <c r="B25" t="s">
        <v>56</v>
      </c>
      <c r="C25">
        <v>2.7534326571726977</v>
      </c>
    </row>
    <row r="26" spans="1:3" x14ac:dyDescent="0.35">
      <c r="A26" t="s">
        <v>74</v>
      </c>
      <c r="B26" t="s">
        <v>56</v>
      </c>
      <c r="C26">
        <v>3.0608157524707975</v>
      </c>
    </row>
    <row r="27" spans="1:3" x14ac:dyDescent="0.35">
      <c r="A27" t="s">
        <v>76</v>
      </c>
      <c r="B27" t="s">
        <v>56</v>
      </c>
      <c r="C27">
        <v>3.0422538932807082</v>
      </c>
    </row>
    <row r="28" spans="1:3" x14ac:dyDescent="0.35">
      <c r="A28" t="s">
        <v>78</v>
      </c>
      <c r="B28" t="s">
        <v>56</v>
      </c>
      <c r="C28">
        <v>2.9801579111375505</v>
      </c>
    </row>
    <row r="29" spans="1:3" x14ac:dyDescent="0.35">
      <c r="A29" t="s">
        <v>80</v>
      </c>
      <c r="B29" t="s">
        <v>56</v>
      </c>
      <c r="C29">
        <v>3.3901353946517658</v>
      </c>
    </row>
    <row r="30" spans="1:3" x14ac:dyDescent="0.35">
      <c r="A30" s="20" t="s">
        <v>60</v>
      </c>
      <c r="B30" s="40" t="s">
        <v>56</v>
      </c>
      <c r="C30">
        <v>2.0886406438075569</v>
      </c>
    </row>
    <row r="31" spans="1:3" x14ac:dyDescent="0.35">
      <c r="A31" s="20" t="s">
        <v>62</v>
      </c>
      <c r="B31" s="40" t="s">
        <v>56</v>
      </c>
      <c r="C31">
        <v>1.8703320153141281</v>
      </c>
    </row>
    <row r="32" spans="1:3" x14ac:dyDescent="0.35">
      <c r="A32" s="20" t="s">
        <v>64</v>
      </c>
      <c r="B32" s="40" t="s">
        <v>56</v>
      </c>
      <c r="C32">
        <v>2.1759965894041429</v>
      </c>
    </row>
    <row r="33" spans="1:3" x14ac:dyDescent="0.35">
      <c r="A33" s="20" t="s">
        <v>66</v>
      </c>
      <c r="B33" s="40" t="s">
        <v>56</v>
      </c>
      <c r="C33">
        <v>1.821056631885196</v>
      </c>
    </row>
    <row r="34" spans="1:3" x14ac:dyDescent="0.35">
      <c r="A34" s="20" t="s">
        <v>68</v>
      </c>
      <c r="B34" s="40" t="s">
        <v>56</v>
      </c>
      <c r="C34">
        <v>1.4039144839083382</v>
      </c>
    </row>
    <row r="35" spans="1:3" x14ac:dyDescent="0.35">
      <c r="A35" s="20" t="s">
        <v>72</v>
      </c>
      <c r="B35" s="20" t="s">
        <v>73</v>
      </c>
      <c r="C35">
        <v>2.477577542064767</v>
      </c>
    </row>
    <row r="36" spans="1:3" x14ac:dyDescent="0.35">
      <c r="A36" s="20" t="s">
        <v>75</v>
      </c>
      <c r="B36" s="20" t="s">
        <v>73</v>
      </c>
      <c r="C36">
        <v>2.8318788210942207</v>
      </c>
    </row>
    <row r="37" spans="1:3" x14ac:dyDescent="0.35">
      <c r="A37" s="20" t="s">
        <v>77</v>
      </c>
      <c r="B37" s="20" t="s">
        <v>73</v>
      </c>
      <c r="C37">
        <v>2.8274336982103647</v>
      </c>
    </row>
    <row r="38" spans="1:3" x14ac:dyDescent="0.35">
      <c r="A38" s="20" t="s">
        <v>79</v>
      </c>
      <c r="B38" s="20" t="s">
        <v>73</v>
      </c>
      <c r="C38">
        <v>2.5294996209677265</v>
      </c>
    </row>
    <row r="39" spans="1:3" x14ac:dyDescent="0.35">
      <c r="A39" s="20" t="s">
        <v>81</v>
      </c>
      <c r="B39" s="20" t="s">
        <v>56</v>
      </c>
      <c r="C39">
        <v>3.117880256116297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B293-F673-4DF1-B496-F2469ACFECCE}">
  <dimension ref="A1:D11"/>
  <sheetViews>
    <sheetView workbookViewId="0">
      <selection activeCell="G7" sqref="G7"/>
    </sheetView>
  </sheetViews>
  <sheetFormatPr defaultRowHeight="14.5" x14ac:dyDescent="0.35"/>
  <cols>
    <col min="1" max="1" width="10.1796875" bestFit="1" customWidth="1"/>
    <col min="2" max="2" width="11.90625" bestFit="1" customWidth="1"/>
    <col min="3" max="3" width="12" bestFit="1" customWidth="1"/>
    <col min="4" max="4" width="13.81640625" bestFit="1" customWidth="1"/>
  </cols>
  <sheetData>
    <row r="1" spans="1:4" x14ac:dyDescent="0.35">
      <c r="A1" t="s">
        <v>97</v>
      </c>
      <c r="B1" t="s">
        <v>98</v>
      </c>
      <c r="C1" t="s">
        <v>99</v>
      </c>
      <c r="D1" t="s">
        <v>100</v>
      </c>
    </row>
    <row r="2" spans="1:4" x14ac:dyDescent="0.35">
      <c r="A2" s="15">
        <v>3.7386552000000011</v>
      </c>
      <c r="B2" s="25">
        <v>3.5163199999999994</v>
      </c>
      <c r="C2" s="15">
        <v>3.2413239999999996</v>
      </c>
      <c r="D2" s="25">
        <v>3.5209943999999984</v>
      </c>
    </row>
    <row r="3" spans="1:4" x14ac:dyDescent="0.35">
      <c r="A3" s="15">
        <v>3.2734550000000011</v>
      </c>
      <c r="B3" s="25">
        <v>3.4433360000000004</v>
      </c>
      <c r="C3" s="15">
        <v>3.8781039999999987</v>
      </c>
      <c r="D3" s="25">
        <v>3.8831040000000003</v>
      </c>
    </row>
    <row r="4" spans="1:4" x14ac:dyDescent="0.35">
      <c r="A4" s="15">
        <v>3.2513942</v>
      </c>
      <c r="B4" s="25">
        <v>2.9032192000000001</v>
      </c>
      <c r="C4" s="15">
        <v>2.3991820000000001</v>
      </c>
      <c r="D4" s="25">
        <v>2.4618855999999991</v>
      </c>
    </row>
    <row r="5" spans="1:4" x14ac:dyDescent="0.35">
      <c r="A5" s="15">
        <v>3.2163289999999995</v>
      </c>
      <c r="B5" s="25">
        <v>3.6041712000000001</v>
      </c>
      <c r="C5" s="15">
        <v>2.9733819999999991</v>
      </c>
      <c r="D5" s="25">
        <v>3.0189727999999989</v>
      </c>
    </row>
    <row r="6" spans="1:4" x14ac:dyDescent="0.35">
      <c r="A6" s="15">
        <v>3.6164768</v>
      </c>
      <c r="B6" s="25">
        <v>3.7755375999999998</v>
      </c>
      <c r="C6" s="15">
        <v>3.6930259999999988</v>
      </c>
      <c r="D6" s="25">
        <v>3.7721127999999995</v>
      </c>
    </row>
    <row r="7" spans="1:4" x14ac:dyDescent="0.35">
      <c r="A7" s="15">
        <v>2.9979821999999983</v>
      </c>
      <c r="B7" s="25">
        <v>4.4514767999999991</v>
      </c>
      <c r="C7" s="15">
        <v>2.5611767999999997</v>
      </c>
      <c r="D7" s="25">
        <v>2.3603983999999998</v>
      </c>
    </row>
    <row r="8" spans="1:4" x14ac:dyDescent="0.35">
      <c r="A8" s="15">
        <v>2.7809613999999989</v>
      </c>
      <c r="B8" s="25">
        <v>3.7754240000000006</v>
      </c>
      <c r="C8" s="15">
        <v>2.5646279999999999</v>
      </c>
      <c r="D8" s="25">
        <v>2.2441479999999983</v>
      </c>
    </row>
    <row r="9" spans="1:4" x14ac:dyDescent="0.35">
      <c r="A9" s="15">
        <v>1.8877362999999998</v>
      </c>
      <c r="B9" s="25">
        <v>2.8946208000000011</v>
      </c>
      <c r="C9" s="15">
        <v>3.0099640000000001</v>
      </c>
      <c r="D9" s="25">
        <v>2.6932575999999986</v>
      </c>
    </row>
    <row r="10" spans="1:4" x14ac:dyDescent="0.35">
      <c r="A10" s="15">
        <v>3.5539559999999994</v>
      </c>
      <c r="B10" s="25">
        <v>4.5277407999999992</v>
      </c>
      <c r="C10" s="15">
        <v>2.9144311999999992</v>
      </c>
      <c r="D10" s="25">
        <v>2.5112199999999993</v>
      </c>
    </row>
    <row r="11" spans="1:4" x14ac:dyDescent="0.35">
      <c r="C11" s="15">
        <v>2.2921960000000001</v>
      </c>
      <c r="D11" s="25">
        <v>1.9713208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45CA-E904-4BE0-893F-F673582739D3}">
  <dimension ref="A1:D11"/>
  <sheetViews>
    <sheetView workbookViewId="0">
      <selection activeCell="G12" sqref="G12"/>
    </sheetView>
  </sheetViews>
  <sheetFormatPr defaultRowHeight="14.5" x14ac:dyDescent="0.35"/>
  <cols>
    <col min="1" max="1" width="10.1796875" bestFit="1" customWidth="1"/>
    <col min="2" max="2" width="11.90625" bestFit="1" customWidth="1"/>
    <col min="3" max="3" width="12" bestFit="1" customWidth="1"/>
    <col min="4" max="4" width="13.81640625" bestFit="1" customWidth="1"/>
  </cols>
  <sheetData>
    <row r="1" spans="1:4" x14ac:dyDescent="0.35">
      <c r="A1" t="s">
        <v>97</v>
      </c>
      <c r="B1" t="s">
        <v>98</v>
      </c>
      <c r="C1" t="s">
        <v>99</v>
      </c>
      <c r="D1" t="s">
        <v>100</v>
      </c>
    </row>
    <row r="2" spans="1:4" x14ac:dyDescent="0.35">
      <c r="A2">
        <v>0.28649999999999998</v>
      </c>
      <c r="B2">
        <v>0.19</v>
      </c>
      <c r="C2">
        <v>2.3389000000000002</v>
      </c>
      <c r="D2">
        <v>2.09</v>
      </c>
    </row>
    <row r="3" spans="1:4" x14ac:dyDescent="0.35">
      <c r="A3">
        <v>0.36399999999999999</v>
      </c>
      <c r="B3">
        <v>0.25</v>
      </c>
      <c r="C3">
        <v>1.8935</v>
      </c>
      <c r="D3">
        <v>1.87</v>
      </c>
    </row>
    <row r="4" spans="1:4" x14ac:dyDescent="0.35">
      <c r="A4">
        <v>0.37140000000000001</v>
      </c>
      <c r="B4">
        <v>0.28000000000000003</v>
      </c>
      <c r="C4">
        <v>2.5091000000000001</v>
      </c>
      <c r="D4">
        <v>2.1800000000000002</v>
      </c>
    </row>
    <row r="5" spans="1:4" x14ac:dyDescent="0.35">
      <c r="A5">
        <v>0.41620000000000001</v>
      </c>
      <c r="B5">
        <v>0.26</v>
      </c>
      <c r="C5">
        <v>2.1027999999999998</v>
      </c>
      <c r="D5">
        <v>1.82</v>
      </c>
    </row>
    <row r="6" spans="1:4" x14ac:dyDescent="0.35">
      <c r="A6">
        <v>0.502</v>
      </c>
      <c r="B6">
        <v>0.31</v>
      </c>
      <c r="C6">
        <v>1.5978000000000001</v>
      </c>
      <c r="D6">
        <v>1.4</v>
      </c>
    </row>
    <row r="7" spans="1:4" x14ac:dyDescent="0.35">
      <c r="A7">
        <v>0.51100000000000001</v>
      </c>
      <c r="B7">
        <v>0.27</v>
      </c>
      <c r="C7">
        <v>2.7534000000000001</v>
      </c>
      <c r="D7">
        <v>2.48</v>
      </c>
    </row>
    <row r="8" spans="1:4" x14ac:dyDescent="0.35">
      <c r="A8">
        <v>0.57589999999999997</v>
      </c>
      <c r="B8">
        <v>0.49</v>
      </c>
      <c r="C8">
        <v>3.0608</v>
      </c>
      <c r="D8">
        <v>2.83</v>
      </c>
    </row>
    <row r="9" spans="1:4" x14ac:dyDescent="0.35">
      <c r="A9">
        <v>1.1398999999999999</v>
      </c>
      <c r="B9">
        <v>0.9</v>
      </c>
      <c r="C9">
        <v>3.0423</v>
      </c>
      <c r="D9">
        <v>2.83</v>
      </c>
    </row>
    <row r="10" spans="1:4" x14ac:dyDescent="0.35">
      <c r="A10">
        <v>0.38569999999999999</v>
      </c>
      <c r="B10">
        <v>0.3</v>
      </c>
      <c r="C10">
        <v>2.9802</v>
      </c>
      <c r="D10">
        <v>2.5299999999999998</v>
      </c>
    </row>
    <row r="11" spans="1:4" x14ac:dyDescent="0.35">
      <c r="C11">
        <v>3.3900999999999999</v>
      </c>
      <c r="D11">
        <v>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Decal</vt:lpstr>
      <vt:lpstr>N15</vt:lpstr>
      <vt:lpstr>Sheet1</vt:lpstr>
      <vt:lpstr>Percent</vt:lpstr>
      <vt:lpstr>decal-N15</vt:lpstr>
      <vt:lpstr>decal-per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Strait</dc:creator>
  <cp:lastModifiedBy>Nicholas Strait</cp:lastModifiedBy>
  <dcterms:created xsi:type="dcterms:W3CDTF">2020-02-23T21:57:48Z</dcterms:created>
  <dcterms:modified xsi:type="dcterms:W3CDTF">2020-05-24T20:40:06Z</dcterms:modified>
</cp:coreProperties>
</file>